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405" windowWidth="15195" windowHeight="8085" firstSheet="2" activeTab="2"/>
  </bookViews>
  <sheets>
    <sheet name="dotační titluy 2005 - 2009" sheetId="1" state="hidden" r:id="rId1"/>
    <sheet name="dotační titluy 2005 - 2009 (2)" sheetId="2" state="hidden" r:id="rId2"/>
    <sheet name="2011-2014" sheetId="3" r:id="rId3"/>
    <sheet name="ÚZ 16" sheetId="6" r:id="rId4"/>
    <sheet name="dotační titluy 2005 - 2009  (2)" sheetId="5" state="hidden" r:id="rId5"/>
    <sheet name="List1" sheetId="7" r:id="rId6"/>
  </sheets>
  <definedNames>
    <definedName name="_xlnm.Print_Area" localSheetId="2">'2011-2014'!$A$1:$S$42</definedName>
    <definedName name="_xlnm.Print_Area" localSheetId="3">'ÚZ 16'!$A$1:$T$39</definedName>
  </definedNames>
  <calcPr calcId="145621"/>
</workbook>
</file>

<file path=xl/calcChain.xml><?xml version="1.0" encoding="utf-8"?>
<calcChain xmlns="http://schemas.openxmlformats.org/spreadsheetml/2006/main">
  <c r="R42" i="3" l="1"/>
  <c r="R6" i="3" l="1"/>
  <c r="U23" i="6" l="1"/>
  <c r="U21" i="6"/>
  <c r="T38" i="3"/>
  <c r="T39" i="3" s="1"/>
  <c r="T37" i="3"/>
  <c r="T27" i="3"/>
  <c r="T26" i="3"/>
  <c r="T30" i="3"/>
  <c r="U10" i="6"/>
  <c r="U11" i="6" s="1"/>
  <c r="U9" i="6"/>
  <c r="T28" i="3" l="1"/>
  <c r="T6" i="6"/>
  <c r="S39" i="6"/>
  <c r="R10" i="3" l="1"/>
  <c r="T7" i="6"/>
  <c r="T8" i="6"/>
  <c r="T9" i="6"/>
  <c r="T10" i="6"/>
  <c r="T11" i="6"/>
  <c r="T12" i="6"/>
  <c r="T13" i="6"/>
  <c r="T14" i="6"/>
  <c r="T16" i="6"/>
  <c r="T17" i="6"/>
  <c r="T18" i="6"/>
  <c r="T20" i="6"/>
  <c r="T21" i="6"/>
  <c r="T22" i="6"/>
  <c r="T23" i="6"/>
  <c r="T24" i="6"/>
  <c r="T25" i="6"/>
  <c r="T27" i="6"/>
  <c r="T28" i="6"/>
  <c r="T29" i="6"/>
  <c r="T30" i="6"/>
  <c r="T31" i="6"/>
  <c r="T32" i="6"/>
  <c r="T34" i="6"/>
  <c r="T36" i="6"/>
  <c r="T37" i="6"/>
  <c r="T38" i="6"/>
  <c r="R20" i="3"/>
  <c r="S8" i="3"/>
  <c r="S9" i="3"/>
  <c r="S11" i="3"/>
  <c r="S12" i="3"/>
  <c r="S13" i="3"/>
  <c r="S14" i="3"/>
  <c r="S15" i="3"/>
  <c r="S16" i="3"/>
  <c r="S17" i="3"/>
  <c r="S18" i="3"/>
  <c r="S21" i="3"/>
  <c r="S22" i="3"/>
  <c r="S23" i="3"/>
  <c r="S25" i="3"/>
  <c r="S26" i="3"/>
  <c r="S27" i="3"/>
  <c r="S28" i="3"/>
  <c r="S29" i="3"/>
  <c r="S30" i="3"/>
  <c r="S31" i="3"/>
  <c r="S32" i="3"/>
  <c r="S33" i="3"/>
  <c r="S34" i="3"/>
  <c r="S36" i="3"/>
  <c r="S37" i="3"/>
  <c r="S38" i="3"/>
  <c r="S39" i="3"/>
  <c r="S6" i="3"/>
  <c r="S5" i="3"/>
  <c r="T12" i="3" l="1"/>
  <c r="T14" i="3" s="1"/>
  <c r="N39" i="6"/>
  <c r="N5" i="3" l="1"/>
  <c r="N6" i="3"/>
  <c r="N8" i="3"/>
  <c r="N9" i="3"/>
  <c r="N11" i="3"/>
  <c r="N12" i="3"/>
  <c r="N13" i="3"/>
  <c r="N14" i="3"/>
  <c r="N15" i="3"/>
  <c r="N16" i="3"/>
  <c r="N17" i="3"/>
  <c r="N18" i="3"/>
  <c r="N21" i="3"/>
  <c r="N22" i="3"/>
  <c r="N23" i="3"/>
  <c r="N26" i="3"/>
  <c r="N27" i="3"/>
  <c r="N28" i="3"/>
  <c r="N30" i="3"/>
  <c r="N31" i="3"/>
  <c r="N32" i="3"/>
  <c r="N33" i="3"/>
  <c r="N34" i="3"/>
  <c r="N36" i="3"/>
  <c r="N37" i="3"/>
  <c r="N38" i="3"/>
  <c r="N39" i="3"/>
  <c r="M20" i="3"/>
  <c r="N40" i="3"/>
  <c r="O38" i="6"/>
  <c r="O37" i="6"/>
  <c r="O36" i="6"/>
  <c r="O35" i="6"/>
  <c r="O31" i="6"/>
  <c r="O30" i="6"/>
  <c r="O29" i="6"/>
  <c r="O25" i="6"/>
  <c r="O24" i="6"/>
  <c r="O21" i="6"/>
  <c r="O20" i="6"/>
  <c r="O18" i="6"/>
  <c r="O16" i="6"/>
  <c r="O13" i="6"/>
  <c r="O12" i="6"/>
  <c r="O11" i="6"/>
  <c r="O10" i="6"/>
  <c r="O9" i="6"/>
  <c r="O8" i="6"/>
  <c r="O7" i="6"/>
  <c r="O6" i="6"/>
  <c r="N20" i="3" l="1"/>
  <c r="S20" i="3"/>
  <c r="M10" i="3"/>
  <c r="O14" i="6"/>
  <c r="H39" i="6"/>
  <c r="O39" i="6" s="1"/>
  <c r="L39" i="6"/>
  <c r="R39" i="6"/>
  <c r="Q10" i="3" s="1"/>
  <c r="S10" i="3" l="1"/>
  <c r="M42" i="3"/>
  <c r="S42" i="3" s="1"/>
  <c r="P5" i="3"/>
  <c r="P14" i="6"/>
  <c r="P39" i="6" s="1"/>
  <c r="O10" i="3" s="1"/>
  <c r="P6" i="3" l="1"/>
  <c r="P8" i="3"/>
  <c r="P9" i="3"/>
  <c r="P11" i="3"/>
  <c r="P37" i="3" l="1"/>
  <c r="P38" i="3"/>
  <c r="P39" i="3"/>
  <c r="P40" i="3"/>
  <c r="Q20" i="3" l="1"/>
  <c r="Q42" i="3" s="1"/>
  <c r="O20" i="3"/>
  <c r="O42" i="3" s="1"/>
  <c r="P12" i="3"/>
  <c r="P13" i="3"/>
  <c r="P14" i="3"/>
  <c r="P15" i="3"/>
  <c r="P16" i="3"/>
  <c r="P34" i="3" l="1"/>
  <c r="P28" i="3" l="1"/>
  <c r="Q6" i="6"/>
  <c r="Q7" i="6"/>
  <c r="Q8" i="6"/>
  <c r="Q9" i="6"/>
  <c r="Q10" i="6"/>
  <c r="Q11" i="6"/>
  <c r="Q12" i="6"/>
  <c r="Q13" i="6"/>
  <c r="Q14" i="6"/>
  <c r="Q16" i="6"/>
  <c r="Q18" i="6"/>
  <c r="Q20" i="6"/>
  <c r="Q21" i="6"/>
  <c r="Q24" i="6"/>
  <c r="Q25" i="6"/>
  <c r="Q29" i="6"/>
  <c r="Q30" i="6"/>
  <c r="Q31" i="6"/>
  <c r="Q35" i="6"/>
  <c r="Q36" i="6"/>
  <c r="Q37" i="6"/>
  <c r="Q38" i="6"/>
  <c r="P17" i="3"/>
  <c r="P18" i="3"/>
  <c r="P20" i="3"/>
  <c r="P21" i="3"/>
  <c r="P22" i="3"/>
  <c r="P23" i="3"/>
  <c r="P26" i="3"/>
  <c r="P27" i="3"/>
  <c r="P31" i="3"/>
  <c r="P32" i="3"/>
  <c r="P33" i="3"/>
  <c r="P36" i="3"/>
  <c r="P30" i="3"/>
  <c r="M6" i="6" l="1"/>
  <c r="M38" i="6" l="1"/>
  <c r="M7" i="6"/>
  <c r="M8" i="6"/>
  <c r="M9" i="6"/>
  <c r="M10" i="6"/>
  <c r="M11" i="6"/>
  <c r="M12" i="6"/>
  <c r="M13" i="6"/>
  <c r="M14" i="6"/>
  <c r="M15" i="6"/>
  <c r="M16" i="6"/>
  <c r="M18" i="6"/>
  <c r="M20" i="6"/>
  <c r="M21" i="6"/>
  <c r="M24" i="6"/>
  <c r="M25" i="6"/>
  <c r="M29" i="6"/>
  <c r="M30" i="6"/>
  <c r="M31" i="6"/>
  <c r="K38" i="6"/>
  <c r="K7" i="6"/>
  <c r="K8" i="6"/>
  <c r="K9" i="6"/>
  <c r="K10" i="6"/>
  <c r="K11" i="6"/>
  <c r="K12" i="6"/>
  <c r="K13" i="6"/>
  <c r="K16" i="6"/>
  <c r="K18" i="6"/>
  <c r="K20" i="6"/>
  <c r="K21" i="6"/>
  <c r="K24" i="6"/>
  <c r="K25" i="6"/>
  <c r="K29" i="6"/>
  <c r="K30" i="6"/>
  <c r="K31" i="6"/>
  <c r="K37" i="6"/>
  <c r="K6" i="6"/>
  <c r="J39" i="6"/>
  <c r="Q39" i="6" s="1"/>
  <c r="I28" i="3" l="1"/>
  <c r="T39" i="6" l="1"/>
  <c r="L41" i="3"/>
  <c r="L40" i="3"/>
  <c r="L38" i="3"/>
  <c r="L37" i="3"/>
  <c r="L35" i="3"/>
  <c r="L34" i="3"/>
  <c r="L33" i="3"/>
  <c r="L32" i="3"/>
  <c r="L31" i="3"/>
  <c r="L30" i="3"/>
  <c r="L28" i="3"/>
  <c r="L27" i="3"/>
  <c r="L26" i="3"/>
  <c r="L23" i="3"/>
  <c r="L22" i="3"/>
  <c r="L21" i="3"/>
  <c r="L20" i="3"/>
  <c r="L18" i="3"/>
  <c r="L17" i="3"/>
  <c r="L16" i="3"/>
  <c r="L15" i="3"/>
  <c r="L14" i="3"/>
  <c r="L13" i="3"/>
  <c r="L12" i="3"/>
  <c r="L11" i="3"/>
  <c r="L9" i="3"/>
  <c r="L8" i="3"/>
  <c r="L6" i="3"/>
  <c r="L5" i="3"/>
  <c r="K10" i="3" l="1"/>
  <c r="M39" i="6"/>
  <c r="K39" i="6"/>
  <c r="F39" i="6"/>
  <c r="E39" i="6"/>
  <c r="G42" i="3"/>
  <c r="J23" i="3"/>
  <c r="J22" i="3"/>
  <c r="J21" i="3"/>
  <c r="H17" i="3"/>
  <c r="H16" i="3"/>
  <c r="K42" i="3" l="1"/>
  <c r="P42" i="3" s="1"/>
  <c r="N10" i="3"/>
  <c r="P10" i="3"/>
  <c r="G39" i="6"/>
  <c r="G7" i="6"/>
  <c r="I7" i="6"/>
  <c r="G6" i="6" l="1"/>
  <c r="G8" i="6"/>
  <c r="G9" i="6"/>
  <c r="I6" i="6"/>
  <c r="I8" i="6" l="1"/>
  <c r="I9" i="6"/>
  <c r="I11" i="6"/>
  <c r="I12" i="6"/>
  <c r="I13" i="6"/>
  <c r="I16" i="6"/>
  <c r="I20" i="6"/>
  <c r="I21" i="6"/>
  <c r="I24" i="6"/>
  <c r="I25" i="6"/>
  <c r="I29" i="6"/>
  <c r="I38" i="6"/>
  <c r="I10" i="6"/>
  <c r="G10" i="6"/>
  <c r="J37" i="3"/>
  <c r="J38" i="3"/>
  <c r="J40" i="3"/>
  <c r="J41" i="3"/>
  <c r="J35" i="3"/>
  <c r="J6" i="3"/>
  <c r="J8" i="3"/>
  <c r="J9" i="3"/>
  <c r="J11" i="3"/>
  <c r="J12" i="3"/>
  <c r="J13" i="3"/>
  <c r="J14" i="3"/>
  <c r="J15" i="3"/>
  <c r="J16" i="3"/>
  <c r="J17" i="3"/>
  <c r="J18" i="3"/>
  <c r="J20" i="3"/>
  <c r="J26" i="3"/>
  <c r="J27" i="3"/>
  <c r="J30" i="3"/>
  <c r="J31" i="3"/>
  <c r="J32" i="3"/>
  <c r="J33" i="3"/>
  <c r="J34" i="3"/>
  <c r="J5" i="3"/>
  <c r="H5" i="3"/>
  <c r="J28" i="3" l="1"/>
  <c r="D39" i="6"/>
  <c r="G11" i="6"/>
  <c r="G12" i="6"/>
  <c r="G13" i="6"/>
  <c r="G20" i="6"/>
  <c r="G25" i="6"/>
  <c r="G29" i="6"/>
  <c r="G38" i="6"/>
  <c r="F10" i="3"/>
  <c r="F42" i="3" s="1"/>
  <c r="H42" i="3" s="1"/>
  <c r="E10" i="3"/>
  <c r="E42" i="3" s="1"/>
  <c r="H6" i="3"/>
  <c r="H8" i="3"/>
  <c r="H9" i="3"/>
  <c r="H11" i="3"/>
  <c r="H12" i="3"/>
  <c r="H13" i="3"/>
  <c r="H14" i="3"/>
  <c r="H15" i="3"/>
  <c r="H26" i="3"/>
  <c r="H27" i="3"/>
  <c r="H28" i="3"/>
  <c r="H30" i="3"/>
  <c r="H31" i="3"/>
  <c r="H37" i="3"/>
  <c r="H38" i="3"/>
  <c r="H40" i="3"/>
  <c r="H41" i="3"/>
  <c r="C33" i="5"/>
  <c r="D33" i="5"/>
  <c r="E33" i="5"/>
  <c r="F33" i="5"/>
  <c r="G33" i="5"/>
  <c r="H33" i="5"/>
  <c r="C7" i="2"/>
  <c r="D7" i="2"/>
  <c r="E7" i="2"/>
  <c r="F7" i="2"/>
  <c r="G7" i="2"/>
  <c r="C8" i="2"/>
  <c r="D8" i="2"/>
  <c r="E8" i="2"/>
  <c r="F8" i="2"/>
  <c r="G8" i="2"/>
  <c r="C9" i="2"/>
  <c r="D9" i="2"/>
  <c r="E9" i="2"/>
  <c r="F9" i="2"/>
  <c r="G9" i="2"/>
  <c r="C10" i="2"/>
  <c r="D10" i="2"/>
  <c r="E10" i="2"/>
  <c r="F10" i="2"/>
  <c r="G10" i="2"/>
  <c r="C11" i="2"/>
  <c r="D11" i="2"/>
  <c r="E11" i="2"/>
  <c r="F11" i="2"/>
  <c r="G11" i="2"/>
  <c r="C12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C33" i="2"/>
  <c r="D33" i="2"/>
  <c r="E33" i="2"/>
  <c r="F33" i="2"/>
  <c r="G33" i="2"/>
  <c r="C34" i="2"/>
  <c r="D34" i="2"/>
  <c r="E34" i="2"/>
  <c r="F34" i="2"/>
  <c r="G34" i="2"/>
  <c r="C35" i="2"/>
  <c r="D35" i="2"/>
  <c r="E35" i="2"/>
  <c r="F35" i="2"/>
  <c r="G35" i="2"/>
  <c r="C36" i="2"/>
  <c r="D36" i="2"/>
  <c r="E36" i="2"/>
  <c r="F36" i="2"/>
  <c r="G36" i="2"/>
  <c r="C37" i="2"/>
  <c r="D37" i="2"/>
  <c r="E37" i="2"/>
  <c r="F37" i="2"/>
  <c r="G37" i="2"/>
  <c r="C38" i="2"/>
  <c r="D38" i="2"/>
  <c r="E38" i="2"/>
  <c r="F38" i="2"/>
  <c r="G38" i="2"/>
  <c r="C39" i="2"/>
  <c r="D39" i="2"/>
  <c r="E39" i="2"/>
  <c r="F39" i="2"/>
  <c r="G39" i="2"/>
  <c r="C40" i="2"/>
  <c r="D40" i="2"/>
  <c r="E40" i="2"/>
  <c r="F40" i="2"/>
  <c r="G40" i="2"/>
  <c r="C41" i="2"/>
  <c r="D41" i="2"/>
  <c r="E41" i="2"/>
  <c r="F41" i="2"/>
  <c r="G41" i="2"/>
  <c r="C42" i="2"/>
  <c r="D42" i="2"/>
  <c r="E42" i="2"/>
  <c r="F42" i="2"/>
  <c r="G42" i="2"/>
  <c r="C43" i="2"/>
  <c r="D43" i="2"/>
  <c r="E43" i="2"/>
  <c r="F43" i="2"/>
  <c r="G43" i="2"/>
  <c r="C44" i="2"/>
  <c r="D44" i="2"/>
  <c r="E44" i="2"/>
  <c r="F44" i="2"/>
  <c r="G44" i="2"/>
  <c r="C45" i="2"/>
  <c r="D45" i="2"/>
  <c r="E45" i="2"/>
  <c r="F45" i="2"/>
  <c r="G45" i="2"/>
  <c r="C46" i="2"/>
  <c r="D46" i="2"/>
  <c r="E46" i="2"/>
  <c r="F46" i="2"/>
  <c r="G46" i="2"/>
  <c r="C47" i="2"/>
  <c r="D47" i="2"/>
  <c r="E47" i="2"/>
  <c r="F47" i="2"/>
  <c r="G47" i="2"/>
  <c r="C48" i="2"/>
  <c r="D48" i="2"/>
  <c r="E48" i="2"/>
  <c r="F48" i="2"/>
  <c r="G48" i="2"/>
  <c r="C49" i="2"/>
  <c r="D49" i="2"/>
  <c r="E49" i="2"/>
  <c r="F49" i="2"/>
  <c r="G49" i="2"/>
  <c r="G49" i="1"/>
  <c r="F49" i="1"/>
  <c r="E49" i="1"/>
  <c r="D49" i="1"/>
  <c r="C49" i="1"/>
  <c r="H10" i="3" l="1"/>
  <c r="I39" i="6"/>
  <c r="I10" i="3"/>
  <c r="I42" i="3" l="1"/>
  <c r="L10" i="3"/>
  <c r="J10" i="3"/>
  <c r="L42" i="3" l="1"/>
  <c r="N42" i="3"/>
  <c r="J42" i="3"/>
</calcChain>
</file>

<file path=xl/comments1.xml><?xml version="1.0" encoding="utf-8"?>
<comments xmlns="http://schemas.openxmlformats.org/spreadsheetml/2006/main">
  <authors>
    <author>Ing. Alice Hradilová</author>
  </authors>
  <commentList>
    <comment ref="B12" authorId="0">
      <text>
        <r>
          <rPr>
            <sz val="8"/>
            <color indexed="81"/>
            <rFont val="Tahoma"/>
            <family val="2"/>
            <charset val="238"/>
          </rPr>
          <t xml:space="preserve">včetně ÚZ 503, 504
</t>
        </r>
      </text>
    </comment>
    <comment ref="B45" authorId="0">
      <text>
        <r>
          <rPr>
            <sz val="8"/>
            <color indexed="81"/>
            <rFont val="Tahoma"/>
            <family val="2"/>
            <charset val="238"/>
          </rPr>
          <t xml:space="preserve">bez ÚZ na pol.6313
</t>
        </r>
      </text>
    </comment>
    <comment ref="B46" authorId="0">
      <text>
        <r>
          <rPr>
            <sz val="8"/>
            <color indexed="81"/>
            <rFont val="Tahoma"/>
            <family val="2"/>
            <charset val="238"/>
          </rPr>
          <t xml:space="preserve">Od roku 2006
</t>
        </r>
      </text>
    </comment>
  </commentList>
</comments>
</file>

<file path=xl/comments2.xml><?xml version="1.0" encoding="utf-8"?>
<comments xmlns="http://schemas.openxmlformats.org/spreadsheetml/2006/main">
  <authors>
    <author>Ing. Alice Hradilová</author>
  </authors>
  <commentList>
    <comment ref="B12" authorId="0">
      <text>
        <r>
          <rPr>
            <sz val="8"/>
            <color indexed="81"/>
            <rFont val="Tahoma"/>
            <family val="2"/>
            <charset val="238"/>
          </rPr>
          <t xml:space="preserve">včetně ÚZ 503, 504
</t>
        </r>
      </text>
    </comment>
    <comment ref="B45" authorId="0">
      <text>
        <r>
          <rPr>
            <sz val="8"/>
            <color indexed="81"/>
            <rFont val="Tahoma"/>
            <family val="2"/>
            <charset val="238"/>
          </rPr>
          <t xml:space="preserve">bez ÚZ na pol.6313
</t>
        </r>
      </text>
    </comment>
    <comment ref="B46" authorId="0">
      <text>
        <r>
          <rPr>
            <sz val="8"/>
            <color indexed="81"/>
            <rFont val="Tahoma"/>
            <family val="2"/>
            <charset val="238"/>
          </rPr>
          <t xml:space="preserve">Od roku 2006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D10" authorId="0">
      <text>
        <r>
          <rPr>
            <sz val="8"/>
            <color indexed="81"/>
            <rFont val="Tahoma"/>
            <family val="2"/>
            <charset val="238"/>
          </rPr>
          <t xml:space="preserve">včetně ÚZ 503, 504,610
</t>
        </r>
      </text>
    </comment>
  </commentList>
</comments>
</file>

<file path=xl/comments4.xml><?xml version="1.0" encoding="utf-8"?>
<comments xmlns="http://schemas.openxmlformats.org/spreadsheetml/2006/main">
  <authors>
    <author>Ing. Alice Hradilová</author>
    <author>domov</author>
  </authors>
  <commentList>
    <comment ref="C5" authorId="0">
      <text>
        <r>
          <rPr>
            <sz val="8"/>
            <color indexed="81"/>
            <rFont val="Tahoma"/>
            <family val="2"/>
            <charset val="238"/>
          </rPr>
          <t xml:space="preserve">včetně ÚZ 503, 504,610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38"/>
          </rPr>
          <t>domov: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B8" authorId="0">
      <text>
        <r>
          <rPr>
            <sz val="8"/>
            <color indexed="81"/>
            <rFont val="Tahoma"/>
            <family val="2"/>
            <charset val="238"/>
          </rPr>
          <t xml:space="preserve">včetně ÚZ 503, 504
</t>
        </r>
      </text>
    </comment>
  </commentList>
</comments>
</file>

<file path=xl/sharedStrings.xml><?xml version="1.0" encoding="utf-8"?>
<sst xmlns="http://schemas.openxmlformats.org/spreadsheetml/2006/main" count="322" uniqueCount="148">
  <si>
    <t>UZ</t>
  </si>
  <si>
    <t>Významné projekty (investiční a neinvestiční)</t>
  </si>
  <si>
    <t>Příspěvky do 20 tis. Kč</t>
  </si>
  <si>
    <t>Řešení krizové situace - z rezervy hejtmana</t>
  </si>
  <si>
    <t>Dotace na jednotky sborů dob. hasičů - rozpočet OK</t>
  </si>
  <si>
    <t>Financování zák. složek IZS - z rezervy hejtmana</t>
  </si>
  <si>
    <t>Ostatní příspěvky</t>
  </si>
  <si>
    <t>Program obnovy venkova</t>
  </si>
  <si>
    <t>Dotace pro PO OK na informační technologie OŠMT</t>
  </si>
  <si>
    <t>Příspěvky divadlům a filharmoniím</t>
  </si>
  <si>
    <t>Příspěvek na záchranný arch. výzkum</t>
  </si>
  <si>
    <t>Neinvestiční dotace pro knihovny</t>
  </si>
  <si>
    <t>Příspěvky na záchranu nebo obnovu kultur. památek</t>
  </si>
  <si>
    <t>Mimořádné neinv. dotace obcím na sociální služby</t>
  </si>
  <si>
    <t>Přísp.na hosp.v lesích na území OK</t>
  </si>
  <si>
    <t>Příspěvky obcím OK na řešení mimořádných událostí</t>
  </si>
  <si>
    <t>Příspěvek obcím na podporu výstavby cyklostezek</t>
  </si>
  <si>
    <t>Celkem</t>
  </si>
  <si>
    <t>Odstraňování povodňových škod</t>
  </si>
  <si>
    <t>Dotace pro SŽDC na světelné zabezpečovací zařízení železničních přejezdů</t>
  </si>
  <si>
    <t>606</t>
  </si>
  <si>
    <t>Finanční příspěvky v oblasti sportu</t>
  </si>
  <si>
    <t>Obnova staveb dr.architektury míst.významu v OK</t>
  </si>
  <si>
    <t>Příspěvek na bezpečnostní prvky na silnicích</t>
  </si>
  <si>
    <t>Provozní dotace soukromým školám z rozpočtu OK OŠMT</t>
  </si>
  <si>
    <t>Příspěvky na mezinárodní výměnné pobyty</t>
  </si>
  <si>
    <t>Stipendijní řád OK</t>
  </si>
  <si>
    <t>Podpora kultury a památkové péče</t>
  </si>
  <si>
    <t xml:space="preserve">NNO-Kofinancování soc.služeb </t>
  </si>
  <si>
    <t>Dotační program prevence kriminality</t>
  </si>
  <si>
    <t>Strategie integrace příslušníků romských komunit</t>
  </si>
  <si>
    <t>Příspěvek na úhradu ztráty začleněno do IDSOK okresů Prostějov a Olomouc</t>
  </si>
  <si>
    <t xml:space="preserve">Název dotačbího titulu                                              </t>
  </si>
  <si>
    <t>Enviromentální vzdělávání, výchova a osvěta</t>
  </si>
  <si>
    <t>Talent Olomouckého kraje</t>
  </si>
  <si>
    <t>Financování protidrogové prevence</t>
  </si>
  <si>
    <t>Program Zdraví 21</t>
  </si>
  <si>
    <t>Podpory aktivit pro seniory a osoby se zdr.postiž.</t>
  </si>
  <si>
    <t xml:space="preserve">Investiční a neinvestiční příspěvek na úpravy hraničních přestupů </t>
  </si>
  <si>
    <t>k 31.8.2009</t>
  </si>
  <si>
    <t>Plán OK na zmírnění dopadů hospodaření</t>
  </si>
  <si>
    <t>Obnova kulturních památek v OK</t>
  </si>
  <si>
    <t>Obnova staveb drobné arch.místního významu v OK</t>
  </si>
  <si>
    <t>Podpora kulturních aktivit v OK</t>
  </si>
  <si>
    <t>Akční plán realizace prevence kriminality v OK</t>
  </si>
  <si>
    <t>Strategie integrace příslušníků romských komunit OK</t>
  </si>
  <si>
    <t>Program na podporu začínajících včelařů na územní OK</t>
  </si>
  <si>
    <t>v tis. Kč</t>
  </si>
  <si>
    <t>UR k 31.8.2009</t>
  </si>
  <si>
    <t>Č k 31.8.2009</t>
  </si>
  <si>
    <t>Přehled dotačních titulů za rok 2005 - 2009</t>
  </si>
  <si>
    <t>Neinvestiční dotace pro regionální funkci knihoven</t>
  </si>
  <si>
    <t>Plán OK na zmírnění dopadůhospodaření</t>
  </si>
  <si>
    <t>%</t>
  </si>
  <si>
    <t>Regionální agentura pro rozvoj Střední Moravy</t>
  </si>
  <si>
    <t xml:space="preserve">Soutěž vesnice roku </t>
  </si>
  <si>
    <t>Ostatní příspěvky:</t>
  </si>
  <si>
    <t xml:space="preserve">Významné projekty </t>
  </si>
  <si>
    <t>Turistická informační centra</t>
  </si>
  <si>
    <t>Stipendia pro žáky učebních oborů</t>
  </si>
  <si>
    <t>Odbor</t>
  </si>
  <si>
    <t>OE</t>
  </si>
  <si>
    <t>KH</t>
  </si>
  <si>
    <t>OSR</t>
  </si>
  <si>
    <t>OŠMT</t>
  </si>
  <si>
    <t>OKPP</t>
  </si>
  <si>
    <t>OZ</t>
  </si>
  <si>
    <t>OSV</t>
  </si>
  <si>
    <t>OŽPZ</t>
  </si>
  <si>
    <t>ODSH</t>
  </si>
  <si>
    <t>6=5/4</t>
  </si>
  <si>
    <t>Dotace na jednotky sborů dobrovolných hasičů</t>
  </si>
  <si>
    <t>Financování složek IZS - z rezervy hejtmana</t>
  </si>
  <si>
    <t>Podpora aktivit zaměřených na sociální začleňování</t>
  </si>
  <si>
    <t>Euroregion Glacensis-členský příspěvek a další příspěvky</t>
  </si>
  <si>
    <t>Euroregion Praděd - členský příspěvek a další příspěvky</t>
  </si>
  <si>
    <t>Muzeum umění Olomouc</t>
  </si>
  <si>
    <t>Klub českých turistů - příspěvek</t>
  </si>
  <si>
    <t>UZ - 16, Ostatní příspěvky</t>
  </si>
  <si>
    <t>Stipendijní řád OK (zahraniční)</t>
  </si>
  <si>
    <t xml:space="preserve">Název dotačního titulu                                              </t>
  </si>
  <si>
    <t>rok 2009</t>
  </si>
  <si>
    <t xml:space="preserve">Úřad regionální rady </t>
  </si>
  <si>
    <t>Příspěvky vysokým školám</t>
  </si>
  <si>
    <t>Český červený kříž</t>
  </si>
  <si>
    <t>Vzdělávání lékařů</t>
  </si>
  <si>
    <t xml:space="preserve">rok 2010 </t>
  </si>
  <si>
    <t>rok 2010</t>
  </si>
  <si>
    <t>7=6/5</t>
  </si>
  <si>
    <t>9=8/6</t>
  </si>
  <si>
    <t>Olomouc region Card</t>
  </si>
  <si>
    <t>Členský příspěvek Sdružení Jeseníky - Sdružení cestovního ruchu</t>
  </si>
  <si>
    <t>Členský příspěvek - Sdružení Střední Morava - Sdružení cestovního ruchu</t>
  </si>
  <si>
    <t>Nadační fond Českého klubu olympioniků regionu Střední Morava</t>
  </si>
  <si>
    <t>Kofinancování evropských vzdělávacích programů</t>
  </si>
  <si>
    <t>rok 2011</t>
  </si>
  <si>
    <t>Příspěvky fyzickým osobám - Youth Regional Networt Team AER</t>
  </si>
  <si>
    <t xml:space="preserve">Škola pro obnovu venkova, o.p.s. </t>
  </si>
  <si>
    <t xml:space="preserve">OK4EU  </t>
  </si>
  <si>
    <t xml:space="preserve">Program na podporu začínajících včelařů na území Olomouckého kraje </t>
  </si>
  <si>
    <t>Podpora terénních a ambulantních služeb</t>
  </si>
  <si>
    <t>Členský příspěvek Asociaci krajů ČR</t>
  </si>
  <si>
    <t xml:space="preserve">Dar prvnímu narozenému občánku Olomouckého kraje </t>
  </si>
  <si>
    <t xml:space="preserve">Dotace obcím na preventivní opatření proti kalamitnímu přemnožení komárů </t>
  </si>
  <si>
    <t xml:space="preserve">Povodí Moravy, s.p. </t>
  </si>
  <si>
    <t>z toho:  Univerzita Palackého Olomouc</t>
  </si>
  <si>
    <t xml:space="preserve">             Moravská vysoká škola Olomouc</t>
  </si>
  <si>
    <t xml:space="preserve">             Vysoká škola logistiky Přerov</t>
  </si>
  <si>
    <t>Společná tvorba propagačních materiálů se sousedními kraji</t>
  </si>
  <si>
    <t>Dotační program na sociální začleňování - prevence kriminality</t>
  </si>
  <si>
    <t>8=7/5</t>
  </si>
  <si>
    <t>10=9/7</t>
  </si>
  <si>
    <t>Poř. Č.</t>
  </si>
  <si>
    <t>Příspěvky do 25 tis. Kč</t>
  </si>
  <si>
    <t>rok 2012</t>
  </si>
  <si>
    <t>Přímá podpora významných kulturních akcí</t>
  </si>
  <si>
    <t>Stipendia pro žáky technických oborů</t>
  </si>
  <si>
    <t>Letiště Přerov, a.s.</t>
  </si>
  <si>
    <t>Evropské seskupení pro územní spolupráci (ESÚS)</t>
  </si>
  <si>
    <t xml:space="preserve">Soutěž podnikatel roku </t>
  </si>
  <si>
    <t>Podpora klastrů</t>
  </si>
  <si>
    <t>OK4 Inovace</t>
  </si>
  <si>
    <t>OTH</t>
  </si>
  <si>
    <t>Zast.</t>
  </si>
  <si>
    <t>Příspěvky obcím na pořízení nové cisternové autom. Stříkačky</t>
  </si>
  <si>
    <t xml:space="preserve">Jeseníky - Sdružení cestovního ruchu a Střední Morava - Sdružení cestovního ruchu </t>
  </si>
  <si>
    <t>Projekt Businnes Point</t>
  </si>
  <si>
    <t>Časopis podnikatelů</t>
  </si>
  <si>
    <t>Specializovaná stipendia</t>
  </si>
  <si>
    <t>Poř.číslo</t>
  </si>
  <si>
    <t>6=</t>
  </si>
  <si>
    <r>
      <t xml:space="preserve">rok 2013 
</t>
    </r>
    <r>
      <rPr>
        <b/>
        <sz val="9"/>
        <rFont val="Arial"/>
        <family val="2"/>
        <charset val="238"/>
      </rPr>
      <t>(schválený rozpočet)</t>
    </r>
  </si>
  <si>
    <r>
      <t xml:space="preserve">rok 2013 
</t>
    </r>
    <r>
      <rPr>
        <b/>
        <sz val="9"/>
        <rFont val="Arial"/>
        <family val="2"/>
        <charset val="238"/>
      </rPr>
      <t>(upravený rozpočet)</t>
    </r>
  </si>
  <si>
    <r>
      <t xml:space="preserve">návrh rozpočtu 2014 
</t>
    </r>
    <r>
      <rPr>
        <b/>
        <sz val="9"/>
        <rFont val="Arial"/>
        <family val="2"/>
        <charset val="238"/>
      </rPr>
      <t>(původní návrh)</t>
    </r>
  </si>
  <si>
    <t xml:space="preserve">návrh rozpočtu 2014 </t>
  </si>
  <si>
    <t>11=10/6</t>
  </si>
  <si>
    <t>14=13/8</t>
  </si>
  <si>
    <r>
      <t xml:space="preserve">Ostatní příspěvky - </t>
    </r>
    <r>
      <rPr>
        <b/>
        <i/>
        <sz val="11"/>
        <rFont val="Arial"/>
        <family val="2"/>
        <charset val="238"/>
      </rPr>
      <t>rozpis viz příloh</t>
    </r>
    <r>
      <rPr>
        <b/>
        <sz val="11"/>
        <rFont val="Arial"/>
        <family val="2"/>
        <charset val="238"/>
      </rPr>
      <t>a č. 1</t>
    </r>
  </si>
  <si>
    <t>10=9/5</t>
  </si>
  <si>
    <t>13=12/7</t>
  </si>
  <si>
    <t>Nadační fond Centrum bakalářských studií</t>
  </si>
  <si>
    <t>6. Přehled dotačních titulů za období 2011 - 2014</t>
  </si>
  <si>
    <t>6. Přehled dotačních titulů za rok 2011- 2014</t>
  </si>
  <si>
    <t>Environmentální vzdělávání, výchova a osvěta</t>
  </si>
  <si>
    <t>Příspěvky obcím na dobudování významných pietních míst</t>
  </si>
  <si>
    <t>Příspěvek na administraci činnosti Místních akčních skupin (MAS) v Olomouckém kraji</t>
  </si>
  <si>
    <t>Město Olomouc - Europe Direct</t>
  </si>
  <si>
    <t>Přímá podpora významných akcí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</si>
</sst>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sz val="10.5"/>
      <name val="Arial"/>
      <family val="2"/>
      <charset val="238"/>
    </font>
    <font>
      <b/>
      <sz val="13"/>
      <name val="Arial"/>
      <family val="2"/>
      <charset val="238"/>
    </font>
    <font>
      <sz val="10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0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4" fontId="0" fillId="0" borderId="0" xfId="0" applyNumberFormat="1"/>
    <xf numFmtId="1" fontId="1" fillId="0" borderId="0" xfId="0" applyNumberFormat="1" applyFont="1" applyBorder="1" applyAlignment="1">
      <alignment horizontal="right"/>
    </xf>
    <xf numFmtId="0" fontId="0" fillId="0" borderId="0" xfId="0" applyFill="1" applyBorder="1" applyAlignment="1"/>
    <xf numFmtId="0" fontId="0" fillId="0" borderId="0" xfId="0" applyBorder="1" applyAlignment="1"/>
    <xf numFmtId="4" fontId="0" fillId="0" borderId="0" xfId="0" applyNumberFormat="1" applyBorder="1" applyAlignment="1"/>
    <xf numFmtId="2" fontId="0" fillId="0" borderId="0" xfId="0" applyNumberFormat="1"/>
    <xf numFmtId="4" fontId="0" fillId="0" borderId="0" xfId="0" applyNumberFormat="1" applyFill="1" applyBorder="1" applyAlignment="1"/>
    <xf numFmtId="0" fontId="0" fillId="0" borderId="0" xfId="0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0" fillId="0" borderId="1" xfId="0" applyNumberFormat="1" applyBorder="1"/>
    <xf numFmtId="4" fontId="0" fillId="0" borderId="1" xfId="0" applyNumberFormat="1" applyBorder="1" applyAlignment="1"/>
    <xf numFmtId="0" fontId="3" fillId="0" borderId="2" xfId="0" applyFont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/>
    <xf numFmtId="4" fontId="0" fillId="0" borderId="5" xfId="0" applyNumberFormat="1" applyBorder="1"/>
    <xf numFmtId="0" fontId="3" fillId="0" borderId="6" xfId="0" applyFont="1" applyBorder="1"/>
    <xf numFmtId="0" fontId="0" fillId="0" borderId="7" xfId="0" applyBorder="1"/>
    <xf numFmtId="1" fontId="1" fillId="0" borderId="7" xfId="0" applyNumberFormat="1" applyFont="1" applyBorder="1" applyAlignment="1">
      <alignment horizontal="right"/>
    </xf>
    <xf numFmtId="0" fontId="4" fillId="0" borderId="0" xfId="0" applyFont="1"/>
    <xf numFmtId="0" fontId="3" fillId="0" borderId="8" xfId="0" applyFont="1" applyBorder="1"/>
    <xf numFmtId="0" fontId="3" fillId="0" borderId="9" xfId="0" applyFont="1" applyBorder="1"/>
    <xf numFmtId="4" fontId="3" fillId="0" borderId="10" xfId="0" applyNumberFormat="1" applyFont="1" applyBorder="1"/>
    <xf numFmtId="4" fontId="3" fillId="0" borderId="9" xfId="0" applyNumberFormat="1" applyFont="1" applyBorder="1"/>
    <xf numFmtId="4" fontId="3" fillId="0" borderId="11" xfId="0" applyNumberFormat="1" applyFont="1" applyBorder="1"/>
    <xf numFmtId="0" fontId="7" fillId="0" borderId="0" xfId="0" applyFont="1" applyFill="1"/>
    <xf numFmtId="0" fontId="1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/>
    <xf numFmtId="3" fontId="0" fillId="0" borderId="0" xfId="0" applyNumberFormat="1" applyFill="1"/>
    <xf numFmtId="3" fontId="7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7" fillId="0" borderId="18" xfId="0" applyFont="1" applyFill="1" applyBorder="1"/>
    <xf numFmtId="0" fontId="7" fillId="0" borderId="15" xfId="0" applyFont="1" applyFill="1" applyBorder="1"/>
    <xf numFmtId="3" fontId="7" fillId="2" borderId="0" xfId="0" applyNumberFormat="1" applyFont="1" applyFill="1"/>
    <xf numFmtId="3" fontId="9" fillId="3" borderId="13" xfId="0" applyNumberFormat="1" applyFont="1" applyFill="1" applyBorder="1"/>
    <xf numFmtId="3" fontId="6" fillId="3" borderId="13" xfId="0" applyNumberFormat="1" applyFont="1" applyFill="1" applyBorder="1"/>
    <xf numFmtId="0" fontId="7" fillId="3" borderId="18" xfId="0" applyFont="1" applyFill="1" applyBorder="1" applyAlignment="1">
      <alignment horizontal="center"/>
    </xf>
    <xf numFmtId="3" fontId="6" fillId="3" borderId="15" xfId="0" applyNumberFormat="1" applyFont="1" applyFill="1" applyBorder="1"/>
    <xf numFmtId="0" fontId="7" fillId="3" borderId="0" xfId="0" applyFont="1" applyFill="1"/>
    <xf numFmtId="0" fontId="16" fillId="3" borderId="13" xfId="0" applyFont="1" applyFill="1" applyBorder="1"/>
    <xf numFmtId="0" fontId="7" fillId="3" borderId="13" xfId="0" applyFont="1" applyFill="1" applyBorder="1"/>
    <xf numFmtId="0" fontId="7" fillId="3" borderId="13" xfId="0" applyFont="1" applyFill="1" applyBorder="1" applyAlignment="1">
      <alignment wrapText="1"/>
    </xf>
    <xf numFmtId="3" fontId="6" fillId="3" borderId="12" xfId="0" applyNumberFormat="1" applyFont="1" applyFill="1" applyBorder="1"/>
    <xf numFmtId="0" fontId="12" fillId="3" borderId="0" xfId="0" applyFont="1" applyFill="1" applyAlignment="1">
      <alignment horizontal="center"/>
    </xf>
    <xf numFmtId="1" fontId="8" fillId="3" borderId="19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3" fontId="9" fillId="3" borderId="15" xfId="0" applyNumberFormat="1" applyFont="1" applyFill="1" applyBorder="1"/>
    <xf numFmtId="0" fontId="9" fillId="3" borderId="14" xfId="0" applyFont="1" applyFill="1" applyBorder="1"/>
    <xf numFmtId="3" fontId="9" fillId="3" borderId="13" xfId="0" applyNumberFormat="1" applyFont="1" applyFill="1" applyBorder="1" applyAlignment="1">
      <alignment horizontal="left"/>
    </xf>
    <xf numFmtId="3" fontId="17" fillId="3" borderId="13" xfId="0" applyNumberFormat="1" applyFont="1" applyFill="1" applyBorder="1"/>
    <xf numFmtId="3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3" fontId="1" fillId="0" borderId="0" xfId="0" applyNumberFormat="1" applyFont="1" applyFill="1"/>
    <xf numFmtId="0" fontId="1" fillId="0" borderId="0" xfId="0" applyFont="1" applyFill="1"/>
    <xf numFmtId="3" fontId="9" fillId="3" borderId="15" xfId="0" applyNumberFormat="1" applyFont="1" applyFill="1" applyBorder="1" applyAlignment="1">
      <alignment horizontal="left"/>
    </xf>
    <xf numFmtId="3" fontId="6" fillId="3" borderId="5" xfId="0" applyNumberFormat="1" applyFont="1" applyFill="1" applyBorder="1"/>
    <xf numFmtId="3" fontId="6" fillId="3" borderId="13" xfId="0" applyNumberFormat="1" applyFont="1" applyFill="1" applyBorder="1" applyAlignment="1"/>
    <xf numFmtId="0" fontId="1" fillId="0" borderId="0" xfId="0" applyFont="1" applyFill="1" applyAlignment="1">
      <alignment horizontal="center" vertical="center"/>
    </xf>
    <xf numFmtId="0" fontId="5" fillId="0" borderId="0" xfId="0" applyFont="1" applyFill="1"/>
    <xf numFmtId="0" fontId="9" fillId="3" borderId="13" xfId="0" applyFont="1" applyFill="1" applyBorder="1" applyAlignment="1">
      <alignment wrapText="1"/>
    </xf>
    <xf numFmtId="3" fontId="7" fillId="3" borderId="0" xfId="0" applyNumberFormat="1" applyFont="1" applyFill="1"/>
    <xf numFmtId="0" fontId="6" fillId="4" borderId="21" xfId="0" applyFont="1" applyFill="1" applyBorder="1" applyAlignment="1">
      <alignment horizontal="center" vertical="center" textRotation="90"/>
    </xf>
    <xf numFmtId="0" fontId="6" fillId="4" borderId="2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3" fontId="14" fillId="4" borderId="22" xfId="0" applyNumberFormat="1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3" fontId="12" fillId="4" borderId="24" xfId="0" applyNumberFormat="1" applyFont="1" applyFill="1" applyBorder="1" applyAlignment="1">
      <alignment horizontal="center"/>
    </xf>
    <xf numFmtId="3" fontId="6" fillId="4" borderId="25" xfId="0" applyNumberFormat="1" applyFont="1" applyFill="1" applyBorder="1"/>
    <xf numFmtId="0" fontId="3" fillId="4" borderId="22" xfId="0" applyFont="1" applyFill="1" applyBorder="1" applyAlignment="1">
      <alignment horizontal="center" vertical="center" textRotation="90"/>
    </xf>
    <xf numFmtId="1" fontId="3" fillId="4" borderId="22" xfId="0" applyNumberFormat="1" applyFont="1" applyFill="1" applyBorder="1" applyAlignment="1">
      <alignment horizontal="center" vertical="center"/>
    </xf>
    <xf numFmtId="1" fontId="3" fillId="4" borderId="22" xfId="0" applyNumberFormat="1" applyFont="1" applyFill="1" applyBorder="1" applyAlignment="1">
      <alignment horizontal="center" vertical="center" wrapText="1"/>
    </xf>
    <xf numFmtId="3" fontId="3" fillId="4" borderId="22" xfId="0" applyNumberFormat="1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/>
    </xf>
    <xf numFmtId="3" fontId="5" fillId="4" borderId="24" xfId="0" applyNumberFormat="1" applyFont="1" applyFill="1" applyBorder="1" applyAlignment="1">
      <alignment horizontal="center"/>
    </xf>
    <xf numFmtId="0" fontId="18" fillId="4" borderId="24" xfId="0" applyFont="1" applyFill="1" applyBorder="1" applyAlignment="1">
      <alignment horizontal="center"/>
    </xf>
    <xf numFmtId="3" fontId="13" fillId="4" borderId="25" xfId="0" applyNumberFormat="1" applyFont="1" applyFill="1" applyBorder="1"/>
    <xf numFmtId="3" fontId="6" fillId="4" borderId="28" xfId="0" applyNumberFormat="1" applyFont="1" applyFill="1" applyBorder="1"/>
    <xf numFmtId="1" fontId="6" fillId="3" borderId="19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wrapText="1"/>
    </xf>
    <xf numFmtId="3" fontId="13" fillId="3" borderId="15" xfId="0" applyNumberFormat="1" applyFont="1" applyFill="1" applyBorder="1"/>
    <xf numFmtId="0" fontId="6" fillId="3" borderId="14" xfId="0" applyFont="1" applyFill="1" applyBorder="1"/>
    <xf numFmtId="1" fontId="6" fillId="3" borderId="12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wrapText="1"/>
    </xf>
    <xf numFmtId="3" fontId="13" fillId="3" borderId="5" xfId="0" applyNumberFormat="1" applyFont="1" applyFill="1" applyBorder="1"/>
    <xf numFmtId="0" fontId="6" fillId="3" borderId="17" xfId="0" applyFont="1" applyFill="1" applyBorder="1"/>
    <xf numFmtId="164" fontId="6" fillId="3" borderId="13" xfId="0" applyNumberFormat="1" applyFont="1" applyFill="1" applyBorder="1" applyAlignment="1">
      <alignment horizontal="center"/>
    </xf>
    <xf numFmtId="3" fontId="6" fillId="3" borderId="15" xfId="0" applyNumberFormat="1" applyFont="1" applyFill="1" applyBorder="1" applyAlignment="1">
      <alignment horizontal="left"/>
    </xf>
    <xf numFmtId="3" fontId="6" fillId="3" borderId="15" xfId="0" applyNumberFormat="1" applyFont="1" applyFill="1" applyBorder="1" applyAlignment="1">
      <alignment horizontal="right"/>
    </xf>
    <xf numFmtId="3" fontId="7" fillId="3" borderId="13" xfId="0" applyNumberFormat="1" applyFont="1" applyFill="1" applyBorder="1"/>
    <xf numFmtId="3" fontId="7" fillId="3" borderId="15" xfId="0" applyNumberFormat="1" applyFont="1" applyFill="1" applyBorder="1"/>
    <xf numFmtId="3" fontId="6" fillId="3" borderId="13" xfId="0" applyNumberFormat="1" applyFont="1" applyFill="1" applyBorder="1" applyAlignment="1">
      <alignment horizontal="left"/>
    </xf>
    <xf numFmtId="0" fontId="3" fillId="4" borderId="21" xfId="0" applyFont="1" applyFill="1" applyBorder="1" applyAlignment="1">
      <alignment horizontal="center" vertical="center" textRotation="90"/>
    </xf>
    <xf numFmtId="0" fontId="5" fillId="4" borderId="23" xfId="0" applyFont="1" applyFill="1" applyBorder="1"/>
    <xf numFmtId="3" fontId="7" fillId="0" borderId="15" xfId="0" applyNumberFormat="1" applyFont="1" applyFill="1" applyBorder="1"/>
    <xf numFmtId="3" fontId="7" fillId="0" borderId="30" xfId="0" applyNumberFormat="1" applyFont="1" applyFill="1" applyBorder="1"/>
    <xf numFmtId="0" fontId="7" fillId="3" borderId="15" xfId="0" applyFont="1" applyFill="1" applyBorder="1"/>
    <xf numFmtId="0" fontId="7" fillId="3" borderId="15" xfId="0" applyFont="1" applyFill="1" applyBorder="1" applyAlignment="1">
      <alignment wrapText="1"/>
    </xf>
    <xf numFmtId="3" fontId="7" fillId="3" borderId="30" xfId="0" applyNumberFormat="1" applyFont="1" applyFill="1" applyBorder="1"/>
    <xf numFmtId="3" fontId="7" fillId="3" borderId="31" xfId="0" applyNumberFormat="1" applyFont="1" applyFill="1" applyBorder="1"/>
    <xf numFmtId="3" fontId="19" fillId="3" borderId="13" xfId="0" applyNumberFormat="1" applyFont="1" applyFill="1" applyBorder="1"/>
    <xf numFmtId="0" fontId="20" fillId="3" borderId="13" xfId="0" applyFont="1" applyFill="1" applyBorder="1"/>
    <xf numFmtId="0" fontId="21" fillId="3" borderId="13" xfId="0" applyFont="1" applyFill="1" applyBorder="1" applyAlignment="1">
      <alignment wrapText="1"/>
    </xf>
    <xf numFmtId="3" fontId="21" fillId="3" borderId="13" xfId="0" applyNumberFormat="1" applyFont="1" applyFill="1" applyBorder="1"/>
    <xf numFmtId="3" fontId="22" fillId="3" borderId="13" xfId="0" applyNumberFormat="1" applyFont="1" applyFill="1" applyBorder="1"/>
    <xf numFmtId="3" fontId="21" fillId="3" borderId="31" xfId="0" applyNumberFormat="1" applyFont="1" applyFill="1" applyBorder="1"/>
    <xf numFmtId="0" fontId="21" fillId="3" borderId="0" xfId="0" applyFont="1" applyFill="1"/>
    <xf numFmtId="0" fontId="16" fillId="3" borderId="20" xfId="0" applyFont="1" applyFill="1" applyBorder="1"/>
    <xf numFmtId="0" fontId="7" fillId="3" borderId="20" xfId="0" applyFont="1" applyFill="1" applyBorder="1" applyAlignment="1">
      <alignment wrapText="1"/>
    </xf>
    <xf numFmtId="3" fontId="7" fillId="3" borderId="12" xfId="0" applyNumberFormat="1" applyFont="1" applyFill="1" applyBorder="1"/>
    <xf numFmtId="3" fontId="7" fillId="3" borderId="32" xfId="0" applyNumberFormat="1" applyFont="1" applyFill="1" applyBorder="1"/>
    <xf numFmtId="0" fontId="3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/>
    </xf>
    <xf numFmtId="3" fontId="9" fillId="3" borderId="36" xfId="0" applyNumberFormat="1" applyFont="1" applyFill="1" applyBorder="1"/>
    <xf numFmtId="3" fontId="13" fillId="4" borderId="33" xfId="0" applyNumberFormat="1" applyFont="1" applyFill="1" applyBorder="1"/>
    <xf numFmtId="0" fontId="6" fillId="4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/>
    </xf>
    <xf numFmtId="3" fontId="13" fillId="3" borderId="37" xfId="0" applyNumberFormat="1" applyFont="1" applyFill="1" applyBorder="1"/>
    <xf numFmtId="3" fontId="6" fillId="3" borderId="37" xfId="0" applyNumberFormat="1" applyFont="1" applyFill="1" applyBorder="1"/>
    <xf numFmtId="3" fontId="6" fillId="4" borderId="33" xfId="0" applyNumberFormat="1" applyFont="1" applyFill="1" applyBorder="1"/>
    <xf numFmtId="1" fontId="6" fillId="3" borderId="18" xfId="0" applyNumberFormat="1" applyFont="1" applyFill="1" applyBorder="1" applyAlignment="1">
      <alignment horizontal="center"/>
    </xf>
    <xf numFmtId="164" fontId="6" fillId="3" borderId="15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wrapText="1"/>
    </xf>
    <xf numFmtId="0" fontId="6" fillId="3" borderId="16" xfId="0" applyFont="1" applyFill="1" applyBorder="1"/>
    <xf numFmtId="3" fontId="5" fillId="4" borderId="38" xfId="0" applyNumberFormat="1" applyFont="1" applyFill="1" applyBorder="1" applyAlignment="1">
      <alignment horizontal="center"/>
    </xf>
    <xf numFmtId="3" fontId="6" fillId="3" borderId="14" xfId="0" applyNumberFormat="1" applyFont="1" applyFill="1" applyBorder="1"/>
    <xf numFmtId="0" fontId="6" fillId="4" borderId="26" xfId="0" applyFont="1" applyFill="1" applyBorder="1" applyAlignment="1">
      <alignment horizontal="left"/>
    </xf>
    <xf numFmtId="0" fontId="6" fillId="4" borderId="27" xfId="0" applyFont="1" applyFill="1" applyBorder="1" applyAlignment="1">
      <alignment horizontal="left"/>
    </xf>
    <xf numFmtId="0" fontId="6" fillId="4" borderId="28" xfId="0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6:I54"/>
  <sheetViews>
    <sheetView workbookViewId="0">
      <selection activeCell="F49" sqref="F49"/>
    </sheetView>
  </sheetViews>
  <sheetFormatPr defaultRowHeight="12.75" x14ac:dyDescent="0.2"/>
  <cols>
    <col min="2" max="2" width="51.28515625" customWidth="1"/>
    <col min="3" max="3" width="15.42578125" customWidth="1"/>
    <col min="4" max="4" width="14.7109375" customWidth="1"/>
    <col min="5" max="5" width="16.5703125" customWidth="1"/>
    <col min="6" max="6" width="14" customWidth="1"/>
    <col min="7" max="7" width="14.85546875" customWidth="1"/>
  </cols>
  <sheetData>
    <row r="6" spans="1:7" x14ac:dyDescent="0.2">
      <c r="A6" t="s">
        <v>0</v>
      </c>
      <c r="B6" t="s">
        <v>32</v>
      </c>
      <c r="C6">
        <v>2005</v>
      </c>
      <c r="D6">
        <v>2006</v>
      </c>
      <c r="E6">
        <v>2007</v>
      </c>
      <c r="F6">
        <v>2008</v>
      </c>
      <c r="G6" s="8" t="s">
        <v>39</v>
      </c>
    </row>
    <row r="7" spans="1:7" x14ac:dyDescent="0.2">
      <c r="A7">
        <v>1</v>
      </c>
      <c r="B7" t="s">
        <v>1</v>
      </c>
      <c r="C7" s="1">
        <v>33461.5</v>
      </c>
      <c r="D7" s="1">
        <v>50247.008999999998</v>
      </c>
      <c r="E7" s="1">
        <v>52373</v>
      </c>
      <c r="F7" s="1">
        <v>78861.348499999993</v>
      </c>
      <c r="G7" s="1">
        <v>45135</v>
      </c>
    </row>
    <row r="8" spans="1:7" x14ac:dyDescent="0.2">
      <c r="A8">
        <v>2</v>
      </c>
      <c r="B8" t="s">
        <v>2</v>
      </c>
      <c r="C8" s="1">
        <v>5488.1109999999999</v>
      </c>
      <c r="D8" s="1">
        <v>6487.2004000000006</v>
      </c>
      <c r="E8" s="1">
        <v>7103.3265000000001</v>
      </c>
      <c r="F8" s="1">
        <v>8891.2990000000009</v>
      </c>
      <c r="G8" s="1">
        <v>7780.5060000000003</v>
      </c>
    </row>
    <row r="9" spans="1:7" x14ac:dyDescent="0.2">
      <c r="A9">
        <v>3</v>
      </c>
      <c r="B9" t="s">
        <v>3</v>
      </c>
      <c r="C9" s="1">
        <v>92.92</v>
      </c>
      <c r="D9" s="1">
        <v>0</v>
      </c>
      <c r="E9" s="1">
        <v>0</v>
      </c>
      <c r="F9" s="1">
        <v>0</v>
      </c>
      <c r="G9" s="1">
        <v>0</v>
      </c>
    </row>
    <row r="10" spans="1:7" x14ac:dyDescent="0.2">
      <c r="A10">
        <v>8</v>
      </c>
      <c r="B10" t="s">
        <v>4</v>
      </c>
      <c r="C10" s="1">
        <v>2993.1325000000002</v>
      </c>
      <c r="D10" s="1">
        <v>2999.3786</v>
      </c>
      <c r="E10" s="1">
        <v>2999.9850000000001</v>
      </c>
      <c r="F10" s="1">
        <v>5966.1469999999999</v>
      </c>
      <c r="G10" s="1">
        <v>2661.5</v>
      </c>
    </row>
    <row r="11" spans="1:7" x14ac:dyDescent="0.2">
      <c r="A11">
        <v>9</v>
      </c>
      <c r="B11" t="s">
        <v>5</v>
      </c>
      <c r="C11" s="1">
        <v>6915.75324</v>
      </c>
      <c r="D11" s="1">
        <v>24676.9879</v>
      </c>
      <c r="E11" s="1">
        <v>6798.2754000000004</v>
      </c>
      <c r="F11" s="1">
        <v>7540.01775</v>
      </c>
      <c r="G11" s="1">
        <v>4949.0450000000001</v>
      </c>
    </row>
    <row r="12" spans="1:7" x14ac:dyDescent="0.2">
      <c r="A12">
        <v>16</v>
      </c>
      <c r="B12" t="s">
        <v>6</v>
      </c>
      <c r="C12" s="1">
        <v>7137.8394600000001</v>
      </c>
      <c r="D12" s="1">
        <v>37168.231</v>
      </c>
      <c r="E12" s="1">
        <v>47397.836000000003</v>
      </c>
      <c r="F12" s="1">
        <v>70577.679999999993</v>
      </c>
      <c r="G12" s="1">
        <v>46284.87</v>
      </c>
    </row>
    <row r="13" spans="1:7" x14ac:dyDescent="0.2">
      <c r="A13">
        <v>17</v>
      </c>
      <c r="B13" t="s">
        <v>7</v>
      </c>
      <c r="C13" s="1">
        <v>39585.739959999999</v>
      </c>
      <c r="D13" s="1">
        <v>44549.053399999997</v>
      </c>
      <c r="E13" s="1">
        <v>44632.533539999997</v>
      </c>
      <c r="F13" s="1">
        <v>44912.027000000002</v>
      </c>
      <c r="G13" s="1">
        <v>44484.752999999997</v>
      </c>
    </row>
    <row r="14" spans="1:7" x14ac:dyDescent="0.2">
      <c r="A14">
        <v>18</v>
      </c>
      <c r="B14" t="s">
        <v>18</v>
      </c>
      <c r="C14" s="6">
        <v>0</v>
      </c>
      <c r="D14" s="1">
        <v>1250</v>
      </c>
      <c r="E14" s="1">
        <v>0</v>
      </c>
      <c r="F14" s="1">
        <v>0</v>
      </c>
      <c r="G14" s="1">
        <v>5000</v>
      </c>
    </row>
    <row r="15" spans="1:7" x14ac:dyDescent="0.2">
      <c r="A15">
        <v>31</v>
      </c>
      <c r="B15" t="s">
        <v>40</v>
      </c>
      <c r="C15" s="6">
        <v>0</v>
      </c>
      <c r="D15" s="1">
        <v>0</v>
      </c>
      <c r="E15" s="1">
        <v>0</v>
      </c>
      <c r="F15" s="1">
        <v>0</v>
      </c>
      <c r="G15" s="1">
        <v>0</v>
      </c>
    </row>
    <row r="16" spans="1:7" x14ac:dyDescent="0.2">
      <c r="A16">
        <v>102</v>
      </c>
      <c r="B16" t="s">
        <v>24</v>
      </c>
      <c r="C16" s="1">
        <v>7200</v>
      </c>
      <c r="D16" s="1">
        <v>7200</v>
      </c>
      <c r="E16" s="1">
        <v>6976.90625</v>
      </c>
      <c r="F16" s="1">
        <v>7200</v>
      </c>
      <c r="G16" s="1">
        <v>4320</v>
      </c>
    </row>
    <row r="17" spans="1:7" x14ac:dyDescent="0.2">
      <c r="A17">
        <v>103</v>
      </c>
      <c r="B17" t="s">
        <v>8</v>
      </c>
      <c r="C17" s="1">
        <v>2999.0819999999999</v>
      </c>
      <c r="D17" s="1">
        <v>2969.9090000000001</v>
      </c>
      <c r="E17" s="1">
        <v>2999.1860000000001</v>
      </c>
      <c r="F17" s="1">
        <v>3000</v>
      </c>
      <c r="G17" s="1">
        <v>0</v>
      </c>
    </row>
    <row r="18" spans="1:7" x14ac:dyDescent="0.2">
      <c r="A18">
        <v>105</v>
      </c>
      <c r="B18" t="s">
        <v>21</v>
      </c>
      <c r="C18" s="1">
        <v>0</v>
      </c>
      <c r="D18" s="1">
        <v>29930.413</v>
      </c>
      <c r="E18" s="1">
        <v>32870</v>
      </c>
      <c r="F18" s="1">
        <v>37158</v>
      </c>
      <c r="G18" s="1">
        <v>39190</v>
      </c>
    </row>
    <row r="19" spans="1:7" x14ac:dyDescent="0.2">
      <c r="A19">
        <v>109</v>
      </c>
      <c r="B19" t="s">
        <v>25</v>
      </c>
      <c r="C19" s="1">
        <v>0</v>
      </c>
      <c r="D19" s="1">
        <v>0</v>
      </c>
      <c r="E19" s="1">
        <v>149.5</v>
      </c>
      <c r="F19" s="1">
        <v>352.52600000000001</v>
      </c>
      <c r="G19" s="1">
        <v>175.4</v>
      </c>
    </row>
    <row r="20" spans="1:7" x14ac:dyDescent="0.2">
      <c r="A20">
        <v>110</v>
      </c>
      <c r="B20" t="s">
        <v>26</v>
      </c>
      <c r="C20" s="1">
        <v>0</v>
      </c>
      <c r="D20" s="1">
        <v>0</v>
      </c>
      <c r="E20" s="1">
        <v>864</v>
      </c>
      <c r="F20" s="1">
        <v>1867.5</v>
      </c>
      <c r="G20" s="1">
        <v>762</v>
      </c>
    </row>
    <row r="21" spans="1:7" x14ac:dyDescent="0.2">
      <c r="A21">
        <v>112</v>
      </c>
      <c r="B21" t="s">
        <v>33</v>
      </c>
      <c r="C21" s="1">
        <v>0</v>
      </c>
      <c r="D21" s="1">
        <v>0</v>
      </c>
      <c r="E21" s="1">
        <v>0</v>
      </c>
      <c r="F21" s="1">
        <v>893.65210000000002</v>
      </c>
      <c r="G21" s="1">
        <v>667.86199999999997</v>
      </c>
    </row>
    <row r="22" spans="1:7" x14ac:dyDescent="0.2">
      <c r="A22">
        <v>114</v>
      </c>
      <c r="B22" t="s">
        <v>34</v>
      </c>
      <c r="C22" s="1">
        <v>0</v>
      </c>
      <c r="D22" s="1">
        <v>0</v>
      </c>
      <c r="E22" s="1">
        <v>0</v>
      </c>
      <c r="F22" s="1">
        <v>460.78500000000003</v>
      </c>
      <c r="G22" s="1">
        <v>0</v>
      </c>
    </row>
    <row r="23" spans="1:7" x14ac:dyDescent="0.2">
      <c r="A23">
        <v>200</v>
      </c>
      <c r="B23" t="s">
        <v>9</v>
      </c>
      <c r="C23" s="1">
        <v>2133</v>
      </c>
      <c r="D23" s="1">
        <v>2200</v>
      </c>
      <c r="E23" s="1">
        <v>2200</v>
      </c>
      <c r="F23" s="1">
        <v>2200</v>
      </c>
      <c r="G23" s="1">
        <v>0</v>
      </c>
    </row>
    <row r="24" spans="1:7" x14ac:dyDescent="0.2">
      <c r="A24">
        <v>201</v>
      </c>
      <c r="B24" t="s">
        <v>10</v>
      </c>
      <c r="C24" s="1">
        <v>700</v>
      </c>
      <c r="D24" s="1">
        <v>700</v>
      </c>
      <c r="E24" s="1">
        <v>700</v>
      </c>
      <c r="F24" s="1">
        <v>500</v>
      </c>
      <c r="G24" s="1">
        <v>0</v>
      </c>
    </row>
    <row r="25" spans="1:7" x14ac:dyDescent="0.2">
      <c r="A25">
        <v>204</v>
      </c>
      <c r="B25" t="s">
        <v>11</v>
      </c>
      <c r="C25" s="1">
        <v>9920</v>
      </c>
      <c r="D25" s="1">
        <v>10200</v>
      </c>
      <c r="E25" s="1">
        <v>10200</v>
      </c>
      <c r="F25" s="1">
        <v>10200</v>
      </c>
      <c r="G25" s="1">
        <v>7910</v>
      </c>
    </row>
    <row r="26" spans="1:7" x14ac:dyDescent="0.2">
      <c r="A26">
        <v>205</v>
      </c>
      <c r="B26" t="s">
        <v>12</v>
      </c>
      <c r="C26" s="1">
        <v>8940.7957100000003</v>
      </c>
      <c r="D26" s="1">
        <v>10369.799999999999</v>
      </c>
      <c r="E26" s="1">
        <v>0</v>
      </c>
      <c r="F26" s="1">
        <v>0</v>
      </c>
      <c r="G26" s="1">
        <v>0</v>
      </c>
    </row>
    <row r="27" spans="1:7" x14ac:dyDescent="0.2">
      <c r="A27">
        <v>208</v>
      </c>
      <c r="B27" t="s">
        <v>22</v>
      </c>
      <c r="C27" s="1">
        <v>0</v>
      </c>
      <c r="D27" s="1">
        <v>2622.7179999999998</v>
      </c>
      <c r="E27" s="1">
        <v>0</v>
      </c>
      <c r="F27" s="1">
        <v>0</v>
      </c>
      <c r="G27" s="1">
        <v>0</v>
      </c>
    </row>
    <row r="28" spans="1:7" x14ac:dyDescent="0.2">
      <c r="A28">
        <v>209</v>
      </c>
      <c r="B28" t="s">
        <v>27</v>
      </c>
      <c r="C28" s="1">
        <v>0</v>
      </c>
      <c r="D28" s="1">
        <v>0</v>
      </c>
      <c r="E28" s="1">
        <v>24528.428</v>
      </c>
      <c r="F28" s="1">
        <v>33989.478200000005</v>
      </c>
      <c r="G28" s="1">
        <v>0</v>
      </c>
    </row>
    <row r="29" spans="1:7" x14ac:dyDescent="0.2">
      <c r="A29">
        <v>210</v>
      </c>
      <c r="B29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770</v>
      </c>
    </row>
    <row r="30" spans="1:7" x14ac:dyDescent="0.2">
      <c r="A30">
        <v>211</v>
      </c>
      <c r="B30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60</v>
      </c>
    </row>
    <row r="31" spans="1:7" x14ac:dyDescent="0.2">
      <c r="A31">
        <v>212</v>
      </c>
      <c r="B3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16511.900000000001</v>
      </c>
    </row>
    <row r="32" spans="1:7" x14ac:dyDescent="0.2">
      <c r="A32">
        <v>254</v>
      </c>
      <c r="B32" t="s">
        <v>35</v>
      </c>
      <c r="C32" s="1">
        <v>0</v>
      </c>
      <c r="D32" s="1">
        <v>0</v>
      </c>
      <c r="E32" s="1">
        <v>0</v>
      </c>
      <c r="F32" s="1">
        <v>2500</v>
      </c>
      <c r="G32" s="1">
        <v>0</v>
      </c>
    </row>
    <row r="33" spans="1:9" x14ac:dyDescent="0.2">
      <c r="A33">
        <v>255</v>
      </c>
      <c r="B33" t="s">
        <v>36</v>
      </c>
      <c r="C33" s="1">
        <v>0</v>
      </c>
      <c r="D33" s="1">
        <v>0</v>
      </c>
      <c r="E33" s="1">
        <v>0</v>
      </c>
      <c r="F33" s="1">
        <v>178</v>
      </c>
      <c r="G33" s="1">
        <v>0</v>
      </c>
    </row>
    <row r="34" spans="1:9" x14ac:dyDescent="0.2">
      <c r="A34">
        <v>405</v>
      </c>
      <c r="B34" t="s">
        <v>28</v>
      </c>
      <c r="C34" s="1">
        <v>0</v>
      </c>
      <c r="D34" s="1">
        <v>4000</v>
      </c>
      <c r="E34" s="1">
        <v>5780</v>
      </c>
      <c r="F34" s="1">
        <v>5780</v>
      </c>
      <c r="G34" s="1">
        <v>0</v>
      </c>
    </row>
    <row r="35" spans="1:9" x14ac:dyDescent="0.2">
      <c r="A35">
        <v>406</v>
      </c>
      <c r="B35" t="s">
        <v>13</v>
      </c>
      <c r="C35" s="1">
        <v>9999.9734100000005</v>
      </c>
      <c r="D35" s="1">
        <v>10000</v>
      </c>
      <c r="E35" s="1">
        <v>0</v>
      </c>
      <c r="F35" s="1">
        <v>0</v>
      </c>
      <c r="G35" s="1">
        <v>0</v>
      </c>
    </row>
    <row r="36" spans="1:9" x14ac:dyDescent="0.2">
      <c r="A36">
        <v>407</v>
      </c>
      <c r="B36" t="s">
        <v>29</v>
      </c>
      <c r="C36" s="1">
        <v>0</v>
      </c>
      <c r="D36" s="1">
        <v>0</v>
      </c>
      <c r="E36" s="1">
        <v>935.9905</v>
      </c>
      <c r="F36" s="1">
        <v>1000</v>
      </c>
      <c r="G36" s="1">
        <v>0</v>
      </c>
    </row>
    <row r="37" spans="1:9" x14ac:dyDescent="0.2">
      <c r="A37">
        <v>408</v>
      </c>
      <c r="B37" t="s">
        <v>30</v>
      </c>
      <c r="C37" s="1">
        <v>0</v>
      </c>
      <c r="D37" s="1">
        <v>0</v>
      </c>
      <c r="E37" s="1">
        <v>1000</v>
      </c>
      <c r="F37" s="1">
        <v>1000</v>
      </c>
      <c r="G37" s="1">
        <v>0</v>
      </c>
    </row>
    <row r="38" spans="1:9" x14ac:dyDescent="0.2">
      <c r="A38">
        <v>409</v>
      </c>
      <c r="B38" t="s">
        <v>37</v>
      </c>
      <c r="C38" s="1">
        <v>0</v>
      </c>
      <c r="D38" s="1">
        <v>0</v>
      </c>
      <c r="E38" s="1">
        <v>0</v>
      </c>
      <c r="F38" s="1">
        <v>1250</v>
      </c>
      <c r="G38" s="1">
        <v>0</v>
      </c>
    </row>
    <row r="39" spans="1:9" x14ac:dyDescent="0.2">
      <c r="A39">
        <v>410</v>
      </c>
      <c r="B39" t="s">
        <v>44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</row>
    <row r="40" spans="1:9" x14ac:dyDescent="0.2">
      <c r="A40">
        <v>411</v>
      </c>
      <c r="B40" t="s">
        <v>45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</row>
    <row r="41" spans="1:9" x14ac:dyDescent="0.2">
      <c r="A41">
        <v>550</v>
      </c>
      <c r="B41" t="s">
        <v>14</v>
      </c>
      <c r="C41" s="1">
        <v>21098.505000000001</v>
      </c>
      <c r="D41" s="1">
        <v>19020.267</v>
      </c>
      <c r="E41" s="1">
        <v>19472.791000000001</v>
      </c>
      <c r="F41" s="1">
        <v>17561.276000000002</v>
      </c>
      <c r="G41" s="1">
        <v>3950.8180000000002</v>
      </c>
    </row>
    <row r="42" spans="1:9" x14ac:dyDescent="0.2">
      <c r="A42">
        <v>552</v>
      </c>
      <c r="B42" t="s">
        <v>15</v>
      </c>
      <c r="C42" s="1">
        <v>5799.1779999999999</v>
      </c>
      <c r="D42" s="1">
        <v>5911.04</v>
      </c>
      <c r="E42" s="1">
        <v>6656</v>
      </c>
      <c r="F42" s="1">
        <v>6953.1629999999996</v>
      </c>
      <c r="G42" s="1">
        <v>3000</v>
      </c>
    </row>
    <row r="43" spans="1:9" x14ac:dyDescent="0.2">
      <c r="A43">
        <v>553</v>
      </c>
      <c r="B43" t="s">
        <v>46</v>
      </c>
      <c r="C43" s="1">
        <v>0</v>
      </c>
      <c r="D43" s="1">
        <v>0</v>
      </c>
      <c r="E43" s="1">
        <v>0</v>
      </c>
      <c r="F43" s="1">
        <v>0</v>
      </c>
      <c r="G43" s="1">
        <v>477.4</v>
      </c>
    </row>
    <row r="44" spans="1:9" x14ac:dyDescent="0.2">
      <c r="A44">
        <v>605</v>
      </c>
      <c r="B44" t="s">
        <v>16</v>
      </c>
      <c r="C44" s="1">
        <v>14408.87</v>
      </c>
      <c r="D44" s="1">
        <v>14774</v>
      </c>
      <c r="E44" s="1">
        <v>12000</v>
      </c>
      <c r="F44" s="1">
        <v>0</v>
      </c>
      <c r="G44" s="1">
        <v>8434.5</v>
      </c>
    </row>
    <row r="45" spans="1:9" x14ac:dyDescent="0.2">
      <c r="A45" s="2" t="s">
        <v>20</v>
      </c>
      <c r="B45" s="3" t="s">
        <v>19</v>
      </c>
      <c r="C45" s="5">
        <v>9000</v>
      </c>
      <c r="D45" s="5">
        <v>0</v>
      </c>
      <c r="E45" s="5">
        <v>0</v>
      </c>
      <c r="F45" s="5">
        <v>0</v>
      </c>
      <c r="G45" s="5">
        <v>0</v>
      </c>
      <c r="H45" s="4"/>
      <c r="I45" s="4"/>
    </row>
    <row r="46" spans="1:9" x14ac:dyDescent="0.2">
      <c r="A46" s="2">
        <v>606</v>
      </c>
      <c r="B46" s="4" t="s">
        <v>31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4"/>
      <c r="I46" s="4"/>
    </row>
    <row r="47" spans="1:9" x14ac:dyDescent="0.2">
      <c r="A47" s="2">
        <v>608</v>
      </c>
      <c r="B47" s="3" t="s">
        <v>23</v>
      </c>
      <c r="C47" s="5">
        <v>0</v>
      </c>
      <c r="D47" s="5">
        <v>10670</v>
      </c>
      <c r="E47" s="5">
        <v>11620</v>
      </c>
      <c r="F47" s="7">
        <v>7238.9449999999997</v>
      </c>
      <c r="G47" s="7">
        <v>6103.5230000000001</v>
      </c>
      <c r="H47" s="4"/>
      <c r="I47" s="4"/>
    </row>
    <row r="48" spans="1:9" x14ac:dyDescent="0.2">
      <c r="A48" s="2">
        <v>610</v>
      </c>
      <c r="B48" s="3" t="s">
        <v>38</v>
      </c>
      <c r="C48" s="5">
        <v>0</v>
      </c>
      <c r="D48" s="5">
        <v>0</v>
      </c>
      <c r="E48" s="5">
        <v>0</v>
      </c>
      <c r="F48" s="7">
        <v>7500</v>
      </c>
      <c r="G48" s="7">
        <v>0</v>
      </c>
      <c r="H48" s="4"/>
      <c r="I48" s="4"/>
    </row>
    <row r="49" spans="2:7" x14ac:dyDescent="0.2">
      <c r="B49" t="s">
        <v>17</v>
      </c>
      <c r="C49" s="1">
        <f>SUM(C7:C48)</f>
        <v>187874.40028</v>
      </c>
      <c r="D49" s="1">
        <f>SUM(D7:D48)</f>
        <v>297946.0073</v>
      </c>
      <c r="E49" s="1">
        <f>SUM(E7:E48)</f>
        <v>300257.75819000002</v>
      </c>
      <c r="F49" s="1">
        <f>SUM(F7:F48)</f>
        <v>365531.84455000004</v>
      </c>
      <c r="G49" s="1">
        <f>SUM(G7:G48)</f>
        <v>248629.07699999996</v>
      </c>
    </row>
    <row r="50" spans="2:7" x14ac:dyDescent="0.2">
      <c r="D50" s="1"/>
      <c r="E50" s="1"/>
    </row>
    <row r="51" spans="2:7" x14ac:dyDescent="0.2">
      <c r="D51" s="1"/>
    </row>
    <row r="52" spans="2:7" x14ac:dyDescent="0.2">
      <c r="D52" s="1"/>
    </row>
    <row r="53" spans="2:7" x14ac:dyDescent="0.2">
      <c r="D53" s="1"/>
    </row>
    <row r="54" spans="2:7" x14ac:dyDescent="0.2">
      <c r="D54" s="1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6:I49"/>
  <sheetViews>
    <sheetView topLeftCell="C1" workbookViewId="0">
      <selection activeCell="E4" sqref="E4"/>
    </sheetView>
  </sheetViews>
  <sheetFormatPr defaultRowHeight="12.75" x14ac:dyDescent="0.2"/>
  <cols>
    <col min="2" max="2" width="66.28515625" customWidth="1"/>
    <col min="3" max="3" width="22.5703125" customWidth="1"/>
    <col min="4" max="4" width="14.7109375" customWidth="1"/>
    <col min="5" max="5" width="16.5703125" customWidth="1"/>
    <col min="6" max="7" width="14" customWidth="1"/>
  </cols>
  <sheetData>
    <row r="6" spans="1:7" x14ac:dyDescent="0.2">
      <c r="A6" t="s">
        <v>0</v>
      </c>
      <c r="B6" t="s">
        <v>32</v>
      </c>
      <c r="C6">
        <v>2005</v>
      </c>
      <c r="D6">
        <v>2006</v>
      </c>
      <c r="E6">
        <v>2007</v>
      </c>
      <c r="F6">
        <v>2008</v>
      </c>
      <c r="G6" s="8" t="s">
        <v>39</v>
      </c>
    </row>
    <row r="7" spans="1:7" x14ac:dyDescent="0.2">
      <c r="A7">
        <v>1</v>
      </c>
      <c r="B7" t="s">
        <v>1</v>
      </c>
      <c r="C7" s="1">
        <f>'dotační titluy 2005 - 2009'!C7/1000</f>
        <v>33.461500000000001</v>
      </c>
      <c r="D7" s="1">
        <f>'dotační titluy 2005 - 2009'!D7/1000</f>
        <v>50.247008999999998</v>
      </c>
      <c r="E7" s="1">
        <f>'dotační titluy 2005 - 2009'!E7/1000</f>
        <v>52.372999999999998</v>
      </c>
      <c r="F7" s="1">
        <f>'dotační titluy 2005 - 2009'!F7/1000</f>
        <v>78.861348499999991</v>
      </c>
      <c r="G7" s="1">
        <f>'dotační titluy 2005 - 2009'!G7/1000</f>
        <v>45.134999999999998</v>
      </c>
    </row>
    <row r="8" spans="1:7" x14ac:dyDescent="0.2">
      <c r="A8">
        <v>2</v>
      </c>
      <c r="B8" t="s">
        <v>2</v>
      </c>
      <c r="C8" s="1">
        <f>'dotační titluy 2005 - 2009'!C8/1000</f>
        <v>5.488111</v>
      </c>
      <c r="D8" s="1">
        <f>'dotační titluy 2005 - 2009'!D8/1000</f>
        <v>6.4872004000000008</v>
      </c>
      <c r="E8" s="1">
        <f>'dotační titluy 2005 - 2009'!E8/1000</f>
        <v>7.1033265000000005</v>
      </c>
      <c r="F8" s="1">
        <f>'dotační titluy 2005 - 2009'!F8/1000</f>
        <v>8.8912990000000001</v>
      </c>
      <c r="G8" s="1">
        <f>'dotační titluy 2005 - 2009'!G8/1000</f>
        <v>7.7805059999999999</v>
      </c>
    </row>
    <row r="9" spans="1:7" x14ac:dyDescent="0.2">
      <c r="A9">
        <v>3</v>
      </c>
      <c r="B9" t="s">
        <v>3</v>
      </c>
      <c r="C9" s="1">
        <f>'dotační titluy 2005 - 2009'!C9/1000</f>
        <v>9.2920000000000003E-2</v>
      </c>
      <c r="D9" s="1">
        <f>'dotační titluy 2005 - 2009'!D9/1000</f>
        <v>0</v>
      </c>
      <c r="E9" s="1">
        <f>'dotační titluy 2005 - 2009'!E9/1000</f>
        <v>0</v>
      </c>
      <c r="F9" s="1">
        <f>'dotační titluy 2005 - 2009'!F9/1000</f>
        <v>0</v>
      </c>
      <c r="G9" s="1">
        <f>'dotační titluy 2005 - 2009'!G9/1000</f>
        <v>0</v>
      </c>
    </row>
    <row r="10" spans="1:7" x14ac:dyDescent="0.2">
      <c r="A10">
        <v>8</v>
      </c>
      <c r="B10" t="s">
        <v>4</v>
      </c>
      <c r="C10" s="1">
        <f>'dotační titluy 2005 - 2009'!C10/1000</f>
        <v>2.9931325000000002</v>
      </c>
      <c r="D10" s="1">
        <f>'dotační titluy 2005 - 2009'!D10/1000</f>
        <v>2.9993786</v>
      </c>
      <c r="E10" s="1">
        <f>'dotační titluy 2005 - 2009'!E10/1000</f>
        <v>2.9999850000000001</v>
      </c>
      <c r="F10" s="1">
        <f>'dotační titluy 2005 - 2009'!F10/1000</f>
        <v>5.9661470000000003</v>
      </c>
      <c r="G10" s="1">
        <f>'dotační titluy 2005 - 2009'!G10/1000</f>
        <v>2.6615000000000002</v>
      </c>
    </row>
    <row r="11" spans="1:7" x14ac:dyDescent="0.2">
      <c r="A11">
        <v>9</v>
      </c>
      <c r="B11" t="s">
        <v>5</v>
      </c>
      <c r="C11" s="1">
        <f>'dotační titluy 2005 - 2009'!C11/1000</f>
        <v>6.9157532399999999</v>
      </c>
      <c r="D11" s="1">
        <f>'dotační titluy 2005 - 2009'!D11/1000</f>
        <v>24.6769879</v>
      </c>
      <c r="E11" s="1">
        <f>'dotační titluy 2005 - 2009'!E11/1000</f>
        <v>6.7982754000000005</v>
      </c>
      <c r="F11" s="1">
        <f>'dotační titluy 2005 - 2009'!F11/1000</f>
        <v>7.5400177499999996</v>
      </c>
      <c r="G11" s="1">
        <f>'dotační titluy 2005 - 2009'!G11/1000</f>
        <v>4.9490449999999999</v>
      </c>
    </row>
    <row r="12" spans="1:7" x14ac:dyDescent="0.2">
      <c r="A12">
        <v>16</v>
      </c>
      <c r="B12" t="s">
        <v>6</v>
      </c>
      <c r="C12" s="1">
        <f>'dotační titluy 2005 - 2009'!C12/1000</f>
        <v>7.1378394600000004</v>
      </c>
      <c r="D12" s="1">
        <f>'dotační titluy 2005 - 2009'!D12/1000</f>
        <v>37.168230999999999</v>
      </c>
      <c r="E12" s="1">
        <f>'dotační titluy 2005 - 2009'!E12/1000</f>
        <v>47.397836000000005</v>
      </c>
      <c r="F12" s="1">
        <f>'dotační titluy 2005 - 2009'!F12/1000</f>
        <v>70.577679999999987</v>
      </c>
      <c r="G12" s="1">
        <f>'dotační titluy 2005 - 2009'!G12/1000</f>
        <v>46.284870000000005</v>
      </c>
    </row>
    <row r="13" spans="1:7" x14ac:dyDescent="0.2">
      <c r="A13">
        <v>17</v>
      </c>
      <c r="B13" t="s">
        <v>7</v>
      </c>
      <c r="C13" s="1">
        <f>'dotační titluy 2005 - 2009'!C13/1000</f>
        <v>39.585739959999998</v>
      </c>
      <c r="D13" s="1">
        <f>'dotační titluy 2005 - 2009'!D13/1000</f>
        <v>44.549053399999998</v>
      </c>
      <c r="E13" s="1">
        <f>'dotační titluy 2005 - 2009'!E13/1000</f>
        <v>44.632533539999997</v>
      </c>
      <c r="F13" s="1">
        <f>'dotační titluy 2005 - 2009'!F13/1000</f>
        <v>44.912027000000002</v>
      </c>
      <c r="G13" s="1">
        <f>'dotační titluy 2005 - 2009'!G13/1000</f>
        <v>44.484752999999998</v>
      </c>
    </row>
    <row r="14" spans="1:7" x14ac:dyDescent="0.2">
      <c r="A14">
        <v>18</v>
      </c>
      <c r="B14" t="s">
        <v>18</v>
      </c>
      <c r="C14" s="1">
        <f>'dotační titluy 2005 - 2009'!C14/1000</f>
        <v>0</v>
      </c>
      <c r="D14" s="1">
        <f>'dotační titluy 2005 - 2009'!D14/1000</f>
        <v>1.25</v>
      </c>
      <c r="E14" s="1">
        <f>'dotační titluy 2005 - 2009'!E14/1000</f>
        <v>0</v>
      </c>
      <c r="F14" s="1">
        <f>'dotační titluy 2005 - 2009'!F14/1000</f>
        <v>0</v>
      </c>
      <c r="G14" s="1">
        <f>'dotační titluy 2005 - 2009'!G14/1000</f>
        <v>5</v>
      </c>
    </row>
    <row r="15" spans="1:7" x14ac:dyDescent="0.2">
      <c r="A15">
        <v>31</v>
      </c>
      <c r="B15" t="s">
        <v>40</v>
      </c>
      <c r="C15" s="1">
        <f>'dotační titluy 2005 - 2009'!C15/1000</f>
        <v>0</v>
      </c>
      <c r="D15" s="1">
        <f>'dotační titluy 2005 - 2009'!D15/1000</f>
        <v>0</v>
      </c>
      <c r="E15" s="1">
        <f>'dotační titluy 2005 - 2009'!E15/1000</f>
        <v>0</v>
      </c>
      <c r="F15" s="1">
        <f>'dotační titluy 2005 - 2009'!F15/1000</f>
        <v>0</v>
      </c>
      <c r="G15" s="1">
        <f>'dotační titluy 2005 - 2009'!G15/1000</f>
        <v>0</v>
      </c>
    </row>
    <row r="16" spans="1:7" x14ac:dyDescent="0.2">
      <c r="A16">
        <v>102</v>
      </c>
      <c r="B16" t="s">
        <v>24</v>
      </c>
      <c r="C16" s="1">
        <f>'dotační titluy 2005 - 2009'!C16/1000</f>
        <v>7.2</v>
      </c>
      <c r="D16" s="1">
        <f>'dotační titluy 2005 - 2009'!D16/1000</f>
        <v>7.2</v>
      </c>
      <c r="E16" s="1">
        <f>'dotační titluy 2005 - 2009'!E16/1000</f>
        <v>6.9769062499999999</v>
      </c>
      <c r="F16" s="1">
        <f>'dotační titluy 2005 - 2009'!F16/1000</f>
        <v>7.2</v>
      </c>
      <c r="G16" s="1">
        <f>'dotační titluy 2005 - 2009'!G16/1000</f>
        <v>4.32</v>
      </c>
    </row>
    <row r="17" spans="1:7" x14ac:dyDescent="0.2">
      <c r="A17">
        <v>103</v>
      </c>
      <c r="B17" t="s">
        <v>8</v>
      </c>
      <c r="C17" s="1">
        <f>'dotační titluy 2005 - 2009'!C17/1000</f>
        <v>2.999082</v>
      </c>
      <c r="D17" s="1">
        <f>'dotační titluy 2005 - 2009'!D17/1000</f>
        <v>2.9699089999999999</v>
      </c>
      <c r="E17" s="1">
        <f>'dotační titluy 2005 - 2009'!E17/1000</f>
        <v>2.9991860000000004</v>
      </c>
      <c r="F17" s="1">
        <f>'dotační titluy 2005 - 2009'!F17/1000</f>
        <v>3</v>
      </c>
      <c r="G17" s="1">
        <f>'dotační titluy 2005 - 2009'!G17/1000</f>
        <v>0</v>
      </c>
    </row>
    <row r="18" spans="1:7" x14ac:dyDescent="0.2">
      <c r="A18">
        <v>105</v>
      </c>
      <c r="B18" t="s">
        <v>21</v>
      </c>
      <c r="C18" s="1">
        <f>'dotační titluy 2005 - 2009'!C18/1000</f>
        <v>0</v>
      </c>
      <c r="D18" s="1">
        <f>'dotační titluy 2005 - 2009'!D18/1000</f>
        <v>29.930413000000001</v>
      </c>
      <c r="E18" s="1">
        <f>'dotační titluy 2005 - 2009'!E18/1000</f>
        <v>32.869999999999997</v>
      </c>
      <c r="F18" s="1">
        <f>'dotační titluy 2005 - 2009'!F18/1000</f>
        <v>37.158000000000001</v>
      </c>
      <c r="G18" s="1">
        <f>'dotační titluy 2005 - 2009'!G18/1000</f>
        <v>39.19</v>
      </c>
    </row>
    <row r="19" spans="1:7" x14ac:dyDescent="0.2">
      <c r="A19">
        <v>109</v>
      </c>
      <c r="B19" t="s">
        <v>25</v>
      </c>
      <c r="C19" s="1">
        <f>'dotační titluy 2005 - 2009'!C19/1000</f>
        <v>0</v>
      </c>
      <c r="D19" s="1">
        <f>'dotační titluy 2005 - 2009'!D19/1000</f>
        <v>0</v>
      </c>
      <c r="E19" s="1">
        <f>'dotační titluy 2005 - 2009'!E19/1000</f>
        <v>0.14949999999999999</v>
      </c>
      <c r="F19" s="1">
        <f>'dotační titluy 2005 - 2009'!F19/1000</f>
        <v>0.35252600000000001</v>
      </c>
      <c r="G19" s="1">
        <f>'dotační titluy 2005 - 2009'!G19/1000</f>
        <v>0.1754</v>
      </c>
    </row>
    <row r="20" spans="1:7" x14ac:dyDescent="0.2">
      <c r="A20">
        <v>110</v>
      </c>
      <c r="B20" t="s">
        <v>26</v>
      </c>
      <c r="C20" s="1">
        <f>'dotační titluy 2005 - 2009'!C20/1000</f>
        <v>0</v>
      </c>
      <c r="D20" s="1">
        <f>'dotační titluy 2005 - 2009'!D20/1000</f>
        <v>0</v>
      </c>
      <c r="E20" s="1">
        <f>'dotační titluy 2005 - 2009'!E20/1000</f>
        <v>0.86399999999999999</v>
      </c>
      <c r="F20" s="1">
        <f>'dotační titluy 2005 - 2009'!F20/1000</f>
        <v>1.8674999999999999</v>
      </c>
      <c r="G20" s="1">
        <f>'dotační titluy 2005 - 2009'!G20/1000</f>
        <v>0.76200000000000001</v>
      </c>
    </row>
    <row r="21" spans="1:7" x14ac:dyDescent="0.2">
      <c r="A21">
        <v>112</v>
      </c>
      <c r="B21" t="s">
        <v>33</v>
      </c>
      <c r="C21" s="1">
        <f>'dotační titluy 2005 - 2009'!C21/1000</f>
        <v>0</v>
      </c>
      <c r="D21" s="1">
        <f>'dotační titluy 2005 - 2009'!D21/1000</f>
        <v>0</v>
      </c>
      <c r="E21" s="1">
        <f>'dotační titluy 2005 - 2009'!E21/1000</f>
        <v>0</v>
      </c>
      <c r="F21" s="1">
        <f>'dotační titluy 2005 - 2009'!F21/1000</f>
        <v>0.89365210000000006</v>
      </c>
      <c r="G21" s="1">
        <f>'dotační titluy 2005 - 2009'!G21/1000</f>
        <v>0.66786199999999996</v>
      </c>
    </row>
    <row r="22" spans="1:7" x14ac:dyDescent="0.2">
      <c r="A22">
        <v>114</v>
      </c>
      <c r="B22" t="s">
        <v>34</v>
      </c>
      <c r="C22" s="1">
        <f>'dotační titluy 2005 - 2009'!C22/1000</f>
        <v>0</v>
      </c>
      <c r="D22" s="1">
        <f>'dotační titluy 2005 - 2009'!D22/1000</f>
        <v>0</v>
      </c>
      <c r="E22" s="1">
        <f>'dotační titluy 2005 - 2009'!E22/1000</f>
        <v>0</v>
      </c>
      <c r="F22" s="1">
        <f>'dotační titluy 2005 - 2009'!F22/1000</f>
        <v>0.460785</v>
      </c>
      <c r="G22" s="1">
        <f>'dotační titluy 2005 - 2009'!G22/1000</f>
        <v>0</v>
      </c>
    </row>
    <row r="23" spans="1:7" x14ac:dyDescent="0.2">
      <c r="A23">
        <v>200</v>
      </c>
      <c r="B23" t="s">
        <v>9</v>
      </c>
      <c r="C23" s="1">
        <f>'dotační titluy 2005 - 2009'!C23/1000</f>
        <v>2.133</v>
      </c>
      <c r="D23" s="1">
        <f>'dotační titluy 2005 - 2009'!D23/1000</f>
        <v>2.2000000000000002</v>
      </c>
      <c r="E23" s="1">
        <f>'dotační titluy 2005 - 2009'!E23/1000</f>
        <v>2.2000000000000002</v>
      </c>
      <c r="F23" s="1">
        <f>'dotační titluy 2005 - 2009'!F23/1000</f>
        <v>2.2000000000000002</v>
      </c>
      <c r="G23" s="1">
        <f>'dotační titluy 2005 - 2009'!G23/1000</f>
        <v>0</v>
      </c>
    </row>
    <row r="24" spans="1:7" x14ac:dyDescent="0.2">
      <c r="A24">
        <v>201</v>
      </c>
      <c r="B24" t="s">
        <v>10</v>
      </c>
      <c r="C24" s="1">
        <f>'dotační titluy 2005 - 2009'!C24/1000</f>
        <v>0.7</v>
      </c>
      <c r="D24" s="1">
        <f>'dotační titluy 2005 - 2009'!D24/1000</f>
        <v>0.7</v>
      </c>
      <c r="E24" s="1">
        <f>'dotační titluy 2005 - 2009'!E24/1000</f>
        <v>0.7</v>
      </c>
      <c r="F24" s="1">
        <f>'dotační titluy 2005 - 2009'!F24/1000</f>
        <v>0.5</v>
      </c>
      <c r="G24" s="1">
        <f>'dotační titluy 2005 - 2009'!G24/1000</f>
        <v>0</v>
      </c>
    </row>
    <row r="25" spans="1:7" x14ac:dyDescent="0.2">
      <c r="A25">
        <v>204</v>
      </c>
      <c r="B25" t="s">
        <v>11</v>
      </c>
      <c r="C25" s="1">
        <f>'dotační titluy 2005 - 2009'!C25/1000</f>
        <v>9.92</v>
      </c>
      <c r="D25" s="1">
        <f>'dotační titluy 2005 - 2009'!D25/1000</f>
        <v>10.199999999999999</v>
      </c>
      <c r="E25" s="1">
        <f>'dotační titluy 2005 - 2009'!E25/1000</f>
        <v>10.199999999999999</v>
      </c>
      <c r="F25" s="1">
        <f>'dotační titluy 2005 - 2009'!F25/1000</f>
        <v>10.199999999999999</v>
      </c>
      <c r="G25" s="1">
        <f>'dotační titluy 2005 - 2009'!G25/1000</f>
        <v>7.91</v>
      </c>
    </row>
    <row r="26" spans="1:7" x14ac:dyDescent="0.2">
      <c r="A26">
        <v>205</v>
      </c>
      <c r="B26" t="s">
        <v>12</v>
      </c>
      <c r="C26" s="1">
        <f>'dotační titluy 2005 - 2009'!C26/1000</f>
        <v>8.9407957099999997</v>
      </c>
      <c r="D26" s="1">
        <f>'dotační titluy 2005 - 2009'!D26/1000</f>
        <v>10.3698</v>
      </c>
      <c r="E26" s="1">
        <f>'dotační titluy 2005 - 2009'!E26/1000</f>
        <v>0</v>
      </c>
      <c r="F26" s="1">
        <f>'dotační titluy 2005 - 2009'!F26/1000</f>
        <v>0</v>
      </c>
      <c r="G26" s="1">
        <f>'dotační titluy 2005 - 2009'!G26/1000</f>
        <v>0</v>
      </c>
    </row>
    <row r="27" spans="1:7" x14ac:dyDescent="0.2">
      <c r="A27">
        <v>208</v>
      </c>
      <c r="B27" t="s">
        <v>22</v>
      </c>
      <c r="C27" s="1">
        <f>'dotační titluy 2005 - 2009'!C27/1000</f>
        <v>0</v>
      </c>
      <c r="D27" s="1">
        <f>'dotační titluy 2005 - 2009'!D27/1000</f>
        <v>2.6227179999999999</v>
      </c>
      <c r="E27" s="1">
        <f>'dotační titluy 2005 - 2009'!E27/1000</f>
        <v>0</v>
      </c>
      <c r="F27" s="1">
        <f>'dotační titluy 2005 - 2009'!F27/1000</f>
        <v>0</v>
      </c>
      <c r="G27" s="1">
        <f>'dotační titluy 2005 - 2009'!G27/1000</f>
        <v>0</v>
      </c>
    </row>
    <row r="28" spans="1:7" x14ac:dyDescent="0.2">
      <c r="A28">
        <v>209</v>
      </c>
      <c r="B28" t="s">
        <v>27</v>
      </c>
      <c r="C28" s="1">
        <f>'dotační titluy 2005 - 2009'!C28/1000</f>
        <v>0</v>
      </c>
      <c r="D28" s="1">
        <f>'dotační titluy 2005 - 2009'!D28/1000</f>
        <v>0</v>
      </c>
      <c r="E28" s="1">
        <f>'dotační titluy 2005 - 2009'!E28/1000</f>
        <v>24.528427999999998</v>
      </c>
      <c r="F28" s="1">
        <f>'dotační titluy 2005 - 2009'!F28/1000</f>
        <v>33.989478200000008</v>
      </c>
      <c r="G28" s="1">
        <f>'dotační titluy 2005 - 2009'!G28/1000</f>
        <v>0</v>
      </c>
    </row>
    <row r="29" spans="1:7" x14ac:dyDescent="0.2">
      <c r="A29">
        <v>210</v>
      </c>
      <c r="B29" t="s">
        <v>41</v>
      </c>
      <c r="C29" s="1">
        <f>'dotační titluy 2005 - 2009'!C29/1000</f>
        <v>0</v>
      </c>
      <c r="D29" s="1">
        <f>'dotační titluy 2005 - 2009'!D29/1000</f>
        <v>0</v>
      </c>
      <c r="E29" s="1">
        <f>'dotační titluy 2005 - 2009'!E29/1000</f>
        <v>0</v>
      </c>
      <c r="F29" s="1">
        <f>'dotační titluy 2005 - 2009'!F29/1000</f>
        <v>0</v>
      </c>
      <c r="G29" s="1">
        <f>'dotační titluy 2005 - 2009'!G29/1000</f>
        <v>0.77</v>
      </c>
    </row>
    <row r="30" spans="1:7" x14ac:dyDescent="0.2">
      <c r="A30">
        <v>211</v>
      </c>
      <c r="B30" t="s">
        <v>42</v>
      </c>
      <c r="C30" s="1">
        <f>'dotační titluy 2005 - 2009'!C30/1000</f>
        <v>0</v>
      </c>
      <c r="D30" s="1">
        <f>'dotační titluy 2005 - 2009'!D30/1000</f>
        <v>0</v>
      </c>
      <c r="E30" s="1">
        <f>'dotační titluy 2005 - 2009'!E30/1000</f>
        <v>0</v>
      </c>
      <c r="F30" s="1">
        <f>'dotační titluy 2005 - 2009'!F30/1000</f>
        <v>0</v>
      </c>
      <c r="G30" s="1">
        <f>'dotační titluy 2005 - 2009'!G30/1000</f>
        <v>0.06</v>
      </c>
    </row>
    <row r="31" spans="1:7" x14ac:dyDescent="0.2">
      <c r="A31">
        <v>212</v>
      </c>
      <c r="B31" t="s">
        <v>43</v>
      </c>
      <c r="C31" s="1">
        <f>'dotační titluy 2005 - 2009'!C31/1000</f>
        <v>0</v>
      </c>
      <c r="D31" s="1">
        <f>'dotační titluy 2005 - 2009'!D31/1000</f>
        <v>0</v>
      </c>
      <c r="E31" s="1">
        <f>'dotační titluy 2005 - 2009'!E31/1000</f>
        <v>0</v>
      </c>
      <c r="F31" s="1">
        <f>'dotační titluy 2005 - 2009'!F31/1000</f>
        <v>0</v>
      </c>
      <c r="G31" s="1">
        <f>'dotační titluy 2005 - 2009'!G31/1000</f>
        <v>16.511900000000001</v>
      </c>
    </row>
    <row r="32" spans="1:7" x14ac:dyDescent="0.2">
      <c r="A32">
        <v>254</v>
      </c>
      <c r="B32" t="s">
        <v>35</v>
      </c>
      <c r="C32" s="1">
        <f>'dotační titluy 2005 - 2009'!C32/1000</f>
        <v>0</v>
      </c>
      <c r="D32" s="1">
        <f>'dotační titluy 2005 - 2009'!D32/1000</f>
        <v>0</v>
      </c>
      <c r="E32" s="1">
        <f>'dotační titluy 2005 - 2009'!E32/1000</f>
        <v>0</v>
      </c>
      <c r="F32" s="1">
        <f>'dotační titluy 2005 - 2009'!F32/1000</f>
        <v>2.5</v>
      </c>
      <c r="G32" s="1">
        <f>'dotační titluy 2005 - 2009'!G32/1000</f>
        <v>0</v>
      </c>
    </row>
    <row r="33" spans="1:9" x14ac:dyDescent="0.2">
      <c r="A33">
        <v>255</v>
      </c>
      <c r="B33" t="s">
        <v>36</v>
      </c>
      <c r="C33" s="1">
        <f>'dotační titluy 2005 - 2009'!C33/1000</f>
        <v>0</v>
      </c>
      <c r="D33" s="1">
        <f>'dotační titluy 2005 - 2009'!D33/1000</f>
        <v>0</v>
      </c>
      <c r="E33" s="1">
        <f>'dotační titluy 2005 - 2009'!E33/1000</f>
        <v>0</v>
      </c>
      <c r="F33" s="1">
        <f>'dotační titluy 2005 - 2009'!F33/1000</f>
        <v>0.17799999999999999</v>
      </c>
      <c r="G33" s="1">
        <f>'dotační titluy 2005 - 2009'!G33/1000</f>
        <v>0</v>
      </c>
      <c r="H33" s="4"/>
      <c r="I33" s="4"/>
    </row>
    <row r="34" spans="1:9" x14ac:dyDescent="0.2">
      <c r="A34">
        <v>405</v>
      </c>
      <c r="B34" t="s">
        <v>28</v>
      </c>
      <c r="C34" s="1">
        <f>'dotační titluy 2005 - 2009'!C34/1000</f>
        <v>0</v>
      </c>
      <c r="D34" s="1">
        <f>'dotační titluy 2005 - 2009'!D34/1000</f>
        <v>4</v>
      </c>
      <c r="E34" s="1">
        <f>'dotační titluy 2005 - 2009'!E34/1000</f>
        <v>5.78</v>
      </c>
      <c r="F34" s="1">
        <f>'dotační titluy 2005 - 2009'!F34/1000</f>
        <v>5.78</v>
      </c>
      <c r="G34" s="1">
        <f>'dotační titluy 2005 - 2009'!G34/1000</f>
        <v>0</v>
      </c>
      <c r="H34" s="4"/>
      <c r="I34" s="4"/>
    </row>
    <row r="35" spans="1:9" x14ac:dyDescent="0.2">
      <c r="A35">
        <v>406</v>
      </c>
      <c r="B35" t="s">
        <v>13</v>
      </c>
      <c r="C35" s="1">
        <f>'dotační titluy 2005 - 2009'!C35/1000</f>
        <v>9.9999734100000008</v>
      </c>
      <c r="D35" s="1">
        <f>'dotační titluy 2005 - 2009'!D35/1000</f>
        <v>10</v>
      </c>
      <c r="E35" s="1">
        <f>'dotační titluy 2005 - 2009'!E35/1000</f>
        <v>0</v>
      </c>
      <c r="F35" s="1">
        <f>'dotační titluy 2005 - 2009'!F35/1000</f>
        <v>0</v>
      </c>
      <c r="G35" s="1">
        <f>'dotační titluy 2005 - 2009'!G35/1000</f>
        <v>0</v>
      </c>
      <c r="H35" s="4"/>
      <c r="I35" s="4"/>
    </row>
    <row r="36" spans="1:9" x14ac:dyDescent="0.2">
      <c r="A36">
        <v>407</v>
      </c>
      <c r="B36" t="s">
        <v>29</v>
      </c>
      <c r="C36" s="1">
        <f>'dotační titluy 2005 - 2009'!C36/1000</f>
        <v>0</v>
      </c>
      <c r="D36" s="1">
        <f>'dotační titluy 2005 - 2009'!D36/1000</f>
        <v>0</v>
      </c>
      <c r="E36" s="1">
        <f>'dotační titluy 2005 - 2009'!E36/1000</f>
        <v>0.93599049999999995</v>
      </c>
      <c r="F36" s="1">
        <f>'dotační titluy 2005 - 2009'!F36/1000</f>
        <v>1</v>
      </c>
      <c r="G36" s="1">
        <f>'dotační titluy 2005 - 2009'!G36/1000</f>
        <v>0</v>
      </c>
    </row>
    <row r="37" spans="1:9" x14ac:dyDescent="0.2">
      <c r="A37">
        <v>408</v>
      </c>
      <c r="B37" t="s">
        <v>30</v>
      </c>
      <c r="C37" s="1">
        <f>'dotační titluy 2005 - 2009'!C37/1000</f>
        <v>0</v>
      </c>
      <c r="D37" s="1">
        <f>'dotační titluy 2005 - 2009'!D37/1000</f>
        <v>0</v>
      </c>
      <c r="E37" s="1">
        <f>'dotační titluy 2005 - 2009'!E37/1000</f>
        <v>1</v>
      </c>
      <c r="F37" s="1">
        <f>'dotační titluy 2005 - 2009'!F37/1000</f>
        <v>1</v>
      </c>
      <c r="G37" s="1">
        <f>'dotační titluy 2005 - 2009'!G37/1000</f>
        <v>0</v>
      </c>
    </row>
    <row r="38" spans="1:9" x14ac:dyDescent="0.2">
      <c r="A38">
        <v>409</v>
      </c>
      <c r="B38" t="s">
        <v>37</v>
      </c>
      <c r="C38" s="1">
        <f>'dotační titluy 2005 - 2009'!C38/1000</f>
        <v>0</v>
      </c>
      <c r="D38" s="1">
        <f>'dotační titluy 2005 - 2009'!D38/1000</f>
        <v>0</v>
      </c>
      <c r="E38" s="1">
        <f>'dotační titluy 2005 - 2009'!E38/1000</f>
        <v>0</v>
      </c>
      <c r="F38" s="1">
        <f>'dotační titluy 2005 - 2009'!F38/1000</f>
        <v>1.25</v>
      </c>
      <c r="G38" s="1">
        <f>'dotační titluy 2005 - 2009'!G38/1000</f>
        <v>0</v>
      </c>
    </row>
    <row r="39" spans="1:9" x14ac:dyDescent="0.2">
      <c r="A39">
        <v>410</v>
      </c>
      <c r="B39" t="s">
        <v>44</v>
      </c>
      <c r="C39" s="1">
        <f>'dotační titluy 2005 - 2009'!C39/1000</f>
        <v>0</v>
      </c>
      <c r="D39" s="1">
        <f>'dotační titluy 2005 - 2009'!D39/1000</f>
        <v>0</v>
      </c>
      <c r="E39" s="1">
        <f>'dotační titluy 2005 - 2009'!E39/1000</f>
        <v>0</v>
      </c>
      <c r="F39" s="1">
        <f>'dotační titluy 2005 - 2009'!F39/1000</f>
        <v>0</v>
      </c>
      <c r="G39" s="1">
        <f>'dotační titluy 2005 - 2009'!G39/1000</f>
        <v>0</v>
      </c>
    </row>
    <row r="40" spans="1:9" x14ac:dyDescent="0.2">
      <c r="A40">
        <v>411</v>
      </c>
      <c r="B40" t="s">
        <v>45</v>
      </c>
      <c r="C40" s="1">
        <f>'dotační titluy 2005 - 2009'!C40/1000</f>
        <v>0</v>
      </c>
      <c r="D40" s="1">
        <f>'dotační titluy 2005 - 2009'!D40/1000</f>
        <v>0</v>
      </c>
      <c r="E40" s="1">
        <f>'dotační titluy 2005 - 2009'!E40/1000</f>
        <v>0</v>
      </c>
      <c r="F40" s="1">
        <f>'dotační titluy 2005 - 2009'!F40/1000</f>
        <v>0</v>
      </c>
      <c r="G40" s="1">
        <f>'dotační titluy 2005 - 2009'!G40/1000</f>
        <v>0</v>
      </c>
    </row>
    <row r="41" spans="1:9" x14ac:dyDescent="0.2">
      <c r="A41">
        <v>550</v>
      </c>
      <c r="B41" t="s">
        <v>14</v>
      </c>
      <c r="C41" s="1">
        <f>'dotační titluy 2005 - 2009'!C41/1000</f>
        <v>21.098504999999999</v>
      </c>
      <c r="D41" s="1">
        <f>'dotační titluy 2005 - 2009'!D41/1000</f>
        <v>19.020267</v>
      </c>
      <c r="E41" s="1">
        <f>'dotační titluy 2005 - 2009'!E41/1000</f>
        <v>19.472791000000001</v>
      </c>
      <c r="F41" s="1">
        <f>'dotační titluy 2005 - 2009'!F41/1000</f>
        <v>17.561276000000003</v>
      </c>
      <c r="G41" s="1">
        <f>'dotační titluy 2005 - 2009'!G41/1000</f>
        <v>3.9508180000000004</v>
      </c>
    </row>
    <row r="42" spans="1:9" x14ac:dyDescent="0.2">
      <c r="A42">
        <v>552</v>
      </c>
      <c r="B42" t="s">
        <v>15</v>
      </c>
      <c r="C42" s="1">
        <f>'dotační titluy 2005 - 2009'!C42/1000</f>
        <v>5.7991779999999995</v>
      </c>
      <c r="D42" s="1">
        <f>'dotační titluy 2005 - 2009'!D42/1000</f>
        <v>5.9110399999999998</v>
      </c>
      <c r="E42" s="1">
        <f>'dotační titluy 2005 - 2009'!E42/1000</f>
        <v>6.6559999999999997</v>
      </c>
      <c r="F42" s="1">
        <f>'dotační titluy 2005 - 2009'!F42/1000</f>
        <v>6.953163</v>
      </c>
      <c r="G42" s="1">
        <f>'dotační titluy 2005 - 2009'!G42/1000</f>
        <v>3</v>
      </c>
    </row>
    <row r="43" spans="1:9" x14ac:dyDescent="0.2">
      <c r="A43">
        <v>553</v>
      </c>
      <c r="B43" t="s">
        <v>46</v>
      </c>
      <c r="C43" s="1">
        <f>'dotační titluy 2005 - 2009'!C43/1000</f>
        <v>0</v>
      </c>
      <c r="D43" s="1">
        <f>'dotační titluy 2005 - 2009'!D43/1000</f>
        <v>0</v>
      </c>
      <c r="E43" s="1">
        <f>'dotační titluy 2005 - 2009'!E43/1000</f>
        <v>0</v>
      </c>
      <c r="F43" s="1">
        <f>'dotační titluy 2005 - 2009'!F43/1000</f>
        <v>0</v>
      </c>
      <c r="G43" s="1">
        <f>'dotační titluy 2005 - 2009'!G43/1000</f>
        <v>0.47739999999999999</v>
      </c>
    </row>
    <row r="44" spans="1:9" x14ac:dyDescent="0.2">
      <c r="A44">
        <v>605</v>
      </c>
      <c r="B44" t="s">
        <v>16</v>
      </c>
      <c r="C44" s="1">
        <f>'dotační titluy 2005 - 2009'!C44/1000</f>
        <v>14.40887</v>
      </c>
      <c r="D44" s="1">
        <f>'dotační titluy 2005 - 2009'!D44/1000</f>
        <v>14.773999999999999</v>
      </c>
      <c r="E44" s="1">
        <f>'dotační titluy 2005 - 2009'!E44/1000</f>
        <v>12</v>
      </c>
      <c r="F44" s="1">
        <f>'dotační titluy 2005 - 2009'!F44/1000</f>
        <v>0</v>
      </c>
      <c r="G44" s="1">
        <f>'dotační titluy 2005 - 2009'!G44/1000</f>
        <v>8.4344999999999999</v>
      </c>
    </row>
    <row r="45" spans="1:9" x14ac:dyDescent="0.2">
      <c r="A45" s="2" t="s">
        <v>20</v>
      </c>
      <c r="B45" s="3" t="s">
        <v>19</v>
      </c>
      <c r="C45" s="1">
        <f>'dotační titluy 2005 - 2009'!C45/1000</f>
        <v>9</v>
      </c>
      <c r="D45" s="1">
        <f>'dotační titluy 2005 - 2009'!D45/1000</f>
        <v>0</v>
      </c>
      <c r="E45" s="1">
        <f>'dotační titluy 2005 - 2009'!E45/1000</f>
        <v>0</v>
      </c>
      <c r="F45" s="1">
        <f>'dotační titluy 2005 - 2009'!F45/1000</f>
        <v>0</v>
      </c>
      <c r="G45" s="1">
        <f>'dotační titluy 2005 - 2009'!G45/1000</f>
        <v>0</v>
      </c>
    </row>
    <row r="46" spans="1:9" x14ac:dyDescent="0.2">
      <c r="A46" s="2">
        <v>606</v>
      </c>
      <c r="B46" s="4" t="s">
        <v>31</v>
      </c>
      <c r="C46" s="1">
        <f>'dotační titluy 2005 - 2009'!C46/1000</f>
        <v>0</v>
      </c>
      <c r="D46" s="1">
        <f>'dotační titluy 2005 - 2009'!D46/1000</f>
        <v>0</v>
      </c>
      <c r="E46" s="1">
        <f>'dotační titluy 2005 - 2009'!E46/1000</f>
        <v>0</v>
      </c>
      <c r="F46" s="1">
        <f>'dotační titluy 2005 - 2009'!F46/1000</f>
        <v>0</v>
      </c>
      <c r="G46" s="1">
        <f>'dotační titluy 2005 - 2009'!G46/1000</f>
        <v>0</v>
      </c>
    </row>
    <row r="47" spans="1:9" x14ac:dyDescent="0.2">
      <c r="A47" s="2">
        <v>608</v>
      </c>
      <c r="B47" s="3" t="s">
        <v>23</v>
      </c>
      <c r="C47" s="1">
        <f>'dotační titluy 2005 - 2009'!C47/1000</f>
        <v>0</v>
      </c>
      <c r="D47" s="1">
        <f>'dotační titluy 2005 - 2009'!D47/1000</f>
        <v>10.67</v>
      </c>
      <c r="E47" s="1">
        <f>'dotační titluy 2005 - 2009'!E47/1000</f>
        <v>11.62</v>
      </c>
      <c r="F47" s="1">
        <f>'dotační titluy 2005 - 2009'!F47/1000</f>
        <v>7.2389449999999993</v>
      </c>
      <c r="G47" s="1">
        <f>'dotační titluy 2005 - 2009'!G47/1000</f>
        <v>6.103523</v>
      </c>
    </row>
    <row r="48" spans="1:9" x14ac:dyDescent="0.2">
      <c r="A48" s="2">
        <v>610</v>
      </c>
      <c r="B48" s="3" t="s">
        <v>38</v>
      </c>
      <c r="C48" s="1">
        <f>'dotační titluy 2005 - 2009'!C48/1000</f>
        <v>0</v>
      </c>
      <c r="D48" s="1">
        <f>'dotační titluy 2005 - 2009'!D48/1000</f>
        <v>0</v>
      </c>
      <c r="E48" s="1">
        <f>'dotační titluy 2005 - 2009'!E48/1000</f>
        <v>0</v>
      </c>
      <c r="F48" s="1">
        <f>'dotační titluy 2005 - 2009'!F48/1000</f>
        <v>7.5</v>
      </c>
      <c r="G48" s="1">
        <f>'dotační titluy 2005 - 2009'!G48/1000</f>
        <v>0</v>
      </c>
    </row>
    <row r="49" spans="2:7" x14ac:dyDescent="0.2">
      <c r="B49" t="s">
        <v>17</v>
      </c>
      <c r="C49" s="1">
        <f>SUM(C7:C48)</f>
        <v>187.87440028000003</v>
      </c>
      <c r="D49" s="1">
        <f>SUM(D7:D48)</f>
        <v>297.94600729999996</v>
      </c>
      <c r="E49" s="1">
        <f>SUM(E7:E48)</f>
        <v>300.25775819</v>
      </c>
      <c r="F49" s="1">
        <f>SUM(F7:F48)</f>
        <v>365.53184454999996</v>
      </c>
      <c r="G49" s="1">
        <f>SUM(G7:G48)</f>
        <v>248.629077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 enableFormatConditionsCalculation="0">
    <tabColor indexed="42"/>
  </sheetPr>
  <dimension ref="A1:T43"/>
  <sheetViews>
    <sheetView showGridLines="0" tabSelected="1" view="pageBreakPreview" zoomScale="85" zoomScaleNormal="100" zoomScaleSheetLayoutView="85" workbookViewId="0">
      <selection activeCell="U16" sqref="U16"/>
    </sheetView>
  </sheetViews>
  <sheetFormatPr defaultRowHeight="12.75" x14ac:dyDescent="0.2"/>
  <cols>
    <col min="1" max="1" width="4.140625" style="32" customWidth="1"/>
    <col min="2" max="2" width="4.7109375" style="32" customWidth="1"/>
    <col min="3" max="3" width="7.42578125" style="32" customWidth="1"/>
    <col min="4" max="4" width="51.5703125" style="33" customWidth="1"/>
    <col min="5" max="5" width="12.28515625" style="34" hidden="1" customWidth="1"/>
    <col min="6" max="6" width="14.28515625" style="34" hidden="1" customWidth="1"/>
    <col min="7" max="7" width="14.28515625" style="38" hidden="1" customWidth="1"/>
    <col min="8" max="8" width="5.7109375" style="33" hidden="1" customWidth="1"/>
    <col min="9" max="9" width="14.28515625" style="38" customWidth="1"/>
    <col min="10" max="10" width="5.42578125" style="64" hidden="1" customWidth="1"/>
    <col min="11" max="11" width="14.28515625" style="63" customWidth="1"/>
    <col min="12" max="12" width="6.85546875" style="64" customWidth="1"/>
    <col min="13" max="13" width="14.85546875" style="63" customWidth="1"/>
    <col min="14" max="14" width="7.5703125" style="64" customWidth="1"/>
    <col min="15" max="15" width="14.85546875" style="63" customWidth="1"/>
    <col min="16" max="16" width="7.5703125" style="64" customWidth="1"/>
    <col min="17" max="17" width="14.85546875" style="63" hidden="1" customWidth="1"/>
    <col min="18" max="18" width="14.85546875" style="63" customWidth="1"/>
    <col min="19" max="19" width="7.5703125" style="64" customWidth="1"/>
    <col min="20" max="16384" width="9.140625" style="33"/>
  </cols>
  <sheetData>
    <row r="1" spans="1:20" s="29" customFormat="1" ht="16.5" x14ac:dyDescent="0.25">
      <c r="A1" s="27" t="s">
        <v>141</v>
      </c>
      <c r="B1" s="27"/>
      <c r="C1" s="28"/>
      <c r="E1" s="30"/>
      <c r="F1" s="30"/>
      <c r="G1" s="31"/>
      <c r="I1" s="31"/>
      <c r="J1" s="62"/>
      <c r="K1" s="61"/>
      <c r="L1" s="62"/>
      <c r="M1" s="61"/>
      <c r="N1" s="62"/>
      <c r="O1" s="61"/>
      <c r="P1" s="62"/>
      <c r="Q1" s="61"/>
      <c r="R1" s="61"/>
      <c r="S1" s="62"/>
    </row>
    <row r="2" spans="1:20" ht="13.5" thickBot="1" x14ac:dyDescent="0.25">
      <c r="G2" s="35"/>
      <c r="I2" s="35"/>
      <c r="N2" s="35"/>
      <c r="P2" s="35"/>
      <c r="S2" s="35" t="s">
        <v>47</v>
      </c>
    </row>
    <row r="3" spans="1:20" s="36" customFormat="1" ht="51.75" customHeight="1" thickTop="1" x14ac:dyDescent="0.2">
      <c r="A3" s="72" t="s">
        <v>112</v>
      </c>
      <c r="B3" s="73" t="s">
        <v>0</v>
      </c>
      <c r="C3" s="74" t="s">
        <v>60</v>
      </c>
      <c r="D3" s="73" t="s">
        <v>80</v>
      </c>
      <c r="E3" s="73">
        <v>2007</v>
      </c>
      <c r="F3" s="75" t="s">
        <v>81</v>
      </c>
      <c r="G3" s="76" t="s">
        <v>86</v>
      </c>
      <c r="H3" s="73" t="s">
        <v>53</v>
      </c>
      <c r="I3" s="76" t="s">
        <v>95</v>
      </c>
      <c r="J3" s="73" t="s">
        <v>53</v>
      </c>
      <c r="K3" s="76" t="s">
        <v>114</v>
      </c>
      <c r="L3" s="73" t="s">
        <v>53</v>
      </c>
      <c r="M3" s="76" t="s">
        <v>131</v>
      </c>
      <c r="N3" s="73" t="s">
        <v>53</v>
      </c>
      <c r="O3" s="76" t="s">
        <v>132</v>
      </c>
      <c r="P3" s="73" t="s">
        <v>53</v>
      </c>
      <c r="Q3" s="76" t="s">
        <v>133</v>
      </c>
      <c r="R3" s="76" t="s">
        <v>134</v>
      </c>
      <c r="S3" s="129" t="s">
        <v>53</v>
      </c>
    </row>
    <row r="4" spans="1:20" s="54" customFormat="1" thickBot="1" x14ac:dyDescent="0.25">
      <c r="A4" s="77">
        <v>1</v>
      </c>
      <c r="B4" s="78">
        <v>2</v>
      </c>
      <c r="C4" s="78">
        <v>3</v>
      </c>
      <c r="D4" s="78">
        <v>4</v>
      </c>
      <c r="E4" s="79">
        <v>5</v>
      </c>
      <c r="F4" s="79">
        <v>5</v>
      </c>
      <c r="G4" s="80">
        <v>6</v>
      </c>
      <c r="H4" s="78" t="s">
        <v>88</v>
      </c>
      <c r="I4" s="80">
        <v>5</v>
      </c>
      <c r="J4" s="78" t="s">
        <v>130</v>
      </c>
      <c r="K4" s="80">
        <v>6</v>
      </c>
      <c r="L4" s="78" t="s">
        <v>88</v>
      </c>
      <c r="M4" s="80">
        <v>8</v>
      </c>
      <c r="N4" s="78" t="s">
        <v>89</v>
      </c>
      <c r="O4" s="80">
        <v>10</v>
      </c>
      <c r="P4" s="78" t="s">
        <v>135</v>
      </c>
      <c r="Q4" s="80">
        <v>12</v>
      </c>
      <c r="R4" s="80">
        <v>13</v>
      </c>
      <c r="S4" s="130" t="s">
        <v>136</v>
      </c>
    </row>
    <row r="5" spans="1:20" s="137" customFormat="1" ht="14.45" customHeight="1" thickTop="1" x14ac:dyDescent="0.25">
      <c r="A5" s="134">
        <v>1</v>
      </c>
      <c r="B5" s="135">
        <v>1</v>
      </c>
      <c r="C5" s="135" t="s">
        <v>61</v>
      </c>
      <c r="D5" s="136" t="s">
        <v>57</v>
      </c>
      <c r="E5" s="48">
        <v>52373</v>
      </c>
      <c r="F5" s="48">
        <v>51934</v>
      </c>
      <c r="G5" s="48">
        <v>46400</v>
      </c>
      <c r="H5" s="94">
        <f t="shared" ref="H5:H17" si="0">G5/F5*100</f>
        <v>89.344167597335073</v>
      </c>
      <c r="I5" s="48">
        <v>54270</v>
      </c>
      <c r="J5" s="94">
        <f>I5/G5*100</f>
        <v>116.96120689655172</v>
      </c>
      <c r="K5" s="48">
        <v>56000</v>
      </c>
      <c r="L5" s="94">
        <f t="shared" ref="L5:L28" si="1">K5/I5*100</f>
        <v>103.18776487930717</v>
      </c>
      <c r="M5" s="48">
        <v>20000</v>
      </c>
      <c r="N5" s="94">
        <f>M5/K5*100</f>
        <v>35.714285714285715</v>
      </c>
      <c r="O5" s="48">
        <v>31000</v>
      </c>
      <c r="P5" s="94">
        <f t="shared" ref="P5:P11" si="2">O5/K5*100</f>
        <v>55.357142857142861</v>
      </c>
      <c r="Q5" s="48">
        <v>20000</v>
      </c>
      <c r="R5" s="48">
        <v>10000</v>
      </c>
      <c r="S5" s="131">
        <f>R5/M5*100</f>
        <v>50</v>
      </c>
    </row>
    <row r="6" spans="1:20" s="95" customFormat="1" ht="14.25" customHeight="1" x14ac:dyDescent="0.25">
      <c r="A6" s="91">
        <v>2</v>
      </c>
      <c r="B6" s="100">
        <v>2</v>
      </c>
      <c r="C6" s="100" t="s">
        <v>61</v>
      </c>
      <c r="D6" s="93" t="s">
        <v>113</v>
      </c>
      <c r="E6" s="46">
        <v>7103.3265000000001</v>
      </c>
      <c r="F6" s="46">
        <v>13206</v>
      </c>
      <c r="G6" s="46">
        <v>16066</v>
      </c>
      <c r="H6" s="94">
        <f t="shared" si="0"/>
        <v>121.65682265636832</v>
      </c>
      <c r="I6" s="46">
        <v>19493</v>
      </c>
      <c r="J6" s="94">
        <f t="shared" ref="J6:J34" si="3">I6/G6*100</f>
        <v>121.33076061247354</v>
      </c>
      <c r="K6" s="48">
        <v>17554</v>
      </c>
      <c r="L6" s="94">
        <f t="shared" si="1"/>
        <v>90.052839480839282</v>
      </c>
      <c r="M6" s="48">
        <v>7000</v>
      </c>
      <c r="N6" s="94">
        <f t="shared" ref="N6:N38" si="4">M6/K6*100</f>
        <v>39.876951122251334</v>
      </c>
      <c r="O6" s="48">
        <v>12259</v>
      </c>
      <c r="P6" s="94">
        <f t="shared" si="2"/>
        <v>69.83593482966846</v>
      </c>
      <c r="Q6" s="48">
        <v>7000</v>
      </c>
      <c r="R6" s="48">
        <f>7000-100</f>
        <v>6900</v>
      </c>
      <c r="S6" s="131">
        <f>R6/M6*100</f>
        <v>98.571428571428584</v>
      </c>
    </row>
    <row r="7" spans="1:20" s="95" customFormat="1" ht="14.25" customHeight="1" x14ac:dyDescent="0.25">
      <c r="A7" s="91">
        <v>3</v>
      </c>
      <c r="B7" s="100"/>
      <c r="C7" s="100"/>
      <c r="D7" s="93" t="s">
        <v>147</v>
      </c>
      <c r="E7" s="46"/>
      <c r="F7" s="46"/>
      <c r="G7" s="46"/>
      <c r="H7" s="94"/>
      <c r="I7" s="46">
        <v>0</v>
      </c>
      <c r="J7" s="94"/>
      <c r="K7" s="48">
        <v>0</v>
      </c>
      <c r="L7" s="94"/>
      <c r="M7" s="48">
        <v>0</v>
      </c>
      <c r="N7" s="94"/>
      <c r="O7" s="48">
        <v>0</v>
      </c>
      <c r="P7" s="94"/>
      <c r="Q7" s="48"/>
      <c r="R7" s="48">
        <v>17750</v>
      </c>
      <c r="S7" s="131"/>
    </row>
    <row r="8" spans="1:20" s="95" customFormat="1" ht="14.45" customHeight="1" x14ac:dyDescent="0.25">
      <c r="A8" s="91">
        <v>4</v>
      </c>
      <c r="B8" s="100">
        <v>8</v>
      </c>
      <c r="C8" s="100" t="s">
        <v>62</v>
      </c>
      <c r="D8" s="93" t="s">
        <v>71</v>
      </c>
      <c r="E8" s="46">
        <v>2999.9850000000001</v>
      </c>
      <c r="F8" s="46">
        <v>5986</v>
      </c>
      <c r="G8" s="46">
        <v>5391</v>
      </c>
      <c r="H8" s="94">
        <f t="shared" si="0"/>
        <v>90.060140327430673</v>
      </c>
      <c r="I8" s="46">
        <v>6059</v>
      </c>
      <c r="J8" s="94">
        <f t="shared" si="3"/>
        <v>112.39102207382675</v>
      </c>
      <c r="K8" s="48">
        <v>12000</v>
      </c>
      <c r="L8" s="94">
        <f t="shared" si="1"/>
        <v>198.0524839082357</v>
      </c>
      <c r="M8" s="48">
        <v>5000</v>
      </c>
      <c r="N8" s="94">
        <f t="shared" si="4"/>
        <v>41.666666666666671</v>
      </c>
      <c r="O8" s="48">
        <v>5000</v>
      </c>
      <c r="P8" s="94">
        <f t="shared" si="2"/>
        <v>41.666666666666671</v>
      </c>
      <c r="Q8" s="48">
        <v>5000</v>
      </c>
      <c r="R8" s="48">
        <v>5000</v>
      </c>
      <c r="S8" s="131">
        <f t="shared" ref="S8:S39" si="5">R8/M8*100</f>
        <v>100</v>
      </c>
    </row>
    <row r="9" spans="1:20" s="95" customFormat="1" ht="14.45" customHeight="1" x14ac:dyDescent="0.25">
      <c r="A9" s="91">
        <v>5</v>
      </c>
      <c r="B9" s="100">
        <v>9</v>
      </c>
      <c r="C9" s="100" t="s">
        <v>62</v>
      </c>
      <c r="D9" s="93" t="s">
        <v>72</v>
      </c>
      <c r="E9" s="46">
        <v>6798.2754000000004</v>
      </c>
      <c r="F9" s="46">
        <v>14669</v>
      </c>
      <c r="G9" s="46">
        <v>5000</v>
      </c>
      <c r="H9" s="94">
        <f t="shared" si="0"/>
        <v>34.085486399890925</v>
      </c>
      <c r="I9" s="46">
        <v>12491</v>
      </c>
      <c r="J9" s="94">
        <f t="shared" si="3"/>
        <v>249.82000000000002</v>
      </c>
      <c r="K9" s="48">
        <v>6000</v>
      </c>
      <c r="L9" s="94">
        <f t="shared" si="1"/>
        <v>48.03458490112881</v>
      </c>
      <c r="M9" s="48">
        <v>6000</v>
      </c>
      <c r="N9" s="94">
        <f t="shared" si="4"/>
        <v>100</v>
      </c>
      <c r="O9" s="48">
        <v>6000</v>
      </c>
      <c r="P9" s="94">
        <f t="shared" si="2"/>
        <v>100</v>
      </c>
      <c r="Q9" s="48">
        <v>6000</v>
      </c>
      <c r="R9" s="48">
        <v>6000</v>
      </c>
      <c r="S9" s="131">
        <f t="shared" si="5"/>
        <v>100</v>
      </c>
    </row>
    <row r="10" spans="1:20" s="95" customFormat="1" ht="14.45" customHeight="1" x14ac:dyDescent="0.25">
      <c r="A10" s="91">
        <v>6</v>
      </c>
      <c r="B10" s="92">
        <v>16</v>
      </c>
      <c r="C10" s="92"/>
      <c r="D10" s="93" t="s">
        <v>137</v>
      </c>
      <c r="E10" s="46">
        <f>SUM('ÚZ 16'!D39)</f>
        <v>35841</v>
      </c>
      <c r="F10" s="46">
        <f>SUM('ÚZ 16'!E39)</f>
        <v>53331</v>
      </c>
      <c r="G10" s="46">
        <v>46453</v>
      </c>
      <c r="H10" s="94">
        <f t="shared" si="0"/>
        <v>87.103185764377187</v>
      </c>
      <c r="I10" s="46">
        <f>SUM('ÚZ 16'!H39)</f>
        <v>45565</v>
      </c>
      <c r="J10" s="94">
        <f t="shared" si="3"/>
        <v>98.088390416119523</v>
      </c>
      <c r="K10" s="48">
        <f>SUM('ÚZ 16'!L39)</f>
        <v>56673</v>
      </c>
      <c r="L10" s="94">
        <f t="shared" si="1"/>
        <v>124.37836058378142</v>
      </c>
      <c r="M10" s="48">
        <f>SUM('ÚZ 16'!N39)</f>
        <v>49132</v>
      </c>
      <c r="N10" s="94">
        <f t="shared" si="4"/>
        <v>86.693840100224094</v>
      </c>
      <c r="O10" s="48">
        <f>SUM('ÚZ 16'!P39)</f>
        <v>49332</v>
      </c>
      <c r="P10" s="94">
        <f t="shared" si="2"/>
        <v>87.046741834736125</v>
      </c>
      <c r="Q10" s="48">
        <f>SUM('ÚZ 16'!R39)</f>
        <v>42045</v>
      </c>
      <c r="R10" s="48">
        <f>SUM('ÚZ 16'!S39)</f>
        <v>36715</v>
      </c>
      <c r="S10" s="131">
        <f t="shared" si="5"/>
        <v>74.727265326060405</v>
      </c>
    </row>
    <row r="11" spans="1:20" s="95" customFormat="1" ht="14.45" customHeight="1" x14ac:dyDescent="0.25">
      <c r="A11" s="91">
        <v>7</v>
      </c>
      <c r="B11" s="92">
        <v>17</v>
      </c>
      <c r="C11" s="92" t="s">
        <v>63</v>
      </c>
      <c r="D11" s="93" t="s">
        <v>7</v>
      </c>
      <c r="E11" s="46">
        <v>44632.533539999997</v>
      </c>
      <c r="F11" s="46">
        <v>44623</v>
      </c>
      <c r="G11" s="46">
        <v>40196</v>
      </c>
      <c r="H11" s="94">
        <f t="shared" si="0"/>
        <v>90.079107186876726</v>
      </c>
      <c r="I11" s="46">
        <v>45000</v>
      </c>
      <c r="J11" s="94">
        <f t="shared" si="3"/>
        <v>111.95143795402527</v>
      </c>
      <c r="K11" s="48">
        <v>60000</v>
      </c>
      <c r="L11" s="94">
        <f t="shared" si="1"/>
        <v>133.33333333333331</v>
      </c>
      <c r="M11" s="48">
        <v>22000</v>
      </c>
      <c r="N11" s="94">
        <f t="shared" si="4"/>
        <v>36.666666666666664</v>
      </c>
      <c r="O11" s="48">
        <v>22000</v>
      </c>
      <c r="P11" s="94">
        <f t="shared" si="2"/>
        <v>36.666666666666664</v>
      </c>
      <c r="Q11" s="48">
        <v>20000</v>
      </c>
      <c r="R11" s="48">
        <v>12000</v>
      </c>
      <c r="S11" s="131">
        <f t="shared" si="5"/>
        <v>54.54545454545454</v>
      </c>
    </row>
    <row r="12" spans="1:20" s="95" customFormat="1" ht="14.45" customHeight="1" x14ac:dyDescent="0.25">
      <c r="A12" s="91">
        <v>8</v>
      </c>
      <c r="B12" s="92">
        <v>105</v>
      </c>
      <c r="C12" s="92" t="s">
        <v>64</v>
      </c>
      <c r="D12" s="93" t="s">
        <v>21</v>
      </c>
      <c r="E12" s="46">
        <v>32870</v>
      </c>
      <c r="F12" s="46">
        <v>39190</v>
      </c>
      <c r="G12" s="46">
        <v>37047</v>
      </c>
      <c r="H12" s="94">
        <f t="shared" si="0"/>
        <v>94.531768308241908</v>
      </c>
      <c r="I12" s="46">
        <v>37067</v>
      </c>
      <c r="J12" s="94">
        <f t="shared" si="3"/>
        <v>100.05398547790645</v>
      </c>
      <c r="K12" s="48">
        <v>37367</v>
      </c>
      <c r="L12" s="94">
        <f t="shared" si="1"/>
        <v>100.80934523970109</v>
      </c>
      <c r="M12" s="48">
        <v>33600</v>
      </c>
      <c r="N12" s="94">
        <f t="shared" si="4"/>
        <v>89.91891240934514</v>
      </c>
      <c r="O12" s="48">
        <v>33600</v>
      </c>
      <c r="P12" s="94">
        <f t="shared" ref="P12:P16" si="6">O12/K12*100</f>
        <v>89.91891240934514</v>
      </c>
      <c r="Q12" s="48">
        <v>33600</v>
      </c>
      <c r="R12" s="48">
        <v>32700</v>
      </c>
      <c r="S12" s="131">
        <f t="shared" si="5"/>
        <v>97.321428571428569</v>
      </c>
      <c r="T12" s="139">
        <f>SUM(R12:R20,R24:R25)</f>
        <v>51600</v>
      </c>
    </row>
    <row r="13" spans="1:20" s="95" customFormat="1" ht="14.45" customHeight="1" x14ac:dyDescent="0.25">
      <c r="A13" s="91">
        <v>9</v>
      </c>
      <c r="B13" s="92">
        <v>109</v>
      </c>
      <c r="C13" s="92" t="s">
        <v>64</v>
      </c>
      <c r="D13" s="93" t="s">
        <v>25</v>
      </c>
      <c r="E13" s="46">
        <v>149.5</v>
      </c>
      <c r="F13" s="46">
        <v>250</v>
      </c>
      <c r="G13" s="46">
        <v>146</v>
      </c>
      <c r="H13" s="94">
        <f t="shared" si="0"/>
        <v>58.4</v>
      </c>
      <c r="I13" s="46">
        <v>150</v>
      </c>
      <c r="J13" s="94">
        <f t="shared" si="3"/>
        <v>102.73972602739727</v>
      </c>
      <c r="K13" s="48">
        <v>150</v>
      </c>
      <c r="L13" s="94">
        <f t="shared" si="1"/>
        <v>100</v>
      </c>
      <c r="M13" s="48">
        <v>150</v>
      </c>
      <c r="N13" s="94">
        <f t="shared" si="4"/>
        <v>100</v>
      </c>
      <c r="O13" s="48">
        <v>150</v>
      </c>
      <c r="P13" s="94">
        <f t="shared" si="6"/>
        <v>100</v>
      </c>
      <c r="Q13" s="48">
        <v>150</v>
      </c>
      <c r="R13" s="48">
        <v>150</v>
      </c>
      <c r="S13" s="131">
        <f t="shared" si="5"/>
        <v>100</v>
      </c>
      <c r="T13" s="95">
        <v>200</v>
      </c>
    </row>
    <row r="14" spans="1:20" s="95" customFormat="1" ht="14.45" customHeight="1" x14ac:dyDescent="0.25">
      <c r="A14" s="91">
        <v>10</v>
      </c>
      <c r="B14" s="92">
        <v>110</v>
      </c>
      <c r="C14" s="92" t="s">
        <v>64</v>
      </c>
      <c r="D14" s="93" t="s">
        <v>79</v>
      </c>
      <c r="E14" s="46">
        <v>864</v>
      </c>
      <c r="F14" s="46">
        <v>1914</v>
      </c>
      <c r="G14" s="46">
        <v>1754</v>
      </c>
      <c r="H14" s="94">
        <f t="shared" si="0"/>
        <v>91.640543364681292</v>
      </c>
      <c r="I14" s="46">
        <v>1603</v>
      </c>
      <c r="J14" s="94">
        <f t="shared" si="3"/>
        <v>91.391106043329529</v>
      </c>
      <c r="K14" s="48">
        <v>1500</v>
      </c>
      <c r="L14" s="94">
        <f t="shared" si="1"/>
        <v>93.574547723019336</v>
      </c>
      <c r="M14" s="48">
        <v>1500</v>
      </c>
      <c r="N14" s="94">
        <f t="shared" si="4"/>
        <v>100</v>
      </c>
      <c r="O14" s="48">
        <v>1500</v>
      </c>
      <c r="P14" s="94">
        <f t="shared" si="6"/>
        <v>100</v>
      </c>
      <c r="Q14" s="48">
        <v>1500</v>
      </c>
      <c r="R14" s="48">
        <v>1500</v>
      </c>
      <c r="S14" s="131">
        <f t="shared" si="5"/>
        <v>100</v>
      </c>
      <c r="T14" s="139">
        <f>SUM(T12:T13)</f>
        <v>51800</v>
      </c>
    </row>
    <row r="15" spans="1:20" s="95" customFormat="1" ht="14.45" customHeight="1" x14ac:dyDescent="0.25">
      <c r="A15" s="91">
        <v>11</v>
      </c>
      <c r="B15" s="92">
        <v>112</v>
      </c>
      <c r="C15" s="92" t="s">
        <v>64</v>
      </c>
      <c r="D15" s="93" t="s">
        <v>143</v>
      </c>
      <c r="E15" s="46">
        <v>0</v>
      </c>
      <c r="F15" s="46">
        <v>879</v>
      </c>
      <c r="G15" s="46">
        <v>801</v>
      </c>
      <c r="H15" s="94">
        <f t="shared" si="0"/>
        <v>91.12627986348123</v>
      </c>
      <c r="I15" s="46">
        <v>667</v>
      </c>
      <c r="J15" s="94">
        <f t="shared" si="3"/>
        <v>83.270911360799005</v>
      </c>
      <c r="K15" s="48">
        <v>650</v>
      </c>
      <c r="L15" s="94">
        <f t="shared" si="1"/>
        <v>97.451274362818594</v>
      </c>
      <c r="M15" s="48">
        <v>500</v>
      </c>
      <c r="N15" s="94">
        <f t="shared" si="4"/>
        <v>76.923076923076934</v>
      </c>
      <c r="O15" s="48">
        <v>500</v>
      </c>
      <c r="P15" s="94">
        <f t="shared" si="6"/>
        <v>76.923076923076934</v>
      </c>
      <c r="Q15" s="48">
        <v>500</v>
      </c>
      <c r="R15" s="48">
        <v>450</v>
      </c>
      <c r="S15" s="131">
        <f t="shared" si="5"/>
        <v>90</v>
      </c>
    </row>
    <row r="16" spans="1:20" s="95" customFormat="1" ht="14.45" customHeight="1" x14ac:dyDescent="0.25">
      <c r="A16" s="91">
        <v>12</v>
      </c>
      <c r="B16" s="92">
        <v>113</v>
      </c>
      <c r="C16" s="92" t="s">
        <v>64</v>
      </c>
      <c r="D16" s="93" t="s">
        <v>94</v>
      </c>
      <c r="E16" s="46"/>
      <c r="F16" s="46">
        <v>150</v>
      </c>
      <c r="G16" s="46">
        <v>90</v>
      </c>
      <c r="H16" s="94">
        <f t="shared" si="0"/>
        <v>60</v>
      </c>
      <c r="I16" s="46">
        <v>40</v>
      </c>
      <c r="J16" s="94">
        <f t="shared" si="3"/>
        <v>44.444444444444443</v>
      </c>
      <c r="K16" s="48">
        <v>50</v>
      </c>
      <c r="L16" s="94">
        <f t="shared" si="1"/>
        <v>125</v>
      </c>
      <c r="M16" s="48">
        <v>50</v>
      </c>
      <c r="N16" s="94">
        <f t="shared" si="4"/>
        <v>100</v>
      </c>
      <c r="O16" s="48">
        <v>50</v>
      </c>
      <c r="P16" s="94">
        <f t="shared" si="6"/>
        <v>100</v>
      </c>
      <c r="Q16" s="48">
        <v>50</v>
      </c>
      <c r="R16" s="48">
        <v>50</v>
      </c>
      <c r="S16" s="131">
        <f t="shared" si="5"/>
        <v>100</v>
      </c>
    </row>
    <row r="17" spans="1:20" s="95" customFormat="1" ht="14.45" customHeight="1" x14ac:dyDescent="0.25">
      <c r="A17" s="91">
        <v>13</v>
      </c>
      <c r="B17" s="92">
        <v>114</v>
      </c>
      <c r="C17" s="92" t="s">
        <v>64</v>
      </c>
      <c r="D17" s="93" t="s">
        <v>34</v>
      </c>
      <c r="E17" s="46"/>
      <c r="F17" s="46">
        <v>399</v>
      </c>
      <c r="G17" s="46">
        <v>363</v>
      </c>
      <c r="H17" s="94">
        <f t="shared" si="0"/>
        <v>90.977443609022558</v>
      </c>
      <c r="I17" s="46">
        <v>400</v>
      </c>
      <c r="J17" s="94">
        <f t="shared" si="3"/>
        <v>110.19283746556474</v>
      </c>
      <c r="K17" s="48">
        <v>400</v>
      </c>
      <c r="L17" s="94">
        <f t="shared" si="1"/>
        <v>100</v>
      </c>
      <c r="M17" s="48">
        <v>400</v>
      </c>
      <c r="N17" s="94">
        <f t="shared" si="4"/>
        <v>100</v>
      </c>
      <c r="O17" s="48">
        <v>400</v>
      </c>
      <c r="P17" s="94">
        <f t="shared" ref="P17:P28" si="7">O17/K17*100</f>
        <v>100</v>
      </c>
      <c r="Q17" s="48">
        <v>450</v>
      </c>
      <c r="R17" s="48">
        <v>450</v>
      </c>
      <c r="S17" s="131">
        <f t="shared" si="5"/>
        <v>112.5</v>
      </c>
    </row>
    <row r="18" spans="1:20" s="95" customFormat="1" ht="14.45" customHeight="1" x14ac:dyDescent="0.25">
      <c r="A18" s="91">
        <v>14</v>
      </c>
      <c r="B18" s="92">
        <v>115</v>
      </c>
      <c r="C18" s="92" t="s">
        <v>64</v>
      </c>
      <c r="D18" s="93" t="s">
        <v>59</v>
      </c>
      <c r="E18" s="46"/>
      <c r="F18" s="46"/>
      <c r="G18" s="46">
        <v>1800</v>
      </c>
      <c r="H18" s="94"/>
      <c r="I18" s="46">
        <v>4427</v>
      </c>
      <c r="J18" s="94">
        <f t="shared" si="3"/>
        <v>245.94444444444443</v>
      </c>
      <c r="K18" s="48">
        <v>7100</v>
      </c>
      <c r="L18" s="94">
        <f t="shared" si="1"/>
        <v>160.37948949627287</v>
      </c>
      <c r="M18" s="48">
        <v>5600</v>
      </c>
      <c r="N18" s="94">
        <f t="shared" si="4"/>
        <v>78.873239436619713</v>
      </c>
      <c r="O18" s="48">
        <v>5600</v>
      </c>
      <c r="P18" s="94">
        <f t="shared" si="7"/>
        <v>78.873239436619713</v>
      </c>
      <c r="Q18" s="48">
        <v>5600</v>
      </c>
      <c r="R18" s="48">
        <v>5600</v>
      </c>
      <c r="S18" s="131">
        <f t="shared" si="5"/>
        <v>100</v>
      </c>
    </row>
    <row r="19" spans="1:20" s="95" customFormat="1" ht="14.45" customHeight="1" x14ac:dyDescent="0.25">
      <c r="A19" s="91">
        <v>15</v>
      </c>
      <c r="B19" s="92"/>
      <c r="C19" s="92" t="s">
        <v>64</v>
      </c>
      <c r="D19" s="93" t="s">
        <v>116</v>
      </c>
      <c r="E19" s="46"/>
      <c r="F19" s="46"/>
      <c r="G19" s="46"/>
      <c r="H19" s="94"/>
      <c r="I19" s="46"/>
      <c r="J19" s="94"/>
      <c r="K19" s="48"/>
      <c r="L19" s="94"/>
      <c r="M19" s="48"/>
      <c r="N19" s="94"/>
      <c r="O19" s="48"/>
      <c r="P19" s="94"/>
      <c r="Q19" s="48">
        <v>1700</v>
      </c>
      <c r="R19" s="48">
        <v>1700</v>
      </c>
      <c r="S19" s="131"/>
    </row>
    <row r="20" spans="1:20" s="95" customFormat="1" ht="14.45" customHeight="1" x14ac:dyDescent="0.25">
      <c r="A20" s="91">
        <v>16</v>
      </c>
      <c r="B20" s="92">
        <v>116</v>
      </c>
      <c r="C20" s="92" t="s">
        <v>64</v>
      </c>
      <c r="D20" s="93" t="s">
        <v>83</v>
      </c>
      <c r="E20" s="46"/>
      <c r="F20" s="46"/>
      <c r="G20" s="46">
        <v>13500</v>
      </c>
      <c r="H20" s="94"/>
      <c r="I20" s="46">
        <v>13500</v>
      </c>
      <c r="J20" s="94">
        <f t="shared" si="3"/>
        <v>100</v>
      </c>
      <c r="K20" s="48">
        <v>10500</v>
      </c>
      <c r="L20" s="94">
        <f t="shared" si="1"/>
        <v>77.777777777777786</v>
      </c>
      <c r="M20" s="48">
        <f>SUM(M21:M23)</f>
        <v>10500</v>
      </c>
      <c r="N20" s="94">
        <f t="shared" si="4"/>
        <v>100</v>
      </c>
      <c r="O20" s="48">
        <f>SUM(O21:O23)</f>
        <v>10500</v>
      </c>
      <c r="P20" s="94">
        <f t="shared" si="7"/>
        <v>100</v>
      </c>
      <c r="Q20" s="48">
        <f>SUM(Q21:Q23)</f>
        <v>10500</v>
      </c>
      <c r="R20" s="48">
        <f>SUM(R21:R23)</f>
        <v>8800</v>
      </c>
      <c r="S20" s="131">
        <f t="shared" si="5"/>
        <v>83.80952380952381</v>
      </c>
    </row>
    <row r="21" spans="1:20" s="58" customFormat="1" ht="15.75" customHeight="1" x14ac:dyDescent="0.2">
      <c r="A21" s="55"/>
      <c r="B21" s="56"/>
      <c r="C21" s="56"/>
      <c r="D21" s="70" t="s">
        <v>105</v>
      </c>
      <c r="E21" s="45"/>
      <c r="F21" s="45"/>
      <c r="G21" s="59">
        <v>9000</v>
      </c>
      <c r="H21" s="57"/>
      <c r="I21" s="59">
        <v>9000</v>
      </c>
      <c r="J21" s="57">
        <f t="shared" si="3"/>
        <v>100</v>
      </c>
      <c r="K21" s="65">
        <v>3500</v>
      </c>
      <c r="L21" s="57">
        <f t="shared" si="1"/>
        <v>38.888888888888893</v>
      </c>
      <c r="M21" s="65">
        <v>3500</v>
      </c>
      <c r="N21" s="57">
        <f t="shared" si="4"/>
        <v>100</v>
      </c>
      <c r="O21" s="65">
        <v>3500</v>
      </c>
      <c r="P21" s="57">
        <f t="shared" si="7"/>
        <v>100</v>
      </c>
      <c r="Q21" s="65">
        <v>3500</v>
      </c>
      <c r="R21" s="65">
        <v>2000</v>
      </c>
      <c r="S21" s="131">
        <f t="shared" si="5"/>
        <v>57.142857142857139</v>
      </c>
    </row>
    <row r="22" spans="1:20" s="58" customFormat="1" ht="15.75" customHeight="1" x14ac:dyDescent="0.2">
      <c r="A22" s="55"/>
      <c r="B22" s="56"/>
      <c r="C22" s="56"/>
      <c r="D22" s="70" t="s">
        <v>106</v>
      </c>
      <c r="E22" s="45"/>
      <c r="F22" s="45"/>
      <c r="G22" s="59">
        <v>3150</v>
      </c>
      <c r="H22" s="57"/>
      <c r="I22" s="59">
        <v>3150</v>
      </c>
      <c r="J22" s="57">
        <f t="shared" si="3"/>
        <v>100</v>
      </c>
      <c r="K22" s="65">
        <v>3500</v>
      </c>
      <c r="L22" s="57">
        <f t="shared" si="1"/>
        <v>111.11111111111111</v>
      </c>
      <c r="M22" s="65">
        <v>3500</v>
      </c>
      <c r="N22" s="57">
        <f t="shared" si="4"/>
        <v>100</v>
      </c>
      <c r="O22" s="65">
        <v>3500</v>
      </c>
      <c r="P22" s="57">
        <f t="shared" si="7"/>
        <v>100</v>
      </c>
      <c r="Q22" s="65">
        <v>3500</v>
      </c>
      <c r="R22" s="65">
        <v>3300</v>
      </c>
      <c r="S22" s="131">
        <f t="shared" si="5"/>
        <v>94.285714285714278</v>
      </c>
    </row>
    <row r="23" spans="1:20" s="58" customFormat="1" ht="15.75" customHeight="1" x14ac:dyDescent="0.2">
      <c r="A23" s="55"/>
      <c r="B23" s="56"/>
      <c r="C23" s="56"/>
      <c r="D23" s="70" t="s">
        <v>107</v>
      </c>
      <c r="E23" s="45"/>
      <c r="F23" s="45"/>
      <c r="G23" s="59">
        <v>1350</v>
      </c>
      <c r="H23" s="57"/>
      <c r="I23" s="59">
        <v>1350</v>
      </c>
      <c r="J23" s="57">
        <f t="shared" si="3"/>
        <v>100</v>
      </c>
      <c r="K23" s="65">
        <v>3500</v>
      </c>
      <c r="L23" s="57">
        <f t="shared" si="1"/>
        <v>259.25925925925924</v>
      </c>
      <c r="M23" s="65">
        <v>3500</v>
      </c>
      <c r="N23" s="57">
        <f t="shared" si="4"/>
        <v>100</v>
      </c>
      <c r="O23" s="65">
        <v>3500</v>
      </c>
      <c r="P23" s="57">
        <f t="shared" si="7"/>
        <v>100</v>
      </c>
      <c r="Q23" s="65">
        <v>3500</v>
      </c>
      <c r="R23" s="65">
        <v>3500</v>
      </c>
      <c r="S23" s="131">
        <f t="shared" si="5"/>
        <v>100</v>
      </c>
    </row>
    <row r="24" spans="1:20" s="95" customFormat="1" ht="15.75" customHeight="1" x14ac:dyDescent="0.25">
      <c r="A24" s="91">
        <v>17</v>
      </c>
      <c r="B24" s="92"/>
      <c r="C24" s="92" t="s">
        <v>64</v>
      </c>
      <c r="D24" s="93" t="s">
        <v>140</v>
      </c>
      <c r="E24" s="46"/>
      <c r="F24" s="46"/>
      <c r="G24" s="105"/>
      <c r="H24" s="48"/>
      <c r="I24" s="105"/>
      <c r="J24" s="48"/>
      <c r="K24" s="101"/>
      <c r="L24" s="48"/>
      <c r="M24" s="101"/>
      <c r="N24" s="48"/>
      <c r="O24" s="102">
        <v>100</v>
      </c>
      <c r="P24" s="48"/>
      <c r="Q24" s="101"/>
      <c r="R24" s="102">
        <v>200</v>
      </c>
      <c r="S24" s="132"/>
    </row>
    <row r="25" spans="1:20" s="95" customFormat="1" ht="15.75" customHeight="1" x14ac:dyDescent="0.25">
      <c r="A25" s="91">
        <v>18</v>
      </c>
      <c r="B25" s="92"/>
      <c r="C25" s="92" t="s">
        <v>64</v>
      </c>
      <c r="D25" s="93" t="s">
        <v>128</v>
      </c>
      <c r="E25" s="46"/>
      <c r="F25" s="46"/>
      <c r="G25" s="105"/>
      <c r="H25" s="48"/>
      <c r="I25" s="105"/>
      <c r="J25" s="48"/>
      <c r="K25" s="101"/>
      <c r="L25" s="48"/>
      <c r="M25" s="102">
        <v>1300</v>
      </c>
      <c r="N25" s="94"/>
      <c r="O25" s="102">
        <v>1300</v>
      </c>
      <c r="P25" s="102"/>
      <c r="Q25" s="102">
        <v>0</v>
      </c>
      <c r="R25" s="102">
        <v>0</v>
      </c>
      <c r="S25" s="131">
        <f t="shared" si="5"/>
        <v>0</v>
      </c>
    </row>
    <row r="26" spans="1:20" s="95" customFormat="1" ht="14.45" customHeight="1" x14ac:dyDescent="0.25">
      <c r="A26" s="91">
        <v>19</v>
      </c>
      <c r="B26" s="92">
        <v>200</v>
      </c>
      <c r="C26" s="92" t="s">
        <v>65</v>
      </c>
      <c r="D26" s="93" t="s">
        <v>9</v>
      </c>
      <c r="E26" s="46">
        <v>2200</v>
      </c>
      <c r="F26" s="46">
        <v>2200</v>
      </c>
      <c r="G26" s="46">
        <v>2000</v>
      </c>
      <c r="H26" s="94">
        <f>G26/F26*100</f>
        <v>90.909090909090907</v>
      </c>
      <c r="I26" s="46">
        <v>2000</v>
      </c>
      <c r="J26" s="94">
        <f t="shared" si="3"/>
        <v>100</v>
      </c>
      <c r="K26" s="48">
        <v>2000</v>
      </c>
      <c r="L26" s="94">
        <f t="shared" si="1"/>
        <v>100</v>
      </c>
      <c r="M26" s="48">
        <v>1500</v>
      </c>
      <c r="N26" s="94">
        <f t="shared" si="4"/>
        <v>75</v>
      </c>
      <c r="O26" s="48">
        <v>1500</v>
      </c>
      <c r="P26" s="94">
        <f t="shared" si="7"/>
        <v>75</v>
      </c>
      <c r="Q26" s="48">
        <v>1500</v>
      </c>
      <c r="R26" s="48">
        <v>1500</v>
      </c>
      <c r="S26" s="131">
        <f t="shared" si="5"/>
        <v>100</v>
      </c>
      <c r="T26" s="139">
        <f>SUM(R26:R29)</f>
        <v>35900</v>
      </c>
    </row>
    <row r="27" spans="1:20" s="95" customFormat="1" ht="14.45" customHeight="1" x14ac:dyDescent="0.25">
      <c r="A27" s="91">
        <v>20</v>
      </c>
      <c r="B27" s="92">
        <v>204</v>
      </c>
      <c r="C27" s="92" t="s">
        <v>65</v>
      </c>
      <c r="D27" s="93" t="s">
        <v>51</v>
      </c>
      <c r="E27" s="46">
        <v>10200</v>
      </c>
      <c r="F27" s="46">
        <v>10250</v>
      </c>
      <c r="G27" s="46">
        <v>9300</v>
      </c>
      <c r="H27" s="94">
        <f>G27/F27*100</f>
        <v>90.731707317073173</v>
      </c>
      <c r="I27" s="46">
        <v>9300</v>
      </c>
      <c r="J27" s="94">
        <f t="shared" si="3"/>
        <v>100</v>
      </c>
      <c r="K27" s="48">
        <v>9300</v>
      </c>
      <c r="L27" s="94">
        <f t="shared" si="1"/>
        <v>100</v>
      </c>
      <c r="M27" s="48">
        <v>9000</v>
      </c>
      <c r="N27" s="94">
        <f t="shared" si="4"/>
        <v>96.774193548387103</v>
      </c>
      <c r="O27" s="48">
        <v>9000</v>
      </c>
      <c r="P27" s="94">
        <f t="shared" si="7"/>
        <v>96.774193548387103</v>
      </c>
      <c r="Q27" s="48">
        <v>9000</v>
      </c>
      <c r="R27" s="48">
        <v>9000</v>
      </c>
      <c r="S27" s="131">
        <f t="shared" si="5"/>
        <v>100</v>
      </c>
      <c r="T27" s="139">
        <f>SUM('ÚZ 16'!S38)</f>
        <v>21000</v>
      </c>
    </row>
    <row r="28" spans="1:20" s="95" customFormat="1" ht="14.45" customHeight="1" x14ac:dyDescent="0.25">
      <c r="A28" s="91">
        <v>21</v>
      </c>
      <c r="B28" s="92">
        <v>209</v>
      </c>
      <c r="C28" s="92" t="s">
        <v>65</v>
      </c>
      <c r="D28" s="93" t="s">
        <v>27</v>
      </c>
      <c r="E28" s="46">
        <v>24528.428</v>
      </c>
      <c r="F28" s="46">
        <v>32120</v>
      </c>
      <c r="G28" s="46">
        <v>29795</v>
      </c>
      <c r="H28" s="94">
        <f>G28/F28*100</f>
        <v>92.761519302615199</v>
      </c>
      <c r="I28" s="46">
        <f>6750+10336+2503+9534</f>
        <v>29123</v>
      </c>
      <c r="J28" s="94">
        <f t="shared" si="3"/>
        <v>97.744588018123849</v>
      </c>
      <c r="K28" s="48">
        <v>29720</v>
      </c>
      <c r="L28" s="94">
        <f t="shared" si="1"/>
        <v>102.04992617518801</v>
      </c>
      <c r="M28" s="48">
        <v>21320</v>
      </c>
      <c r="N28" s="94">
        <f t="shared" si="4"/>
        <v>71.736204576043079</v>
      </c>
      <c r="O28" s="48">
        <v>21320</v>
      </c>
      <c r="P28" s="94">
        <f t="shared" si="7"/>
        <v>71.736204576043079</v>
      </c>
      <c r="Q28" s="48">
        <v>21120</v>
      </c>
      <c r="R28" s="48">
        <v>19350</v>
      </c>
      <c r="S28" s="131">
        <f t="shared" si="5"/>
        <v>90.759849906191363</v>
      </c>
      <c r="T28" s="139">
        <f>SUM(T26:T27)</f>
        <v>56900</v>
      </c>
    </row>
    <row r="29" spans="1:20" s="95" customFormat="1" ht="14.45" customHeight="1" x14ac:dyDescent="0.25">
      <c r="A29" s="91">
        <v>22</v>
      </c>
      <c r="B29" s="92">
        <v>213</v>
      </c>
      <c r="C29" s="92" t="s">
        <v>65</v>
      </c>
      <c r="D29" s="93" t="s">
        <v>115</v>
      </c>
      <c r="E29" s="46"/>
      <c r="F29" s="46"/>
      <c r="G29" s="46"/>
      <c r="H29" s="94"/>
      <c r="I29" s="46"/>
      <c r="J29" s="94"/>
      <c r="K29" s="48"/>
      <c r="L29" s="94"/>
      <c r="M29" s="48">
        <v>4680</v>
      </c>
      <c r="N29" s="94"/>
      <c r="O29" s="48">
        <v>4680</v>
      </c>
      <c r="P29" s="94"/>
      <c r="Q29" s="48">
        <v>4880</v>
      </c>
      <c r="R29" s="48">
        <v>6050</v>
      </c>
      <c r="S29" s="131">
        <f t="shared" si="5"/>
        <v>129.27350427350427</v>
      </c>
    </row>
    <row r="30" spans="1:20" s="95" customFormat="1" ht="14.45" customHeight="1" x14ac:dyDescent="0.25">
      <c r="A30" s="91">
        <v>23</v>
      </c>
      <c r="B30" s="92">
        <v>254</v>
      </c>
      <c r="C30" s="92" t="s">
        <v>66</v>
      </c>
      <c r="D30" s="93" t="s">
        <v>35</v>
      </c>
      <c r="E30" s="46">
        <v>0</v>
      </c>
      <c r="F30" s="46">
        <v>2600</v>
      </c>
      <c r="G30" s="46">
        <v>2660</v>
      </c>
      <c r="H30" s="94">
        <f>G30/F30*100</f>
        <v>102.30769230769229</v>
      </c>
      <c r="I30" s="46">
        <v>2500</v>
      </c>
      <c r="J30" s="94">
        <f t="shared" si="3"/>
        <v>93.984962406015043</v>
      </c>
      <c r="K30" s="48">
        <v>2500</v>
      </c>
      <c r="L30" s="94">
        <f t="shared" ref="L30:L35" si="8">K30/I30*100</f>
        <v>100</v>
      </c>
      <c r="M30" s="48">
        <v>2500</v>
      </c>
      <c r="N30" s="94">
        <f t="shared" si="4"/>
        <v>100</v>
      </c>
      <c r="O30" s="48">
        <v>2500</v>
      </c>
      <c r="P30" s="94">
        <f>O30/K30*100</f>
        <v>100</v>
      </c>
      <c r="Q30" s="48">
        <v>2500</v>
      </c>
      <c r="R30" s="48">
        <v>2500</v>
      </c>
      <c r="S30" s="131">
        <f t="shared" si="5"/>
        <v>100</v>
      </c>
      <c r="T30" s="139">
        <f>SUM(R30:R32)</f>
        <v>3094</v>
      </c>
    </row>
    <row r="31" spans="1:20" s="95" customFormat="1" ht="14.45" customHeight="1" x14ac:dyDescent="0.25">
      <c r="A31" s="91">
        <v>24</v>
      </c>
      <c r="B31" s="92">
        <v>255</v>
      </c>
      <c r="C31" s="92" t="s">
        <v>66</v>
      </c>
      <c r="D31" s="93" t="s">
        <v>36</v>
      </c>
      <c r="E31" s="46">
        <v>0</v>
      </c>
      <c r="F31" s="46">
        <v>280</v>
      </c>
      <c r="G31" s="67">
        <v>104</v>
      </c>
      <c r="H31" s="94">
        <f>G31/F31*100</f>
        <v>37.142857142857146</v>
      </c>
      <c r="I31" s="67">
        <v>100</v>
      </c>
      <c r="J31" s="94">
        <f t="shared" si="3"/>
        <v>96.15384615384616</v>
      </c>
      <c r="K31" s="48">
        <v>100</v>
      </c>
      <c r="L31" s="94">
        <f t="shared" si="8"/>
        <v>100</v>
      </c>
      <c r="M31" s="48">
        <v>100</v>
      </c>
      <c r="N31" s="94">
        <f t="shared" si="4"/>
        <v>100</v>
      </c>
      <c r="O31" s="48">
        <v>100</v>
      </c>
      <c r="P31" s="94">
        <f t="shared" ref="P31:P40" si="9">O31/K31*100</f>
        <v>100</v>
      </c>
      <c r="Q31" s="48">
        <v>94</v>
      </c>
      <c r="R31" s="48">
        <v>94</v>
      </c>
      <c r="S31" s="131">
        <f t="shared" si="5"/>
        <v>94</v>
      </c>
    </row>
    <row r="32" spans="1:20" s="95" customFormat="1" ht="14.45" customHeight="1" x14ac:dyDescent="0.25">
      <c r="A32" s="91">
        <v>25</v>
      </c>
      <c r="B32" s="92">
        <v>258</v>
      </c>
      <c r="C32" s="92" t="s">
        <v>66</v>
      </c>
      <c r="D32" s="93" t="s">
        <v>85</v>
      </c>
      <c r="E32" s="46"/>
      <c r="F32" s="46"/>
      <c r="G32" s="67">
        <v>3600</v>
      </c>
      <c r="H32" s="94"/>
      <c r="I32" s="67">
        <v>1768</v>
      </c>
      <c r="J32" s="94">
        <f t="shared" si="3"/>
        <v>49.111111111111114</v>
      </c>
      <c r="K32" s="48">
        <v>2000</v>
      </c>
      <c r="L32" s="94">
        <f t="shared" si="8"/>
        <v>113.12217194570135</v>
      </c>
      <c r="M32" s="48">
        <v>1500</v>
      </c>
      <c r="N32" s="94">
        <f t="shared" si="4"/>
        <v>75</v>
      </c>
      <c r="O32" s="48">
        <v>400</v>
      </c>
      <c r="P32" s="94">
        <f t="shared" si="9"/>
        <v>20</v>
      </c>
      <c r="Q32" s="48">
        <v>1500</v>
      </c>
      <c r="R32" s="48">
        <v>500</v>
      </c>
      <c r="S32" s="131">
        <f t="shared" si="5"/>
        <v>33.333333333333329</v>
      </c>
    </row>
    <row r="33" spans="1:20" s="95" customFormat="1" ht="14.45" customHeight="1" x14ac:dyDescent="0.25">
      <c r="A33" s="91">
        <v>26</v>
      </c>
      <c r="B33" s="92">
        <v>407</v>
      </c>
      <c r="C33" s="92" t="s">
        <v>67</v>
      </c>
      <c r="D33" s="93" t="s">
        <v>109</v>
      </c>
      <c r="E33" s="46">
        <v>935.9905</v>
      </c>
      <c r="F33" s="46">
        <v>0</v>
      </c>
      <c r="G33" s="46">
        <v>1000</v>
      </c>
      <c r="H33" s="94"/>
      <c r="I33" s="46">
        <v>1000</v>
      </c>
      <c r="J33" s="94">
        <f t="shared" si="3"/>
        <v>100</v>
      </c>
      <c r="K33" s="48">
        <v>100</v>
      </c>
      <c r="L33" s="94">
        <f t="shared" si="8"/>
        <v>10</v>
      </c>
      <c r="M33" s="48">
        <v>500</v>
      </c>
      <c r="N33" s="94">
        <f t="shared" si="4"/>
        <v>500</v>
      </c>
      <c r="O33" s="48">
        <v>500</v>
      </c>
      <c r="P33" s="94">
        <f t="shared" si="9"/>
        <v>500</v>
      </c>
      <c r="Q33" s="48">
        <v>1000</v>
      </c>
      <c r="R33" s="48">
        <v>800</v>
      </c>
      <c r="S33" s="131">
        <f t="shared" si="5"/>
        <v>160</v>
      </c>
    </row>
    <row r="34" spans="1:20" s="95" customFormat="1" ht="14.45" customHeight="1" x14ac:dyDescent="0.25">
      <c r="A34" s="91">
        <v>27</v>
      </c>
      <c r="B34" s="92">
        <v>408</v>
      </c>
      <c r="C34" s="92" t="s">
        <v>67</v>
      </c>
      <c r="D34" s="93" t="s">
        <v>30</v>
      </c>
      <c r="E34" s="46">
        <v>1000</v>
      </c>
      <c r="F34" s="46">
        <v>0</v>
      </c>
      <c r="G34" s="46">
        <v>1000</v>
      </c>
      <c r="H34" s="94"/>
      <c r="I34" s="46">
        <v>996</v>
      </c>
      <c r="J34" s="94">
        <f t="shared" si="3"/>
        <v>99.6</v>
      </c>
      <c r="K34" s="48">
        <v>150</v>
      </c>
      <c r="L34" s="94">
        <f t="shared" si="8"/>
        <v>15.060240963855422</v>
      </c>
      <c r="M34" s="48">
        <v>150</v>
      </c>
      <c r="N34" s="94">
        <f t="shared" si="4"/>
        <v>100</v>
      </c>
      <c r="O34" s="48">
        <v>150</v>
      </c>
      <c r="P34" s="94">
        <f t="shared" si="9"/>
        <v>100</v>
      </c>
      <c r="Q34" s="48">
        <v>200</v>
      </c>
      <c r="R34" s="48">
        <v>150</v>
      </c>
      <c r="S34" s="131">
        <f t="shared" si="5"/>
        <v>100</v>
      </c>
    </row>
    <row r="35" spans="1:20" s="95" customFormat="1" ht="14.45" customHeight="1" x14ac:dyDescent="0.25">
      <c r="A35" s="91">
        <v>28</v>
      </c>
      <c r="B35" s="92">
        <v>409</v>
      </c>
      <c r="C35" s="92" t="s">
        <v>67</v>
      </c>
      <c r="D35" s="93" t="s">
        <v>73</v>
      </c>
      <c r="E35" s="46"/>
      <c r="F35" s="46"/>
      <c r="G35" s="46">
        <v>1250</v>
      </c>
      <c r="H35" s="94"/>
      <c r="I35" s="46">
        <v>1250</v>
      </c>
      <c r="J35" s="94">
        <f>I35/G35*100</f>
        <v>100</v>
      </c>
      <c r="K35" s="48">
        <v>0</v>
      </c>
      <c r="L35" s="94">
        <f t="shared" si="8"/>
        <v>0</v>
      </c>
      <c r="M35" s="48">
        <v>0</v>
      </c>
      <c r="N35" s="94"/>
      <c r="O35" s="48">
        <v>0</v>
      </c>
      <c r="P35" s="94"/>
      <c r="Q35" s="48">
        <v>0</v>
      </c>
      <c r="R35" s="48">
        <v>0</v>
      </c>
      <c r="S35" s="131"/>
    </row>
    <row r="36" spans="1:20" s="95" customFormat="1" ht="14.45" customHeight="1" x14ac:dyDescent="0.25">
      <c r="A36" s="91">
        <v>29</v>
      </c>
      <c r="B36" s="92">
        <v>414</v>
      </c>
      <c r="C36" s="92" t="s">
        <v>67</v>
      </c>
      <c r="D36" s="93" t="s">
        <v>100</v>
      </c>
      <c r="E36" s="46"/>
      <c r="F36" s="46"/>
      <c r="G36" s="46"/>
      <c r="H36" s="94"/>
      <c r="I36" s="60"/>
      <c r="J36" s="94"/>
      <c r="K36" s="48">
        <v>3000</v>
      </c>
      <c r="L36" s="94"/>
      <c r="M36" s="48">
        <v>3000</v>
      </c>
      <c r="N36" s="94">
        <f t="shared" si="4"/>
        <v>100</v>
      </c>
      <c r="O36" s="48">
        <v>6000</v>
      </c>
      <c r="P36" s="94">
        <f t="shared" si="9"/>
        <v>200</v>
      </c>
      <c r="Q36" s="48">
        <v>6000</v>
      </c>
      <c r="R36" s="48">
        <v>4000</v>
      </c>
      <c r="S36" s="131">
        <f t="shared" si="5"/>
        <v>133.33333333333331</v>
      </c>
    </row>
    <row r="37" spans="1:20" s="95" customFormat="1" ht="14.45" customHeight="1" x14ac:dyDescent="0.25">
      <c r="A37" s="91">
        <v>30</v>
      </c>
      <c r="B37" s="92">
        <v>550</v>
      </c>
      <c r="C37" s="92" t="s">
        <v>68</v>
      </c>
      <c r="D37" s="93" t="s">
        <v>14</v>
      </c>
      <c r="E37" s="46">
        <v>19472.791000000001</v>
      </c>
      <c r="F37" s="46">
        <v>15272</v>
      </c>
      <c r="G37" s="46">
        <v>13500</v>
      </c>
      <c r="H37" s="94">
        <f>G37/F37*100</f>
        <v>88.397066526977468</v>
      </c>
      <c r="I37" s="46">
        <v>13500</v>
      </c>
      <c r="J37" s="94">
        <f>I37/G37*100</f>
        <v>100</v>
      </c>
      <c r="K37" s="48">
        <v>10000</v>
      </c>
      <c r="L37" s="94">
        <f>K37/I37*100</f>
        <v>74.074074074074076</v>
      </c>
      <c r="M37" s="48">
        <v>9000</v>
      </c>
      <c r="N37" s="94">
        <f t="shared" si="4"/>
        <v>90</v>
      </c>
      <c r="O37" s="48">
        <v>10000</v>
      </c>
      <c r="P37" s="94">
        <f t="shared" si="9"/>
        <v>100</v>
      </c>
      <c r="Q37" s="48">
        <v>9000</v>
      </c>
      <c r="R37" s="48">
        <v>9000</v>
      </c>
      <c r="S37" s="131">
        <f t="shared" si="5"/>
        <v>100</v>
      </c>
      <c r="T37" s="139">
        <f>SUM(R37:R39)</f>
        <v>14400</v>
      </c>
    </row>
    <row r="38" spans="1:20" s="95" customFormat="1" ht="14.45" customHeight="1" x14ac:dyDescent="0.25">
      <c r="A38" s="91">
        <v>31</v>
      </c>
      <c r="B38" s="92">
        <v>552</v>
      </c>
      <c r="C38" s="92" t="s">
        <v>68</v>
      </c>
      <c r="D38" s="93" t="s">
        <v>15</v>
      </c>
      <c r="E38" s="46">
        <v>6656</v>
      </c>
      <c r="F38" s="46">
        <v>7000</v>
      </c>
      <c r="G38" s="46">
        <v>6062</v>
      </c>
      <c r="H38" s="94">
        <f>G38/F38*100</f>
        <v>86.6</v>
      </c>
      <c r="I38" s="46">
        <v>6300</v>
      </c>
      <c r="J38" s="94">
        <f>I38/G38*100</f>
        <v>103.92609699769054</v>
      </c>
      <c r="K38" s="48">
        <v>5300</v>
      </c>
      <c r="L38" s="94">
        <f>K38/I38*100</f>
        <v>84.126984126984127</v>
      </c>
      <c r="M38" s="48">
        <v>5000</v>
      </c>
      <c r="N38" s="94">
        <f t="shared" si="4"/>
        <v>94.339622641509436</v>
      </c>
      <c r="O38" s="48">
        <v>5000</v>
      </c>
      <c r="P38" s="94">
        <f t="shared" si="9"/>
        <v>94.339622641509436</v>
      </c>
      <c r="Q38" s="48">
        <v>5000</v>
      </c>
      <c r="R38" s="48">
        <v>5000</v>
      </c>
      <c r="S38" s="131">
        <f t="shared" si="5"/>
        <v>100</v>
      </c>
      <c r="T38" s="139">
        <f>SUM('ÚZ 16'!S35:S36)</f>
        <v>500</v>
      </c>
    </row>
    <row r="39" spans="1:20" s="95" customFormat="1" ht="36.75" customHeight="1" x14ac:dyDescent="0.25">
      <c r="A39" s="91">
        <v>32</v>
      </c>
      <c r="B39" s="92">
        <v>553</v>
      </c>
      <c r="C39" s="92" t="s">
        <v>68</v>
      </c>
      <c r="D39" s="93" t="s">
        <v>99</v>
      </c>
      <c r="E39" s="46"/>
      <c r="F39" s="46">
        <v>458</v>
      </c>
      <c r="G39" s="46"/>
      <c r="H39" s="94"/>
      <c r="I39" s="46">
        <v>395</v>
      </c>
      <c r="J39" s="94"/>
      <c r="K39" s="48">
        <v>786</v>
      </c>
      <c r="L39" s="94"/>
      <c r="M39" s="48">
        <v>400</v>
      </c>
      <c r="N39" s="94">
        <f>M39/K39*100</f>
        <v>50.890585241730278</v>
      </c>
      <c r="O39" s="48">
        <v>400</v>
      </c>
      <c r="P39" s="94">
        <f t="shared" si="9"/>
        <v>50.890585241730278</v>
      </c>
      <c r="Q39" s="48">
        <v>400</v>
      </c>
      <c r="R39" s="48">
        <v>400</v>
      </c>
      <c r="S39" s="131">
        <f t="shared" si="5"/>
        <v>100</v>
      </c>
      <c r="T39" s="139">
        <f>SUM(T37:T38)</f>
        <v>14900</v>
      </c>
    </row>
    <row r="40" spans="1:20" s="95" customFormat="1" ht="14.45" customHeight="1" x14ac:dyDescent="0.25">
      <c r="A40" s="91">
        <v>33</v>
      </c>
      <c r="B40" s="92">
        <v>605</v>
      </c>
      <c r="C40" s="92" t="s">
        <v>69</v>
      </c>
      <c r="D40" s="93" t="s">
        <v>16</v>
      </c>
      <c r="E40" s="46">
        <v>12000</v>
      </c>
      <c r="F40" s="46">
        <v>8434.5</v>
      </c>
      <c r="G40" s="46">
        <v>2052</v>
      </c>
      <c r="H40" s="94">
        <f>G40/F40*100</f>
        <v>24.328650186733061</v>
      </c>
      <c r="I40" s="46">
        <v>5403</v>
      </c>
      <c r="J40" s="94">
        <f>I40/G40*100</f>
        <v>263.30409356725141</v>
      </c>
      <c r="K40" s="48">
        <v>7406</v>
      </c>
      <c r="L40" s="94">
        <f>K40/I40*100</f>
        <v>137.07199703868221</v>
      </c>
      <c r="M40" s="48">
        <v>0</v>
      </c>
      <c r="N40" s="94">
        <f t="shared" ref="N40" si="10">M40/I40*100</f>
        <v>0</v>
      </c>
      <c r="O40" s="48">
        <v>0</v>
      </c>
      <c r="P40" s="94">
        <f t="shared" si="9"/>
        <v>0</v>
      </c>
      <c r="Q40" s="48">
        <v>0</v>
      </c>
      <c r="R40" s="48">
        <v>5000</v>
      </c>
      <c r="S40" s="131"/>
    </row>
    <row r="41" spans="1:20" s="99" customFormat="1" ht="14.45" customHeight="1" thickBot="1" x14ac:dyDescent="0.3">
      <c r="A41" s="91">
        <v>34</v>
      </c>
      <c r="B41" s="96">
        <v>608</v>
      </c>
      <c r="C41" s="96" t="s">
        <v>69</v>
      </c>
      <c r="D41" s="97" t="s">
        <v>23</v>
      </c>
      <c r="E41" s="53">
        <v>11620</v>
      </c>
      <c r="F41" s="53">
        <v>7057</v>
      </c>
      <c r="G41" s="53">
        <v>3394</v>
      </c>
      <c r="H41" s="98">
        <f>G41/F41*100</f>
        <v>48.094090973501487</v>
      </c>
      <c r="I41" s="53">
        <v>4328</v>
      </c>
      <c r="J41" s="94">
        <f>I41/G41*100</f>
        <v>127.51915144372421</v>
      </c>
      <c r="K41" s="66">
        <v>0</v>
      </c>
      <c r="L41" s="94">
        <f>K41/I41*100</f>
        <v>0</v>
      </c>
      <c r="M41" s="66">
        <v>0</v>
      </c>
      <c r="N41" s="94">
        <v>0</v>
      </c>
      <c r="O41" s="66">
        <v>0</v>
      </c>
      <c r="P41" s="94">
        <v>0</v>
      </c>
      <c r="Q41" s="66">
        <v>0</v>
      </c>
      <c r="R41" s="66">
        <v>3000</v>
      </c>
      <c r="S41" s="131"/>
    </row>
    <row r="42" spans="1:20" s="37" customFormat="1" ht="32.25" customHeight="1" thickTop="1" thickBot="1" x14ac:dyDescent="0.3">
      <c r="A42" s="140" t="s">
        <v>17</v>
      </c>
      <c r="B42" s="141"/>
      <c r="C42" s="141"/>
      <c r="D42" s="142"/>
      <c r="E42" s="81">
        <f>SUM(E5:E41)</f>
        <v>272244.82993999997</v>
      </c>
      <c r="F42" s="81">
        <f>SUM(F5:F20,F26:F41)</f>
        <v>312202.5</v>
      </c>
      <c r="G42" s="81">
        <f>SUM(G26:G41,G5:G20)</f>
        <v>290724</v>
      </c>
      <c r="H42" s="81">
        <f>G42/F42*100</f>
        <v>93.120330554688053</v>
      </c>
      <c r="I42" s="81">
        <f>SUM(I26:I41,I5:I20)</f>
        <v>318695</v>
      </c>
      <c r="J42" s="81">
        <f>I42/G42*100</f>
        <v>109.62115270841073</v>
      </c>
      <c r="K42" s="81">
        <f>SUM(K26:K41,K5:K20)</f>
        <v>338306</v>
      </c>
      <c r="L42" s="81">
        <f>K42/I42*100</f>
        <v>106.15353237421358</v>
      </c>
      <c r="M42" s="81">
        <f>SUM(M25:M41,M5:M20)</f>
        <v>221382</v>
      </c>
      <c r="N42" s="81">
        <f>M42/I42*100</f>
        <v>69.465162616294577</v>
      </c>
      <c r="O42" s="81">
        <f>SUM(O26:O41,O5:O20)</f>
        <v>239441</v>
      </c>
      <c r="P42" s="81">
        <f>O42/K42*100</f>
        <v>70.776456817200994</v>
      </c>
      <c r="Q42" s="81">
        <f>SUM(Q24:Q41,Q5:Q20)</f>
        <v>216289</v>
      </c>
      <c r="R42" s="81">
        <f>SUM(R24:R41,R5:R20)</f>
        <v>212309</v>
      </c>
      <c r="S42" s="133">
        <f>R42/M42*100</f>
        <v>95.90165415435763</v>
      </c>
    </row>
    <row r="43" spans="1:20" ht="13.5" thickTop="1" x14ac:dyDescent="0.2">
      <c r="I43" s="63"/>
    </row>
  </sheetData>
  <mergeCells count="1">
    <mergeCell ref="A42:D42"/>
  </mergeCells>
  <phoneticPr fontId="0" type="noConversion"/>
  <pageMargins left="0.78740157480314965" right="0.78740157480314965" top="0.98425196850393704" bottom="0.59055118110236227" header="0.51181102362204722" footer="0.51181102362204722"/>
  <pageSetup paperSize="9" scale="67" firstPageNumber="114" orientation="landscape" useFirstPageNumber="1" r:id="rId1"/>
  <headerFooter alignWithMargins="0">
    <oddFooter>&amp;L&amp;"Arial,Kurzíva"Zastupitelstvo Olomouckého kraje 19-12-2013
6. - Rozpočet Olomouckého kraje 2014 - návrh rozpočtu
Příloha č. 6: Přehled dotačních titulů za období 2011-2014
&amp;R&amp;"Arial,Kurzíva"Strana &amp;P (celkem 124)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 enableFormatConditionsCalculation="0">
    <tabColor indexed="42"/>
  </sheetPr>
  <dimension ref="A1:U78"/>
  <sheetViews>
    <sheetView showGridLines="0" view="pageBreakPreview" zoomScaleNormal="100" zoomScaleSheetLayoutView="100" workbookViewId="0">
      <selection activeCell="C10" sqref="C10"/>
    </sheetView>
  </sheetViews>
  <sheetFormatPr defaultRowHeight="14.25" x14ac:dyDescent="0.2"/>
  <cols>
    <col min="1" max="1" width="4.28515625" style="26" customWidth="1"/>
    <col min="2" max="2" width="6.140625" style="26" customWidth="1"/>
    <col min="3" max="3" width="66.85546875" style="26" customWidth="1"/>
    <col min="4" max="4" width="12.7109375" style="39" hidden="1" customWidth="1"/>
    <col min="5" max="5" width="14.5703125" style="39" hidden="1" customWidth="1"/>
    <col min="6" max="6" width="14.5703125" style="44" hidden="1" customWidth="1"/>
    <col min="7" max="7" width="5.85546875" style="26" hidden="1" customWidth="1"/>
    <col min="8" max="8" width="14.5703125" style="39" customWidth="1"/>
    <col min="9" max="9" width="6.28515625" style="26" hidden="1" customWidth="1"/>
    <col min="10" max="10" width="14.5703125" style="39" hidden="1" customWidth="1"/>
    <col min="11" max="11" width="7" style="26" hidden="1" customWidth="1"/>
    <col min="12" max="12" width="14.5703125" style="39" customWidth="1"/>
    <col min="13" max="13" width="7" style="26" customWidth="1"/>
    <col min="14" max="14" width="14.7109375" style="39" customWidth="1"/>
    <col min="15" max="15" width="7" style="26" customWidth="1"/>
    <col min="16" max="16" width="14.7109375" style="39" customWidth="1"/>
    <col min="17" max="17" width="7" style="26" customWidth="1"/>
    <col min="18" max="18" width="14.7109375" style="39" hidden="1" customWidth="1"/>
    <col min="19" max="19" width="14.7109375" style="39" customWidth="1"/>
    <col min="20" max="20" width="7" style="26" customWidth="1"/>
    <col min="21" max="16384" width="9.140625" style="26"/>
  </cols>
  <sheetData>
    <row r="1" spans="1:21" ht="15" x14ac:dyDescent="0.25">
      <c r="A1" s="37" t="s">
        <v>142</v>
      </c>
      <c r="F1" s="39"/>
      <c r="J1" s="40"/>
      <c r="L1" s="40"/>
      <c r="N1" s="40"/>
      <c r="P1" s="40"/>
      <c r="R1" s="40"/>
      <c r="S1" s="40"/>
    </row>
    <row r="2" spans="1:21" ht="15.75" thickBot="1" x14ac:dyDescent="0.3">
      <c r="A2" s="37" t="s">
        <v>78</v>
      </c>
      <c r="F2" s="39"/>
      <c r="T2" s="41" t="s">
        <v>47</v>
      </c>
    </row>
    <row r="3" spans="1:21" s="68" customFormat="1" ht="48.75" customHeight="1" thickTop="1" x14ac:dyDescent="0.2">
      <c r="A3" s="106" t="s">
        <v>129</v>
      </c>
      <c r="B3" s="82" t="s">
        <v>60</v>
      </c>
      <c r="C3" s="74" t="s">
        <v>80</v>
      </c>
      <c r="D3" s="83">
        <v>2007</v>
      </c>
      <c r="E3" s="84" t="s">
        <v>81</v>
      </c>
      <c r="F3" s="85" t="s">
        <v>87</v>
      </c>
      <c r="G3" s="74" t="s">
        <v>53</v>
      </c>
      <c r="H3" s="85" t="s">
        <v>95</v>
      </c>
      <c r="I3" s="74" t="s">
        <v>53</v>
      </c>
      <c r="J3" s="85"/>
      <c r="K3" s="74" t="s">
        <v>53</v>
      </c>
      <c r="L3" s="85" t="s">
        <v>114</v>
      </c>
      <c r="M3" s="74" t="s">
        <v>53</v>
      </c>
      <c r="N3" s="76" t="s">
        <v>131</v>
      </c>
      <c r="O3" s="73" t="s">
        <v>53</v>
      </c>
      <c r="P3" s="76" t="s">
        <v>132</v>
      </c>
      <c r="Q3" s="73" t="s">
        <v>53</v>
      </c>
      <c r="R3" s="76" t="s">
        <v>133</v>
      </c>
      <c r="S3" s="76" t="s">
        <v>134</v>
      </c>
      <c r="T3" s="125" t="s">
        <v>53</v>
      </c>
    </row>
    <row r="4" spans="1:21" s="69" customFormat="1" ht="12" thickBot="1" x14ac:dyDescent="0.25">
      <c r="A4" s="107">
        <v>1</v>
      </c>
      <c r="B4" s="86">
        <v>2</v>
      </c>
      <c r="C4" s="86">
        <v>3</v>
      </c>
      <c r="D4" s="87">
        <v>4</v>
      </c>
      <c r="E4" s="88">
        <v>4</v>
      </c>
      <c r="F4" s="87">
        <v>5</v>
      </c>
      <c r="G4" s="86" t="s">
        <v>70</v>
      </c>
      <c r="H4" s="87">
        <v>4</v>
      </c>
      <c r="I4" s="86" t="s">
        <v>110</v>
      </c>
      <c r="J4" s="87">
        <v>9</v>
      </c>
      <c r="K4" s="86" t="s">
        <v>111</v>
      </c>
      <c r="L4" s="87">
        <v>5</v>
      </c>
      <c r="M4" s="86" t="s">
        <v>70</v>
      </c>
      <c r="N4" s="87">
        <v>7</v>
      </c>
      <c r="O4" s="86" t="s">
        <v>110</v>
      </c>
      <c r="P4" s="87">
        <v>9</v>
      </c>
      <c r="Q4" s="86" t="s">
        <v>138</v>
      </c>
      <c r="R4" s="87">
        <v>11</v>
      </c>
      <c r="S4" s="138">
        <v>12</v>
      </c>
      <c r="T4" s="126" t="s">
        <v>139</v>
      </c>
    </row>
    <row r="5" spans="1:21" ht="15" thickTop="1" x14ac:dyDescent="0.2">
      <c r="A5" s="42"/>
      <c r="B5" s="43">
        <v>16</v>
      </c>
      <c r="C5" s="43" t="s">
        <v>56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  <c r="O5" s="108"/>
      <c r="P5" s="109"/>
      <c r="Q5" s="108"/>
      <c r="R5" s="109"/>
      <c r="S5" s="109"/>
      <c r="T5" s="127"/>
    </row>
    <row r="6" spans="1:21" s="49" customFormat="1" x14ac:dyDescent="0.2">
      <c r="A6" s="47">
        <v>1</v>
      </c>
      <c r="B6" s="110" t="s">
        <v>122</v>
      </c>
      <c r="C6" s="111" t="s">
        <v>101</v>
      </c>
      <c r="D6" s="104"/>
      <c r="E6" s="104">
        <v>700</v>
      </c>
      <c r="F6" s="104">
        <v>700</v>
      </c>
      <c r="G6" s="45">
        <f t="shared" ref="G6:G13" si="0">F6/E6*100</f>
        <v>100</v>
      </c>
      <c r="H6" s="104">
        <v>1000</v>
      </c>
      <c r="I6" s="45">
        <f t="shared" ref="I6:I13" si="1">H6/F6*100</f>
        <v>142.85714285714286</v>
      </c>
      <c r="J6" s="104">
        <v>1000</v>
      </c>
      <c r="K6" s="45">
        <f>J6/H6*100</f>
        <v>100</v>
      </c>
      <c r="L6" s="104">
        <v>700</v>
      </c>
      <c r="M6" s="45">
        <f>L6/J6*100</f>
        <v>70</v>
      </c>
      <c r="N6" s="112">
        <v>700</v>
      </c>
      <c r="O6" s="45">
        <f t="shared" ref="O6:O14" si="2">N6/J6*100</f>
        <v>70</v>
      </c>
      <c r="P6" s="112">
        <v>700</v>
      </c>
      <c r="Q6" s="45">
        <f t="shared" ref="Q6:Q37" si="3">P6/L6*100</f>
        <v>100</v>
      </c>
      <c r="R6" s="112">
        <v>700</v>
      </c>
      <c r="S6" s="112">
        <v>700</v>
      </c>
      <c r="T6" s="127">
        <f>S6/N6*100</f>
        <v>100</v>
      </c>
    </row>
    <row r="7" spans="1:21" s="49" customFormat="1" x14ac:dyDescent="0.2">
      <c r="A7" s="47">
        <v>2</v>
      </c>
      <c r="B7" s="110" t="s">
        <v>123</v>
      </c>
      <c r="C7" s="111" t="s">
        <v>102</v>
      </c>
      <c r="D7" s="104"/>
      <c r="E7" s="104">
        <v>15</v>
      </c>
      <c r="F7" s="104">
        <v>15</v>
      </c>
      <c r="G7" s="45">
        <f t="shared" si="0"/>
        <v>100</v>
      </c>
      <c r="H7" s="104">
        <v>15</v>
      </c>
      <c r="I7" s="45">
        <f t="shared" si="1"/>
        <v>100</v>
      </c>
      <c r="J7" s="104">
        <v>15</v>
      </c>
      <c r="K7" s="45">
        <f t="shared" ref="K7:K38" si="4">J7/H7*100</f>
        <v>100</v>
      </c>
      <c r="L7" s="104">
        <v>15</v>
      </c>
      <c r="M7" s="45">
        <f t="shared" ref="M7:M31" si="5">L7/J7*100</f>
        <v>100</v>
      </c>
      <c r="N7" s="112">
        <v>15</v>
      </c>
      <c r="O7" s="45">
        <f t="shared" si="2"/>
        <v>100</v>
      </c>
      <c r="P7" s="112">
        <v>15</v>
      </c>
      <c r="Q7" s="45">
        <f t="shared" si="3"/>
        <v>100</v>
      </c>
      <c r="R7" s="112">
        <v>15</v>
      </c>
      <c r="S7" s="112">
        <v>15</v>
      </c>
      <c r="T7" s="127">
        <f t="shared" ref="T7:T38" si="6">S7/N7*100</f>
        <v>100</v>
      </c>
    </row>
    <row r="8" spans="1:21" s="49" customFormat="1" x14ac:dyDescent="0.2">
      <c r="A8" s="47">
        <v>3</v>
      </c>
      <c r="B8" s="50" t="s">
        <v>62</v>
      </c>
      <c r="C8" s="52" t="s">
        <v>146</v>
      </c>
      <c r="D8" s="103">
        <v>350</v>
      </c>
      <c r="E8" s="103">
        <v>350</v>
      </c>
      <c r="F8" s="103">
        <v>350</v>
      </c>
      <c r="G8" s="45">
        <f t="shared" si="0"/>
        <v>100</v>
      </c>
      <c r="H8" s="103">
        <v>350</v>
      </c>
      <c r="I8" s="45">
        <f t="shared" si="1"/>
        <v>100</v>
      </c>
      <c r="J8" s="103">
        <v>350</v>
      </c>
      <c r="K8" s="45">
        <f t="shared" si="4"/>
        <v>100</v>
      </c>
      <c r="L8" s="103">
        <v>350</v>
      </c>
      <c r="M8" s="45">
        <f t="shared" si="5"/>
        <v>100</v>
      </c>
      <c r="N8" s="113">
        <v>350</v>
      </c>
      <c r="O8" s="45">
        <f t="shared" si="2"/>
        <v>100</v>
      </c>
      <c r="P8" s="113">
        <v>350</v>
      </c>
      <c r="Q8" s="45">
        <f t="shared" si="3"/>
        <v>100</v>
      </c>
      <c r="R8" s="113">
        <v>350</v>
      </c>
      <c r="S8" s="113">
        <v>350</v>
      </c>
      <c r="T8" s="127">
        <f t="shared" si="6"/>
        <v>100</v>
      </c>
      <c r="U8" s="71"/>
    </row>
    <row r="9" spans="1:21" s="49" customFormat="1" x14ac:dyDescent="0.2">
      <c r="A9" s="47">
        <v>4</v>
      </c>
      <c r="B9" s="51" t="s">
        <v>62</v>
      </c>
      <c r="C9" s="52" t="s">
        <v>96</v>
      </c>
      <c r="D9" s="104"/>
      <c r="E9" s="104">
        <v>100</v>
      </c>
      <c r="F9" s="104">
        <v>100</v>
      </c>
      <c r="G9" s="45">
        <f t="shared" si="0"/>
        <v>100</v>
      </c>
      <c r="H9" s="104">
        <v>50</v>
      </c>
      <c r="I9" s="45">
        <f t="shared" si="1"/>
        <v>50</v>
      </c>
      <c r="J9" s="104">
        <v>50</v>
      </c>
      <c r="K9" s="45">
        <f t="shared" si="4"/>
        <v>100</v>
      </c>
      <c r="L9" s="104">
        <v>50</v>
      </c>
      <c r="M9" s="45">
        <f t="shared" si="5"/>
        <v>100</v>
      </c>
      <c r="N9" s="112">
        <v>25</v>
      </c>
      <c r="O9" s="45">
        <f t="shared" si="2"/>
        <v>50</v>
      </c>
      <c r="P9" s="112">
        <v>25</v>
      </c>
      <c r="Q9" s="45">
        <f t="shared" si="3"/>
        <v>50</v>
      </c>
      <c r="R9" s="112">
        <v>0</v>
      </c>
      <c r="S9" s="112">
        <v>0</v>
      </c>
      <c r="T9" s="127">
        <f t="shared" si="6"/>
        <v>0</v>
      </c>
      <c r="U9" s="71">
        <f>SUM(S8:S19)</f>
        <v>8050</v>
      </c>
    </row>
    <row r="10" spans="1:21" s="49" customFormat="1" x14ac:dyDescent="0.2">
      <c r="A10" s="47">
        <v>5</v>
      </c>
      <c r="B10" s="50" t="s">
        <v>62</v>
      </c>
      <c r="C10" s="52" t="s">
        <v>90</v>
      </c>
      <c r="D10" s="103">
        <v>459</v>
      </c>
      <c r="E10" s="103">
        <v>291</v>
      </c>
      <c r="F10" s="103">
        <v>173</v>
      </c>
      <c r="G10" s="45">
        <f t="shared" si="0"/>
        <v>59.450171821305844</v>
      </c>
      <c r="H10" s="103">
        <v>311</v>
      </c>
      <c r="I10" s="45">
        <f t="shared" si="1"/>
        <v>179.76878612716763</v>
      </c>
      <c r="J10" s="103">
        <v>350</v>
      </c>
      <c r="K10" s="45">
        <f t="shared" si="4"/>
        <v>112.54019292604502</v>
      </c>
      <c r="L10" s="103">
        <v>350</v>
      </c>
      <c r="M10" s="45">
        <f t="shared" si="5"/>
        <v>100</v>
      </c>
      <c r="N10" s="113">
        <v>372</v>
      </c>
      <c r="O10" s="45">
        <f t="shared" si="2"/>
        <v>106.28571428571429</v>
      </c>
      <c r="P10" s="113">
        <v>372</v>
      </c>
      <c r="Q10" s="45">
        <f t="shared" si="3"/>
        <v>106.28571428571429</v>
      </c>
      <c r="R10" s="113">
        <v>500</v>
      </c>
      <c r="S10" s="113">
        <v>500</v>
      </c>
      <c r="T10" s="127">
        <f t="shared" si="6"/>
        <v>134.40860215053763</v>
      </c>
      <c r="U10" s="71">
        <f>SUM('2011-2014'!R8:R9)</f>
        <v>11000</v>
      </c>
    </row>
    <row r="11" spans="1:21" s="49" customFormat="1" x14ac:dyDescent="0.2">
      <c r="A11" s="47">
        <v>6</v>
      </c>
      <c r="B11" s="50" t="s">
        <v>62</v>
      </c>
      <c r="C11" s="52" t="s">
        <v>77</v>
      </c>
      <c r="D11" s="103">
        <v>200</v>
      </c>
      <c r="E11" s="103">
        <v>400</v>
      </c>
      <c r="F11" s="103">
        <v>360</v>
      </c>
      <c r="G11" s="45">
        <f t="shared" si="0"/>
        <v>90</v>
      </c>
      <c r="H11" s="103">
        <v>400</v>
      </c>
      <c r="I11" s="45">
        <f t="shared" si="1"/>
        <v>111.11111111111111</v>
      </c>
      <c r="J11" s="103">
        <v>400</v>
      </c>
      <c r="K11" s="45">
        <f t="shared" si="4"/>
        <v>100</v>
      </c>
      <c r="L11" s="103">
        <v>400</v>
      </c>
      <c r="M11" s="45">
        <f t="shared" si="5"/>
        <v>100</v>
      </c>
      <c r="N11" s="113">
        <v>400</v>
      </c>
      <c r="O11" s="45">
        <f t="shared" si="2"/>
        <v>100</v>
      </c>
      <c r="P11" s="113">
        <v>400</v>
      </c>
      <c r="Q11" s="45">
        <f t="shared" si="3"/>
        <v>100</v>
      </c>
      <c r="R11" s="113">
        <v>400</v>
      </c>
      <c r="S11" s="113">
        <v>400</v>
      </c>
      <c r="T11" s="127">
        <f t="shared" si="6"/>
        <v>100</v>
      </c>
      <c r="U11" s="71">
        <f>SUM(U9:U10)</f>
        <v>19050</v>
      </c>
    </row>
    <row r="12" spans="1:21" s="49" customFormat="1" x14ac:dyDescent="0.2">
      <c r="A12" s="47">
        <v>7</v>
      </c>
      <c r="B12" s="50" t="s">
        <v>62</v>
      </c>
      <c r="C12" s="52" t="s">
        <v>91</v>
      </c>
      <c r="D12" s="103">
        <v>3150</v>
      </c>
      <c r="E12" s="103">
        <v>14063</v>
      </c>
      <c r="F12" s="103">
        <v>2000</v>
      </c>
      <c r="G12" s="45">
        <f t="shared" si="0"/>
        <v>14.221716561188934</v>
      </c>
      <c r="H12" s="103">
        <v>2000</v>
      </c>
      <c r="I12" s="45">
        <f t="shared" si="1"/>
        <v>100</v>
      </c>
      <c r="J12" s="103">
        <v>2000</v>
      </c>
      <c r="K12" s="45">
        <f t="shared" si="4"/>
        <v>100</v>
      </c>
      <c r="L12" s="103">
        <v>2000</v>
      </c>
      <c r="M12" s="45">
        <f t="shared" si="5"/>
        <v>100</v>
      </c>
      <c r="N12" s="113">
        <v>2000</v>
      </c>
      <c r="O12" s="45">
        <f t="shared" si="2"/>
        <v>100</v>
      </c>
      <c r="P12" s="113">
        <v>2000</v>
      </c>
      <c r="Q12" s="45">
        <f t="shared" si="3"/>
        <v>100</v>
      </c>
      <c r="R12" s="113">
        <v>2000</v>
      </c>
      <c r="S12" s="113">
        <v>2000</v>
      </c>
      <c r="T12" s="127">
        <f t="shared" si="6"/>
        <v>100</v>
      </c>
    </row>
    <row r="13" spans="1:21" s="49" customFormat="1" ht="28.5" x14ac:dyDescent="0.2">
      <c r="A13" s="47">
        <v>8</v>
      </c>
      <c r="B13" s="50" t="s">
        <v>62</v>
      </c>
      <c r="C13" s="52" t="s">
        <v>92</v>
      </c>
      <c r="D13" s="103">
        <v>2150</v>
      </c>
      <c r="E13" s="103">
        <v>3500</v>
      </c>
      <c r="F13" s="103">
        <v>1500</v>
      </c>
      <c r="G13" s="45">
        <f t="shared" si="0"/>
        <v>42.857142857142854</v>
      </c>
      <c r="H13" s="103">
        <v>1500</v>
      </c>
      <c r="I13" s="45">
        <f t="shared" si="1"/>
        <v>100</v>
      </c>
      <c r="J13" s="103">
        <v>1500</v>
      </c>
      <c r="K13" s="45">
        <f t="shared" si="4"/>
        <v>100</v>
      </c>
      <c r="L13" s="103">
        <v>1500</v>
      </c>
      <c r="M13" s="45">
        <f t="shared" si="5"/>
        <v>100</v>
      </c>
      <c r="N13" s="113">
        <v>1500</v>
      </c>
      <c r="O13" s="45">
        <f t="shared" si="2"/>
        <v>100</v>
      </c>
      <c r="P13" s="113">
        <v>1500</v>
      </c>
      <c r="Q13" s="45">
        <f t="shared" si="3"/>
        <v>100</v>
      </c>
      <c r="R13" s="113">
        <v>1500</v>
      </c>
      <c r="S13" s="113">
        <v>1500</v>
      </c>
      <c r="T13" s="127">
        <f t="shared" si="6"/>
        <v>100</v>
      </c>
    </row>
    <row r="14" spans="1:21" s="49" customFormat="1" ht="28.5" x14ac:dyDescent="0.2">
      <c r="A14" s="47">
        <v>9</v>
      </c>
      <c r="B14" s="50" t="s">
        <v>62</v>
      </c>
      <c r="C14" s="52" t="s">
        <v>125</v>
      </c>
      <c r="D14" s="103"/>
      <c r="E14" s="103"/>
      <c r="F14" s="103"/>
      <c r="G14" s="45"/>
      <c r="H14" s="103"/>
      <c r="I14" s="45"/>
      <c r="J14" s="103">
        <v>949</v>
      </c>
      <c r="K14" s="45"/>
      <c r="L14" s="103">
        <v>949</v>
      </c>
      <c r="M14" s="45">
        <f t="shared" si="5"/>
        <v>100</v>
      </c>
      <c r="N14" s="113">
        <v>7059</v>
      </c>
      <c r="O14" s="45">
        <f t="shared" si="2"/>
        <v>743.83561643835617</v>
      </c>
      <c r="P14" s="113">
        <f>4235+2824</f>
        <v>7059</v>
      </c>
      <c r="Q14" s="45">
        <f t="shared" si="3"/>
        <v>743.83561643835617</v>
      </c>
      <c r="R14" s="113">
        <v>0</v>
      </c>
      <c r="S14" s="113">
        <v>0</v>
      </c>
      <c r="T14" s="127">
        <f t="shared" si="6"/>
        <v>0</v>
      </c>
    </row>
    <row r="15" spans="1:21" s="49" customFormat="1" x14ac:dyDescent="0.2">
      <c r="A15" s="47">
        <v>10</v>
      </c>
      <c r="B15" s="50" t="s">
        <v>62</v>
      </c>
      <c r="C15" s="52" t="s">
        <v>144</v>
      </c>
      <c r="D15" s="103"/>
      <c r="E15" s="103"/>
      <c r="F15" s="103"/>
      <c r="G15" s="45"/>
      <c r="H15" s="103"/>
      <c r="I15" s="45"/>
      <c r="J15" s="103">
        <v>1500</v>
      </c>
      <c r="K15" s="45"/>
      <c r="L15" s="103">
        <v>1240</v>
      </c>
      <c r="M15" s="45">
        <f t="shared" si="5"/>
        <v>82.666666666666671</v>
      </c>
      <c r="N15" s="113">
        <v>0</v>
      </c>
      <c r="O15" s="45"/>
      <c r="P15" s="113">
        <v>0</v>
      </c>
      <c r="Q15" s="45"/>
      <c r="R15" s="113">
        <v>0</v>
      </c>
      <c r="S15" s="113">
        <v>0</v>
      </c>
      <c r="T15" s="127"/>
    </row>
    <row r="16" spans="1:21" s="49" customFormat="1" x14ac:dyDescent="0.2">
      <c r="A16" s="47">
        <v>11</v>
      </c>
      <c r="B16" s="50" t="s">
        <v>62</v>
      </c>
      <c r="C16" s="52" t="s">
        <v>58</v>
      </c>
      <c r="D16" s="103"/>
      <c r="E16" s="103"/>
      <c r="F16" s="103">
        <v>600</v>
      </c>
      <c r="G16" s="45"/>
      <c r="H16" s="103">
        <v>869</v>
      </c>
      <c r="I16" s="45">
        <f>H16/F16*100</f>
        <v>144.83333333333331</v>
      </c>
      <c r="J16" s="103">
        <v>800</v>
      </c>
      <c r="K16" s="45">
        <f t="shared" si="4"/>
        <v>92.059838895281928</v>
      </c>
      <c r="L16" s="103">
        <v>800</v>
      </c>
      <c r="M16" s="45">
        <f t="shared" si="5"/>
        <v>100</v>
      </c>
      <c r="N16" s="113">
        <v>800</v>
      </c>
      <c r="O16" s="45">
        <f t="shared" ref="O16" si="7">N16/J16*100</f>
        <v>100</v>
      </c>
      <c r="P16" s="113">
        <v>800</v>
      </c>
      <c r="Q16" s="45">
        <f t="shared" si="3"/>
        <v>100</v>
      </c>
      <c r="R16" s="113">
        <v>800</v>
      </c>
      <c r="S16" s="113">
        <v>800</v>
      </c>
      <c r="T16" s="127">
        <f t="shared" si="6"/>
        <v>100</v>
      </c>
    </row>
    <row r="17" spans="1:21" s="49" customFormat="1" x14ac:dyDescent="0.2">
      <c r="A17" s="47">
        <v>12</v>
      </c>
      <c r="B17" s="50" t="s">
        <v>62</v>
      </c>
      <c r="C17" s="52" t="s">
        <v>108</v>
      </c>
      <c r="D17" s="103"/>
      <c r="E17" s="103"/>
      <c r="F17" s="103"/>
      <c r="G17" s="45"/>
      <c r="H17" s="103"/>
      <c r="I17" s="45"/>
      <c r="J17" s="114"/>
      <c r="K17" s="45"/>
      <c r="L17" s="114"/>
      <c r="M17" s="45"/>
      <c r="N17" s="113">
        <v>300</v>
      </c>
      <c r="O17" s="45"/>
      <c r="P17" s="113">
        <v>300</v>
      </c>
      <c r="Q17" s="45"/>
      <c r="R17" s="113">
        <v>300</v>
      </c>
      <c r="S17" s="113">
        <v>300</v>
      </c>
      <c r="T17" s="127">
        <f t="shared" si="6"/>
        <v>100</v>
      </c>
    </row>
    <row r="18" spans="1:21" s="49" customFormat="1" x14ac:dyDescent="0.2">
      <c r="A18" s="47">
        <v>13</v>
      </c>
      <c r="B18" s="50" t="s">
        <v>62</v>
      </c>
      <c r="C18" s="52" t="s">
        <v>84</v>
      </c>
      <c r="D18" s="103"/>
      <c r="E18" s="103"/>
      <c r="F18" s="103"/>
      <c r="G18" s="45"/>
      <c r="H18" s="103">
        <v>200</v>
      </c>
      <c r="I18" s="45"/>
      <c r="J18" s="103">
        <v>200</v>
      </c>
      <c r="K18" s="45">
        <f t="shared" si="4"/>
        <v>100</v>
      </c>
      <c r="L18" s="103">
        <v>200</v>
      </c>
      <c r="M18" s="45">
        <f t="shared" si="5"/>
        <v>100</v>
      </c>
      <c r="N18" s="113">
        <v>200</v>
      </c>
      <c r="O18" s="45">
        <f t="shared" ref="O18" si="8">N18/J18*100</f>
        <v>100</v>
      </c>
      <c r="P18" s="113">
        <v>200</v>
      </c>
      <c r="Q18" s="45">
        <f t="shared" si="3"/>
        <v>100</v>
      </c>
      <c r="R18" s="113">
        <v>200</v>
      </c>
      <c r="S18" s="113">
        <v>200</v>
      </c>
      <c r="T18" s="127">
        <f t="shared" si="6"/>
        <v>100</v>
      </c>
    </row>
    <row r="19" spans="1:21" s="49" customFormat="1" x14ac:dyDescent="0.2">
      <c r="A19" s="47">
        <v>14</v>
      </c>
      <c r="B19" s="50" t="s">
        <v>62</v>
      </c>
      <c r="C19" s="52" t="s">
        <v>124</v>
      </c>
      <c r="D19" s="103"/>
      <c r="E19" s="103">
        <v>0</v>
      </c>
      <c r="F19" s="103">
        <v>0</v>
      </c>
      <c r="G19" s="45"/>
      <c r="H19" s="103">
        <v>0</v>
      </c>
      <c r="I19" s="45"/>
      <c r="J19" s="103"/>
      <c r="K19" s="45"/>
      <c r="L19" s="103">
        <v>0</v>
      </c>
      <c r="M19" s="45"/>
      <c r="N19" s="113">
        <v>0</v>
      </c>
      <c r="O19" s="45"/>
      <c r="P19" s="113">
        <v>0</v>
      </c>
      <c r="Q19" s="45"/>
      <c r="R19" s="113">
        <v>2000</v>
      </c>
      <c r="S19" s="113">
        <v>2000</v>
      </c>
      <c r="T19" s="127"/>
    </row>
    <row r="20" spans="1:21" s="49" customFormat="1" x14ac:dyDescent="0.2">
      <c r="A20" s="47">
        <v>15</v>
      </c>
      <c r="B20" s="50" t="s">
        <v>61</v>
      </c>
      <c r="C20" s="52" t="s">
        <v>82</v>
      </c>
      <c r="D20" s="103"/>
      <c r="E20" s="103">
        <v>500</v>
      </c>
      <c r="F20" s="103">
        <v>500</v>
      </c>
      <c r="G20" s="45">
        <f>F20/E20*100</f>
        <v>100</v>
      </c>
      <c r="H20" s="103">
        <v>500</v>
      </c>
      <c r="I20" s="45">
        <f>H20/F20*100</f>
        <v>100</v>
      </c>
      <c r="J20" s="103">
        <v>500</v>
      </c>
      <c r="K20" s="45">
        <f t="shared" si="4"/>
        <v>100</v>
      </c>
      <c r="L20" s="103">
        <v>500</v>
      </c>
      <c r="M20" s="45">
        <f t="shared" si="5"/>
        <v>100</v>
      </c>
      <c r="N20" s="113">
        <v>500</v>
      </c>
      <c r="O20" s="45">
        <f t="shared" ref="O20:O21" si="9">N20/J20*100</f>
        <v>100</v>
      </c>
      <c r="P20" s="113">
        <v>500</v>
      </c>
      <c r="Q20" s="45">
        <f t="shared" si="3"/>
        <v>100</v>
      </c>
      <c r="R20" s="113">
        <v>500</v>
      </c>
      <c r="S20" s="113">
        <v>400</v>
      </c>
      <c r="T20" s="127">
        <f t="shared" si="6"/>
        <v>80</v>
      </c>
    </row>
    <row r="21" spans="1:21" s="49" customFormat="1" x14ac:dyDescent="0.2">
      <c r="A21" s="47">
        <v>16</v>
      </c>
      <c r="B21" s="50" t="s">
        <v>63</v>
      </c>
      <c r="C21" s="52" t="s">
        <v>54</v>
      </c>
      <c r="D21" s="103">
        <v>2000</v>
      </c>
      <c r="E21" s="103"/>
      <c r="F21" s="103">
        <v>2000</v>
      </c>
      <c r="G21" s="45"/>
      <c r="H21" s="103">
        <v>2000</v>
      </c>
      <c r="I21" s="45">
        <f>H21/F21*100</f>
        <v>100</v>
      </c>
      <c r="J21" s="103">
        <v>2000</v>
      </c>
      <c r="K21" s="45">
        <f t="shared" si="4"/>
        <v>100</v>
      </c>
      <c r="L21" s="103">
        <v>2000</v>
      </c>
      <c r="M21" s="45">
        <f t="shared" si="5"/>
        <v>100</v>
      </c>
      <c r="N21" s="113">
        <v>1500</v>
      </c>
      <c r="O21" s="45">
        <f t="shared" si="9"/>
        <v>75</v>
      </c>
      <c r="P21" s="113">
        <v>1500</v>
      </c>
      <c r="Q21" s="45">
        <f t="shared" si="3"/>
        <v>75</v>
      </c>
      <c r="R21" s="113">
        <v>1700</v>
      </c>
      <c r="S21" s="113">
        <v>1500</v>
      </c>
      <c r="T21" s="127">
        <f t="shared" si="6"/>
        <v>100</v>
      </c>
      <c r="U21" s="71">
        <f>SUM(S21:S34)</f>
        <v>5850</v>
      </c>
    </row>
    <row r="22" spans="1:21" s="49" customFormat="1" x14ac:dyDescent="0.2">
      <c r="A22" s="47">
        <v>17</v>
      </c>
      <c r="B22" s="50" t="s">
        <v>63</v>
      </c>
      <c r="C22" s="52" t="s">
        <v>127</v>
      </c>
      <c r="D22" s="103"/>
      <c r="E22" s="103"/>
      <c r="F22" s="103"/>
      <c r="G22" s="45"/>
      <c r="H22" s="103">
        <v>300</v>
      </c>
      <c r="I22" s="45"/>
      <c r="J22" s="103"/>
      <c r="K22" s="45"/>
      <c r="L22" s="103">
        <v>280</v>
      </c>
      <c r="M22" s="45"/>
      <c r="N22" s="113">
        <v>41</v>
      </c>
      <c r="O22" s="45"/>
      <c r="P22" s="113">
        <v>41</v>
      </c>
      <c r="Q22" s="45"/>
      <c r="R22" s="113">
        <v>0</v>
      </c>
      <c r="S22" s="113">
        <v>0</v>
      </c>
      <c r="T22" s="127">
        <f t="shared" si="6"/>
        <v>0</v>
      </c>
      <c r="U22" s="49">
        <v>12000</v>
      </c>
    </row>
    <row r="23" spans="1:21" s="49" customFormat="1" x14ac:dyDescent="0.2">
      <c r="A23" s="47">
        <v>18</v>
      </c>
      <c r="B23" s="50" t="s">
        <v>63</v>
      </c>
      <c r="C23" s="52" t="s">
        <v>126</v>
      </c>
      <c r="D23" s="103"/>
      <c r="E23" s="103"/>
      <c r="F23" s="103"/>
      <c r="G23" s="45"/>
      <c r="H23" s="103"/>
      <c r="I23" s="45"/>
      <c r="J23" s="103"/>
      <c r="K23" s="45"/>
      <c r="L23" s="103">
        <v>500</v>
      </c>
      <c r="M23" s="45"/>
      <c r="N23" s="113">
        <v>450</v>
      </c>
      <c r="O23" s="45"/>
      <c r="P23" s="113">
        <v>450</v>
      </c>
      <c r="Q23" s="45"/>
      <c r="R23" s="113">
        <v>450</v>
      </c>
      <c r="S23" s="113">
        <v>450</v>
      </c>
      <c r="T23" s="127">
        <f t="shared" si="6"/>
        <v>100</v>
      </c>
      <c r="U23" s="71">
        <f>SUM(U21:U22)</f>
        <v>17850</v>
      </c>
    </row>
    <row r="24" spans="1:21" s="49" customFormat="1" x14ac:dyDescent="0.2">
      <c r="A24" s="47">
        <v>19</v>
      </c>
      <c r="B24" s="50" t="s">
        <v>63</v>
      </c>
      <c r="C24" s="52" t="s">
        <v>75</v>
      </c>
      <c r="D24" s="103"/>
      <c r="E24" s="103"/>
      <c r="F24" s="103">
        <v>280</v>
      </c>
      <c r="G24" s="45"/>
      <c r="H24" s="103">
        <v>280</v>
      </c>
      <c r="I24" s="45">
        <f>H24/F24*100</f>
        <v>100</v>
      </c>
      <c r="J24" s="103">
        <v>280</v>
      </c>
      <c r="K24" s="45">
        <f t="shared" si="4"/>
        <v>100</v>
      </c>
      <c r="L24" s="103">
        <v>280</v>
      </c>
      <c r="M24" s="45">
        <f t="shared" si="5"/>
        <v>100</v>
      </c>
      <c r="N24" s="113">
        <v>280</v>
      </c>
      <c r="O24" s="45">
        <f t="shared" ref="O24:O25" si="10">N24/J24*100</f>
        <v>100</v>
      </c>
      <c r="P24" s="113">
        <v>280</v>
      </c>
      <c r="Q24" s="45">
        <f t="shared" si="3"/>
        <v>100</v>
      </c>
      <c r="R24" s="113">
        <v>280</v>
      </c>
      <c r="S24" s="113">
        <v>280</v>
      </c>
      <c r="T24" s="127">
        <f t="shared" si="6"/>
        <v>100</v>
      </c>
    </row>
    <row r="25" spans="1:21" s="49" customFormat="1" x14ac:dyDescent="0.2">
      <c r="A25" s="47">
        <v>20</v>
      </c>
      <c r="B25" s="50" t="s">
        <v>63</v>
      </c>
      <c r="C25" s="52" t="s">
        <v>74</v>
      </c>
      <c r="D25" s="103">
        <v>50</v>
      </c>
      <c r="E25" s="103">
        <v>70</v>
      </c>
      <c r="F25" s="103">
        <v>70</v>
      </c>
      <c r="G25" s="45">
        <f>F25/E25*100</f>
        <v>100</v>
      </c>
      <c r="H25" s="103">
        <v>70</v>
      </c>
      <c r="I25" s="45">
        <f>H25/F25*100</f>
        <v>100</v>
      </c>
      <c r="J25" s="103">
        <v>70</v>
      </c>
      <c r="K25" s="45">
        <f t="shared" si="4"/>
        <v>100</v>
      </c>
      <c r="L25" s="103">
        <v>70</v>
      </c>
      <c r="M25" s="45">
        <f t="shared" si="5"/>
        <v>100</v>
      </c>
      <c r="N25" s="113">
        <v>70</v>
      </c>
      <c r="O25" s="45">
        <f t="shared" si="10"/>
        <v>100</v>
      </c>
      <c r="P25" s="113">
        <v>70</v>
      </c>
      <c r="Q25" s="45">
        <f t="shared" si="3"/>
        <v>100</v>
      </c>
      <c r="R25" s="113">
        <v>70</v>
      </c>
      <c r="S25" s="113">
        <v>70</v>
      </c>
      <c r="T25" s="127">
        <f t="shared" si="6"/>
        <v>100</v>
      </c>
    </row>
    <row r="26" spans="1:21" s="49" customFormat="1" x14ac:dyDescent="0.2">
      <c r="A26" s="47">
        <v>21</v>
      </c>
      <c r="B26" s="50" t="s">
        <v>63</v>
      </c>
      <c r="C26" s="52" t="s">
        <v>118</v>
      </c>
      <c r="D26" s="103"/>
      <c r="E26" s="103"/>
      <c r="F26" s="103"/>
      <c r="G26" s="45"/>
      <c r="H26" s="103">
        <v>0</v>
      </c>
      <c r="I26" s="45"/>
      <c r="J26" s="103"/>
      <c r="K26" s="45"/>
      <c r="L26" s="103">
        <v>0</v>
      </c>
      <c r="M26" s="45"/>
      <c r="N26" s="113">
        <v>0</v>
      </c>
      <c r="O26" s="45"/>
      <c r="P26" s="113">
        <v>0</v>
      </c>
      <c r="Q26" s="45"/>
      <c r="R26" s="113">
        <v>200</v>
      </c>
      <c r="S26" s="113">
        <v>200</v>
      </c>
      <c r="T26" s="127"/>
    </row>
    <row r="27" spans="1:21" s="49" customFormat="1" x14ac:dyDescent="0.2">
      <c r="A27" s="47">
        <v>22</v>
      </c>
      <c r="B27" s="50" t="s">
        <v>63</v>
      </c>
      <c r="C27" s="52" t="s">
        <v>119</v>
      </c>
      <c r="D27" s="103"/>
      <c r="E27" s="103"/>
      <c r="F27" s="103"/>
      <c r="G27" s="45"/>
      <c r="H27" s="103">
        <v>100</v>
      </c>
      <c r="I27" s="45"/>
      <c r="J27" s="103"/>
      <c r="K27" s="45"/>
      <c r="L27" s="103">
        <v>180</v>
      </c>
      <c r="M27" s="45"/>
      <c r="N27" s="113">
        <v>50</v>
      </c>
      <c r="O27" s="45"/>
      <c r="P27" s="113">
        <v>50</v>
      </c>
      <c r="Q27" s="45"/>
      <c r="R27" s="113">
        <v>100</v>
      </c>
      <c r="S27" s="113">
        <v>100</v>
      </c>
      <c r="T27" s="127">
        <f t="shared" si="6"/>
        <v>200</v>
      </c>
    </row>
    <row r="28" spans="1:21" s="49" customFormat="1" x14ac:dyDescent="0.2">
      <c r="A28" s="47">
        <v>23</v>
      </c>
      <c r="B28" s="50" t="s">
        <v>63</v>
      </c>
      <c r="C28" s="52" t="s">
        <v>120</v>
      </c>
      <c r="D28" s="103"/>
      <c r="E28" s="103"/>
      <c r="F28" s="103"/>
      <c r="G28" s="45"/>
      <c r="H28" s="103">
        <v>300</v>
      </c>
      <c r="I28" s="45"/>
      <c r="J28" s="103"/>
      <c r="K28" s="45"/>
      <c r="L28" s="103">
        <v>200</v>
      </c>
      <c r="M28" s="45"/>
      <c r="N28" s="113">
        <v>190</v>
      </c>
      <c r="O28" s="45"/>
      <c r="P28" s="113">
        <v>190</v>
      </c>
      <c r="Q28" s="45"/>
      <c r="R28" s="113">
        <v>180</v>
      </c>
      <c r="S28" s="113">
        <v>150</v>
      </c>
      <c r="T28" s="127">
        <f t="shared" si="6"/>
        <v>78.94736842105263</v>
      </c>
    </row>
    <row r="29" spans="1:21" s="49" customFormat="1" x14ac:dyDescent="0.2">
      <c r="A29" s="47">
        <v>24</v>
      </c>
      <c r="B29" s="50" t="s">
        <v>63</v>
      </c>
      <c r="C29" s="52" t="s">
        <v>55</v>
      </c>
      <c r="D29" s="103">
        <v>300</v>
      </c>
      <c r="E29" s="103">
        <v>1000</v>
      </c>
      <c r="F29" s="103">
        <v>500</v>
      </c>
      <c r="G29" s="45">
        <f>F29/E29*100</f>
        <v>50</v>
      </c>
      <c r="H29" s="103">
        <v>500</v>
      </c>
      <c r="I29" s="45">
        <f>H29/F29*100</f>
        <v>100</v>
      </c>
      <c r="J29" s="103">
        <v>500</v>
      </c>
      <c r="K29" s="45">
        <f t="shared" si="4"/>
        <v>100</v>
      </c>
      <c r="L29" s="103">
        <v>500</v>
      </c>
      <c r="M29" s="45">
        <f t="shared" si="5"/>
        <v>100</v>
      </c>
      <c r="N29" s="113">
        <v>500</v>
      </c>
      <c r="O29" s="45">
        <f t="shared" ref="O29:O31" si="11">N29/J29*100</f>
        <v>100</v>
      </c>
      <c r="P29" s="113">
        <v>500</v>
      </c>
      <c r="Q29" s="45">
        <f t="shared" si="3"/>
        <v>100</v>
      </c>
      <c r="R29" s="113">
        <v>500</v>
      </c>
      <c r="S29" s="113">
        <v>500</v>
      </c>
      <c r="T29" s="127">
        <f t="shared" si="6"/>
        <v>100</v>
      </c>
    </row>
    <row r="30" spans="1:21" s="49" customFormat="1" x14ac:dyDescent="0.2">
      <c r="A30" s="47">
        <v>25</v>
      </c>
      <c r="B30" s="50" t="s">
        <v>63</v>
      </c>
      <c r="C30" s="52" t="s">
        <v>97</v>
      </c>
      <c r="D30" s="103"/>
      <c r="E30" s="103"/>
      <c r="F30" s="103"/>
      <c r="G30" s="45"/>
      <c r="H30" s="103">
        <v>50</v>
      </c>
      <c r="I30" s="45"/>
      <c r="J30" s="103">
        <v>50</v>
      </c>
      <c r="K30" s="45">
        <f t="shared" si="4"/>
        <v>100</v>
      </c>
      <c r="L30" s="103">
        <v>50</v>
      </c>
      <c r="M30" s="45">
        <f t="shared" si="5"/>
        <v>100</v>
      </c>
      <c r="N30" s="113">
        <v>50</v>
      </c>
      <c r="O30" s="45">
        <f t="shared" si="11"/>
        <v>100</v>
      </c>
      <c r="P30" s="113">
        <v>50</v>
      </c>
      <c r="Q30" s="45">
        <f t="shared" si="3"/>
        <v>100</v>
      </c>
      <c r="R30" s="113">
        <v>45</v>
      </c>
      <c r="S30" s="113">
        <v>45</v>
      </c>
      <c r="T30" s="127">
        <f t="shared" si="6"/>
        <v>90</v>
      </c>
    </row>
    <row r="31" spans="1:21" s="49" customFormat="1" x14ac:dyDescent="0.2">
      <c r="A31" s="47">
        <v>26</v>
      </c>
      <c r="B31" s="50" t="s">
        <v>63</v>
      </c>
      <c r="C31" s="52" t="s">
        <v>98</v>
      </c>
      <c r="D31" s="103"/>
      <c r="E31" s="103"/>
      <c r="F31" s="103"/>
      <c r="G31" s="45"/>
      <c r="H31" s="103">
        <v>3620</v>
      </c>
      <c r="I31" s="45"/>
      <c r="J31" s="103">
        <v>2500</v>
      </c>
      <c r="K31" s="45">
        <f t="shared" si="4"/>
        <v>69.060773480662988</v>
      </c>
      <c r="L31" s="103">
        <v>4224</v>
      </c>
      <c r="M31" s="45">
        <f t="shared" si="5"/>
        <v>168.96</v>
      </c>
      <c r="N31" s="113">
        <v>2100</v>
      </c>
      <c r="O31" s="45">
        <f t="shared" si="11"/>
        <v>84</v>
      </c>
      <c r="P31" s="113">
        <v>2100</v>
      </c>
      <c r="Q31" s="45">
        <f t="shared" si="3"/>
        <v>49.715909090909086</v>
      </c>
      <c r="R31" s="113">
        <v>2000</v>
      </c>
      <c r="S31" s="113">
        <v>500</v>
      </c>
      <c r="T31" s="127">
        <f t="shared" si="6"/>
        <v>23.809523809523807</v>
      </c>
    </row>
    <row r="32" spans="1:21" s="49" customFormat="1" x14ac:dyDescent="0.2">
      <c r="A32" s="47">
        <v>27</v>
      </c>
      <c r="B32" s="50" t="s">
        <v>63</v>
      </c>
      <c r="C32" s="52" t="s">
        <v>121</v>
      </c>
      <c r="D32" s="103"/>
      <c r="E32" s="103"/>
      <c r="F32" s="103"/>
      <c r="G32" s="45"/>
      <c r="H32" s="103"/>
      <c r="I32" s="45"/>
      <c r="J32" s="103"/>
      <c r="K32" s="45"/>
      <c r="L32" s="103"/>
      <c r="M32" s="45"/>
      <c r="N32" s="113">
        <v>3480</v>
      </c>
      <c r="O32" s="45"/>
      <c r="P32" s="113">
        <v>3480</v>
      </c>
      <c r="Q32" s="45"/>
      <c r="R32" s="113">
        <v>1000</v>
      </c>
      <c r="S32" s="113">
        <v>100</v>
      </c>
      <c r="T32" s="127">
        <f t="shared" si="6"/>
        <v>2.8735632183908044</v>
      </c>
    </row>
    <row r="33" spans="1:20" s="49" customFormat="1" ht="28.5" x14ac:dyDescent="0.2">
      <c r="A33" s="47">
        <v>28</v>
      </c>
      <c r="B33" s="50" t="s">
        <v>63</v>
      </c>
      <c r="C33" s="52" t="s">
        <v>145</v>
      </c>
      <c r="D33" s="103"/>
      <c r="E33" s="103"/>
      <c r="F33" s="103"/>
      <c r="G33" s="45"/>
      <c r="H33" s="103"/>
      <c r="I33" s="45"/>
      <c r="J33" s="103"/>
      <c r="K33" s="45"/>
      <c r="L33" s="103"/>
      <c r="M33" s="45"/>
      <c r="N33" s="113">
        <v>0</v>
      </c>
      <c r="O33" s="45"/>
      <c r="P33" s="113">
        <v>0</v>
      </c>
      <c r="Q33" s="45"/>
      <c r="R33" s="113">
        <v>1955</v>
      </c>
      <c r="S33" s="113">
        <v>1955</v>
      </c>
      <c r="T33" s="127"/>
    </row>
    <row r="34" spans="1:20" s="120" customFormat="1" x14ac:dyDescent="0.2">
      <c r="A34" s="47">
        <v>29</v>
      </c>
      <c r="B34" s="115" t="s">
        <v>63</v>
      </c>
      <c r="C34" s="116" t="s">
        <v>117</v>
      </c>
      <c r="D34" s="117"/>
      <c r="E34" s="117">
        <v>3000</v>
      </c>
      <c r="F34" s="117">
        <v>4000</v>
      </c>
      <c r="G34" s="118"/>
      <c r="H34" s="117">
        <v>5000</v>
      </c>
      <c r="I34" s="118"/>
      <c r="J34" s="117"/>
      <c r="K34" s="118"/>
      <c r="L34" s="117">
        <v>13000</v>
      </c>
      <c r="M34" s="118"/>
      <c r="N34" s="113">
        <v>3000</v>
      </c>
      <c r="O34" s="118"/>
      <c r="P34" s="119">
        <v>3000</v>
      </c>
      <c r="Q34" s="118"/>
      <c r="R34" s="119">
        <v>1100</v>
      </c>
      <c r="S34" s="119">
        <v>0</v>
      </c>
      <c r="T34" s="127">
        <f t="shared" si="6"/>
        <v>0</v>
      </c>
    </row>
    <row r="35" spans="1:20" s="49" customFormat="1" ht="28.5" x14ac:dyDescent="0.2">
      <c r="A35" s="47">
        <v>30</v>
      </c>
      <c r="B35" s="50" t="s">
        <v>68</v>
      </c>
      <c r="C35" s="52" t="s">
        <v>103</v>
      </c>
      <c r="D35" s="103"/>
      <c r="E35" s="103"/>
      <c r="F35" s="103"/>
      <c r="G35" s="45"/>
      <c r="H35" s="103"/>
      <c r="I35" s="45"/>
      <c r="J35" s="103">
        <v>200</v>
      </c>
      <c r="K35" s="45"/>
      <c r="L35" s="103">
        <v>200</v>
      </c>
      <c r="M35" s="45"/>
      <c r="N35" s="113">
        <v>0</v>
      </c>
      <c r="O35" s="45">
        <f t="shared" ref="O35:O37" si="12">N35/J35*100</f>
        <v>0</v>
      </c>
      <c r="P35" s="113">
        <v>200</v>
      </c>
      <c r="Q35" s="45">
        <f t="shared" si="3"/>
        <v>100</v>
      </c>
      <c r="R35" s="113">
        <v>0</v>
      </c>
      <c r="S35" s="113">
        <v>0</v>
      </c>
      <c r="T35" s="127"/>
    </row>
    <row r="36" spans="1:20" s="49" customFormat="1" x14ac:dyDescent="0.2">
      <c r="A36" s="47">
        <v>31</v>
      </c>
      <c r="B36" s="50" t="s">
        <v>68</v>
      </c>
      <c r="C36" s="52" t="s">
        <v>104</v>
      </c>
      <c r="D36" s="103"/>
      <c r="E36" s="103"/>
      <c r="F36" s="103"/>
      <c r="G36" s="45"/>
      <c r="H36" s="103"/>
      <c r="I36" s="45"/>
      <c r="J36" s="103">
        <v>1000</v>
      </c>
      <c r="K36" s="45"/>
      <c r="L36" s="103">
        <v>935</v>
      </c>
      <c r="M36" s="45"/>
      <c r="N36" s="113">
        <v>500</v>
      </c>
      <c r="O36" s="45">
        <f t="shared" si="12"/>
        <v>50</v>
      </c>
      <c r="P36" s="113">
        <v>500</v>
      </c>
      <c r="Q36" s="45">
        <f t="shared" si="3"/>
        <v>53.475935828877006</v>
      </c>
      <c r="R36" s="113">
        <v>500</v>
      </c>
      <c r="S36" s="113">
        <v>500</v>
      </c>
      <c r="T36" s="127">
        <f t="shared" si="6"/>
        <v>100</v>
      </c>
    </row>
    <row r="37" spans="1:20" s="49" customFormat="1" ht="17.25" customHeight="1" x14ac:dyDescent="0.2">
      <c r="A37" s="47">
        <v>32</v>
      </c>
      <c r="B37" s="50" t="s">
        <v>64</v>
      </c>
      <c r="C37" s="52" t="s">
        <v>93</v>
      </c>
      <c r="D37" s="103"/>
      <c r="E37" s="103"/>
      <c r="F37" s="103"/>
      <c r="G37" s="45"/>
      <c r="H37" s="103">
        <v>150</v>
      </c>
      <c r="I37" s="45"/>
      <c r="J37" s="103">
        <v>200</v>
      </c>
      <c r="K37" s="45">
        <f t="shared" si="4"/>
        <v>133.33333333333331</v>
      </c>
      <c r="L37" s="103">
        <v>200</v>
      </c>
      <c r="M37" s="45"/>
      <c r="N37" s="113">
        <v>200</v>
      </c>
      <c r="O37" s="45">
        <f t="shared" si="12"/>
        <v>100</v>
      </c>
      <c r="P37" s="113">
        <v>200</v>
      </c>
      <c r="Q37" s="45">
        <f t="shared" si="3"/>
        <v>100</v>
      </c>
      <c r="R37" s="113">
        <v>200</v>
      </c>
      <c r="S37" s="113">
        <v>200</v>
      </c>
      <c r="T37" s="127">
        <f t="shared" si="6"/>
        <v>100</v>
      </c>
    </row>
    <row r="38" spans="1:20" s="49" customFormat="1" ht="15" thickBot="1" x14ac:dyDescent="0.25">
      <c r="A38" s="47">
        <v>33</v>
      </c>
      <c r="B38" s="121" t="s">
        <v>65</v>
      </c>
      <c r="C38" s="122" t="s">
        <v>76</v>
      </c>
      <c r="D38" s="123">
        <v>27182</v>
      </c>
      <c r="E38" s="123">
        <v>29342</v>
      </c>
      <c r="F38" s="123">
        <v>25488</v>
      </c>
      <c r="G38" s="45">
        <f>F38/E38*100</f>
        <v>86.865244359621016</v>
      </c>
      <c r="H38" s="123">
        <v>26000</v>
      </c>
      <c r="I38" s="45">
        <f>H38/F38*100</f>
        <v>102.00878844946641</v>
      </c>
      <c r="J38" s="123">
        <v>25000</v>
      </c>
      <c r="K38" s="45">
        <f t="shared" si="4"/>
        <v>96.15384615384616</v>
      </c>
      <c r="L38" s="123">
        <v>25000</v>
      </c>
      <c r="M38" s="45">
        <f>L38/J38*100</f>
        <v>100</v>
      </c>
      <c r="N38" s="124">
        <v>22500</v>
      </c>
      <c r="O38" s="45">
        <f>N38/J38*100</f>
        <v>90</v>
      </c>
      <c r="P38" s="124">
        <v>22500</v>
      </c>
      <c r="Q38" s="45">
        <f>P38/L38*100</f>
        <v>90</v>
      </c>
      <c r="R38" s="124">
        <v>22500</v>
      </c>
      <c r="S38" s="124">
        <v>21000</v>
      </c>
      <c r="T38" s="127">
        <f t="shared" si="6"/>
        <v>93.333333333333329</v>
      </c>
    </row>
    <row r="39" spans="1:20" ht="24.75" customHeight="1" thickTop="1" thickBot="1" x14ac:dyDescent="0.3">
      <c r="A39" s="143" t="s">
        <v>17</v>
      </c>
      <c r="B39" s="144"/>
      <c r="C39" s="144"/>
      <c r="D39" s="81">
        <f>SUM(D8:D38)</f>
        <v>35841</v>
      </c>
      <c r="E39" s="81">
        <f>SUM(E6:E38)</f>
        <v>53331</v>
      </c>
      <c r="F39" s="81">
        <f>SUM(F6:F38)</f>
        <v>38636</v>
      </c>
      <c r="G39" s="89">
        <f>F39/E39*100</f>
        <v>72.445669498040544</v>
      </c>
      <c r="H39" s="81">
        <f>SUM(H6:H38)</f>
        <v>45565</v>
      </c>
      <c r="I39" s="89">
        <f>H39/F39*100</f>
        <v>117.93405114401077</v>
      </c>
      <c r="J39" s="81">
        <f>SUM(J6:J38)</f>
        <v>41414</v>
      </c>
      <c r="K39" s="89">
        <f>J39/H39*100</f>
        <v>90.889937451991671</v>
      </c>
      <c r="L39" s="81">
        <f>SUM(L6:L38)</f>
        <v>56673</v>
      </c>
      <c r="M39" s="89">
        <f>L39/J39*100</f>
        <v>136.84502825131597</v>
      </c>
      <c r="N39" s="90">
        <f>SUM(N6:N38)</f>
        <v>49132</v>
      </c>
      <c r="O39" s="89">
        <f>N39/H39*100</f>
        <v>107.8283770437836</v>
      </c>
      <c r="P39" s="90">
        <f>SUM(P6:P38)</f>
        <v>49332</v>
      </c>
      <c r="Q39" s="89">
        <f>P39/J39*100</f>
        <v>119.11913845559472</v>
      </c>
      <c r="R39" s="90">
        <f>SUM(R6:R38)</f>
        <v>42045</v>
      </c>
      <c r="S39" s="90">
        <f>SUM(S6:S38)</f>
        <v>36715</v>
      </c>
      <c r="T39" s="128">
        <f>R39/L39*100</f>
        <v>74.188767137790478</v>
      </c>
    </row>
    <row r="40" spans="1:20" ht="15" thickTop="1" x14ac:dyDescent="0.2">
      <c r="F40" s="39"/>
      <c r="N40" s="71"/>
      <c r="P40" s="71"/>
      <c r="R40" s="71"/>
      <c r="S40" s="71"/>
    </row>
    <row r="41" spans="1:20" x14ac:dyDescent="0.2">
      <c r="F41" s="39"/>
      <c r="N41" s="71"/>
      <c r="P41" s="71"/>
      <c r="R41" s="71"/>
      <c r="S41" s="71"/>
    </row>
    <row r="42" spans="1:20" x14ac:dyDescent="0.2">
      <c r="F42" s="39"/>
      <c r="N42" s="71"/>
      <c r="P42" s="71"/>
      <c r="R42" s="71"/>
      <c r="S42" s="71"/>
    </row>
    <row r="43" spans="1:20" x14ac:dyDescent="0.2">
      <c r="F43" s="39"/>
    </row>
    <row r="44" spans="1:20" x14ac:dyDescent="0.2">
      <c r="F44" s="39"/>
    </row>
    <row r="45" spans="1:20" x14ac:dyDescent="0.2">
      <c r="F45" s="39"/>
    </row>
    <row r="46" spans="1:20" x14ac:dyDescent="0.2">
      <c r="F46" s="39"/>
    </row>
    <row r="47" spans="1:20" x14ac:dyDescent="0.2">
      <c r="F47" s="39"/>
    </row>
    <row r="48" spans="1:20" x14ac:dyDescent="0.2">
      <c r="F48" s="39"/>
    </row>
    <row r="49" spans="6:6" x14ac:dyDescent="0.2">
      <c r="F49" s="39"/>
    </row>
    <row r="50" spans="6:6" x14ac:dyDescent="0.2">
      <c r="F50" s="39"/>
    </row>
    <row r="51" spans="6:6" x14ac:dyDescent="0.2">
      <c r="F51" s="39"/>
    </row>
    <row r="52" spans="6:6" x14ac:dyDescent="0.2">
      <c r="F52" s="39"/>
    </row>
    <row r="53" spans="6:6" x14ac:dyDescent="0.2">
      <c r="F53" s="39"/>
    </row>
    <row r="54" spans="6:6" x14ac:dyDescent="0.2">
      <c r="F54" s="39"/>
    </row>
    <row r="55" spans="6:6" x14ac:dyDescent="0.2">
      <c r="F55" s="39"/>
    </row>
    <row r="56" spans="6:6" x14ac:dyDescent="0.2">
      <c r="F56" s="39"/>
    </row>
    <row r="57" spans="6:6" x14ac:dyDescent="0.2">
      <c r="F57" s="39"/>
    </row>
    <row r="58" spans="6:6" x14ac:dyDescent="0.2">
      <c r="F58" s="39"/>
    </row>
    <row r="59" spans="6:6" x14ac:dyDescent="0.2">
      <c r="F59" s="39"/>
    </row>
    <row r="60" spans="6:6" x14ac:dyDescent="0.2">
      <c r="F60" s="39"/>
    </row>
    <row r="61" spans="6:6" x14ac:dyDescent="0.2">
      <c r="F61" s="39"/>
    </row>
    <row r="62" spans="6:6" x14ac:dyDescent="0.2">
      <c r="F62" s="39"/>
    </row>
    <row r="63" spans="6:6" x14ac:dyDescent="0.2">
      <c r="F63" s="39"/>
    </row>
    <row r="64" spans="6:6" x14ac:dyDescent="0.2">
      <c r="F64" s="39"/>
    </row>
    <row r="65" spans="6:6" x14ac:dyDescent="0.2">
      <c r="F65" s="39"/>
    </row>
    <row r="66" spans="6:6" x14ac:dyDescent="0.2">
      <c r="F66" s="39"/>
    </row>
    <row r="67" spans="6:6" x14ac:dyDescent="0.2">
      <c r="F67" s="39"/>
    </row>
    <row r="68" spans="6:6" x14ac:dyDescent="0.2">
      <c r="F68" s="39"/>
    </row>
    <row r="69" spans="6:6" x14ac:dyDescent="0.2">
      <c r="F69" s="39"/>
    </row>
    <row r="70" spans="6:6" x14ac:dyDescent="0.2">
      <c r="F70" s="39"/>
    </row>
    <row r="71" spans="6:6" x14ac:dyDescent="0.2">
      <c r="F71" s="39"/>
    </row>
    <row r="72" spans="6:6" x14ac:dyDescent="0.2">
      <c r="F72" s="39"/>
    </row>
    <row r="73" spans="6:6" x14ac:dyDescent="0.2">
      <c r="F73" s="39"/>
    </row>
    <row r="74" spans="6:6" x14ac:dyDescent="0.2">
      <c r="F74" s="39"/>
    </row>
    <row r="75" spans="6:6" x14ac:dyDescent="0.2">
      <c r="F75" s="39"/>
    </row>
    <row r="76" spans="6:6" x14ac:dyDescent="0.2">
      <c r="F76" s="39"/>
    </row>
    <row r="77" spans="6:6" x14ac:dyDescent="0.2">
      <c r="F77" s="39"/>
    </row>
    <row r="78" spans="6:6" x14ac:dyDescent="0.2">
      <c r="F78" s="39"/>
    </row>
  </sheetData>
  <mergeCells count="1">
    <mergeCell ref="A39:C39"/>
  </mergeCells>
  <phoneticPr fontId="5" type="noConversion"/>
  <pageMargins left="0.86614173228346458" right="0.98425196850393704" top="0.98425196850393704" bottom="0.59055118110236227" header="0.51181102362204722" footer="0.51181102362204722"/>
  <pageSetup paperSize="9" scale="68" firstPageNumber="108" orientation="landscape" r:id="rId1"/>
  <headerFooter alignWithMargins="0">
    <oddFooter>&amp;L&amp;"Arial,Kurzíva"Zastupitelstvo Olomouckého kraje 19-12-2013
6. - Rozpočet Olomouckého kraje 2014 - návrh rozpočtu
Příloha č. 6: Přehled dotačních titulů za období 2011-2014
&amp;R&amp;"Arial,Kurzíva"Strana &amp;P (celkem 124)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/>
  <dimension ref="A1:J33"/>
  <sheetViews>
    <sheetView workbookViewId="0">
      <selection activeCell="C1" sqref="C1"/>
    </sheetView>
  </sheetViews>
  <sheetFormatPr defaultRowHeight="12.75" x14ac:dyDescent="0.2"/>
  <cols>
    <col min="2" max="2" width="69.140625" customWidth="1"/>
    <col min="3" max="3" width="12.85546875" customWidth="1"/>
    <col min="4" max="4" width="13" customWidth="1"/>
    <col min="5" max="7" width="12.28515625" customWidth="1"/>
    <col min="8" max="8" width="12" customWidth="1"/>
  </cols>
  <sheetData>
    <row r="1" spans="1:8" ht="15.75" x14ac:dyDescent="0.25">
      <c r="A1" s="20" t="s">
        <v>50</v>
      </c>
    </row>
    <row r="2" spans="1:8" ht="13.5" thickBot="1" x14ac:dyDescent="0.25">
      <c r="H2" s="8" t="s">
        <v>47</v>
      </c>
    </row>
    <row r="3" spans="1:8" x14ac:dyDescent="0.2">
      <c r="A3" s="17" t="s">
        <v>0</v>
      </c>
      <c r="B3" s="13" t="s">
        <v>32</v>
      </c>
      <c r="C3" s="15">
        <v>2005</v>
      </c>
      <c r="D3" s="13">
        <v>2006</v>
      </c>
      <c r="E3" s="15">
        <v>2007</v>
      </c>
      <c r="F3" s="13">
        <v>2008</v>
      </c>
      <c r="G3" s="15" t="s">
        <v>48</v>
      </c>
      <c r="H3" s="14" t="s">
        <v>49</v>
      </c>
    </row>
    <row r="4" spans="1:8" x14ac:dyDescent="0.2">
      <c r="A4" s="18">
        <v>1</v>
      </c>
      <c r="B4" s="9" t="s">
        <v>1</v>
      </c>
      <c r="C4" s="16">
        <v>33461.5</v>
      </c>
      <c r="D4" s="10">
        <v>50247.008999999998</v>
      </c>
      <c r="E4" s="16">
        <v>52373</v>
      </c>
      <c r="F4" s="10">
        <v>78861.348499999993</v>
      </c>
      <c r="G4" s="16">
        <v>51485</v>
      </c>
      <c r="H4" s="11">
        <v>45135</v>
      </c>
    </row>
    <row r="5" spans="1:8" x14ac:dyDescent="0.2">
      <c r="A5" s="18">
        <v>2</v>
      </c>
      <c r="B5" s="9" t="s">
        <v>2</v>
      </c>
      <c r="C5" s="16">
        <v>5488.1109999999999</v>
      </c>
      <c r="D5" s="10">
        <v>6487.2004000000006</v>
      </c>
      <c r="E5" s="16">
        <v>7103.3265000000001</v>
      </c>
      <c r="F5" s="10">
        <v>8891.2990000000009</v>
      </c>
      <c r="G5" s="16">
        <v>10778.31</v>
      </c>
      <c r="H5" s="11">
        <v>7780.5060000000003</v>
      </c>
    </row>
    <row r="6" spans="1:8" x14ac:dyDescent="0.2">
      <c r="A6" s="18">
        <v>8</v>
      </c>
      <c r="B6" s="9" t="s">
        <v>4</v>
      </c>
      <c r="C6" s="16">
        <v>2993.1325000000002</v>
      </c>
      <c r="D6" s="10">
        <v>2999.3786</v>
      </c>
      <c r="E6" s="16">
        <v>2999.9850000000001</v>
      </c>
      <c r="F6" s="10">
        <v>5966.1469999999999</v>
      </c>
      <c r="G6" s="16">
        <v>6000</v>
      </c>
      <c r="H6" s="11">
        <v>2661.5</v>
      </c>
    </row>
    <row r="7" spans="1:8" x14ac:dyDescent="0.2">
      <c r="A7" s="18">
        <v>9</v>
      </c>
      <c r="B7" s="9" t="s">
        <v>5</v>
      </c>
      <c r="C7" s="16">
        <v>7008.67</v>
      </c>
      <c r="D7" s="10">
        <v>24676.9879</v>
      </c>
      <c r="E7" s="16">
        <v>6798.2754000000004</v>
      </c>
      <c r="F7" s="10">
        <v>7540.01775</v>
      </c>
      <c r="G7" s="16">
        <v>20399</v>
      </c>
      <c r="H7" s="11">
        <v>4949.0450000000001</v>
      </c>
    </row>
    <row r="8" spans="1:8" x14ac:dyDescent="0.2">
      <c r="A8" s="18">
        <v>16</v>
      </c>
      <c r="B8" s="9" t="s">
        <v>6</v>
      </c>
      <c r="C8" s="16">
        <v>7137.8394600000001</v>
      </c>
      <c r="D8" s="10">
        <v>37168.231</v>
      </c>
      <c r="E8" s="16">
        <v>47397.836000000003</v>
      </c>
      <c r="F8" s="10">
        <v>78077.679999999993</v>
      </c>
      <c r="G8" s="16">
        <v>62681</v>
      </c>
      <c r="H8" s="11">
        <v>46284.87</v>
      </c>
    </row>
    <row r="9" spans="1:8" x14ac:dyDescent="0.2">
      <c r="A9" s="18">
        <v>17</v>
      </c>
      <c r="B9" s="9" t="s">
        <v>7</v>
      </c>
      <c r="C9" s="16">
        <v>39585.739959999999</v>
      </c>
      <c r="D9" s="10">
        <v>44549.053399999997</v>
      </c>
      <c r="E9" s="16">
        <v>44632.533539999997</v>
      </c>
      <c r="F9" s="10">
        <v>44912.027000000002</v>
      </c>
      <c r="G9" s="16">
        <v>45000</v>
      </c>
      <c r="H9" s="11">
        <v>44484.752999999997</v>
      </c>
    </row>
    <row r="10" spans="1:8" x14ac:dyDescent="0.2">
      <c r="A10" s="18">
        <v>18</v>
      </c>
      <c r="B10" s="9" t="s">
        <v>18</v>
      </c>
      <c r="C10" s="16">
        <v>0</v>
      </c>
      <c r="D10" s="10">
        <v>1250</v>
      </c>
      <c r="E10" s="16">
        <v>0</v>
      </c>
      <c r="F10" s="10">
        <v>0</v>
      </c>
      <c r="G10" s="16">
        <v>5000</v>
      </c>
      <c r="H10" s="11">
        <v>5000</v>
      </c>
    </row>
    <row r="11" spans="1:8" x14ac:dyDescent="0.2">
      <c r="A11" s="18">
        <v>31</v>
      </c>
      <c r="B11" s="9" t="s">
        <v>52</v>
      </c>
      <c r="C11" s="16">
        <v>0</v>
      </c>
      <c r="D11" s="10">
        <v>0</v>
      </c>
      <c r="E11" s="16">
        <v>0</v>
      </c>
      <c r="F11" s="10">
        <v>0</v>
      </c>
      <c r="G11" s="16">
        <v>25000</v>
      </c>
      <c r="H11" s="11">
        <v>0</v>
      </c>
    </row>
    <row r="12" spans="1:8" x14ac:dyDescent="0.2">
      <c r="A12" s="18">
        <v>102</v>
      </c>
      <c r="B12" s="9" t="s">
        <v>24</v>
      </c>
      <c r="C12" s="16">
        <v>7200</v>
      </c>
      <c r="D12" s="10">
        <v>7200</v>
      </c>
      <c r="E12" s="16">
        <v>6976.90625</v>
      </c>
      <c r="F12" s="10">
        <v>7200</v>
      </c>
      <c r="G12" s="16">
        <v>4320</v>
      </c>
      <c r="H12" s="11">
        <v>4320</v>
      </c>
    </row>
    <row r="13" spans="1:8" x14ac:dyDescent="0.2">
      <c r="A13" s="18">
        <v>103</v>
      </c>
      <c r="B13" s="9" t="s">
        <v>8</v>
      </c>
      <c r="C13" s="16">
        <v>2999.0819999999999</v>
      </c>
      <c r="D13" s="10">
        <v>2969.9090000000001</v>
      </c>
      <c r="E13" s="16">
        <v>2999.1860000000001</v>
      </c>
      <c r="F13" s="10">
        <v>3000</v>
      </c>
      <c r="G13" s="16">
        <v>1200</v>
      </c>
      <c r="H13" s="11">
        <v>0</v>
      </c>
    </row>
    <row r="14" spans="1:8" x14ac:dyDescent="0.2">
      <c r="A14" s="18">
        <v>105</v>
      </c>
      <c r="B14" s="9" t="s">
        <v>21</v>
      </c>
      <c r="C14" s="16">
        <v>0</v>
      </c>
      <c r="D14" s="10">
        <v>29930.413</v>
      </c>
      <c r="E14" s="16">
        <v>32870</v>
      </c>
      <c r="F14" s="10">
        <v>37158</v>
      </c>
      <c r="G14" s="16">
        <v>39230</v>
      </c>
      <c r="H14" s="11">
        <v>39190</v>
      </c>
    </row>
    <row r="15" spans="1:8" x14ac:dyDescent="0.2">
      <c r="A15" s="18">
        <v>109</v>
      </c>
      <c r="B15" s="9" t="s">
        <v>25</v>
      </c>
      <c r="C15" s="16">
        <v>0</v>
      </c>
      <c r="D15" s="10">
        <v>0</v>
      </c>
      <c r="E15" s="16">
        <v>149.5</v>
      </c>
      <c r="F15" s="10">
        <v>352.52600000000001</v>
      </c>
      <c r="G15" s="16">
        <v>340</v>
      </c>
      <c r="H15" s="11">
        <v>175.4</v>
      </c>
    </row>
    <row r="16" spans="1:8" x14ac:dyDescent="0.2">
      <c r="A16" s="18">
        <v>110</v>
      </c>
      <c r="B16" s="9" t="s">
        <v>26</v>
      </c>
      <c r="C16" s="16">
        <v>0</v>
      </c>
      <c r="D16" s="10">
        <v>0</v>
      </c>
      <c r="E16" s="16">
        <v>864</v>
      </c>
      <c r="F16" s="10">
        <v>1867.5</v>
      </c>
      <c r="G16" s="16">
        <v>2000</v>
      </c>
      <c r="H16" s="11">
        <v>762</v>
      </c>
    </row>
    <row r="17" spans="1:10" x14ac:dyDescent="0.2">
      <c r="A17" s="18">
        <v>112</v>
      </c>
      <c r="B17" s="9" t="s">
        <v>33</v>
      </c>
      <c r="C17" s="16">
        <v>0</v>
      </c>
      <c r="D17" s="10">
        <v>0</v>
      </c>
      <c r="E17" s="16">
        <v>0</v>
      </c>
      <c r="F17" s="10">
        <v>893.65210000000002</v>
      </c>
      <c r="G17" s="16">
        <v>1030</v>
      </c>
      <c r="H17" s="11">
        <v>667.86199999999997</v>
      </c>
    </row>
    <row r="18" spans="1:10" x14ac:dyDescent="0.2">
      <c r="A18" s="18">
        <v>200</v>
      </c>
      <c r="B18" s="9" t="s">
        <v>9</v>
      </c>
      <c r="C18" s="16">
        <v>2133</v>
      </c>
      <c r="D18" s="10">
        <v>2200</v>
      </c>
      <c r="E18" s="16">
        <v>2200</v>
      </c>
      <c r="F18" s="10">
        <v>2200</v>
      </c>
      <c r="G18" s="16">
        <v>2200</v>
      </c>
      <c r="H18" s="11">
        <v>0</v>
      </c>
    </row>
    <row r="19" spans="1:10" x14ac:dyDescent="0.2">
      <c r="A19" s="18">
        <v>201</v>
      </c>
      <c r="B19" s="9" t="s">
        <v>10</v>
      </c>
      <c r="C19" s="16">
        <v>700</v>
      </c>
      <c r="D19" s="10">
        <v>700</v>
      </c>
      <c r="E19" s="16">
        <v>700</v>
      </c>
      <c r="F19" s="10">
        <v>500</v>
      </c>
      <c r="G19" s="16">
        <v>0</v>
      </c>
      <c r="H19" s="11">
        <v>0</v>
      </c>
    </row>
    <row r="20" spans="1:10" x14ac:dyDescent="0.2">
      <c r="A20" s="18">
        <v>204</v>
      </c>
      <c r="B20" s="9" t="s">
        <v>51</v>
      </c>
      <c r="C20" s="16">
        <v>9920</v>
      </c>
      <c r="D20" s="10">
        <v>10200</v>
      </c>
      <c r="E20" s="16">
        <v>10200</v>
      </c>
      <c r="F20" s="10">
        <v>10200</v>
      </c>
      <c r="G20" s="16">
        <v>10250</v>
      </c>
      <c r="H20" s="11">
        <v>7910</v>
      </c>
    </row>
    <row r="21" spans="1:10" x14ac:dyDescent="0.2">
      <c r="A21" s="18">
        <v>209</v>
      </c>
      <c r="B21" s="9" t="s">
        <v>27</v>
      </c>
      <c r="C21" s="16">
        <v>8940.7999999999993</v>
      </c>
      <c r="D21" s="10">
        <v>12992.52</v>
      </c>
      <c r="E21" s="16">
        <v>24528.428</v>
      </c>
      <c r="F21" s="10">
        <v>33989.478200000005</v>
      </c>
      <c r="G21" s="16">
        <v>32500.01</v>
      </c>
      <c r="H21" s="11">
        <v>17341.900000000001</v>
      </c>
    </row>
    <row r="22" spans="1:10" x14ac:dyDescent="0.2">
      <c r="A22" s="18">
        <v>254</v>
      </c>
      <c r="B22" s="9" t="s">
        <v>35</v>
      </c>
      <c r="C22" s="16">
        <v>0</v>
      </c>
      <c r="D22" s="10">
        <v>0</v>
      </c>
      <c r="E22" s="16">
        <v>0</v>
      </c>
      <c r="F22" s="10">
        <v>2500</v>
      </c>
      <c r="G22" s="16">
        <v>2500</v>
      </c>
      <c r="H22" s="11">
        <v>0</v>
      </c>
    </row>
    <row r="23" spans="1:10" x14ac:dyDescent="0.2">
      <c r="A23" s="18">
        <v>255</v>
      </c>
      <c r="B23" s="9" t="s">
        <v>36</v>
      </c>
      <c r="C23" s="16">
        <v>0</v>
      </c>
      <c r="D23" s="10">
        <v>0</v>
      </c>
      <c r="E23" s="16">
        <v>0</v>
      </c>
      <c r="F23" s="10">
        <v>178</v>
      </c>
      <c r="G23" s="16">
        <v>850</v>
      </c>
      <c r="H23" s="12">
        <v>0</v>
      </c>
      <c r="I23" s="4"/>
      <c r="J23" s="4"/>
    </row>
    <row r="24" spans="1:10" x14ac:dyDescent="0.2">
      <c r="A24" s="18">
        <v>405</v>
      </c>
      <c r="B24" s="9" t="s">
        <v>28</v>
      </c>
      <c r="C24" s="16">
        <v>0</v>
      </c>
      <c r="D24" s="10">
        <v>4000</v>
      </c>
      <c r="E24" s="16">
        <v>5780</v>
      </c>
      <c r="F24" s="10">
        <v>5780</v>
      </c>
      <c r="G24" s="16">
        <v>0</v>
      </c>
      <c r="H24" s="12">
        <v>0</v>
      </c>
      <c r="I24" s="4"/>
      <c r="J24" s="4"/>
    </row>
    <row r="25" spans="1:10" x14ac:dyDescent="0.2">
      <c r="A25" s="18">
        <v>406</v>
      </c>
      <c r="B25" s="9" t="s">
        <v>13</v>
      </c>
      <c r="C25" s="16">
        <v>9999.9734100000005</v>
      </c>
      <c r="D25" s="10">
        <v>10000</v>
      </c>
      <c r="E25" s="16">
        <v>0</v>
      </c>
      <c r="F25" s="10">
        <v>0</v>
      </c>
      <c r="G25" s="16">
        <v>0</v>
      </c>
      <c r="H25" s="12">
        <v>0</v>
      </c>
      <c r="I25" s="4"/>
      <c r="J25" s="4"/>
    </row>
    <row r="26" spans="1:10" x14ac:dyDescent="0.2">
      <c r="A26" s="18">
        <v>407</v>
      </c>
      <c r="B26" s="9" t="s">
        <v>29</v>
      </c>
      <c r="C26" s="16">
        <v>0</v>
      </c>
      <c r="D26" s="10">
        <v>0</v>
      </c>
      <c r="E26" s="16">
        <v>935.9905</v>
      </c>
      <c r="F26" s="10">
        <v>1000</v>
      </c>
      <c r="G26" s="16">
        <v>0</v>
      </c>
      <c r="H26" s="11">
        <v>0</v>
      </c>
    </row>
    <row r="27" spans="1:10" x14ac:dyDescent="0.2">
      <c r="A27" s="18">
        <v>408</v>
      </c>
      <c r="B27" s="9" t="s">
        <v>30</v>
      </c>
      <c r="C27" s="16">
        <v>0</v>
      </c>
      <c r="D27" s="10">
        <v>0</v>
      </c>
      <c r="E27" s="16">
        <v>1000</v>
      </c>
      <c r="F27" s="10">
        <v>1000</v>
      </c>
      <c r="G27" s="16">
        <v>0</v>
      </c>
      <c r="H27" s="11">
        <v>0</v>
      </c>
    </row>
    <row r="28" spans="1:10" x14ac:dyDescent="0.2">
      <c r="A28" s="18">
        <v>550</v>
      </c>
      <c r="B28" s="9" t="s">
        <v>14</v>
      </c>
      <c r="C28" s="16">
        <v>21098.505000000001</v>
      </c>
      <c r="D28" s="10">
        <v>19020.267</v>
      </c>
      <c r="E28" s="16">
        <v>19472.791000000001</v>
      </c>
      <c r="F28" s="10">
        <v>17561.276000000002</v>
      </c>
      <c r="G28" s="16">
        <v>15300</v>
      </c>
      <c r="H28" s="11">
        <v>3950.8180000000002</v>
      </c>
    </row>
    <row r="29" spans="1:10" x14ac:dyDescent="0.2">
      <c r="A29" s="18">
        <v>552</v>
      </c>
      <c r="B29" s="9" t="s">
        <v>15</v>
      </c>
      <c r="C29" s="16">
        <v>5799.1779999999999</v>
      </c>
      <c r="D29" s="10">
        <v>5911.04</v>
      </c>
      <c r="E29" s="16">
        <v>6656</v>
      </c>
      <c r="F29" s="10">
        <v>6953.1629999999996</v>
      </c>
      <c r="G29" s="16">
        <v>7000</v>
      </c>
      <c r="H29" s="11">
        <v>3000</v>
      </c>
    </row>
    <row r="30" spans="1:10" x14ac:dyDescent="0.2">
      <c r="A30" s="18">
        <v>553</v>
      </c>
      <c r="B30" s="9" t="s">
        <v>46</v>
      </c>
      <c r="C30" s="16">
        <v>0</v>
      </c>
      <c r="D30" s="10">
        <v>0</v>
      </c>
      <c r="E30" s="16">
        <v>0</v>
      </c>
      <c r="F30" s="10">
        <v>498.35</v>
      </c>
      <c r="G30" s="16">
        <v>504.8</v>
      </c>
      <c r="H30" s="11">
        <v>477.4</v>
      </c>
    </row>
    <row r="31" spans="1:10" x14ac:dyDescent="0.2">
      <c r="A31" s="18">
        <v>605</v>
      </c>
      <c r="B31" s="9" t="s">
        <v>16</v>
      </c>
      <c r="C31" s="16">
        <v>14408.87</v>
      </c>
      <c r="D31" s="10">
        <v>14774</v>
      </c>
      <c r="E31" s="16">
        <v>12000</v>
      </c>
      <c r="F31" s="10">
        <v>0</v>
      </c>
      <c r="G31" s="16">
        <v>8434.5</v>
      </c>
      <c r="H31" s="11">
        <v>8434.5</v>
      </c>
    </row>
    <row r="32" spans="1:10" x14ac:dyDescent="0.2">
      <c r="A32" s="19">
        <v>608</v>
      </c>
      <c r="B32" s="3" t="s">
        <v>23</v>
      </c>
      <c r="C32" s="16">
        <v>9000</v>
      </c>
      <c r="D32" s="10">
        <v>10670</v>
      </c>
      <c r="E32" s="16">
        <v>11620</v>
      </c>
      <c r="F32" s="10">
        <v>7238.9449999999997</v>
      </c>
      <c r="G32" s="16">
        <v>7065.5</v>
      </c>
      <c r="H32" s="11">
        <v>6103.5230000000001</v>
      </c>
    </row>
    <row r="33" spans="1:8" ht="13.5" thickBot="1" x14ac:dyDescent="0.25">
      <c r="A33" s="21"/>
      <c r="B33" s="22" t="s">
        <v>17</v>
      </c>
      <c r="C33" s="23">
        <f t="shared" ref="C33:H33" si="0">SUM(C4:C32)</f>
        <v>187874.40132999996</v>
      </c>
      <c r="D33" s="24">
        <f t="shared" si="0"/>
        <v>297946.00929999998</v>
      </c>
      <c r="E33" s="23">
        <f t="shared" si="0"/>
        <v>300257.75819000002</v>
      </c>
      <c r="F33" s="24">
        <f t="shared" si="0"/>
        <v>364319.40955000004</v>
      </c>
      <c r="G33" s="23">
        <f t="shared" si="0"/>
        <v>361068.12</v>
      </c>
      <c r="H33" s="25">
        <f t="shared" si="0"/>
        <v>248629.07699999996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8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dotační titluy 2005 - 2009</vt:lpstr>
      <vt:lpstr>dotační titluy 2005 - 2009 (2)</vt:lpstr>
      <vt:lpstr>2011-2014</vt:lpstr>
      <vt:lpstr>ÚZ 16</vt:lpstr>
      <vt:lpstr>dotační titluy 2005 - 2009  (2)</vt:lpstr>
      <vt:lpstr>List1</vt:lpstr>
      <vt:lpstr>'2011-2014'!Oblast_tisku</vt:lpstr>
      <vt:lpstr>'ÚZ 16'!Oblast_tisku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Dresslerová Veronika</cp:lastModifiedBy>
  <cp:lastPrinted>2013-12-02T09:34:40Z</cp:lastPrinted>
  <dcterms:created xsi:type="dcterms:W3CDTF">2009-08-31T11:17:50Z</dcterms:created>
  <dcterms:modified xsi:type="dcterms:W3CDTF">2014-01-06T07:12:07Z</dcterms:modified>
</cp:coreProperties>
</file>