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Z\19.6.2023 ZOK\"/>
    </mc:Choice>
  </mc:AlternateContent>
  <bookViews>
    <workbookView xWindow="0" yWindow="60" windowWidth="15195" windowHeight="9210"/>
  </bookViews>
  <sheets>
    <sheet name="příloha č. 1 DZ" sheetId="5" r:id="rId1"/>
  </sheets>
  <definedNames>
    <definedName name="_xlnm.Print_Area" localSheetId="0">'příloha č. 1 DZ'!$A$1:$C$57</definedName>
  </definedNames>
  <calcPr calcId="162913"/>
</workbook>
</file>

<file path=xl/calcChain.xml><?xml version="1.0" encoding="utf-8"?>
<calcChain xmlns="http://schemas.openxmlformats.org/spreadsheetml/2006/main">
  <c r="C52" i="5" l="1"/>
  <c r="C22" i="5"/>
  <c r="C31" i="5"/>
  <c r="C9" i="5"/>
  <c r="C33" i="5" l="1"/>
  <c r="C44" i="5"/>
  <c r="C14" i="5"/>
  <c r="C43" i="5"/>
  <c r="C35" i="5"/>
  <c r="C16" i="5"/>
  <c r="C40" i="5"/>
  <c r="C21" i="5"/>
  <c r="C26" i="5" l="1"/>
  <c r="C46" i="5" l="1"/>
  <c r="B46" i="5" l="1"/>
  <c r="B26" i="5"/>
  <c r="C53" i="5" l="1"/>
  <c r="B53" i="5"/>
  <c r="B48" i="5"/>
  <c r="B57" i="5" s="1"/>
  <c r="C48" i="5"/>
  <c r="C57" i="5" s="1"/>
  <c r="B28" i="5"/>
  <c r="C28" i="5"/>
  <c r="C56" i="5" s="1"/>
  <c r="B56" i="5" l="1"/>
</calcChain>
</file>

<file path=xl/comments1.xml><?xml version="1.0" encoding="utf-8"?>
<comments xmlns="http://schemas.openxmlformats.org/spreadsheetml/2006/main">
  <authors>
    <author>Franková Romana</author>
    <author>Navrátilová Lenka</author>
  </authors>
  <commentList>
    <comment ref="C3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283+17659
</t>
        </r>
      </text>
    </comment>
    <comment ref="C7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44+2
</t>
        </r>
      </text>
    </comment>
    <comment ref="C9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13+5
14+9
35+892
36+160
43+3
88+148
137+86
138+145
203+263
204+895
225+1
233+54
271+62
272+3
284+54
315+90
316+47
331+1
329+520
330+223
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66+2883
191+12
313+150
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266+10</t>
        </r>
      </text>
    </comment>
    <comment ref="C16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15+167600
61+11476144
96+6430
187+177300
214+422
215+476
267+1569
307+368
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62+14000
81+1939419
181+3000
184+3000
268+205
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95+893
189+712
263+1041
264+1667
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134+465
186+1338
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205+542125
</t>
        </r>
      </text>
    </comment>
    <comment ref="C21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29+800
30+15
91+21402
127+22252
131+24736
182+1695
185+15
227+28036
269+872
273+24513
304+500
</t>
        </r>
      </text>
    </comment>
    <comment ref="C22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11+31430
31+4059
63+495
64+33194
65+5271
76+21827
94+156
97+230
128+21468
129+9248
130+2548
132+42134
133+55612
135+15146
177+1008
178+28
179+23437
180+1900
183+818
188+14206
190+1600
202+19763
226+19580
228+10856
229+13744
261+40997
262+4687
265+14875
270+4000
303+15708
305+1326
306+26151
308+10270
309+156
310+556
311+346
312+602
328+77306
</t>
        </r>
      </text>
    </comment>
    <comment ref="C23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257+64
</t>
        </r>
      </text>
    </comment>
    <comment ref="C25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58+6856
59+14344 (celkem 15694)
77+23627
100+76
101+40
102+1
123+20920
136+154
149+20164
192+4
231+87
232+5
252+3333</t>
        </r>
      </text>
    </comment>
    <comment ref="C27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257-64 SF</t>
        </r>
      </text>
    </comment>
    <comment ref="C31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2+68
12+90501
13+5
14+9
28-90501
43+3
88+148
98+55770
128+43
130+929
131+19736
134+465
137+86
177+1008
204+895
225+1
230+40352
233+54
271+62
272+3
283+17659
284+54
305+1326
308+10270
309+156
311+346
313+150
330+223
</t>
        </r>
      </text>
    </comment>
    <comment ref="C33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35+892
36+160
138+145
149+20164
252+3333
315+90
329+520
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266+10</t>
        </r>
      </text>
    </comment>
    <comment ref="C35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15+167600
61+11476144
96+6430
187+177300
214+422
215+476
267+1569
307+368
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62+14000
81+1939419
268+205</t>
        </r>
      </text>
    </comment>
    <comment ref="C37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95+893
189+712
263+1041
264+1667
</t>
        </r>
      </text>
    </comment>
    <comment ref="C38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186+1338
</t>
        </r>
      </text>
    </comment>
    <comment ref="C39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205+542125
</t>
        </r>
      </text>
    </comment>
    <comment ref="C40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29+800
30+15
91+21402
127+22252
131+5000
182+1695
185+15
227+28036
269+872
273+24513
304+500
</t>
        </r>
      </text>
    </comment>
    <comment ref="C41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257+64</t>
        </r>
      </text>
    </comment>
    <comment ref="C43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1+524
3+43244
4+435
5+547
6+29
7+59990
8+3741
9+1954
10+3157
11+31430
31+4059
63+495
64+33194
65+5271
94+156
97+230
133+55612
178+28
179+23437
180+1900
183+818
188+14206
190+1600
202+19763
226+19580
229+13744
261+40997
262+4687
265+14875
270+4000
306+26151
310+556
312+602
</t>
        </r>
      </text>
    </comment>
    <comment ref="C44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32+3926
33+1862
34+273
44+2
66+2883
98+120852
191+12
203+263
193-436
230+56285
316+47
331+1
</t>
        </r>
      </text>
    </comment>
    <comment ref="C45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58+6856
59+15694
77+23627
99+980
100+76
101+40
102+1
123+20920
136+154
192+4
231+87
232+5
</t>
        </r>
      </text>
    </comment>
    <comment ref="C47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257-64 SF</t>
        </r>
      </text>
    </comment>
    <comment ref="C51" authorId="1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8113, 8115, 8117, 8123, 8905</t>
        </r>
        <r>
          <rPr>
            <sz val="8"/>
            <color indexed="81"/>
            <rFont val="Tahoma"/>
            <family val="2"/>
            <charset val="238"/>
          </rPr>
          <t xml:space="preserve">
1+524
2+68
3+43244
4+435
5+547
6+29
7+59990
8+3741
9+1954
10+3157
12+90501
28-90501
32+3926
33+1862
34+273
59+1350 (celkem 15694)
98+176622
99+980
103+326000
193-436
230+96637
</t>
        </r>
      </text>
    </comment>
    <comment ref="C52" authorId="1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8114, 8118, 8124, 8224</t>
        </r>
        <r>
          <rPr>
            <sz val="8"/>
            <color indexed="81"/>
            <rFont val="Tahoma"/>
            <family val="2"/>
            <charset val="238"/>
          </rPr>
          <t xml:space="preserve">
76+21827
103+326000
128+21425
129+9248
130+1619
132+42134
135+15146
181+3000
184+3000
228+10856
303+15708
328+77306
</t>
        </r>
      </text>
    </comment>
  </commentList>
</comments>
</file>

<file path=xl/sharedStrings.xml><?xml version="1.0" encoding="utf-8"?>
<sst xmlns="http://schemas.openxmlformats.org/spreadsheetml/2006/main" count="57" uniqueCount="44">
  <si>
    <t>v tis. Kč</t>
  </si>
  <si>
    <t>PŘÍJMY</t>
  </si>
  <si>
    <t>schválený rozpočet</t>
  </si>
  <si>
    <t>upravený rozpočet</t>
  </si>
  <si>
    <t>Správní poplatky</t>
  </si>
  <si>
    <t xml:space="preserve">Příjmy z pronájmu </t>
  </si>
  <si>
    <t>Přijaté sankční platby</t>
  </si>
  <si>
    <t>Příjmy z prodeje</t>
  </si>
  <si>
    <t>Příjmy z úroků</t>
  </si>
  <si>
    <t xml:space="preserve">Fond na podporu výst. a obnovy vodohosp. infrastruktury </t>
  </si>
  <si>
    <t>Příjmy Olomouckého kraje celkem</t>
  </si>
  <si>
    <t>Konsolidace</t>
  </si>
  <si>
    <t>Příjmy Olomouckého kraje celkem (po konsolidaci)</t>
  </si>
  <si>
    <t>Konsolidace je očištění údajů v rozpočtu o interní přesuny peněž. prostředků uvnitř organizace mezi jednotlivými účty.</t>
  </si>
  <si>
    <t>VÝDAJE</t>
  </si>
  <si>
    <t xml:space="preserve">Výdaje Olomouckého kraje celkem </t>
  </si>
  <si>
    <t>Výdaje Olomouckého kraje celkem (po konsolidaci)</t>
  </si>
  <si>
    <t>Fond sociálních potřeb</t>
  </si>
  <si>
    <t>Financování (splátky úvěrů)</t>
  </si>
  <si>
    <t>Financování (přijaté úvěry, zůst. na BÚ)</t>
  </si>
  <si>
    <t>Daňové příjmy</t>
  </si>
  <si>
    <t>Příjmy Olomouckého kraje včetně financování</t>
  </si>
  <si>
    <t>Výdaje Olomouckého kraje včetně financování</t>
  </si>
  <si>
    <t>Financování celkem</t>
  </si>
  <si>
    <t>Příjmy z poskytnutých služeb a výrobků</t>
  </si>
  <si>
    <t>Odbory</t>
  </si>
  <si>
    <t>Dotační programy, tituly</t>
  </si>
  <si>
    <t>Příspěvkové organizace</t>
  </si>
  <si>
    <t>Opravy, investice a projekty</t>
  </si>
  <si>
    <t>Ostatní příjmy</t>
  </si>
  <si>
    <t>Odvody příspěvkových organizací</t>
  </si>
  <si>
    <t xml:space="preserve">Neinvestiční přijaté transfery ze státního rozpočtu  </t>
  </si>
  <si>
    <t>Investiční a neinvestiční transfery od obcí a krajů</t>
  </si>
  <si>
    <t>Splátky půjček</t>
  </si>
  <si>
    <t>Dotace do oblasti školství</t>
  </si>
  <si>
    <t>Dotace pro Krajský úřad</t>
  </si>
  <si>
    <t>Dotace do oblasti sociální</t>
  </si>
  <si>
    <t>IROP, OPPMP, OPVVV, OPZ, OPŽP, OPJAK, OPPIK, NPO</t>
  </si>
  <si>
    <t>IROP, OPPMP, OPVVV, OPZ, OPŽP, OPJAK, NPO</t>
  </si>
  <si>
    <t>Dotace do oblasti zdravotnictví</t>
  </si>
  <si>
    <t>Zapojení finančního vypořádání, depozita</t>
  </si>
  <si>
    <t>Dotace do oblasti životního prostředí a zemědělství</t>
  </si>
  <si>
    <t>Dotace do oblasti dopravy</t>
  </si>
  <si>
    <t>Dotace do oblasti kultury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</si>
</sst>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 CE"/>
      <charset val="238"/>
    </font>
    <font>
      <b/>
      <sz val="11"/>
      <name val="Arial CE"/>
      <charset val="238"/>
    </font>
    <font>
      <i/>
      <sz val="9"/>
      <name val="Arial CE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34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 applyAlignment="1">
      <alignment horizontal="right"/>
    </xf>
    <xf numFmtId="0" fontId="4" fillId="0" borderId="1" xfId="0" applyFont="1" applyBorder="1"/>
    <xf numFmtId="3" fontId="5" fillId="0" borderId="1" xfId="0" applyNumberFormat="1" applyFont="1" applyBorder="1" applyAlignment="1">
      <alignment horizontal="right" wrapText="1"/>
    </xf>
    <xf numFmtId="0" fontId="6" fillId="0" borderId="0" xfId="0" applyFont="1"/>
    <xf numFmtId="3" fontId="6" fillId="0" borderId="0" xfId="0" applyNumberFormat="1" applyFont="1"/>
    <xf numFmtId="0" fontId="7" fillId="0" borderId="0" xfId="0" applyFont="1"/>
    <xf numFmtId="3" fontId="7" fillId="0" borderId="0" xfId="0" applyNumberFormat="1" applyFont="1" applyAlignment="1">
      <alignment horizontal="right"/>
    </xf>
    <xf numFmtId="0" fontId="7" fillId="0" borderId="0" xfId="0" applyFont="1" applyBorder="1"/>
    <xf numFmtId="3" fontId="7" fillId="0" borderId="0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justify"/>
    </xf>
    <xf numFmtId="3" fontId="9" fillId="0" borderId="0" xfId="0" applyNumberFormat="1" applyFont="1" applyAlignment="1">
      <alignment horizontal="right"/>
    </xf>
    <xf numFmtId="0" fontId="10" fillId="2" borderId="2" xfId="0" applyFont="1" applyFill="1" applyBorder="1"/>
    <xf numFmtId="3" fontId="10" fillId="2" borderId="2" xfId="0" applyNumberFormat="1" applyFont="1" applyFill="1" applyBorder="1"/>
    <xf numFmtId="0" fontId="11" fillId="0" borderId="0" xfId="0" applyFont="1"/>
    <xf numFmtId="3" fontId="7" fillId="0" borderId="0" xfId="0" applyNumberFormat="1" applyFont="1"/>
    <xf numFmtId="3" fontId="6" fillId="0" borderId="0" xfId="0" applyNumberFormat="1" applyFont="1" applyAlignment="1">
      <alignment horizontal="right"/>
    </xf>
    <xf numFmtId="3" fontId="6" fillId="0" borderId="0" xfId="0" applyNumberFormat="1" applyFont="1" applyFill="1"/>
    <xf numFmtId="3" fontId="7" fillId="0" borderId="0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3" fontId="2" fillId="0" borderId="0" xfId="0" applyNumberFormat="1" applyFont="1" applyFill="1"/>
    <xf numFmtId="3" fontId="5" fillId="0" borderId="1" xfId="0" applyNumberFormat="1" applyFont="1" applyFill="1" applyBorder="1" applyAlignment="1">
      <alignment horizontal="right" wrapText="1"/>
    </xf>
    <xf numFmtId="3" fontId="7" fillId="0" borderId="0" xfId="0" applyNumberFormat="1" applyFont="1" applyFill="1"/>
    <xf numFmtId="3" fontId="7" fillId="0" borderId="0" xfId="0" applyNumberFormat="1" applyFont="1" applyFill="1" applyBorder="1"/>
    <xf numFmtId="3" fontId="7" fillId="0" borderId="0" xfId="0" applyNumberFormat="1" applyFont="1" applyBorder="1"/>
    <xf numFmtId="0" fontId="7" fillId="0" borderId="1" xfId="0" applyFont="1" applyBorder="1"/>
    <xf numFmtId="3" fontId="7" fillId="0" borderId="1" xfId="0" applyNumberFormat="1" applyFont="1" applyFill="1" applyBorder="1"/>
    <xf numFmtId="3" fontId="7" fillId="0" borderId="1" xfId="0" applyNumberFormat="1" applyFont="1" applyBorder="1"/>
    <xf numFmtId="0" fontId="10" fillId="2" borderId="4" xfId="0" applyFont="1" applyFill="1" applyBorder="1"/>
    <xf numFmtId="3" fontId="10" fillId="2" borderId="3" xfId="0" applyNumberFormat="1" applyFont="1" applyFill="1" applyBorder="1"/>
    <xf numFmtId="3" fontId="10" fillId="2" borderId="5" xfId="0" applyNumberFormat="1" applyFont="1" applyFill="1" applyBorder="1"/>
  </cellXfs>
  <cellStyles count="3">
    <cellStyle name="Normální" xfId="0" builtinId="0"/>
    <cellStyle name="Normální 2" xfId="1"/>
    <cellStyle name="Normální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04"/>
  <sheetViews>
    <sheetView showGridLines="0" tabSelected="1" view="pageLayout" zoomScaleNormal="92" zoomScaleSheetLayoutView="92" workbookViewId="0">
      <selection activeCell="C55" sqref="C55"/>
    </sheetView>
  </sheetViews>
  <sheetFormatPr defaultColWidth="9.140625" defaultRowHeight="12.75" x14ac:dyDescent="0.2"/>
  <cols>
    <col min="1" max="1" width="52.42578125" style="1" customWidth="1"/>
    <col min="2" max="2" width="17.140625" style="2" customWidth="1"/>
    <col min="3" max="3" width="18" style="2" customWidth="1"/>
    <col min="4" max="4" width="14.28515625" style="1" customWidth="1"/>
    <col min="5" max="16384" width="9.140625" style="1"/>
  </cols>
  <sheetData>
    <row r="1" spans="1:4" ht="14.25" customHeight="1" x14ac:dyDescent="0.2">
      <c r="C1" s="3" t="s">
        <v>0</v>
      </c>
    </row>
    <row r="2" spans="1:4" ht="15.75" customHeight="1" x14ac:dyDescent="0.25">
      <c r="A2" s="4" t="s">
        <v>1</v>
      </c>
      <c r="B2" s="5" t="s">
        <v>2</v>
      </c>
      <c r="C2" s="5" t="s">
        <v>3</v>
      </c>
    </row>
    <row r="3" spans="1:4" ht="14.25" customHeight="1" x14ac:dyDescent="0.2">
      <c r="A3" s="6" t="s">
        <v>20</v>
      </c>
      <c r="B3" s="20">
        <v>6500000</v>
      </c>
      <c r="C3" s="7">
        <v>6517659</v>
      </c>
      <c r="D3" s="7"/>
    </row>
    <row r="4" spans="1:4" ht="14.25" customHeight="1" x14ac:dyDescent="0.2">
      <c r="A4" s="6" t="s">
        <v>4</v>
      </c>
      <c r="B4" s="20">
        <v>1190</v>
      </c>
      <c r="C4" s="7">
        <v>1190</v>
      </c>
      <c r="D4" s="7"/>
    </row>
    <row r="5" spans="1:4" ht="14.25" customHeight="1" x14ac:dyDescent="0.2">
      <c r="A5" s="6" t="s">
        <v>24</v>
      </c>
      <c r="B5" s="20">
        <v>1630</v>
      </c>
      <c r="C5" s="7">
        <v>1630</v>
      </c>
      <c r="D5" s="7"/>
    </row>
    <row r="6" spans="1:4" ht="14.25" customHeight="1" x14ac:dyDescent="0.2">
      <c r="A6" s="8" t="s">
        <v>30</v>
      </c>
      <c r="B6" s="20">
        <v>254083</v>
      </c>
      <c r="C6" s="7">
        <v>254083</v>
      </c>
      <c r="D6" s="7"/>
    </row>
    <row r="7" spans="1:4" ht="14.25" customHeight="1" x14ac:dyDescent="0.2">
      <c r="A7" s="6" t="s">
        <v>5</v>
      </c>
      <c r="B7" s="20">
        <v>38089.300000000003</v>
      </c>
      <c r="C7" s="7">
        <v>38091.300000000003</v>
      </c>
      <c r="D7" s="7"/>
    </row>
    <row r="8" spans="1:4" ht="14.25" customHeight="1" x14ac:dyDescent="0.2">
      <c r="A8" s="6" t="s">
        <v>6</v>
      </c>
      <c r="B8" s="20">
        <v>3610.3</v>
      </c>
      <c r="C8" s="7">
        <v>3610.3</v>
      </c>
      <c r="D8" s="7"/>
    </row>
    <row r="9" spans="1:4" ht="14.25" customHeight="1" x14ac:dyDescent="0.2">
      <c r="A9" s="6" t="s">
        <v>29</v>
      </c>
      <c r="B9" s="20">
        <v>811.3</v>
      </c>
      <c r="C9" s="7">
        <f>3591+90+47+1+520+223</f>
        <v>4472</v>
      </c>
      <c r="D9" s="7"/>
    </row>
    <row r="10" spans="1:4" ht="14.25" customHeight="1" x14ac:dyDescent="0.2">
      <c r="A10" s="6" t="s">
        <v>33</v>
      </c>
      <c r="B10" s="20">
        <v>1293</v>
      </c>
      <c r="C10" s="7">
        <v>1293</v>
      </c>
      <c r="D10" s="7"/>
    </row>
    <row r="11" spans="1:4" ht="14.25" customHeight="1" x14ac:dyDescent="0.2">
      <c r="A11" s="6" t="s">
        <v>7</v>
      </c>
      <c r="B11" s="20">
        <v>10030</v>
      </c>
      <c r="C11" s="7">
        <v>10030</v>
      </c>
      <c r="D11" s="7"/>
    </row>
    <row r="12" spans="1:4" ht="14.25" customHeight="1" x14ac:dyDescent="0.2">
      <c r="A12" s="6" t="s">
        <v>8</v>
      </c>
      <c r="B12" s="20">
        <v>29697.5</v>
      </c>
      <c r="C12" s="7">
        <v>29697.5</v>
      </c>
      <c r="D12" s="7"/>
    </row>
    <row r="13" spans="1:4" ht="14.25" customHeight="1" x14ac:dyDescent="0.2">
      <c r="A13" s="6" t="s">
        <v>31</v>
      </c>
      <c r="B13" s="20">
        <v>140403.6</v>
      </c>
      <c r="C13" s="7">
        <v>140403.6</v>
      </c>
      <c r="D13" s="7"/>
    </row>
    <row r="14" spans="1:4" ht="14.25" customHeight="1" x14ac:dyDescent="0.2">
      <c r="A14" s="6" t="s">
        <v>32</v>
      </c>
      <c r="B14" s="20">
        <v>200000</v>
      </c>
      <c r="C14" s="7">
        <f>202895+150</f>
        <v>203045</v>
      </c>
      <c r="D14" s="7"/>
    </row>
    <row r="15" spans="1:4" ht="14.25" customHeight="1" x14ac:dyDescent="0.2">
      <c r="A15" s="6" t="s">
        <v>43</v>
      </c>
      <c r="B15" s="20">
        <v>0</v>
      </c>
      <c r="C15" s="7">
        <v>10</v>
      </c>
      <c r="D15" s="7"/>
    </row>
    <row r="16" spans="1:4" ht="14.25" customHeight="1" x14ac:dyDescent="0.2">
      <c r="A16" s="6" t="s">
        <v>34</v>
      </c>
      <c r="B16" s="20">
        <v>0</v>
      </c>
      <c r="C16" s="7">
        <f>11829941+368</f>
        <v>11830309</v>
      </c>
      <c r="D16" s="7"/>
    </row>
    <row r="17" spans="1:4" ht="14.25" customHeight="1" x14ac:dyDescent="0.2">
      <c r="A17" s="6" t="s">
        <v>36</v>
      </c>
      <c r="B17" s="20">
        <v>0</v>
      </c>
      <c r="C17" s="7">
        <v>1959624</v>
      </c>
      <c r="D17" s="7"/>
    </row>
    <row r="18" spans="1:4" ht="14.25" customHeight="1" x14ac:dyDescent="0.2">
      <c r="A18" s="6" t="s">
        <v>39</v>
      </c>
      <c r="B18" s="20">
        <v>0</v>
      </c>
      <c r="C18" s="7">
        <v>4313</v>
      </c>
      <c r="D18" s="7"/>
    </row>
    <row r="19" spans="1:4" ht="14.25" customHeight="1" x14ac:dyDescent="0.2">
      <c r="A19" s="6" t="s">
        <v>41</v>
      </c>
      <c r="B19" s="20">
        <v>0</v>
      </c>
      <c r="C19" s="7">
        <v>1803</v>
      </c>
      <c r="D19" s="7"/>
    </row>
    <row r="20" spans="1:4" ht="14.25" customHeight="1" x14ac:dyDescent="0.2">
      <c r="A20" s="6" t="s">
        <v>42</v>
      </c>
      <c r="B20" s="20">
        <v>0</v>
      </c>
      <c r="C20" s="7">
        <v>542125</v>
      </c>
      <c r="D20" s="7"/>
    </row>
    <row r="21" spans="1:4" ht="14.25" customHeight="1" x14ac:dyDescent="0.2">
      <c r="A21" s="6" t="s">
        <v>35</v>
      </c>
      <c r="B21" s="20">
        <v>0</v>
      </c>
      <c r="C21" s="7">
        <f>124336+500</f>
        <v>124836</v>
      </c>
      <c r="D21" s="7"/>
    </row>
    <row r="22" spans="1:4" ht="14.25" customHeight="1" x14ac:dyDescent="0.2">
      <c r="A22" s="6" t="s">
        <v>37</v>
      </c>
      <c r="B22" s="20">
        <v>0</v>
      </c>
      <c r="C22" s="7">
        <f>414317+15708+1326+26151+10270+156+556+346+602+77306</f>
        <v>546738</v>
      </c>
      <c r="D22" s="7"/>
    </row>
    <row r="23" spans="1:4" ht="14.25" customHeight="1" x14ac:dyDescent="0.2">
      <c r="A23" s="10" t="s">
        <v>17</v>
      </c>
      <c r="B23" s="21">
        <v>11790</v>
      </c>
      <c r="C23" s="11">
        <v>11854</v>
      </c>
      <c r="D23" s="11"/>
    </row>
    <row r="24" spans="1:4" ht="14.25" customHeight="1" x14ac:dyDescent="0.2">
      <c r="A24" s="10" t="s">
        <v>9</v>
      </c>
      <c r="B24" s="21">
        <v>34000</v>
      </c>
      <c r="C24" s="11">
        <v>34000</v>
      </c>
      <c r="D24" s="11"/>
    </row>
    <row r="25" spans="1:4" ht="14.25" customHeight="1" x14ac:dyDescent="0.2">
      <c r="A25" s="10" t="s">
        <v>40</v>
      </c>
      <c r="B25" s="21">
        <v>0</v>
      </c>
      <c r="C25" s="11">
        <v>89611</v>
      </c>
      <c r="D25" s="11"/>
    </row>
    <row r="26" spans="1:4" ht="14.25" customHeight="1" x14ac:dyDescent="0.25">
      <c r="A26" s="4" t="s">
        <v>10</v>
      </c>
      <c r="B26" s="22">
        <f>SUM(B3:B25)</f>
        <v>7226627.9999999991</v>
      </c>
      <c r="C26" s="12">
        <f>SUM(C3:C25)+1</f>
        <v>22350428.699999999</v>
      </c>
    </row>
    <row r="27" spans="1:4" ht="14.25" customHeight="1" x14ac:dyDescent="0.2">
      <c r="A27" s="13" t="s">
        <v>11</v>
      </c>
      <c r="B27" s="14">
        <v>-11679</v>
      </c>
      <c r="C27" s="14">
        <v>-11743</v>
      </c>
      <c r="D27" s="14"/>
    </row>
    <row r="28" spans="1:4" ht="15.75" thickBot="1" x14ac:dyDescent="0.3">
      <c r="A28" s="15" t="s">
        <v>12</v>
      </c>
      <c r="B28" s="16">
        <f>B26+B27</f>
        <v>7214948.9999999991</v>
      </c>
      <c r="C28" s="16">
        <f>C26+C27</f>
        <v>22338685.699999999</v>
      </c>
    </row>
    <row r="29" spans="1:4" ht="13.5" thickTop="1" x14ac:dyDescent="0.2">
      <c r="A29" s="17"/>
      <c r="B29" s="23"/>
    </row>
    <row r="30" spans="1:4" ht="15.75" customHeight="1" x14ac:dyDescent="0.25">
      <c r="A30" s="4" t="s">
        <v>14</v>
      </c>
      <c r="B30" s="24" t="s">
        <v>2</v>
      </c>
      <c r="C30" s="5" t="s">
        <v>3</v>
      </c>
    </row>
    <row r="31" spans="1:4" ht="14.25" x14ac:dyDescent="0.2">
      <c r="A31" s="8" t="s">
        <v>25</v>
      </c>
      <c r="B31" s="25">
        <v>1223710</v>
      </c>
      <c r="C31" s="18">
        <f>1361060+1326+10270+156+346+150+223</f>
        <v>1373531</v>
      </c>
      <c r="D31" s="18"/>
    </row>
    <row r="32" spans="1:4" ht="14.25" x14ac:dyDescent="0.2">
      <c r="A32" s="8" t="s">
        <v>26</v>
      </c>
      <c r="B32" s="25">
        <v>456503</v>
      </c>
      <c r="C32" s="18">
        <v>456503</v>
      </c>
      <c r="D32" s="18"/>
    </row>
    <row r="33" spans="1:4" ht="14.25" x14ac:dyDescent="0.2">
      <c r="A33" s="8" t="s">
        <v>27</v>
      </c>
      <c r="B33" s="25">
        <v>4535038</v>
      </c>
      <c r="C33" s="18">
        <f>4559732+90+520</f>
        <v>4560342</v>
      </c>
      <c r="D33" s="18"/>
    </row>
    <row r="34" spans="1:4" ht="14.25" x14ac:dyDescent="0.2">
      <c r="A34" s="8" t="s">
        <v>43</v>
      </c>
      <c r="B34" s="25">
        <v>0</v>
      </c>
      <c r="C34" s="18">
        <v>10</v>
      </c>
      <c r="D34" s="18"/>
    </row>
    <row r="35" spans="1:4" ht="14.25" x14ac:dyDescent="0.2">
      <c r="A35" s="8" t="s">
        <v>34</v>
      </c>
      <c r="B35" s="25">
        <v>0</v>
      </c>
      <c r="C35" s="18">
        <f>11829941+368</f>
        <v>11830309</v>
      </c>
      <c r="D35" s="18"/>
    </row>
    <row r="36" spans="1:4" ht="14.25" x14ac:dyDescent="0.2">
      <c r="A36" s="8" t="s">
        <v>36</v>
      </c>
      <c r="B36" s="25">
        <v>0</v>
      </c>
      <c r="C36" s="18">
        <v>1953624</v>
      </c>
      <c r="D36" s="18"/>
    </row>
    <row r="37" spans="1:4" ht="14.25" x14ac:dyDescent="0.2">
      <c r="A37" s="8" t="s">
        <v>39</v>
      </c>
      <c r="B37" s="25">
        <v>0</v>
      </c>
      <c r="C37" s="18">
        <v>4313</v>
      </c>
      <c r="D37" s="18"/>
    </row>
    <row r="38" spans="1:4" ht="14.25" x14ac:dyDescent="0.2">
      <c r="A38" s="8" t="s">
        <v>41</v>
      </c>
      <c r="B38" s="25">
        <v>0</v>
      </c>
      <c r="C38" s="18">
        <v>1338</v>
      </c>
      <c r="D38" s="18"/>
    </row>
    <row r="39" spans="1:4" ht="14.25" x14ac:dyDescent="0.2">
      <c r="A39" s="8" t="s">
        <v>42</v>
      </c>
      <c r="B39" s="25">
        <v>0</v>
      </c>
      <c r="C39" s="18">
        <v>542125</v>
      </c>
      <c r="D39" s="18"/>
    </row>
    <row r="40" spans="1:4" ht="14.25" x14ac:dyDescent="0.2">
      <c r="A40" s="6" t="s">
        <v>35</v>
      </c>
      <c r="B40" s="25">
        <v>0</v>
      </c>
      <c r="C40" s="18">
        <f>104600+500</f>
        <v>105100</v>
      </c>
      <c r="D40" s="18"/>
    </row>
    <row r="41" spans="1:4" ht="14.25" x14ac:dyDescent="0.2">
      <c r="A41" s="10" t="s">
        <v>17</v>
      </c>
      <c r="B41" s="25">
        <v>11790</v>
      </c>
      <c r="C41" s="18">
        <v>11854</v>
      </c>
      <c r="D41" s="18"/>
    </row>
    <row r="42" spans="1:4" ht="14.25" x14ac:dyDescent="0.2">
      <c r="A42" s="10" t="s">
        <v>9</v>
      </c>
      <c r="B42" s="25">
        <v>34000</v>
      </c>
      <c r="C42" s="18">
        <v>34000</v>
      </c>
      <c r="D42" s="18"/>
    </row>
    <row r="43" spans="1:4" ht="14.25" x14ac:dyDescent="0.2">
      <c r="A43" s="10" t="s">
        <v>38</v>
      </c>
      <c r="B43" s="25">
        <v>0</v>
      </c>
      <c r="C43" s="18">
        <f>403703+26151+556+602</f>
        <v>431012</v>
      </c>
      <c r="D43" s="18"/>
    </row>
    <row r="44" spans="1:4" ht="14.25" x14ac:dyDescent="0.2">
      <c r="A44" s="10" t="s">
        <v>28</v>
      </c>
      <c r="B44" s="25">
        <v>1538246</v>
      </c>
      <c r="C44" s="18">
        <f>1724168+47+1</f>
        <v>1724216</v>
      </c>
      <c r="D44" s="18"/>
    </row>
    <row r="45" spans="1:4" ht="14.25" x14ac:dyDescent="0.2">
      <c r="A45" s="10" t="s">
        <v>40</v>
      </c>
      <c r="B45" s="25">
        <v>0</v>
      </c>
      <c r="C45" s="18">
        <v>68444</v>
      </c>
      <c r="D45" s="18"/>
    </row>
    <row r="46" spans="1:4" ht="14.25" customHeight="1" x14ac:dyDescent="0.25">
      <c r="A46" s="4" t="s">
        <v>15</v>
      </c>
      <c r="B46" s="22">
        <f>SUM(B31:B45)</f>
        <v>7799287</v>
      </c>
      <c r="C46" s="12">
        <f>SUM(C31:C45)</f>
        <v>23096721</v>
      </c>
    </row>
    <row r="47" spans="1:4" ht="14.25" x14ac:dyDescent="0.2">
      <c r="A47" s="13" t="s">
        <v>11</v>
      </c>
      <c r="B47" s="14">
        <v>-11679</v>
      </c>
      <c r="C47" s="14">
        <v>-11743</v>
      </c>
      <c r="D47" s="14"/>
    </row>
    <row r="48" spans="1:4" ht="15.75" thickBot="1" x14ac:dyDescent="0.3">
      <c r="A48" s="15" t="s">
        <v>16</v>
      </c>
      <c r="B48" s="16">
        <f>+B46+B47</f>
        <v>7787608</v>
      </c>
      <c r="C48" s="16">
        <f>+C46+C47</f>
        <v>23084978</v>
      </c>
    </row>
    <row r="49" spans="1:4" ht="13.5" thickTop="1" x14ac:dyDescent="0.2">
      <c r="A49" s="17" t="s">
        <v>13</v>
      </c>
      <c r="B49" s="23"/>
    </row>
    <row r="50" spans="1:4" ht="14.25" x14ac:dyDescent="0.2">
      <c r="B50" s="1"/>
      <c r="C50" s="9"/>
    </row>
    <row r="51" spans="1:4" ht="14.25" x14ac:dyDescent="0.2">
      <c r="A51" s="10" t="s">
        <v>19</v>
      </c>
      <c r="B51" s="21">
        <v>844000</v>
      </c>
      <c r="C51" s="11">
        <v>1564902</v>
      </c>
      <c r="D51" s="11"/>
    </row>
    <row r="52" spans="1:4" ht="14.25" x14ac:dyDescent="0.2">
      <c r="A52" s="28" t="s">
        <v>18</v>
      </c>
      <c r="B52" s="29">
        <v>271341</v>
      </c>
      <c r="C52" s="30">
        <f>725596+15708+77306</f>
        <v>818610</v>
      </c>
      <c r="D52" s="27"/>
    </row>
    <row r="53" spans="1:4" ht="15.75" thickBot="1" x14ac:dyDescent="0.3">
      <c r="A53" s="15" t="s">
        <v>23</v>
      </c>
      <c r="B53" s="16">
        <f>+B51-B52</f>
        <v>572659</v>
      </c>
      <c r="C53" s="16">
        <f>+C51-C52</f>
        <v>746292</v>
      </c>
    </row>
    <row r="54" spans="1:4" ht="15" thickTop="1" x14ac:dyDescent="0.2">
      <c r="A54" s="10"/>
      <c r="B54" s="26"/>
      <c r="C54" s="27"/>
    </row>
    <row r="55" spans="1:4" ht="15" thickBot="1" x14ac:dyDescent="0.25">
      <c r="A55" s="10"/>
      <c r="B55" s="26"/>
      <c r="C55" s="27"/>
    </row>
    <row r="56" spans="1:4" ht="15.75" thickBot="1" x14ac:dyDescent="0.3">
      <c r="A56" s="31" t="s">
        <v>21</v>
      </c>
      <c r="B56" s="32">
        <f>+B28+B51</f>
        <v>8058948.9999999991</v>
      </c>
      <c r="C56" s="33">
        <f>+C28+C51</f>
        <v>23903587.699999999</v>
      </c>
    </row>
    <row r="57" spans="1:4" ht="15.75" thickBot="1" x14ac:dyDescent="0.3">
      <c r="A57" s="31" t="s">
        <v>22</v>
      </c>
      <c r="B57" s="32">
        <f>+B48+B52</f>
        <v>8058949</v>
      </c>
      <c r="C57" s="33">
        <f>+C48+C52</f>
        <v>23903588</v>
      </c>
    </row>
    <row r="58" spans="1:4" x14ac:dyDescent="0.2">
      <c r="B58" s="1"/>
    </row>
    <row r="59" spans="1:4" ht="14.25" x14ac:dyDescent="0.2">
      <c r="B59" s="1"/>
      <c r="C59" s="19"/>
    </row>
    <row r="60" spans="1:4" ht="14.25" x14ac:dyDescent="0.2">
      <c r="B60" s="1"/>
      <c r="C60" s="19"/>
    </row>
    <row r="61" spans="1:4" x14ac:dyDescent="0.2">
      <c r="B61" s="1"/>
    </row>
    <row r="62" spans="1:4" x14ac:dyDescent="0.2">
      <c r="B62" s="1"/>
    </row>
    <row r="63" spans="1:4" x14ac:dyDescent="0.2">
      <c r="B63" s="1"/>
    </row>
    <row r="64" spans="1:4" x14ac:dyDescent="0.2">
      <c r="B64" s="1"/>
    </row>
    <row r="65" spans="2:3" x14ac:dyDescent="0.2">
      <c r="B65" s="1"/>
    </row>
    <row r="69" spans="2:3" x14ac:dyDescent="0.2">
      <c r="B69" s="1"/>
      <c r="C69" s="1"/>
    </row>
    <row r="70" spans="2:3" x14ac:dyDescent="0.2">
      <c r="B70" s="1"/>
      <c r="C70" s="1"/>
    </row>
    <row r="71" spans="2:3" x14ac:dyDescent="0.2">
      <c r="B71" s="1"/>
      <c r="C71" s="1"/>
    </row>
    <row r="72" spans="2:3" x14ac:dyDescent="0.2">
      <c r="B72" s="1"/>
      <c r="C72" s="1"/>
    </row>
    <row r="73" spans="2:3" x14ac:dyDescent="0.2">
      <c r="B73" s="1"/>
      <c r="C73" s="1"/>
    </row>
    <row r="74" spans="2:3" x14ac:dyDescent="0.2">
      <c r="B74" s="1"/>
      <c r="C74" s="1"/>
    </row>
    <row r="80" spans="2:3" x14ac:dyDescent="0.2">
      <c r="B80" s="1"/>
      <c r="C80" s="1"/>
    </row>
    <row r="81" spans="2:3" x14ac:dyDescent="0.2">
      <c r="B81" s="1"/>
      <c r="C81" s="1"/>
    </row>
    <row r="84" spans="2:3" x14ac:dyDescent="0.2">
      <c r="B84" s="1"/>
      <c r="C84" s="1"/>
    </row>
    <row r="85" spans="2:3" x14ac:dyDescent="0.2">
      <c r="B85" s="1"/>
      <c r="C85" s="1"/>
    </row>
    <row r="99" spans="2:3" x14ac:dyDescent="0.2">
      <c r="B99" s="1"/>
      <c r="C99" s="1"/>
    </row>
    <row r="100" spans="2:3" x14ac:dyDescent="0.2">
      <c r="B100" s="1"/>
      <c r="C100" s="1"/>
    </row>
    <row r="103" spans="2:3" x14ac:dyDescent="0.2">
      <c r="B103" s="1"/>
      <c r="C103" s="1"/>
    </row>
    <row r="104" spans="2:3" x14ac:dyDescent="0.2">
      <c r="B104" s="1"/>
      <c r="C104" s="1"/>
    </row>
  </sheetData>
  <phoneticPr fontId="1" type="noConversion"/>
  <pageMargins left="0.98425196850393704" right="0.98425196850393704" top="0.55118110236220474" bottom="0.9055118110236221" header="0.31496062992125984" footer="0.39370078740157483"/>
  <pageSetup paperSize="9" scale="92" firstPageNumber="26" orientation="portrait" useFirstPageNumber="1" r:id="rId1"/>
  <headerFooter alignWithMargins="0">
    <oddHeader>&amp;C&amp;"Arial,Kurzíva"Příloha č. 1 DZ - Upravený rozpočet Olomouckého kraje na rok 2023 po schválení rozpočtových změn</oddHeader>
    <oddFooter xml:space="preserve">&amp;L&amp;"Arial,Kurzíva"Zastupitelstvo OK 19.6.2023
7.1.1. - Rozpočet Olomouckého kraje 2023 - rozpočtové změny DODATEK
Příloha č.1 DZ: Upravený rozpočet OK na rok 2023 po schválení rozpočtových změn&amp;R&amp;"Arial,Kurzíva"Strana &amp;P (celkem 26)&amp;"Arial,Obyčejné"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1 DZ</vt:lpstr>
      <vt:lpstr>'příloha č. 1 DZ'!Oblast_tisku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Franková Romana</cp:lastModifiedBy>
  <cp:lastPrinted>2023-06-05T11:43:09Z</cp:lastPrinted>
  <dcterms:created xsi:type="dcterms:W3CDTF">2007-02-21T09:44:06Z</dcterms:created>
  <dcterms:modified xsi:type="dcterms:W3CDTF">2023-06-12T13:37:40Z</dcterms:modified>
</cp:coreProperties>
</file>