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2\ZOK 19.6.2023\"/>
    </mc:Choice>
  </mc:AlternateContent>
  <bookViews>
    <workbookView xWindow="360" yWindow="345" windowWidth="8460" windowHeight="8280"/>
  </bookViews>
  <sheets>
    <sheet name="1. Bilance příjmů a výdajů" sheetId="2" r:id="rId1"/>
  </sheets>
  <definedNames>
    <definedName name="_xlnm.Print_Area" localSheetId="0">'1. Bilance příjmů a výdajů'!$A$1:$F$58</definedName>
  </definedNames>
  <calcPr calcId="162913"/>
</workbook>
</file>

<file path=xl/calcChain.xml><?xml version="1.0" encoding="utf-8"?>
<calcChain xmlns="http://schemas.openxmlformats.org/spreadsheetml/2006/main">
  <c r="D58" i="2" l="1"/>
  <c r="D13" i="2" l="1"/>
  <c r="D11" i="2"/>
  <c r="F42" i="2" l="1"/>
  <c r="D56" i="2" l="1"/>
  <c r="F41" i="2" l="1"/>
  <c r="H4" i="2"/>
  <c r="D31" i="2" l="1"/>
  <c r="C31" i="2"/>
  <c r="B31" i="2"/>
  <c r="D20" i="2"/>
  <c r="F57" i="2" l="1"/>
  <c r="F43" i="2"/>
  <c r="F45" i="2"/>
  <c r="G50" i="2"/>
  <c r="G45" i="2"/>
  <c r="G49" i="2" l="1"/>
  <c r="G51" i="2" s="1"/>
  <c r="F58" i="2"/>
  <c r="F59" i="2" s="1"/>
  <c r="D34" i="2" l="1"/>
  <c r="C34" i="2" l="1"/>
  <c r="E29" i="2"/>
  <c r="E27" i="2"/>
  <c r="E19" i="2"/>
  <c r="E31" i="2" l="1"/>
  <c r="B34" i="2" l="1"/>
  <c r="E9" i="2"/>
  <c r="E8" i="2"/>
  <c r="E7" i="2"/>
  <c r="C11" i="2"/>
  <c r="C20" i="2" l="1"/>
  <c r="C22" i="2" s="1"/>
  <c r="E10" i="2" l="1"/>
  <c r="E21" i="2" l="1"/>
  <c r="B20" i="2" l="1"/>
  <c r="D22" i="2"/>
  <c r="H22" i="2" s="1"/>
  <c r="E18" i="2"/>
  <c r="B22" i="2" l="1"/>
  <c r="E20" i="2"/>
  <c r="E22" i="2" l="1"/>
  <c r="B11" i="2" l="1"/>
  <c r="B13" i="2" s="1"/>
  <c r="H34" i="2" l="1"/>
  <c r="H13" i="2"/>
  <c r="E11" i="2"/>
  <c r="D36" i="2" l="1"/>
  <c r="D38" i="2" s="1"/>
  <c r="E34" i="2"/>
  <c r="C13" i="2" l="1"/>
  <c r="E12" i="2" l="1"/>
  <c r="E13" i="2" l="1"/>
</calcChain>
</file>

<file path=xl/sharedStrings.xml><?xml version="1.0" encoding="utf-8"?>
<sst xmlns="http://schemas.openxmlformats.org/spreadsheetml/2006/main" count="68" uniqueCount="55">
  <si>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</si>
  <si>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</si>
  <si>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</si>
  <si>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</si>
  <si>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</si>
  <si>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</si>
  <si>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</si>
  <si>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</si>
  <si>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</si>
  <si>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</si>
  <si>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</si>
  <si>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</si>
  <si>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</si>
  <si>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</si>
  <si>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</si>
  <si>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</si>
  <si>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</si>
  <si>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</si>
  <si>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</si>
  <si>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</si>
  <si>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</si>
  <si>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</si>
  <si>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</si>
  <si>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</si>
  <si>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Kurzové rozdíly na devizových účtech</t>
  </si>
  <si>
    <t xml:space="preserve">• Operace z peněžních účtů </t>
  </si>
  <si>
    <t>• Dlouhodobé přijaté půjčené prostředky</t>
  </si>
  <si>
    <t>o) mylné platby</t>
  </si>
  <si>
    <t>1. Bilance příjmů, výdajů a financování Olomouckého kraje k 31.12.2022</t>
  </si>
  <si>
    <t>Zůstatek na bankovních účtech Olomouckého kraje k 31.12.2022</t>
  </si>
  <si>
    <t xml:space="preserve">• Aktivní krátkodobé operace řízení likvidity - příjmy </t>
  </si>
  <si>
    <t>• Aktivní krátkodobé operace řízení likvidity - výdaje</t>
  </si>
  <si>
    <t>Počáteční zůstatek k 1.1.2022</t>
  </si>
  <si>
    <t>zapojeno do rozpočtu roku 2022</t>
  </si>
  <si>
    <t>a) zapojení části zůstatku na bankovních účtech  ve schváleném rozpočtu Olomouckého kraje na rok 2022, schváleném Zastupitelstvem Olomouckého kraje dne 20.2.2023</t>
  </si>
  <si>
    <t>Zůstatek bankovních účtů k 31.12.2022 - k použití v roce 2023</t>
  </si>
  <si>
    <t>b) zapojení části zůstatku na bankovních účtech  ve schváleném rozpočtu Olomouckého kraje na rok 2022, schváleném Zastupitelstvem Olomouckého kraje dne 24.4.2023</t>
  </si>
  <si>
    <t>d) zůstatek na fondu sociálních potřeb (zapojuje se samostatně - Příloha č. 5)</t>
  </si>
  <si>
    <t>e) zůstatek na fondu na podporu výstavby a obnovy vodohospodářské infrastruktury na území Olomouckého kraje - Příloha č. 6)</t>
  </si>
  <si>
    <t>f) zůstatek na účtu pro Evropské programy (ORJ - 34) - zapojeno usnesením Rady Olomouckého kraje ze dne 16.1.2023</t>
  </si>
  <si>
    <t>g) zůstatek na účtu pro Evropské programy (ORJ - 50) - zapojeno usnesením Rady Olomouckého kraje ze dne 16.1.2023</t>
  </si>
  <si>
    <t>h) zůstatek na účtu pro Evropské programy (ORJ - 59) - zapojeno usnesením Rady Olomouckého kraje ze dne 16.1.2023</t>
  </si>
  <si>
    <t>i) zůstatek na účtu pro Evropské programy (ORJ - 60) - zapojeno usnesením Rady Olomouckého kraje ze dne 16.1.2023</t>
  </si>
  <si>
    <t>j) zůstatek na účtu pro Evropské programy (ORJ - 64) - zapojeno usnesením Rady Olomouckého kraje ze dne 16.1.2023</t>
  </si>
  <si>
    <t>k) zůstatek na účtu pro Evropské programy (ORJ - 74) - zapojeno usnesením Rady Olomouckého kraje ze dne 30.1.2023</t>
  </si>
  <si>
    <t>l) zůstatek na účtu pro Evropské programy (ORJ - 76) - zapojeno usnesením Rady Olomouckého kraje ze dne 30.1.2023</t>
  </si>
  <si>
    <t>m) zůstatek na účtu pro Evropské programy (ORJ - 77) - zapojeno usnesením Rady Olomouckého kraje ze dne 16.1.2023</t>
  </si>
  <si>
    <t>n) zůstatek na účtu pro Evropské programy (ORJ - 79) - zapojeno usnesením Rady Olomouckého kraje ze dne 16.1.2023</t>
  </si>
  <si>
    <t>o) zapojení zůstatku projektu  "Internationalisation in Higher Education for Society in Europe" v rámci programu Erasmus+ - zapojeno usnesením Rady Olomouckého kraje ze dne 30.1.2023</t>
  </si>
  <si>
    <t>p) finanční vypořádání se státním rozpočtem - Příloha č. 8 - zapojeno usnesením Rady Olomouckého kraje ze dne 30.1.2023 a 13.3.2023</t>
  </si>
  <si>
    <t>c) zapojení zůstatku na bankovním účtu pro čerpání revolvingového úvěru - zapojeno usnesením Rady Olomouckého kraje ze dne 16.1.2023 + 17.4.2023</t>
  </si>
  <si>
    <r>
      <t>•</t>
    </r>
    <r>
      <rPr>
        <sz val="13.5"/>
        <color theme="1"/>
        <rFont val="Arial CE"/>
        <charset val="238"/>
      </rPr>
      <t xml:space="preserve"> Daňové příjmy</t>
    </r>
  </si>
  <si>
    <r>
      <t>•</t>
    </r>
    <r>
      <rPr>
        <sz val="13.5"/>
        <color theme="1"/>
        <rFont val="Arial CE"/>
        <charset val="238"/>
      </rPr>
      <t xml:space="preserve"> Nedaňové příjmy</t>
    </r>
  </si>
  <si>
    <r>
      <t>•</t>
    </r>
    <r>
      <rPr>
        <sz val="13.5"/>
        <color theme="1"/>
        <rFont val="Arial CE"/>
        <charset val="238"/>
      </rPr>
      <t xml:space="preserve"> Kapitálové příjmy</t>
    </r>
  </si>
  <si>
    <r>
      <t>•</t>
    </r>
    <r>
      <rPr>
        <sz val="13.5"/>
        <color theme="1"/>
        <rFont val="Arial CE"/>
        <charset val="238"/>
      </rPr>
      <t xml:space="preserve"> Přijaté transfery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</si>
</sst>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\ &quot;Kč&quot;"/>
    <numFmt numFmtId="166" formatCode="#,##0.000"/>
  </numFmts>
  <fonts count="3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 CE"/>
      <charset val="238"/>
    </font>
    <font>
      <sz val="11"/>
      <color theme="1"/>
      <name val="Arial CE"/>
      <charset val="238"/>
    </font>
    <font>
      <sz val="12"/>
      <color theme="1"/>
      <name val="Arial CE"/>
      <charset val="238"/>
    </font>
    <font>
      <sz val="12"/>
      <color theme="1"/>
      <name val="Arial"/>
      <family val="2"/>
      <charset val="238"/>
    </font>
    <font>
      <sz val="13.5"/>
      <color theme="1"/>
      <name val="Arial"/>
      <family val="2"/>
      <charset val="238"/>
    </font>
    <font>
      <sz val="13.5"/>
      <color theme="1"/>
      <name val="Arial CE"/>
      <charset val="238"/>
    </font>
    <font>
      <b/>
      <sz val="13.5"/>
      <color theme="1"/>
      <name val="Arial CE"/>
      <charset val="238"/>
    </font>
    <font>
      <b/>
      <sz val="13.5"/>
      <color theme="1"/>
      <name val="Arial"/>
      <family val="2"/>
      <charset val="238"/>
    </font>
    <font>
      <sz val="13.5"/>
      <color theme="1"/>
      <name val="Arial CE"/>
      <family val="2"/>
      <charset val="238"/>
    </font>
    <font>
      <b/>
      <sz val="11"/>
      <color theme="1"/>
      <name val="Arial CE"/>
      <charset val="238"/>
    </font>
    <font>
      <b/>
      <sz val="13.5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3.5"/>
      <name val="Arial"/>
      <family val="2"/>
      <charset val="238"/>
    </font>
    <font>
      <b/>
      <sz val="13.5"/>
      <name val="Arial"/>
      <family val="2"/>
      <charset val="238"/>
    </font>
    <font>
      <sz val="13.5"/>
      <name val="Arial CE"/>
      <family val="2"/>
      <charset val="238"/>
    </font>
    <font>
      <b/>
      <sz val="13.5"/>
      <name val="Arial CE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" fontId="1" fillId="0" borderId="0"/>
  </cellStyleXfs>
  <cellXfs count="160">
    <xf numFmtId="0" fontId="0" fillId="0" borderId="0" xfId="0"/>
    <xf numFmtId="3" fontId="5" fillId="0" borderId="0" xfId="1" applyFont="1"/>
    <xf numFmtId="3" fontId="6" fillId="0" borderId="0" xfId="1" applyFont="1"/>
    <xf numFmtId="4" fontId="6" fillId="0" borderId="0" xfId="1" applyNumberFormat="1" applyFont="1" applyFill="1" applyBorder="1"/>
    <xf numFmtId="3" fontId="6" fillId="0" borderId="0" xfId="1" applyFont="1" applyFill="1" applyBorder="1"/>
    <xf numFmtId="0" fontId="3" fillId="0" borderId="0" xfId="0" applyFont="1"/>
    <xf numFmtId="4" fontId="3" fillId="0" borderId="0" xfId="0" applyNumberFormat="1" applyFont="1"/>
    <xf numFmtId="3" fontId="7" fillId="2" borderId="0" xfId="1" applyFont="1" applyFill="1"/>
    <xf numFmtId="4" fontId="7" fillId="2" borderId="0" xfId="1" applyNumberFormat="1" applyFont="1" applyFill="1"/>
    <xf numFmtId="4" fontId="6" fillId="3" borderId="0" xfId="1" applyNumberFormat="1" applyFont="1" applyFill="1" applyBorder="1" applyAlignment="1">
      <alignment horizontal="right"/>
    </xf>
    <xf numFmtId="4" fontId="8" fillId="0" borderId="0" xfId="0" applyNumberFormat="1" applyFont="1"/>
    <xf numFmtId="0" fontId="8" fillId="0" borderId="0" xfId="0" applyFont="1"/>
    <xf numFmtId="4" fontId="8" fillId="2" borderId="0" xfId="0" applyNumberFormat="1" applyFont="1" applyFill="1"/>
    <xf numFmtId="0" fontId="8" fillId="2" borderId="0" xfId="0" applyFont="1" applyFill="1"/>
    <xf numFmtId="3" fontId="9" fillId="0" borderId="0" xfId="1" applyFont="1"/>
    <xf numFmtId="3" fontId="6" fillId="0" borderId="0" xfId="1" applyFont="1" applyAlignment="1">
      <alignment horizontal="right"/>
    </xf>
    <xf numFmtId="3" fontId="10" fillId="0" borderId="0" xfId="1" applyFont="1" applyAlignment="1">
      <alignment horizontal="right"/>
    </xf>
    <xf numFmtId="3" fontId="11" fillId="0" borderId="3" xfId="1" applyFont="1" applyFill="1" applyBorder="1"/>
    <xf numFmtId="3" fontId="12" fillId="0" borderId="2" xfId="0" applyNumberFormat="1" applyFont="1" applyFill="1" applyBorder="1" applyAlignment="1">
      <alignment horizontal="center" vertical="center" wrapText="1"/>
    </xf>
    <xf numFmtId="3" fontId="11" fillId="0" borderId="2" xfId="1" applyFont="1" applyFill="1" applyBorder="1" applyAlignment="1">
      <alignment horizontal="center" vertical="center"/>
    </xf>
    <xf numFmtId="3" fontId="11" fillId="0" borderId="4" xfId="1" applyFont="1" applyFill="1" applyBorder="1" applyAlignment="1">
      <alignment horizontal="center" vertical="center"/>
    </xf>
    <xf numFmtId="4" fontId="11" fillId="0" borderId="0" xfId="1" applyNumberFormat="1" applyFont="1" applyFill="1" applyBorder="1"/>
    <xf numFmtId="3" fontId="11" fillId="0" borderId="0" xfId="1" applyFont="1" applyFill="1" applyBorder="1"/>
    <xf numFmtId="0" fontId="12" fillId="0" borderId="0" xfId="0" applyFont="1" applyFill="1"/>
    <xf numFmtId="3" fontId="13" fillId="0" borderId="7" xfId="1" applyFont="1" applyFill="1" applyBorder="1"/>
    <xf numFmtId="4" fontId="14" fillId="2" borderId="10" xfId="1" applyNumberFormat="1" applyFont="1" applyFill="1" applyBorder="1"/>
    <xf numFmtId="164" fontId="13" fillId="0" borderId="1" xfId="0" applyNumberFormat="1" applyFont="1" applyFill="1" applyBorder="1"/>
    <xf numFmtId="4" fontId="14" fillId="0" borderId="0" xfId="1" applyNumberFormat="1" applyFont="1" applyFill="1" applyBorder="1"/>
    <xf numFmtId="3" fontId="14" fillId="0" borderId="0" xfId="1" applyFont="1" applyFill="1" applyBorder="1"/>
    <xf numFmtId="0" fontId="13" fillId="0" borderId="0" xfId="0" applyFont="1" applyFill="1"/>
    <xf numFmtId="4" fontId="14" fillId="2" borderId="8" xfId="1" applyNumberFormat="1" applyFont="1" applyFill="1" applyBorder="1"/>
    <xf numFmtId="3" fontId="13" fillId="0" borderId="11" xfId="1" applyFont="1" applyFill="1" applyBorder="1"/>
    <xf numFmtId="4" fontId="14" fillId="2" borderId="12" xfId="1" applyNumberFormat="1" applyFont="1" applyFill="1" applyBorder="1"/>
    <xf numFmtId="3" fontId="15" fillId="0" borderId="11" xfId="1" applyFont="1" applyFill="1" applyBorder="1"/>
    <xf numFmtId="4" fontId="15" fillId="2" borderId="12" xfId="1" applyNumberFormat="1" applyFont="1" applyFill="1" applyBorder="1"/>
    <xf numFmtId="164" fontId="16" fillId="0" borderId="6" xfId="0" applyNumberFormat="1" applyFont="1" applyFill="1" applyBorder="1"/>
    <xf numFmtId="4" fontId="15" fillId="0" borderId="0" xfId="1" applyNumberFormat="1" applyFont="1" applyFill="1" applyBorder="1"/>
    <xf numFmtId="3" fontId="15" fillId="0" borderId="0" xfId="1" applyFont="1" applyFill="1" applyBorder="1"/>
    <xf numFmtId="0" fontId="16" fillId="0" borderId="0" xfId="0" applyFont="1" applyFill="1"/>
    <xf numFmtId="1" fontId="17" fillId="0" borderId="13" xfId="1" applyNumberFormat="1" applyFont="1" applyFill="1" applyBorder="1" applyAlignment="1">
      <alignment horizontal="left"/>
    </xf>
    <xf numFmtId="164" fontId="13" fillId="0" borderId="1" xfId="0" applyNumberFormat="1" applyFont="1" applyFill="1" applyBorder="1" applyAlignment="1">
      <alignment shrinkToFit="1"/>
    </xf>
    <xf numFmtId="4" fontId="17" fillId="0" borderId="0" xfId="1" applyNumberFormat="1" applyFont="1" applyFill="1" applyBorder="1"/>
    <xf numFmtId="3" fontId="17" fillId="0" borderId="0" xfId="1" applyFont="1" applyFill="1" applyBorder="1"/>
    <xf numFmtId="1" fontId="15" fillId="0" borderId="14" xfId="1" applyNumberFormat="1" applyFont="1" applyFill="1" applyBorder="1" applyAlignment="1">
      <alignment horizontal="left" wrapText="1"/>
    </xf>
    <xf numFmtId="4" fontId="15" fillId="2" borderId="15" xfId="1" applyNumberFormat="1" applyFont="1" applyFill="1" applyBorder="1"/>
    <xf numFmtId="164" fontId="16" fillId="0" borderId="16" xfId="0" applyNumberFormat="1" applyFont="1" applyFill="1" applyBorder="1"/>
    <xf numFmtId="4" fontId="18" fillId="0" borderId="0" xfId="1" applyNumberFormat="1" applyFont="1" applyFill="1" applyBorder="1"/>
    <xf numFmtId="4" fontId="19" fillId="0" borderId="0" xfId="0" applyNumberFormat="1" applyFont="1" applyFill="1" applyBorder="1"/>
    <xf numFmtId="0" fontId="3" fillId="0" borderId="0" xfId="0" applyFont="1" applyFill="1"/>
    <xf numFmtId="4" fontId="3" fillId="0" borderId="0" xfId="0" applyNumberFormat="1" applyFont="1" applyFill="1"/>
    <xf numFmtId="3" fontId="9" fillId="0" borderId="0" xfId="1" applyFont="1" applyFill="1"/>
    <xf numFmtId="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3" fontId="10" fillId="0" borderId="0" xfId="1" applyFont="1" applyFill="1" applyAlignment="1">
      <alignment horizontal="right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12" fillId="0" borderId="3" xfId="0" applyFont="1" applyFill="1" applyBorder="1" applyAlignment="1">
      <alignment horizontal="left" vertical="center"/>
    </xf>
    <xf numFmtId="3" fontId="12" fillId="0" borderId="4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7" xfId="0" applyFont="1" applyFill="1" applyBorder="1" applyAlignment="1">
      <alignment wrapText="1"/>
    </xf>
    <xf numFmtId="4" fontId="13" fillId="2" borderId="8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16" fillId="0" borderId="0" xfId="0" applyFont="1" applyFill="1" applyBorder="1"/>
    <xf numFmtId="0" fontId="13" fillId="0" borderId="7" xfId="0" applyFont="1" applyFill="1" applyBorder="1"/>
    <xf numFmtId="4" fontId="13" fillId="2" borderId="8" xfId="0" applyNumberFormat="1" applyFont="1" applyFill="1" applyBorder="1"/>
    <xf numFmtId="0" fontId="16" fillId="0" borderId="5" xfId="0" applyFont="1" applyFill="1" applyBorder="1" applyAlignment="1"/>
    <xf numFmtId="4" fontId="16" fillId="2" borderId="9" xfId="0" applyNumberFormat="1" applyFont="1" applyFill="1" applyBorder="1" applyAlignment="1"/>
    <xf numFmtId="4" fontId="16" fillId="0" borderId="0" xfId="0" applyNumberFormat="1" applyFont="1" applyFill="1" applyBorder="1"/>
    <xf numFmtId="3" fontId="16" fillId="0" borderId="0" xfId="0" applyNumberFormat="1" applyFont="1" applyFill="1"/>
    <xf numFmtId="1" fontId="17" fillId="0" borderId="13" xfId="0" applyNumberFormat="1" applyFont="1" applyFill="1" applyBorder="1" applyAlignment="1">
      <alignment horizontal="left"/>
    </xf>
    <xf numFmtId="4" fontId="14" fillId="2" borderId="8" xfId="0" applyNumberFormat="1" applyFont="1" applyFill="1" applyBorder="1"/>
    <xf numFmtId="164" fontId="12" fillId="0" borderId="1" xfId="0" applyNumberFormat="1" applyFont="1" applyFill="1" applyBorder="1" applyAlignment="1">
      <alignment shrinkToFit="1"/>
    </xf>
    <xf numFmtId="0" fontId="17" fillId="0" borderId="0" xfId="0" applyFont="1" applyFill="1" applyBorder="1"/>
    <xf numFmtId="0" fontId="17" fillId="0" borderId="0" xfId="0" applyFont="1" applyFill="1"/>
    <xf numFmtId="1" fontId="15" fillId="0" borderId="14" xfId="0" applyNumberFormat="1" applyFont="1" applyFill="1" applyBorder="1" applyAlignment="1">
      <alignment horizontal="left" wrapText="1"/>
    </xf>
    <xf numFmtId="4" fontId="15" fillId="2" borderId="15" xfId="0" applyNumberFormat="1" applyFont="1" applyFill="1" applyBorder="1"/>
    <xf numFmtId="164" fontId="16" fillId="0" borderId="17" xfId="0" applyNumberFormat="1" applyFont="1" applyFill="1" applyBorder="1"/>
    <xf numFmtId="4" fontId="20" fillId="0" borderId="0" xfId="0" applyNumberFormat="1" applyFont="1" applyFill="1" applyBorder="1"/>
    <xf numFmtId="0" fontId="19" fillId="0" borderId="0" xfId="0" applyFont="1" applyFill="1"/>
    <xf numFmtId="0" fontId="4" fillId="0" borderId="0" xfId="0" applyFont="1" applyFill="1"/>
    <xf numFmtId="0" fontId="13" fillId="2" borderId="7" xfId="0" applyFont="1" applyFill="1" applyBorder="1" applyAlignment="1">
      <alignment wrapText="1"/>
    </xf>
    <xf numFmtId="164" fontId="13" fillId="2" borderId="1" xfId="0" applyNumberFormat="1" applyFont="1" applyFill="1" applyBorder="1"/>
    <xf numFmtId="4" fontId="13" fillId="2" borderId="0" xfId="0" applyNumberFormat="1" applyFont="1" applyFill="1" applyBorder="1"/>
    <xf numFmtId="0" fontId="16" fillId="2" borderId="0" xfId="0" applyFont="1" applyFill="1" applyBorder="1"/>
    <xf numFmtId="0" fontId="16" fillId="2" borderId="0" xfId="0" applyFont="1" applyFill="1"/>
    <xf numFmtId="0" fontId="13" fillId="2" borderId="0" xfId="0" applyFont="1" applyFill="1"/>
    <xf numFmtId="4" fontId="21" fillId="0" borderId="0" xfId="0" applyNumberFormat="1" applyFont="1" applyFill="1" applyBorder="1"/>
    <xf numFmtId="0" fontId="21" fillId="0" borderId="0" xfId="0" applyFont="1" applyFill="1"/>
    <xf numFmtId="0" fontId="16" fillId="0" borderId="19" xfId="0" applyFont="1" applyFill="1" applyBorder="1" applyAlignment="1"/>
    <xf numFmtId="4" fontId="16" fillId="2" borderId="15" xfId="0" applyNumberFormat="1" applyFont="1" applyFill="1" applyBorder="1" applyAlignment="1"/>
    <xf numFmtId="4" fontId="21" fillId="0" borderId="0" xfId="0" applyNumberFormat="1" applyFont="1" applyFill="1"/>
    <xf numFmtId="3" fontId="21" fillId="0" borderId="0" xfId="0" applyNumberFormat="1" applyFont="1" applyFill="1"/>
    <xf numFmtId="0" fontId="4" fillId="0" borderId="20" xfId="0" applyFont="1" applyFill="1" applyBorder="1"/>
    <xf numFmtId="0" fontId="22" fillId="0" borderId="18" xfId="0" applyFont="1" applyFill="1" applyBorder="1"/>
    <xf numFmtId="4" fontId="22" fillId="2" borderId="18" xfId="0" applyNumberFormat="1" applyFont="1" applyFill="1" applyBorder="1"/>
    <xf numFmtId="4" fontId="23" fillId="2" borderId="0" xfId="0" applyNumberFormat="1" applyFont="1" applyFill="1" applyBorder="1"/>
    <xf numFmtId="0" fontId="22" fillId="0" borderId="0" xfId="0" applyFont="1" applyFill="1" applyBorder="1"/>
    <xf numFmtId="0" fontId="22" fillId="0" borderId="0" xfId="0" applyFont="1" applyFill="1"/>
    <xf numFmtId="0" fontId="24" fillId="0" borderId="0" xfId="0" applyFont="1"/>
    <xf numFmtId="0" fontId="21" fillId="0" borderId="0" xfId="0" applyFont="1"/>
    <xf numFmtId="4" fontId="25" fillId="0" borderId="0" xfId="0" applyNumberFormat="1" applyFont="1" applyFill="1" applyBorder="1"/>
    <xf numFmtId="0" fontId="21" fillId="0" borderId="0" xfId="0" applyFont="1" applyFill="1" applyBorder="1"/>
    <xf numFmtId="4" fontId="21" fillId="0" borderId="0" xfId="0" applyNumberFormat="1" applyFont="1"/>
    <xf numFmtId="4" fontId="4" fillId="2" borderId="0" xfId="0" applyNumberFormat="1" applyFont="1" applyFill="1" applyAlignment="1">
      <alignment horizontal="right"/>
    </xf>
    <xf numFmtId="0" fontId="21" fillId="2" borderId="0" xfId="0" applyFont="1" applyFill="1"/>
    <xf numFmtId="0" fontId="4" fillId="2" borderId="0" xfId="0" applyFont="1" applyFill="1"/>
    <xf numFmtId="4" fontId="4" fillId="2" borderId="0" xfId="0" applyNumberFormat="1" applyFont="1" applyFill="1"/>
    <xf numFmtId="4" fontId="3" fillId="2" borderId="0" xfId="0" applyNumberFormat="1" applyFont="1" applyFill="1"/>
    <xf numFmtId="165" fontId="4" fillId="2" borderId="0" xfId="0" applyNumberFormat="1" applyFont="1" applyFill="1"/>
    <xf numFmtId="4" fontId="25" fillId="2" borderId="0" xfId="0" applyNumberFormat="1" applyFont="1" applyFill="1"/>
    <xf numFmtId="0" fontId="22" fillId="2" borderId="18" xfId="0" applyFont="1" applyFill="1" applyBorder="1"/>
    <xf numFmtId="2" fontId="3" fillId="0" borderId="0" xfId="0" applyNumberFormat="1" applyFont="1"/>
    <xf numFmtId="0" fontId="27" fillId="2" borderId="18" xfId="0" applyFont="1" applyFill="1" applyBorder="1"/>
    <xf numFmtId="0" fontId="4" fillId="2" borderId="0" xfId="0" applyFont="1" applyFill="1" applyAlignment="1">
      <alignment wrapText="1"/>
    </xf>
    <xf numFmtId="165" fontId="4" fillId="2" borderId="0" xfId="0" applyNumberFormat="1" applyFont="1" applyFill="1" applyAlignment="1"/>
    <xf numFmtId="165" fontId="3" fillId="2" borderId="0" xfId="0" applyNumberFormat="1" applyFont="1" applyFill="1" applyAlignment="1"/>
    <xf numFmtId="165" fontId="22" fillId="2" borderId="18" xfId="0" applyNumberFormat="1" applyFont="1" applyFill="1" applyBorder="1" applyAlignment="1"/>
    <xf numFmtId="165" fontId="26" fillId="2" borderId="18" xfId="0" applyNumberFormat="1" applyFont="1" applyFill="1" applyBorder="1" applyAlignment="1"/>
    <xf numFmtId="0" fontId="4" fillId="2" borderId="0" xfId="0" applyFont="1" applyFill="1" applyAlignment="1">
      <alignment horizontal="left" wrapText="1"/>
    </xf>
    <xf numFmtId="165" fontId="4" fillId="2" borderId="0" xfId="0" applyNumberFormat="1" applyFont="1" applyFill="1" applyAlignment="1">
      <alignment horizontal="right"/>
    </xf>
    <xf numFmtId="165" fontId="21" fillId="2" borderId="0" xfId="0" applyNumberFormat="1" applyFont="1" applyFill="1" applyAlignment="1"/>
    <xf numFmtId="0" fontId="4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28" fillId="0" borderId="0" xfId="0" applyFont="1"/>
    <xf numFmtId="4" fontId="28" fillId="0" borderId="0" xfId="0" applyNumberFormat="1" applyFont="1"/>
    <xf numFmtId="3" fontId="1" fillId="0" borderId="0" xfId="1" applyFont="1" applyFill="1" applyBorder="1"/>
    <xf numFmtId="4" fontId="29" fillId="0" borderId="0" xfId="0" applyNumberFormat="1" applyFont="1"/>
    <xf numFmtId="4" fontId="29" fillId="2" borderId="0" xfId="0" applyNumberFormat="1" applyFont="1" applyFill="1"/>
    <xf numFmtId="0" fontId="30" fillId="0" borderId="0" xfId="0" applyFont="1" applyFill="1"/>
    <xf numFmtId="4" fontId="30" fillId="0" borderId="0" xfId="0" applyNumberFormat="1" applyFont="1" applyFill="1"/>
    <xf numFmtId="0" fontId="31" fillId="0" borderId="0" xfId="0" applyFont="1" applyFill="1"/>
    <xf numFmtId="166" fontId="31" fillId="0" borderId="0" xfId="0" applyNumberFormat="1" applyFont="1" applyFill="1"/>
    <xf numFmtId="4" fontId="31" fillId="0" borderId="0" xfId="0" applyNumberFormat="1" applyFont="1" applyFill="1"/>
    <xf numFmtId="0" fontId="32" fillId="0" borderId="0" xfId="0" applyFont="1" applyFill="1"/>
    <xf numFmtId="4" fontId="32" fillId="0" borderId="0" xfId="0" applyNumberFormat="1" applyFont="1" applyFill="1"/>
    <xf numFmtId="0" fontId="28" fillId="0" borderId="0" xfId="0" applyFont="1" applyFill="1"/>
    <xf numFmtId="4" fontId="28" fillId="0" borderId="0" xfId="0" applyNumberFormat="1" applyFont="1" applyFill="1"/>
    <xf numFmtId="0" fontId="30" fillId="0" borderId="0" xfId="0" applyFont="1" applyFill="1" applyBorder="1" applyAlignment="1">
      <alignment vertical="center"/>
    </xf>
    <xf numFmtId="4" fontId="30" fillId="0" borderId="0" xfId="0" applyNumberFormat="1" applyFont="1" applyFill="1" applyAlignment="1">
      <alignment vertical="center"/>
    </xf>
    <xf numFmtId="4" fontId="31" fillId="0" borderId="0" xfId="0" applyNumberFormat="1" applyFont="1" applyFill="1" applyBorder="1"/>
    <xf numFmtId="0" fontId="33" fillId="0" borderId="0" xfId="0" applyFont="1" applyFill="1" applyBorder="1"/>
    <xf numFmtId="4" fontId="33" fillId="0" borderId="0" xfId="0" applyNumberFormat="1" applyFont="1" applyFill="1"/>
    <xf numFmtId="4" fontId="34" fillId="0" borderId="0" xfId="0" applyNumberFormat="1" applyFont="1" applyFill="1" applyBorder="1"/>
    <xf numFmtId="4" fontId="34" fillId="0" borderId="0" xfId="0" applyNumberFormat="1" applyFont="1" applyFill="1"/>
    <xf numFmtId="0" fontId="28" fillId="0" borderId="0" xfId="0" applyFont="1" applyFill="1" applyBorder="1"/>
    <xf numFmtId="4" fontId="31" fillId="2" borderId="0" xfId="0" applyNumberFormat="1" applyFont="1" applyFill="1" applyBorder="1"/>
    <xf numFmtId="4" fontId="31" fillId="2" borderId="0" xfId="0" applyNumberFormat="1" applyFont="1" applyFill="1"/>
    <xf numFmtId="4" fontId="35" fillId="0" borderId="0" xfId="0" applyNumberFormat="1" applyFont="1" applyFill="1" applyBorder="1"/>
    <xf numFmtId="4" fontId="35" fillId="0" borderId="0" xfId="0" applyNumberFormat="1" applyFont="1" applyFill="1"/>
    <xf numFmtId="0" fontId="27" fillId="0" borderId="0" xfId="0" applyFont="1" applyFill="1"/>
    <xf numFmtId="4" fontId="27" fillId="0" borderId="0" xfId="0" applyNumberFormat="1" applyFont="1" applyFill="1"/>
    <xf numFmtId="0" fontId="35" fillId="0" borderId="0" xfId="0" applyFont="1"/>
    <xf numFmtId="4" fontId="35" fillId="0" borderId="0" xfId="0" applyNumberFormat="1" applyFont="1"/>
    <xf numFmtId="0" fontId="35" fillId="2" borderId="0" xfId="0" applyFont="1" applyFill="1"/>
    <xf numFmtId="4" fontId="35" fillId="2" borderId="0" xfId="0" applyNumberFormat="1" applyFont="1" applyFill="1"/>
    <xf numFmtId="0" fontId="36" fillId="2" borderId="0" xfId="0" applyFont="1" applyFill="1"/>
    <xf numFmtId="4" fontId="36" fillId="2" borderId="0" xfId="0" applyNumberFormat="1" applyFont="1" applyFill="1"/>
    <xf numFmtId="165" fontId="36" fillId="2" borderId="0" xfId="0" applyNumberFormat="1" applyFont="1" applyFill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BreakPreview" zoomScaleNormal="100" zoomScaleSheetLayoutView="100" workbookViewId="0">
      <selection activeCell="D64" sqref="D62:D64"/>
    </sheetView>
  </sheetViews>
  <sheetFormatPr defaultColWidth="9.140625" defaultRowHeight="12.75" x14ac:dyDescent="0.2"/>
  <cols>
    <col min="1" max="1" width="42.42578125" style="5" customWidth="1"/>
    <col min="2" max="2" width="28.140625" style="5" customWidth="1"/>
    <col min="3" max="3" width="27.42578125" style="5" customWidth="1"/>
    <col min="4" max="4" width="22.5703125" style="5" customWidth="1"/>
    <col min="5" max="5" width="8.7109375" style="5" customWidth="1"/>
    <col min="6" max="6" width="23.140625" style="6" hidden="1" customWidth="1"/>
    <col min="7" max="7" width="27.7109375" style="5" hidden="1" customWidth="1"/>
    <col min="8" max="8" width="24" style="125" customWidth="1"/>
    <col min="9" max="9" width="23.5703125" style="126" customWidth="1"/>
    <col min="10" max="10" width="14.42578125" style="5" customWidth="1"/>
    <col min="11" max="16384" width="9.140625" style="5"/>
  </cols>
  <sheetData>
    <row r="1" spans="1:9" ht="20.25" x14ac:dyDescent="0.3">
      <c r="A1" s="1" t="s">
        <v>28</v>
      </c>
      <c r="B1" s="2"/>
      <c r="C1" s="2"/>
      <c r="D1" s="2"/>
      <c r="E1" s="2"/>
      <c r="F1" s="3"/>
      <c r="G1" s="4"/>
    </row>
    <row r="2" spans="1:9" x14ac:dyDescent="0.2">
      <c r="A2" s="2"/>
      <c r="B2" s="2"/>
      <c r="C2" s="2"/>
      <c r="D2" s="2"/>
      <c r="E2" s="2"/>
      <c r="F2" s="3"/>
      <c r="G2" s="4"/>
    </row>
    <row r="3" spans="1:9" s="11" customFormat="1" ht="15.75" hidden="1" x14ac:dyDescent="0.25">
      <c r="A3" s="7" t="s">
        <v>32</v>
      </c>
      <c r="B3" s="7"/>
      <c r="C3" s="7"/>
      <c r="D3" s="8">
        <v>1217619097.8</v>
      </c>
      <c r="E3" s="7" t="s">
        <v>13</v>
      </c>
      <c r="F3" s="9"/>
      <c r="G3" s="3"/>
      <c r="H3" s="127"/>
      <c r="I3" s="128"/>
    </row>
    <row r="4" spans="1:9" s="13" customFormat="1" ht="15.75" hidden="1" x14ac:dyDescent="0.25">
      <c r="A4" s="7" t="s">
        <v>33</v>
      </c>
      <c r="B4" s="7"/>
      <c r="C4" s="7"/>
      <c r="D4" s="8">
        <v>753691611.48000002</v>
      </c>
      <c r="E4" s="7" t="s">
        <v>13</v>
      </c>
      <c r="F4" s="12"/>
      <c r="H4" s="129">
        <f>D3+D4</f>
        <v>1971310709.28</v>
      </c>
      <c r="I4" s="129"/>
    </row>
    <row r="5" spans="1:9" ht="18.75" thickBot="1" x14ac:dyDescent="0.3">
      <c r="A5" s="14" t="s">
        <v>2</v>
      </c>
      <c r="B5" s="2"/>
      <c r="C5" s="15"/>
      <c r="D5" s="2"/>
      <c r="E5" s="16" t="s">
        <v>14</v>
      </c>
      <c r="F5" s="3"/>
      <c r="G5" s="4"/>
    </row>
    <row r="6" spans="1:9" s="23" customFormat="1" ht="16.5" thickTop="1" thickBot="1" x14ac:dyDescent="0.25">
      <c r="A6" s="17" t="s">
        <v>11</v>
      </c>
      <c r="B6" s="18" t="s">
        <v>4</v>
      </c>
      <c r="C6" s="18" t="s">
        <v>5</v>
      </c>
      <c r="D6" s="19" t="s">
        <v>7</v>
      </c>
      <c r="E6" s="20" t="s">
        <v>8</v>
      </c>
      <c r="F6" s="21"/>
      <c r="G6" s="22"/>
      <c r="H6" s="130"/>
      <c r="I6" s="131"/>
    </row>
    <row r="7" spans="1:9" s="29" customFormat="1" ht="18" thickTop="1" x14ac:dyDescent="0.25">
      <c r="A7" s="24" t="s">
        <v>51</v>
      </c>
      <c r="B7" s="25">
        <v>5244006000</v>
      </c>
      <c r="C7" s="25">
        <v>5251949800</v>
      </c>
      <c r="D7" s="25">
        <v>6379722140.6400003</v>
      </c>
      <c r="E7" s="26">
        <f>D7/C7*100</f>
        <v>121.47340289962408</v>
      </c>
      <c r="F7" s="27"/>
      <c r="G7" s="28"/>
      <c r="H7" s="132"/>
      <c r="I7" s="133"/>
    </row>
    <row r="8" spans="1:9" s="29" customFormat="1" ht="17.25" x14ac:dyDescent="0.25">
      <c r="A8" s="24" t="s">
        <v>52</v>
      </c>
      <c r="B8" s="30">
        <v>473009800</v>
      </c>
      <c r="C8" s="30">
        <v>692293873.15999997</v>
      </c>
      <c r="D8" s="30">
        <v>714108758.53999996</v>
      </c>
      <c r="E8" s="26">
        <f>D8/C8*100</f>
        <v>103.15110189845032</v>
      </c>
      <c r="F8" s="27"/>
      <c r="G8" s="28"/>
      <c r="H8" s="132"/>
      <c r="I8" s="134"/>
    </row>
    <row r="9" spans="1:9" s="29" customFormat="1" ht="17.25" x14ac:dyDescent="0.25">
      <c r="A9" s="24" t="s">
        <v>53</v>
      </c>
      <c r="B9" s="30">
        <v>9005000</v>
      </c>
      <c r="C9" s="30">
        <v>9422825</v>
      </c>
      <c r="D9" s="30">
        <v>4381037</v>
      </c>
      <c r="E9" s="26">
        <f>D9/C9*100</f>
        <v>46.493880550684111</v>
      </c>
      <c r="F9" s="27"/>
      <c r="G9" s="28"/>
      <c r="H9" s="132"/>
      <c r="I9" s="134"/>
    </row>
    <row r="10" spans="1:9" s="29" customFormat="1" ht="17.25" x14ac:dyDescent="0.25">
      <c r="A10" s="31" t="s">
        <v>54</v>
      </c>
      <c r="B10" s="32">
        <v>196149200</v>
      </c>
      <c r="C10" s="32">
        <v>14627299468.370001</v>
      </c>
      <c r="D10" s="32">
        <v>35372273443.160004</v>
      </c>
      <c r="E10" s="26">
        <f t="shared" ref="E10:E13" si="0">D10/C10*100</f>
        <v>241.82367715687252</v>
      </c>
      <c r="F10" s="27"/>
      <c r="G10" s="28"/>
      <c r="H10" s="132"/>
      <c r="I10" s="134"/>
    </row>
    <row r="11" spans="1:9" s="38" customFormat="1" ht="17.25" x14ac:dyDescent="0.25">
      <c r="A11" s="33" t="s">
        <v>12</v>
      </c>
      <c r="B11" s="34">
        <f>B7+B8+B9+B10</f>
        <v>5922170000</v>
      </c>
      <c r="C11" s="34">
        <f>C7+C8+C9+C10</f>
        <v>20580965966.529999</v>
      </c>
      <c r="D11" s="34">
        <f>D7+D8+D9+D10</f>
        <v>42470485379.340004</v>
      </c>
      <c r="E11" s="35">
        <f t="shared" si="0"/>
        <v>206.35807594457933</v>
      </c>
      <c r="F11" s="36"/>
      <c r="G11" s="37"/>
      <c r="H11" s="135"/>
      <c r="I11" s="136"/>
    </row>
    <row r="12" spans="1:9" s="29" customFormat="1" ht="17.25" x14ac:dyDescent="0.25">
      <c r="A12" s="39" t="s">
        <v>9</v>
      </c>
      <c r="B12" s="30">
        <v>11315000</v>
      </c>
      <c r="C12" s="30">
        <v>11555000</v>
      </c>
      <c r="D12" s="30">
        <v>20755662303.790001</v>
      </c>
      <c r="E12" s="40">
        <f t="shared" si="0"/>
        <v>179624.9442128083</v>
      </c>
      <c r="F12" s="41"/>
      <c r="G12" s="42"/>
      <c r="H12" s="132"/>
      <c r="I12" s="134"/>
    </row>
    <row r="13" spans="1:9" s="38" customFormat="1" ht="35.25" thickBot="1" x14ac:dyDescent="0.3">
      <c r="A13" s="43" t="s">
        <v>10</v>
      </c>
      <c r="B13" s="44">
        <f>B11-B12</f>
        <v>5910855000</v>
      </c>
      <c r="C13" s="44">
        <f>C11-C12</f>
        <v>20569410966.529999</v>
      </c>
      <c r="D13" s="44">
        <f>D11-D12</f>
        <v>21714823075.550003</v>
      </c>
      <c r="E13" s="45">
        <f t="shared" si="0"/>
        <v>105.56852167951621</v>
      </c>
      <c r="F13" s="46"/>
      <c r="G13" s="47"/>
      <c r="H13" s="136">
        <f>SUM(D13)</f>
        <v>21714823075.550003</v>
      </c>
      <c r="I13" s="136"/>
    </row>
    <row r="14" spans="1:9" s="48" customFormat="1" ht="13.5" thickTop="1" x14ac:dyDescent="0.2">
      <c r="F14" s="49"/>
      <c r="H14" s="137"/>
      <c r="I14" s="138"/>
    </row>
    <row r="15" spans="1:9" s="48" customFormat="1" ht="6.75" customHeight="1" x14ac:dyDescent="0.2">
      <c r="F15" s="49"/>
      <c r="H15" s="137"/>
      <c r="I15" s="138"/>
    </row>
    <row r="16" spans="1:9" s="48" customFormat="1" ht="18.75" thickBot="1" x14ac:dyDescent="0.3">
      <c r="A16" s="50" t="s">
        <v>3</v>
      </c>
      <c r="B16" s="51"/>
      <c r="C16" s="52"/>
      <c r="D16" s="52"/>
      <c r="E16" s="53" t="s">
        <v>14</v>
      </c>
      <c r="F16" s="54"/>
      <c r="G16" s="55"/>
      <c r="H16" s="137"/>
      <c r="I16" s="138"/>
    </row>
    <row r="17" spans="1:11" s="23" customFormat="1" ht="16.5" thickTop="1" thickBot="1" x14ac:dyDescent="0.25">
      <c r="A17" s="56" t="s">
        <v>0</v>
      </c>
      <c r="B17" s="18" t="s">
        <v>4</v>
      </c>
      <c r="C17" s="18" t="s">
        <v>5</v>
      </c>
      <c r="D17" s="19" t="s">
        <v>7</v>
      </c>
      <c r="E17" s="57" t="s">
        <v>8</v>
      </c>
      <c r="F17" s="58"/>
      <c r="G17" s="59"/>
      <c r="H17" s="139"/>
      <c r="I17" s="140"/>
      <c r="J17" s="60"/>
      <c r="K17" s="60"/>
    </row>
    <row r="18" spans="1:11" s="29" customFormat="1" ht="18" thickTop="1" x14ac:dyDescent="0.25">
      <c r="A18" s="61" t="s">
        <v>16</v>
      </c>
      <c r="B18" s="62">
        <v>5155265000</v>
      </c>
      <c r="C18" s="62">
        <v>19530745394.900002</v>
      </c>
      <c r="D18" s="62">
        <v>39760330050.879997</v>
      </c>
      <c r="E18" s="26">
        <f t="shared" ref="E18:E22" si="1">D18/C18*100</f>
        <v>203.57814946101587</v>
      </c>
      <c r="F18" s="63"/>
      <c r="G18" s="64"/>
      <c r="H18" s="132"/>
      <c r="I18" s="141"/>
      <c r="J18" s="38"/>
      <c r="K18" s="38"/>
    </row>
    <row r="19" spans="1:11" s="29" customFormat="1" ht="17.25" x14ac:dyDescent="0.25">
      <c r="A19" s="65" t="s">
        <v>18</v>
      </c>
      <c r="B19" s="66">
        <v>1208564000</v>
      </c>
      <c r="C19" s="66">
        <v>1909939179.9400001</v>
      </c>
      <c r="D19" s="66">
        <v>1601443541.8800001</v>
      </c>
      <c r="E19" s="26">
        <f>D19/C19*100</f>
        <v>83.847881581774175</v>
      </c>
      <c r="F19" s="63"/>
      <c r="G19" s="64"/>
      <c r="H19" s="141"/>
      <c r="I19" s="134"/>
      <c r="J19" s="38"/>
      <c r="K19" s="38"/>
    </row>
    <row r="20" spans="1:11" s="38" customFormat="1" ht="17.25" x14ac:dyDescent="0.25">
      <c r="A20" s="67" t="s">
        <v>1</v>
      </c>
      <c r="B20" s="68">
        <f>SUM(B18:B19)</f>
        <v>6363829000</v>
      </c>
      <c r="C20" s="68">
        <f>SUM(C18:C19)</f>
        <v>21440684574.84</v>
      </c>
      <c r="D20" s="68">
        <f>SUM(D18:D19)</f>
        <v>41361773592.759995</v>
      </c>
      <c r="E20" s="35">
        <f t="shared" si="1"/>
        <v>192.91256045666</v>
      </c>
      <c r="F20" s="69"/>
      <c r="G20" s="64"/>
      <c r="H20" s="141"/>
      <c r="I20" s="134"/>
      <c r="J20" s="70"/>
      <c r="K20" s="70"/>
    </row>
    <row r="21" spans="1:11" s="29" customFormat="1" ht="17.25" x14ac:dyDescent="0.25">
      <c r="A21" s="71" t="s">
        <v>9</v>
      </c>
      <c r="B21" s="72">
        <v>11315000</v>
      </c>
      <c r="C21" s="72">
        <v>11555000</v>
      </c>
      <c r="D21" s="72">
        <v>20755662303.790001</v>
      </c>
      <c r="E21" s="73">
        <f>D21/C21*100</f>
        <v>179624.9442128083</v>
      </c>
      <c r="F21" s="41"/>
      <c r="G21" s="74"/>
      <c r="H21" s="142"/>
      <c r="I21" s="143"/>
      <c r="J21" s="75"/>
      <c r="K21" s="75"/>
    </row>
    <row r="22" spans="1:11" s="38" customFormat="1" ht="35.25" thickBot="1" x14ac:dyDescent="0.3">
      <c r="A22" s="76" t="s">
        <v>6</v>
      </c>
      <c r="B22" s="77">
        <f>B20-B21</f>
        <v>6352514000</v>
      </c>
      <c r="C22" s="77">
        <f>C20-C21</f>
        <v>21429129574.84</v>
      </c>
      <c r="D22" s="77">
        <f>D20-D21</f>
        <v>20606111288.969994</v>
      </c>
      <c r="E22" s="78">
        <f t="shared" si="1"/>
        <v>96.15934803606622</v>
      </c>
      <c r="F22" s="79"/>
      <c r="G22" s="47"/>
      <c r="H22" s="144">
        <f>-SUM(D22)</f>
        <v>-20606111288.969994</v>
      </c>
      <c r="I22" s="145"/>
      <c r="J22" s="80"/>
      <c r="K22" s="80"/>
    </row>
    <row r="23" spans="1:11" s="48" customFormat="1" ht="15" thickTop="1" x14ac:dyDescent="0.2">
      <c r="A23" s="81"/>
      <c r="B23" s="81"/>
      <c r="C23" s="81"/>
      <c r="D23" s="81"/>
      <c r="E23" s="81"/>
      <c r="F23" s="49"/>
      <c r="H23" s="146"/>
      <c r="I23" s="138"/>
    </row>
    <row r="24" spans="1:11" s="48" customFormat="1" ht="8.25" customHeight="1" x14ac:dyDescent="0.2">
      <c r="A24" s="81"/>
      <c r="B24" s="81"/>
      <c r="C24" s="81"/>
      <c r="D24" s="81"/>
      <c r="E24" s="81"/>
      <c r="F24" s="49"/>
      <c r="H24" s="146"/>
      <c r="I24" s="138"/>
    </row>
    <row r="25" spans="1:11" s="48" customFormat="1" ht="18.75" thickBot="1" x14ac:dyDescent="0.3">
      <c r="A25" s="50" t="s">
        <v>19</v>
      </c>
      <c r="B25" s="51"/>
      <c r="C25" s="52"/>
      <c r="D25" s="52"/>
      <c r="E25" s="53" t="s">
        <v>14</v>
      </c>
      <c r="F25" s="54"/>
      <c r="G25" s="55"/>
      <c r="H25" s="137"/>
      <c r="I25" s="138"/>
    </row>
    <row r="26" spans="1:11" s="23" customFormat="1" ht="16.5" thickTop="1" thickBot="1" x14ac:dyDescent="0.25">
      <c r="A26" s="56" t="s">
        <v>20</v>
      </c>
      <c r="B26" s="18" t="s">
        <v>4</v>
      </c>
      <c r="C26" s="18" t="s">
        <v>5</v>
      </c>
      <c r="D26" s="19" t="s">
        <v>7</v>
      </c>
      <c r="E26" s="57" t="s">
        <v>8</v>
      </c>
      <c r="F26" s="58"/>
      <c r="G26" s="59"/>
      <c r="H26" s="139"/>
      <c r="I26" s="140"/>
      <c r="J26" s="60"/>
      <c r="K26" s="60"/>
    </row>
    <row r="27" spans="1:11" s="87" customFormat="1" ht="35.25" thickTop="1" x14ac:dyDescent="0.25">
      <c r="A27" s="82" t="s">
        <v>21</v>
      </c>
      <c r="B27" s="62">
        <v>213000000</v>
      </c>
      <c r="C27" s="62">
        <v>1215144084.5</v>
      </c>
      <c r="D27" s="62">
        <v>-753691611.48000002</v>
      </c>
      <c r="E27" s="83">
        <f>D27/C27*100</f>
        <v>-62.024875987453321</v>
      </c>
      <c r="F27" s="84"/>
      <c r="G27" s="85"/>
      <c r="H27" s="147"/>
      <c r="I27" s="148"/>
      <c r="J27" s="86"/>
      <c r="K27" s="86"/>
    </row>
    <row r="28" spans="1:11" s="87" customFormat="1" ht="34.5" x14ac:dyDescent="0.25">
      <c r="A28" s="82" t="s">
        <v>30</v>
      </c>
      <c r="B28" s="62"/>
      <c r="C28" s="62">
        <v>126000000</v>
      </c>
      <c r="D28" s="62">
        <v>126000000</v>
      </c>
      <c r="E28" s="83"/>
      <c r="F28" s="84"/>
      <c r="G28" s="85"/>
      <c r="H28" s="147"/>
      <c r="I28" s="148"/>
      <c r="J28" s="86"/>
      <c r="K28" s="86"/>
    </row>
    <row r="29" spans="1:11" s="29" customFormat="1" ht="34.5" x14ac:dyDescent="0.25">
      <c r="A29" s="61" t="s">
        <v>26</v>
      </c>
      <c r="B29" s="62">
        <v>500000000</v>
      </c>
      <c r="C29" s="62">
        <v>500000000</v>
      </c>
      <c r="D29" s="62">
        <v>500000000</v>
      </c>
      <c r="E29" s="83">
        <f t="shared" ref="E29" si="2">D29/C29*100</f>
        <v>100</v>
      </c>
      <c r="F29" s="63"/>
      <c r="G29" s="64"/>
      <c r="H29" s="141"/>
      <c r="I29" s="134"/>
      <c r="J29" s="38"/>
      <c r="K29" s="38"/>
    </row>
    <row r="30" spans="1:11" s="29" customFormat="1" ht="17.25" x14ac:dyDescent="0.25">
      <c r="A30" s="61" t="s">
        <v>25</v>
      </c>
      <c r="B30" s="62"/>
      <c r="C30" s="62"/>
      <c r="D30" s="62">
        <v>403906.1</v>
      </c>
      <c r="E30" s="83"/>
      <c r="F30" s="63"/>
      <c r="G30" s="64"/>
      <c r="H30" s="141"/>
      <c r="I30" s="134"/>
      <c r="J30" s="38"/>
      <c r="K30" s="38"/>
    </row>
    <row r="31" spans="1:11" s="29" customFormat="1" ht="17.25" x14ac:dyDescent="0.25">
      <c r="A31" s="65" t="s">
        <v>22</v>
      </c>
      <c r="B31" s="66">
        <f>-84849000-186492000</f>
        <v>-271341000</v>
      </c>
      <c r="C31" s="66">
        <f>-294933476.19-186492000</f>
        <v>-481425476.19</v>
      </c>
      <c r="D31" s="66">
        <f>-294933148.19-186490708.44</f>
        <v>-481423856.63</v>
      </c>
      <c r="E31" s="83">
        <f t="shared" ref="E31" si="3">D31/C31*100</f>
        <v>99.999663590715471</v>
      </c>
      <c r="F31" s="88"/>
      <c r="G31" s="88"/>
      <c r="H31" s="149"/>
      <c r="I31" s="149"/>
      <c r="J31" s="89"/>
      <c r="K31" s="38"/>
    </row>
    <row r="32" spans="1:11" s="29" customFormat="1" ht="34.5" x14ac:dyDescent="0.25">
      <c r="A32" s="82" t="s">
        <v>31</v>
      </c>
      <c r="B32" s="66"/>
      <c r="C32" s="66">
        <v>-500000000</v>
      </c>
      <c r="D32" s="66">
        <v>-500000000</v>
      </c>
      <c r="E32" s="83"/>
      <c r="F32" s="88"/>
      <c r="G32" s="88"/>
      <c r="H32" s="149"/>
      <c r="I32" s="149"/>
      <c r="J32" s="89"/>
      <c r="K32" s="38"/>
    </row>
    <row r="33" spans="1:11" s="29" customFormat="1" ht="34.5" x14ac:dyDescent="0.25">
      <c r="A33" s="61" t="s">
        <v>24</v>
      </c>
      <c r="B33" s="62"/>
      <c r="C33" s="62"/>
      <c r="D33" s="62">
        <v>-224.57</v>
      </c>
      <c r="E33" s="83"/>
      <c r="F33" s="63"/>
      <c r="G33" s="64"/>
      <c r="H33" s="141"/>
      <c r="I33" s="134"/>
      <c r="J33" s="38"/>
      <c r="K33" s="38"/>
    </row>
    <row r="34" spans="1:11" s="38" customFormat="1" ht="18" thickBot="1" x14ac:dyDescent="0.3">
      <c r="A34" s="90" t="s">
        <v>23</v>
      </c>
      <c r="B34" s="91">
        <f>SUM(B27:B33)</f>
        <v>441659000</v>
      </c>
      <c r="C34" s="91">
        <f>SUM(C27:C29,C30:C33)</f>
        <v>859718608.30999994</v>
      </c>
      <c r="D34" s="91">
        <f>SUM(D27:D33)</f>
        <v>-1108711786.5799999</v>
      </c>
      <c r="E34" s="45">
        <f t="shared" ref="E34" si="4">D34/C34*100</f>
        <v>-128.96217155976893</v>
      </c>
      <c r="F34" s="88"/>
      <c r="G34" s="88"/>
      <c r="H34" s="149">
        <f>-(D13-D22)</f>
        <v>-1108711786.5800095</v>
      </c>
      <c r="I34" s="150"/>
      <c r="J34" s="93"/>
      <c r="K34" s="70"/>
    </row>
    <row r="35" spans="1:11" s="48" customFormat="1" ht="15.75" thickTop="1" x14ac:dyDescent="0.25">
      <c r="A35" s="81"/>
      <c r="B35" s="94"/>
      <c r="C35" s="81"/>
      <c r="D35" s="94"/>
      <c r="E35" s="94"/>
      <c r="F35" s="92"/>
      <c r="G35" s="92"/>
      <c r="H35" s="150"/>
      <c r="I35" s="150"/>
      <c r="J35" s="89"/>
    </row>
    <row r="36" spans="1:11" s="99" customFormat="1" ht="17.25" thickBot="1" x14ac:dyDescent="0.3">
      <c r="A36" s="95" t="s">
        <v>29</v>
      </c>
      <c r="B36" s="95"/>
      <c r="C36" s="95"/>
      <c r="D36" s="96">
        <f>SUM(H3:H34)</f>
        <v>1971310709.2799988</v>
      </c>
      <c r="E36" s="95" t="s">
        <v>13</v>
      </c>
      <c r="F36" s="97">
        <v>1217619097.8</v>
      </c>
      <c r="G36" s="98"/>
      <c r="H36" s="151"/>
      <c r="I36" s="152"/>
    </row>
    <row r="37" spans="1:11" s="101" customFormat="1" ht="16.5" thickTop="1" x14ac:dyDescent="0.25">
      <c r="A37" s="100" t="s">
        <v>15</v>
      </c>
      <c r="D37" s="10"/>
      <c r="E37" s="11"/>
      <c r="F37" s="102"/>
      <c r="G37" s="103"/>
      <c r="H37" s="153"/>
      <c r="I37" s="154"/>
    </row>
    <row r="38" spans="1:11" s="101" customFormat="1" ht="15.75" x14ac:dyDescent="0.25">
      <c r="D38" s="10">
        <f>SUM(D36)</f>
        <v>1971310709.2799988</v>
      </c>
      <c r="E38" s="11"/>
      <c r="F38" s="102"/>
      <c r="G38" s="103"/>
      <c r="H38" s="153"/>
      <c r="I38" s="154"/>
    </row>
    <row r="39" spans="1:11" s="101" customFormat="1" ht="15.75" x14ac:dyDescent="0.25">
      <c r="D39" s="10"/>
      <c r="E39" s="11"/>
      <c r="F39" s="102"/>
      <c r="G39" s="103"/>
      <c r="H39" s="153"/>
      <c r="I39" s="154"/>
    </row>
    <row r="40" spans="1:11" s="101" customFormat="1" ht="15" x14ac:dyDescent="0.25">
      <c r="A40" s="101" t="s">
        <v>17</v>
      </c>
      <c r="D40" s="122">
        <v>1971310709.28</v>
      </c>
      <c r="E40" s="117"/>
      <c r="F40" s="104"/>
      <c r="H40" s="153"/>
      <c r="I40" s="154"/>
    </row>
    <row r="41" spans="1:11" s="106" customFormat="1" ht="30.75" customHeight="1" x14ac:dyDescent="0.25">
      <c r="A41" s="115" t="s">
        <v>34</v>
      </c>
      <c r="B41" s="115"/>
      <c r="C41" s="115"/>
      <c r="D41" s="116">
        <v>-176621790.75999999</v>
      </c>
      <c r="E41" s="116"/>
      <c r="F41" s="105">
        <f>SUM(D41)</f>
        <v>-176621790.75999999</v>
      </c>
      <c r="H41" s="155"/>
      <c r="I41" s="156"/>
    </row>
    <row r="42" spans="1:11" s="106" customFormat="1" ht="30.75" customHeight="1" x14ac:dyDescent="0.25">
      <c r="A42" s="115" t="s">
        <v>36</v>
      </c>
      <c r="B42" s="115"/>
      <c r="C42" s="115"/>
      <c r="D42" s="116">
        <v>-96636856.239999995</v>
      </c>
      <c r="E42" s="116"/>
      <c r="F42" s="105">
        <f>SUM(D42)</f>
        <v>-96636856.239999995</v>
      </c>
      <c r="H42" s="155"/>
      <c r="I42" s="156"/>
    </row>
    <row r="43" spans="1:11" s="106" customFormat="1" ht="34.5" customHeight="1" x14ac:dyDescent="0.25">
      <c r="A43" s="115" t="s">
        <v>50</v>
      </c>
      <c r="B43" s="124"/>
      <c r="C43" s="124"/>
      <c r="D43" s="116">
        <v>-90064931.959999993</v>
      </c>
      <c r="E43" s="117"/>
      <c r="F43" s="105">
        <f>SUM(D43)</f>
        <v>-90064931.959999993</v>
      </c>
      <c r="H43" s="155"/>
      <c r="I43" s="156"/>
    </row>
    <row r="44" spans="1:11" s="107" customFormat="1" ht="16.5" customHeight="1" x14ac:dyDescent="0.2">
      <c r="A44" s="107" t="s">
        <v>37</v>
      </c>
      <c r="D44" s="116">
        <v>-6362922.4299999997</v>
      </c>
      <c r="E44" s="117"/>
      <c r="F44" s="108"/>
      <c r="H44" s="157"/>
      <c r="I44" s="158"/>
    </row>
    <row r="45" spans="1:11" s="107" customFormat="1" ht="30" customHeight="1" x14ac:dyDescent="0.2">
      <c r="A45" s="123" t="s">
        <v>38</v>
      </c>
      <c r="B45" s="123"/>
      <c r="C45" s="123"/>
      <c r="D45" s="116">
        <v>-32428189.559999999</v>
      </c>
      <c r="E45" s="117"/>
      <c r="F45" s="109">
        <f>SUM(D44:E45)</f>
        <v>-38791111.989999995</v>
      </c>
      <c r="G45" s="110">
        <f>SUM(D44:E45)</f>
        <v>-38791111.989999995</v>
      </c>
      <c r="H45" s="157"/>
      <c r="I45" s="158"/>
    </row>
    <row r="46" spans="1:11" s="107" customFormat="1" ht="29.25" customHeight="1" x14ac:dyDescent="0.2">
      <c r="A46" s="115" t="s">
        <v>39</v>
      </c>
      <c r="B46" s="115"/>
      <c r="C46" s="115"/>
      <c r="D46" s="116">
        <v>-43244419.149999999</v>
      </c>
      <c r="E46" s="116"/>
      <c r="F46" s="111"/>
      <c r="H46" s="157"/>
      <c r="I46" s="158"/>
    </row>
    <row r="47" spans="1:11" s="107" customFormat="1" ht="29.25" customHeight="1" x14ac:dyDescent="0.2">
      <c r="A47" s="115" t="s">
        <v>40</v>
      </c>
      <c r="B47" s="115"/>
      <c r="C47" s="115"/>
      <c r="D47" s="116">
        <v>-67778.289999999994</v>
      </c>
      <c r="E47" s="116"/>
      <c r="F47" s="111"/>
      <c r="H47" s="159"/>
      <c r="I47" s="158"/>
    </row>
    <row r="48" spans="1:11" s="107" customFormat="1" ht="29.25" customHeight="1" x14ac:dyDescent="0.2">
      <c r="A48" s="115" t="s">
        <v>41</v>
      </c>
      <c r="B48" s="115"/>
      <c r="C48" s="115"/>
      <c r="D48" s="116">
        <v>-523788.34</v>
      </c>
      <c r="E48" s="116"/>
      <c r="F48" s="111"/>
      <c r="H48" s="157"/>
      <c r="I48" s="158"/>
    </row>
    <row r="49" spans="1:9" s="107" customFormat="1" ht="29.25" customHeight="1" x14ac:dyDescent="0.2">
      <c r="A49" s="115" t="s">
        <v>42</v>
      </c>
      <c r="B49" s="115"/>
      <c r="C49" s="115"/>
      <c r="D49" s="116">
        <v>-59990284</v>
      </c>
      <c r="E49" s="116"/>
      <c r="F49" s="109"/>
      <c r="G49" s="110">
        <f>SUM(G44:G45)</f>
        <v>-38791111.989999995</v>
      </c>
      <c r="H49" s="157"/>
      <c r="I49" s="158"/>
    </row>
    <row r="50" spans="1:9" s="107" customFormat="1" ht="29.25" customHeight="1" x14ac:dyDescent="0.2">
      <c r="A50" s="115" t="s">
        <v>43</v>
      </c>
      <c r="B50" s="115"/>
      <c r="C50" s="115"/>
      <c r="D50" s="116">
        <v>-4752338.07</v>
      </c>
      <c r="E50" s="116"/>
      <c r="F50" s="109"/>
      <c r="G50" s="110">
        <f>SUM(D49:E56)</f>
        <v>-78243375.590000018</v>
      </c>
      <c r="H50" s="157"/>
      <c r="I50" s="158"/>
    </row>
    <row r="51" spans="1:9" s="107" customFormat="1" ht="29.25" customHeight="1" x14ac:dyDescent="0.2">
      <c r="A51" s="115" t="s">
        <v>44</v>
      </c>
      <c r="B51" s="115"/>
      <c r="C51" s="115"/>
      <c r="D51" s="116">
        <v>-3925960.02</v>
      </c>
      <c r="E51" s="116"/>
      <c r="F51" s="109"/>
      <c r="G51" s="110">
        <f>SUM(G49:G50)</f>
        <v>-117034487.58000001</v>
      </c>
      <c r="H51" s="157"/>
      <c r="I51" s="158"/>
    </row>
    <row r="52" spans="1:9" s="107" customFormat="1" ht="31.5" customHeight="1" x14ac:dyDescent="0.2">
      <c r="A52" s="115" t="s">
        <v>45</v>
      </c>
      <c r="B52" s="115"/>
      <c r="C52" s="115"/>
      <c r="D52" s="121">
        <v>-1861719.51</v>
      </c>
      <c r="E52" s="121"/>
      <c r="F52" s="109"/>
      <c r="H52" s="157"/>
      <c r="I52" s="158"/>
    </row>
    <row r="53" spans="1:9" s="107" customFormat="1" ht="31.5" customHeight="1" x14ac:dyDescent="0.2">
      <c r="A53" s="115" t="s">
        <v>46</v>
      </c>
      <c r="B53" s="115"/>
      <c r="C53" s="115"/>
      <c r="D53" s="121">
        <v>-1954395.97</v>
      </c>
      <c r="E53" s="121"/>
      <c r="F53" s="109"/>
      <c r="H53" s="157"/>
      <c r="I53" s="158"/>
    </row>
    <row r="54" spans="1:9" s="107" customFormat="1" ht="31.5" customHeight="1" x14ac:dyDescent="0.2">
      <c r="A54" s="115" t="s">
        <v>47</v>
      </c>
      <c r="B54" s="115"/>
      <c r="C54" s="115"/>
      <c r="D54" s="121">
        <v>-3156909.29</v>
      </c>
      <c r="E54" s="121"/>
      <c r="F54" s="109"/>
      <c r="H54" s="157"/>
      <c r="I54" s="158"/>
    </row>
    <row r="55" spans="1:9" s="107" customFormat="1" ht="31.5" customHeight="1" x14ac:dyDescent="0.2">
      <c r="A55" s="120" t="s">
        <v>48</v>
      </c>
      <c r="B55" s="120"/>
      <c r="C55" s="120"/>
      <c r="D55" s="121">
        <v>-272659.03999999998</v>
      </c>
      <c r="E55" s="121"/>
      <c r="F55" s="109"/>
      <c r="H55" s="159"/>
      <c r="I55" s="158"/>
    </row>
    <row r="56" spans="1:9" s="107" customFormat="1" ht="31.5" customHeight="1" x14ac:dyDescent="0.2">
      <c r="A56" s="120" t="s">
        <v>49</v>
      </c>
      <c r="B56" s="120"/>
      <c r="C56" s="120"/>
      <c r="D56" s="121">
        <f>-1349517.9-979591.79</f>
        <v>-2329109.69</v>
      </c>
      <c r="E56" s="121"/>
      <c r="F56" s="109"/>
      <c r="H56" s="159"/>
      <c r="I56" s="158"/>
    </row>
    <row r="57" spans="1:9" s="107" customFormat="1" ht="16.5" customHeight="1" x14ac:dyDescent="0.2">
      <c r="A57" s="107" t="s">
        <v>27</v>
      </c>
      <c r="D57" s="121">
        <v>-19616.29</v>
      </c>
      <c r="E57" s="121"/>
      <c r="F57" s="109">
        <f>SUM(D49:E57)</f>
        <v>-78262991.880000025</v>
      </c>
      <c r="H57" s="157"/>
      <c r="I57" s="158"/>
    </row>
    <row r="58" spans="1:9" s="107" customFormat="1" ht="34.5" customHeight="1" thickBot="1" x14ac:dyDescent="0.3">
      <c r="A58" s="114" t="s">
        <v>35</v>
      </c>
      <c r="B58" s="112"/>
      <c r="C58" s="112"/>
      <c r="D58" s="118">
        <f>SUM(D40:E57)</f>
        <v>1447097040.6700001</v>
      </c>
      <c r="E58" s="119"/>
      <c r="F58" s="108">
        <f>SUM(F41:F57)</f>
        <v>-480377682.83000004</v>
      </c>
      <c r="H58" s="159"/>
      <c r="I58" s="158"/>
    </row>
    <row r="59" spans="1:9" ht="15" thickTop="1" x14ac:dyDescent="0.2">
      <c r="D59" s="116"/>
      <c r="E59" s="117"/>
      <c r="F59" s="6">
        <f>D40+F58</f>
        <v>1490933026.4499998</v>
      </c>
    </row>
    <row r="79" spans="3:3" x14ac:dyDescent="0.2">
      <c r="C79" s="113"/>
    </row>
  </sheetData>
  <mergeCells count="35">
    <mergeCell ref="D54:E54"/>
    <mergeCell ref="A49:C49"/>
    <mergeCell ref="D49:E49"/>
    <mergeCell ref="A51:C51"/>
    <mergeCell ref="D51:E51"/>
    <mergeCell ref="A50:C50"/>
    <mergeCell ref="D50:E50"/>
    <mergeCell ref="A52:C52"/>
    <mergeCell ref="D52:E52"/>
    <mergeCell ref="D40:E40"/>
    <mergeCell ref="D44:E44"/>
    <mergeCell ref="A45:C45"/>
    <mergeCell ref="D45:E45"/>
    <mergeCell ref="A41:C41"/>
    <mergeCell ref="D41:E41"/>
    <mergeCell ref="A43:C43"/>
    <mergeCell ref="D43:E43"/>
    <mergeCell ref="A42:C42"/>
    <mergeCell ref="D42:E42"/>
    <mergeCell ref="A47:C47"/>
    <mergeCell ref="D47:E47"/>
    <mergeCell ref="A46:C46"/>
    <mergeCell ref="D46:E46"/>
    <mergeCell ref="D59:E59"/>
    <mergeCell ref="D58:E58"/>
    <mergeCell ref="A56:C56"/>
    <mergeCell ref="D57:E57"/>
    <mergeCell ref="D56:E56"/>
    <mergeCell ref="A55:C55"/>
    <mergeCell ref="D55:E55"/>
    <mergeCell ref="A48:C48"/>
    <mergeCell ref="D48:E48"/>
    <mergeCell ref="A53:C53"/>
    <mergeCell ref="D53:E53"/>
    <mergeCell ref="A54:C54"/>
  </mergeCells>
  <phoneticPr fontId="2" type="noConversion"/>
  <pageMargins left="0.9055118110236221" right="0.9055118110236221" top="0.98425196850393704" bottom="0.98425196850393704" header="0.51181102362204722" footer="0.51181102362204722"/>
  <pageSetup paperSize="9" scale="64" firstPageNumber="11" orientation="portrait" useFirstPageNumber="1" r:id="rId1"/>
  <headerFooter alignWithMargins="0">
    <oddFooter xml:space="preserve">&amp;L&amp;"Arial,Kurzíva"Zastupitelstvo Olomouckého kraje 19. 6. 2023
6.1. - Rozpočet Olomouckého kraje 2022 - závěrečný  účet 
Příloha č. 1: Bilance příjmů a výdajů Olomouckého kraje k 31.12.2022&amp;R&amp;"Arial,Kurzíva"Strana &amp;P (celkem 293)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Vítková Petra</cp:lastModifiedBy>
  <cp:lastPrinted>2023-05-30T07:02:08Z</cp:lastPrinted>
  <dcterms:created xsi:type="dcterms:W3CDTF">2006-05-23T14:00:19Z</dcterms:created>
  <dcterms:modified xsi:type="dcterms:W3CDTF">2023-05-30T07:02:12Z</dcterms:modified>
</cp:coreProperties>
</file>