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_RaF\Závěrečný účet\2016\ZOK 19.6.2017\"/>
    </mc:Choice>
  </mc:AlternateContent>
  <bookViews>
    <workbookView xWindow="0" yWindow="660" windowWidth="17490" windowHeight="7095" tabRatio="877" firstSheet="1" activeTab="29"/>
  </bookViews>
  <sheets>
    <sheet name="Rekapitulace dle oblasti" sheetId="26" r:id="rId1"/>
    <sheet name="1035" sheetId="25" r:id="rId2"/>
    <sheet name="1036" sheetId="27" r:id="rId3"/>
    <sheet name="1037" sheetId="67" r:id="rId4"/>
    <sheet name="1038" sheetId="66" r:id="rId5"/>
    <sheet name="1108" sheetId="65" r:id="rId6"/>
    <sheet name="1109" sheetId="64" r:id="rId7"/>
    <sheet name="1110" sheetId="63" r:id="rId8"/>
    <sheet name="1128" sheetId="62" r:id="rId9"/>
    <sheet name="1129" sheetId="61" r:id="rId10"/>
    <sheet name="1130" sheetId="60" r:id="rId11"/>
    <sheet name="1131" sheetId="59" r:id="rId12"/>
    <sheet name="1132" sheetId="58" r:id="rId13"/>
    <sheet name="1133" sheetId="57" r:id="rId14"/>
    <sheet name="1134" sheetId="56" r:id="rId15"/>
    <sheet name="1152" sheetId="55" r:id="rId16"/>
    <sheet name="1162" sheetId="54" r:id="rId17"/>
    <sheet name="1171" sheetId="53" r:id="rId18"/>
    <sheet name="1173" sheetId="52" r:id="rId19"/>
    <sheet name="1216" sheetId="51" r:id="rId20"/>
    <sheet name="1218" sheetId="50" r:id="rId21"/>
    <sheet name="1306" sheetId="49" r:id="rId22"/>
    <sheet name="1307" sheetId="48" r:id="rId23"/>
    <sheet name="1308" sheetId="47" r:id="rId24"/>
    <sheet name="1309" sheetId="46" r:id="rId25"/>
    <sheet name="1310" sheetId="45" r:id="rId26"/>
    <sheet name="1353" sheetId="44" r:id="rId27"/>
    <sheet name="1403" sheetId="43" r:id="rId28"/>
    <sheet name="1404" sheetId="42" r:id="rId29"/>
    <sheet name="1405" sheetId="40" r:id="rId30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0">'Rekapitulace dle oblasti'!$A$64615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8">#REF!</definedName>
    <definedName name="názvy.tisku" localSheetId="9">#REF!</definedName>
    <definedName name="názvy.tisku" localSheetId="10">#REF!</definedName>
    <definedName name="názvy.tisku" localSheetId="11">#REF!</definedName>
    <definedName name="názvy.tisku" localSheetId="12">#REF!</definedName>
    <definedName name="názvy.tisku" localSheetId="13">#REF!</definedName>
    <definedName name="názvy.tisku" localSheetId="14">#REF!</definedName>
    <definedName name="názvy.tisku" localSheetId="15">#REF!</definedName>
    <definedName name="názvy.tisku" localSheetId="16">#REF!</definedName>
    <definedName name="názvy.tisku" localSheetId="17">#REF!</definedName>
    <definedName name="názvy.tisku" localSheetId="18">#REF!</definedName>
    <definedName name="názvy.tisku" localSheetId="19">#REF!</definedName>
    <definedName name="názvy.tisku" localSheetId="20">#REF!</definedName>
    <definedName name="názvy.tisku" localSheetId="21">#REF!</definedName>
    <definedName name="názvy.tisku" localSheetId="22">#REF!</definedName>
    <definedName name="názvy.tisku" localSheetId="23">#REF!</definedName>
    <definedName name="názvy.tisku" localSheetId="24">#REF!</definedName>
    <definedName name="názvy.tisku" localSheetId="25">#REF!</definedName>
    <definedName name="názvy.tisku" localSheetId="26">#REF!</definedName>
    <definedName name="názvy.tisku" localSheetId="27">#REF!</definedName>
    <definedName name="názvy.tisku" localSheetId="28">#REF!</definedName>
    <definedName name="názvy.tisku" localSheetId="29">#REF!</definedName>
    <definedName name="názvy.tisku" localSheetId="0">#REF!</definedName>
    <definedName name="názvy.tisku">#REF!</definedName>
    <definedName name="_xlnm.Print_Titles" localSheetId="0">'Rekapitulace dle oblasti'!$6:$11</definedName>
    <definedName name="_xlnm.Print_Area" localSheetId="1">'1035'!$A$1:$I$54</definedName>
    <definedName name="_xlnm.Print_Area" localSheetId="2">'1036'!$A$1:$I$54</definedName>
    <definedName name="_xlnm.Print_Area" localSheetId="3">'1037'!$A$1:$I$54</definedName>
    <definedName name="_xlnm.Print_Area" localSheetId="4">'1038'!$A$1:$I$54</definedName>
    <definedName name="_xlnm.Print_Area" localSheetId="5">'1108'!$A$1:$I$54</definedName>
    <definedName name="_xlnm.Print_Area" localSheetId="6">'1109'!$A$1:$I$54</definedName>
    <definedName name="_xlnm.Print_Area" localSheetId="7">'1110'!$A$1:$I$54</definedName>
    <definedName name="_xlnm.Print_Area" localSheetId="8">'1128'!$A$1:$I$54</definedName>
    <definedName name="_xlnm.Print_Area" localSheetId="9">'1129'!$A$1:$I$54</definedName>
    <definedName name="_xlnm.Print_Area" localSheetId="10">'1130'!$A$1:$I$54</definedName>
    <definedName name="_xlnm.Print_Area" localSheetId="11">'1131'!$A$1:$I$54</definedName>
    <definedName name="_xlnm.Print_Area" localSheetId="12">'1132'!$A$1:$I$54</definedName>
    <definedName name="_xlnm.Print_Area" localSheetId="13">'1133'!$A$1:$I$54</definedName>
    <definedName name="_xlnm.Print_Area" localSheetId="14">'1134'!$A$1:$I$54</definedName>
    <definedName name="_xlnm.Print_Area" localSheetId="15">'1152'!$A$1:$I$54</definedName>
    <definedName name="_xlnm.Print_Area" localSheetId="16">'1162'!$A$1:$I$54</definedName>
    <definedName name="_xlnm.Print_Area" localSheetId="17">'1171'!$A$1:$I$54</definedName>
    <definedName name="_xlnm.Print_Area" localSheetId="18">'1173'!$A$1:$I$54</definedName>
    <definedName name="_xlnm.Print_Area" localSheetId="19">'1216'!$A$1:$I$54</definedName>
    <definedName name="_xlnm.Print_Area" localSheetId="20">'1218'!$A$1:$I$54</definedName>
    <definedName name="_xlnm.Print_Area" localSheetId="21">'1306'!$A$1:$I$54</definedName>
    <definedName name="_xlnm.Print_Area" localSheetId="22">'1307'!$A$1:$I$54</definedName>
    <definedName name="_xlnm.Print_Area" localSheetId="23">'1308'!$A$1:$I$54</definedName>
    <definedName name="_xlnm.Print_Area" localSheetId="24">'1309'!$A$1:$I$54</definedName>
    <definedName name="_xlnm.Print_Area" localSheetId="25">'1310'!$A$1:$I$54</definedName>
    <definedName name="_xlnm.Print_Area" localSheetId="26">'1353'!$A$1:$I$54</definedName>
    <definedName name="_xlnm.Print_Area" localSheetId="27">'1403'!$A$1:$I$54</definedName>
    <definedName name="_xlnm.Print_Area" localSheetId="28">'1404'!$A$1:$I$54</definedName>
    <definedName name="_xlnm.Print_Area" localSheetId="29">'1405'!$A$1:$I$54</definedName>
    <definedName name="_xlnm.Print_Area" localSheetId="0">'Rekapitulace dle oblasti'!$A$1:$N$53</definedName>
  </definedNames>
  <calcPr calcId="162913"/>
</workbook>
</file>

<file path=xl/calcChain.xml><?xml version="1.0" encoding="utf-8"?>
<calcChain xmlns="http://schemas.openxmlformats.org/spreadsheetml/2006/main">
  <c r="E41" i="26" l="1"/>
  <c r="N27" i="26" l="1"/>
  <c r="H53" i="45"/>
  <c r="G18" i="67" l="1"/>
  <c r="G16" i="67"/>
  <c r="I24" i="63"/>
  <c r="G24" i="62"/>
  <c r="I24" i="62"/>
  <c r="E40" i="26"/>
  <c r="G24" i="67" l="1"/>
  <c r="I54" i="25" l="1"/>
  <c r="G54" i="25"/>
  <c r="F54" i="25"/>
  <c r="E54" i="25"/>
  <c r="I42" i="25"/>
  <c r="I41" i="25"/>
  <c r="I40" i="25"/>
  <c r="I39" i="25"/>
  <c r="I38" i="25"/>
  <c r="G29" i="25" l="1"/>
  <c r="G26" i="25"/>
  <c r="I37" i="25"/>
  <c r="H51" i="25"/>
  <c r="H52" i="25"/>
  <c r="H53" i="25"/>
  <c r="G24" i="25"/>
  <c r="I24" i="25"/>
  <c r="H24" i="25"/>
  <c r="H50" i="25"/>
  <c r="H25" i="25" l="1"/>
  <c r="I25" i="25"/>
  <c r="G32" i="25"/>
  <c r="G25" i="25"/>
  <c r="H54" i="25"/>
  <c r="I54" i="60"/>
  <c r="G54" i="60"/>
  <c r="F54" i="60"/>
  <c r="I42" i="60"/>
  <c r="I40" i="60"/>
  <c r="I39" i="60"/>
  <c r="I38" i="60"/>
  <c r="I37" i="60"/>
  <c r="G26" i="60" l="1"/>
  <c r="G32" i="60" s="1"/>
  <c r="G24" i="60"/>
  <c r="G25" i="60" s="1"/>
  <c r="H51" i="60"/>
  <c r="H53" i="60"/>
  <c r="I24" i="60"/>
  <c r="I25" i="60" s="1"/>
  <c r="G29" i="60"/>
  <c r="I41" i="60"/>
  <c r="H50" i="60"/>
  <c r="H52" i="60"/>
  <c r="H24" i="60"/>
  <c r="H25" i="60" s="1"/>
  <c r="E54" i="60"/>
  <c r="H54" i="60" l="1"/>
  <c r="I54" i="56"/>
  <c r="G54" i="56"/>
  <c r="F54" i="56"/>
  <c r="E54" i="56"/>
  <c r="I42" i="56"/>
  <c r="I40" i="56"/>
  <c r="I39" i="56"/>
  <c r="I38" i="56"/>
  <c r="G29" i="56" l="1"/>
  <c r="H52" i="56"/>
  <c r="H24" i="56"/>
  <c r="H25" i="56" s="1"/>
  <c r="G24" i="56"/>
  <c r="I24" i="56"/>
  <c r="I25" i="56" s="1"/>
  <c r="G26" i="56"/>
  <c r="G32" i="56" s="1"/>
  <c r="I37" i="56"/>
  <c r="I41" i="56"/>
  <c r="H51" i="56"/>
  <c r="H53" i="56"/>
  <c r="H50" i="56"/>
  <c r="G25" i="56" l="1"/>
  <c r="H54" i="56"/>
  <c r="I54" i="54"/>
  <c r="G54" i="54"/>
  <c r="F54" i="54"/>
  <c r="I42" i="54"/>
  <c r="I40" i="54"/>
  <c r="I39" i="54"/>
  <c r="I38" i="54"/>
  <c r="I37" i="54"/>
  <c r="G26" i="54" l="1"/>
  <c r="G32" i="54" s="1"/>
  <c r="G29" i="54"/>
  <c r="I41" i="54"/>
  <c r="H50" i="54"/>
  <c r="H52" i="54"/>
  <c r="G24" i="54"/>
  <c r="I24" i="54"/>
  <c r="I25" i="54" s="1"/>
  <c r="H51" i="54"/>
  <c r="H53" i="54"/>
  <c r="H24" i="54"/>
  <c r="H25" i="54" s="1"/>
  <c r="E54" i="54"/>
  <c r="H54" i="54" l="1"/>
  <c r="G25" i="54"/>
  <c r="H53" i="40" l="1"/>
  <c r="H52" i="40"/>
  <c r="H51" i="40"/>
  <c r="I54" i="40"/>
  <c r="G54" i="40"/>
  <c r="F54" i="40"/>
  <c r="H50" i="40"/>
  <c r="I42" i="40"/>
  <c r="I41" i="40"/>
  <c r="I40" i="40"/>
  <c r="I39" i="40"/>
  <c r="I38" i="40"/>
  <c r="I37" i="40"/>
  <c r="G24" i="40"/>
  <c r="G26" i="40" l="1"/>
  <c r="G32" i="40" s="1"/>
  <c r="I24" i="40"/>
  <c r="I25" i="40" s="1"/>
  <c r="G25" i="40"/>
  <c r="H54" i="40"/>
  <c r="H24" i="40"/>
  <c r="H25" i="40" s="1"/>
  <c r="E54" i="40"/>
  <c r="I54" i="42" l="1"/>
  <c r="G54" i="42"/>
  <c r="F54" i="42"/>
  <c r="E54" i="42"/>
  <c r="I42" i="42"/>
  <c r="I40" i="42"/>
  <c r="I39" i="42"/>
  <c r="I38" i="42"/>
  <c r="I37" i="42"/>
  <c r="G29" i="42" l="1"/>
  <c r="H24" i="42"/>
  <c r="H25" i="42" s="1"/>
  <c r="G24" i="42"/>
  <c r="I24" i="42"/>
  <c r="I25" i="42" s="1"/>
  <c r="G26" i="42"/>
  <c r="G32" i="42" s="1"/>
  <c r="I41" i="42"/>
  <c r="H51" i="42"/>
  <c r="H52" i="42"/>
  <c r="H53" i="42"/>
  <c r="H50" i="42"/>
  <c r="H54" i="42" l="1"/>
  <c r="G25" i="42"/>
  <c r="I54" i="43"/>
  <c r="G54" i="43"/>
  <c r="F54" i="43"/>
  <c r="E54" i="43"/>
  <c r="I42" i="43"/>
  <c r="I40" i="43"/>
  <c r="I39" i="43"/>
  <c r="I38" i="43"/>
  <c r="I37" i="43"/>
  <c r="H24" i="43" l="1"/>
  <c r="H25" i="43" s="1"/>
  <c r="G29" i="43"/>
  <c r="H52" i="43"/>
  <c r="G24" i="43"/>
  <c r="I24" i="43"/>
  <c r="I25" i="43" s="1"/>
  <c r="G26" i="43"/>
  <c r="G32" i="43" s="1"/>
  <c r="I41" i="43"/>
  <c r="H51" i="43"/>
  <c r="H53" i="43"/>
  <c r="H50" i="43"/>
  <c r="H54" i="43" l="1"/>
  <c r="G25" i="43"/>
  <c r="I54" i="44"/>
  <c r="G54" i="44"/>
  <c r="F54" i="44"/>
  <c r="I42" i="44"/>
  <c r="I40" i="44"/>
  <c r="I39" i="44"/>
  <c r="I38" i="44"/>
  <c r="G26" i="44" l="1"/>
  <c r="G32" i="44" s="1"/>
  <c r="G29" i="44"/>
  <c r="I41" i="44"/>
  <c r="H50" i="44"/>
  <c r="H52" i="44"/>
  <c r="H24" i="44"/>
  <c r="H25" i="44" s="1"/>
  <c r="G24" i="44"/>
  <c r="G25" i="44" s="1"/>
  <c r="I24" i="44"/>
  <c r="I25" i="44" s="1"/>
  <c r="I37" i="44"/>
  <c r="H51" i="44"/>
  <c r="H53" i="44"/>
  <c r="E54" i="44"/>
  <c r="H54" i="44" l="1"/>
  <c r="I54" i="45"/>
  <c r="G54" i="45"/>
  <c r="F54" i="45"/>
  <c r="E54" i="45"/>
  <c r="I42" i="45"/>
  <c r="I40" i="45"/>
  <c r="I39" i="45"/>
  <c r="I38" i="45"/>
  <c r="I37" i="45"/>
  <c r="G29" i="45" l="1"/>
  <c r="I41" i="45"/>
  <c r="H51" i="45"/>
  <c r="H52" i="45"/>
  <c r="H24" i="45"/>
  <c r="H25" i="45" s="1"/>
  <c r="G24" i="45"/>
  <c r="I24" i="45"/>
  <c r="I25" i="45" s="1"/>
  <c r="G26" i="45"/>
  <c r="G32" i="45" s="1"/>
  <c r="H50" i="45"/>
  <c r="H54" i="45" l="1"/>
  <c r="G25" i="45"/>
  <c r="I54" i="46"/>
  <c r="G54" i="46"/>
  <c r="F54" i="46"/>
  <c r="E54" i="46"/>
  <c r="I42" i="46"/>
  <c r="I40" i="46"/>
  <c r="I39" i="46"/>
  <c r="I38" i="46"/>
  <c r="I37" i="46"/>
  <c r="G29" i="46" l="1"/>
  <c r="H52" i="46"/>
  <c r="H24" i="46"/>
  <c r="H25" i="46" s="1"/>
  <c r="G24" i="46"/>
  <c r="I24" i="46"/>
  <c r="I25" i="46" s="1"/>
  <c r="G26" i="46"/>
  <c r="G32" i="46" s="1"/>
  <c r="I41" i="46"/>
  <c r="H51" i="46"/>
  <c r="H53" i="46"/>
  <c r="H50" i="46"/>
  <c r="H54" i="46" l="1"/>
  <c r="G25" i="46"/>
  <c r="I54" i="47"/>
  <c r="G54" i="47"/>
  <c r="F54" i="47"/>
  <c r="I42" i="47"/>
  <c r="I41" i="47"/>
  <c r="I40" i="47"/>
  <c r="I39" i="47"/>
  <c r="I38" i="47"/>
  <c r="I37" i="47"/>
  <c r="G26" i="47"/>
  <c r="G32" i="47" s="1"/>
  <c r="G24" i="47" l="1"/>
  <c r="G25" i="47" s="1"/>
  <c r="H50" i="47"/>
  <c r="H52" i="47"/>
  <c r="I24" i="47"/>
  <c r="I25" i="47" s="1"/>
  <c r="H24" i="47"/>
  <c r="H25" i="47" s="1"/>
  <c r="G29" i="47"/>
  <c r="H51" i="47"/>
  <c r="H53" i="47"/>
  <c r="E54" i="47"/>
  <c r="H54" i="47" l="1"/>
  <c r="I54" i="48"/>
  <c r="G54" i="48"/>
  <c r="F54" i="48"/>
  <c r="I42" i="48"/>
  <c r="I40" i="48"/>
  <c r="I39" i="48"/>
  <c r="I38" i="48"/>
  <c r="I37" i="48"/>
  <c r="G26" i="48" l="1"/>
  <c r="G32" i="48" s="1"/>
  <c r="G24" i="48"/>
  <c r="I41" i="48"/>
  <c r="H50" i="48"/>
  <c r="H52" i="48"/>
  <c r="I24" i="48"/>
  <c r="I25" i="48" s="1"/>
  <c r="G29" i="48"/>
  <c r="H51" i="48"/>
  <c r="H53" i="48"/>
  <c r="H24" i="48"/>
  <c r="H25" i="48" s="1"/>
  <c r="E54" i="48"/>
  <c r="G25" i="48" l="1"/>
  <c r="H54" i="48"/>
  <c r="I54" i="49"/>
  <c r="G54" i="49"/>
  <c r="F54" i="49"/>
  <c r="E54" i="49"/>
  <c r="I42" i="49"/>
  <c r="I41" i="49"/>
  <c r="I40" i="49"/>
  <c r="I39" i="49"/>
  <c r="I38" i="49"/>
  <c r="I37" i="49"/>
  <c r="G29" i="49" l="1"/>
  <c r="G24" i="49"/>
  <c r="I24" i="49"/>
  <c r="I25" i="49" s="1"/>
  <c r="G26" i="49"/>
  <c r="G32" i="49" s="1"/>
  <c r="H51" i="49"/>
  <c r="H53" i="49"/>
  <c r="H24" i="49"/>
  <c r="H25" i="49" s="1"/>
  <c r="H52" i="49"/>
  <c r="H50" i="49"/>
  <c r="G25" i="49" l="1"/>
  <c r="H54" i="49"/>
  <c r="I54" i="50"/>
  <c r="G54" i="50"/>
  <c r="F54" i="50"/>
  <c r="E54" i="50"/>
  <c r="I42" i="50"/>
  <c r="I40" i="50"/>
  <c r="I39" i="50"/>
  <c r="I38" i="50"/>
  <c r="G29" i="50"/>
  <c r="G24" i="50" l="1"/>
  <c r="I24" i="50"/>
  <c r="I25" i="50" s="1"/>
  <c r="G26" i="50"/>
  <c r="G32" i="50" s="1"/>
  <c r="I37" i="50"/>
  <c r="H52" i="50"/>
  <c r="H24" i="50"/>
  <c r="H25" i="50" s="1"/>
  <c r="I41" i="50"/>
  <c r="H51" i="50"/>
  <c r="H53" i="50"/>
  <c r="H50" i="50"/>
  <c r="G25" i="50" l="1"/>
  <c r="H54" i="50"/>
  <c r="I54" i="51"/>
  <c r="G54" i="51"/>
  <c r="F54" i="51"/>
  <c r="E54" i="51"/>
  <c r="I42" i="51"/>
  <c r="I40" i="51"/>
  <c r="I39" i="51"/>
  <c r="I38" i="51"/>
  <c r="G29" i="51" l="1"/>
  <c r="G24" i="51"/>
  <c r="I24" i="51"/>
  <c r="I25" i="51" s="1"/>
  <c r="G26" i="51"/>
  <c r="G32" i="51" s="1"/>
  <c r="I37" i="51"/>
  <c r="H52" i="51"/>
  <c r="H24" i="51"/>
  <c r="H25" i="51" s="1"/>
  <c r="I41" i="51"/>
  <c r="H51" i="51"/>
  <c r="H53" i="51"/>
  <c r="H50" i="51"/>
  <c r="G25" i="51" l="1"/>
  <c r="H54" i="51"/>
  <c r="I54" i="52"/>
  <c r="G54" i="52"/>
  <c r="F54" i="52"/>
  <c r="E54" i="52"/>
  <c r="I42" i="52"/>
  <c r="I40" i="52"/>
  <c r="I39" i="52"/>
  <c r="I38" i="52"/>
  <c r="G29" i="52"/>
  <c r="G26" i="52" l="1"/>
  <c r="G32" i="52" s="1"/>
  <c r="I37" i="52"/>
  <c r="H52" i="52"/>
  <c r="H24" i="52"/>
  <c r="H25" i="52" s="1"/>
  <c r="I41" i="52"/>
  <c r="H51" i="52"/>
  <c r="H53" i="52"/>
  <c r="G24" i="52"/>
  <c r="I24" i="52"/>
  <c r="I25" i="52" s="1"/>
  <c r="H50" i="52"/>
  <c r="G25" i="52" l="1"/>
  <c r="H54" i="52"/>
  <c r="I54" i="53"/>
  <c r="G54" i="53"/>
  <c r="F54" i="53"/>
  <c r="E54" i="53"/>
  <c r="I42" i="53"/>
  <c r="I40" i="53"/>
  <c r="I39" i="53"/>
  <c r="I38" i="53"/>
  <c r="I37" i="53"/>
  <c r="G29" i="53" l="1"/>
  <c r="G24" i="53"/>
  <c r="I24" i="53"/>
  <c r="I25" i="53" s="1"/>
  <c r="G26" i="53"/>
  <c r="G32" i="53" s="1"/>
  <c r="H52" i="53"/>
  <c r="H24" i="53"/>
  <c r="H25" i="53" s="1"/>
  <c r="I41" i="53"/>
  <c r="H51" i="53"/>
  <c r="H53" i="53"/>
  <c r="H50" i="53"/>
  <c r="G25" i="53" l="1"/>
  <c r="H54" i="53"/>
  <c r="I54" i="55"/>
  <c r="G54" i="55"/>
  <c r="F54" i="55"/>
  <c r="I40" i="55"/>
  <c r="I39" i="55"/>
  <c r="I38" i="55"/>
  <c r="G26" i="55" l="1"/>
  <c r="G32" i="55" s="1"/>
  <c r="G29" i="55"/>
  <c r="H51" i="55"/>
  <c r="H53" i="55"/>
  <c r="G24" i="55"/>
  <c r="G25" i="55" s="1"/>
  <c r="I24" i="55"/>
  <c r="I25" i="55" s="1"/>
  <c r="I37" i="55"/>
  <c r="I41" i="55"/>
  <c r="I42" i="55"/>
  <c r="H50" i="55"/>
  <c r="H52" i="55"/>
  <c r="H24" i="55"/>
  <c r="H25" i="55" s="1"/>
  <c r="E54" i="55"/>
  <c r="H54" i="55" l="1"/>
  <c r="I54" i="57"/>
  <c r="G54" i="57"/>
  <c r="F54" i="57"/>
  <c r="E54" i="57"/>
  <c r="I42" i="57"/>
  <c r="I40" i="57"/>
  <c r="I39" i="57"/>
  <c r="I38" i="57"/>
  <c r="G29" i="57" l="1"/>
  <c r="G26" i="57"/>
  <c r="G32" i="57" s="1"/>
  <c r="I37" i="57"/>
  <c r="I41" i="57"/>
  <c r="H51" i="57"/>
  <c r="H52" i="57"/>
  <c r="H53" i="57"/>
  <c r="G24" i="57"/>
  <c r="G25" i="57" s="1"/>
  <c r="I24" i="57"/>
  <c r="I25" i="57" s="1"/>
  <c r="H24" i="57"/>
  <c r="H25" i="57" s="1"/>
  <c r="H50" i="57"/>
  <c r="H54" i="57" l="1"/>
  <c r="I54" i="58"/>
  <c r="G54" i="58"/>
  <c r="F54" i="58"/>
  <c r="E54" i="58"/>
  <c r="I42" i="58"/>
  <c r="I40" i="58"/>
  <c r="I39" i="58"/>
  <c r="I38" i="58"/>
  <c r="G29" i="58" l="1"/>
  <c r="I41" i="58"/>
  <c r="H51" i="58"/>
  <c r="H52" i="58"/>
  <c r="H53" i="58"/>
  <c r="H24" i="58"/>
  <c r="H25" i="58" s="1"/>
  <c r="G24" i="58"/>
  <c r="I24" i="58"/>
  <c r="I25" i="58" s="1"/>
  <c r="G26" i="58"/>
  <c r="G32" i="58" s="1"/>
  <c r="I37" i="58"/>
  <c r="H50" i="58"/>
  <c r="H54" i="58" l="1"/>
  <c r="G25" i="58"/>
  <c r="I54" i="59"/>
  <c r="G54" i="59"/>
  <c r="F54" i="59"/>
  <c r="E54" i="59"/>
  <c r="I42" i="59"/>
  <c r="I40" i="59"/>
  <c r="I39" i="59"/>
  <c r="I38" i="59"/>
  <c r="G29" i="59" l="1"/>
  <c r="H52" i="59"/>
  <c r="H24" i="59"/>
  <c r="H25" i="59" s="1"/>
  <c r="G24" i="59"/>
  <c r="I24" i="59"/>
  <c r="I25" i="59" s="1"/>
  <c r="G26" i="59"/>
  <c r="G32" i="59" s="1"/>
  <c r="I37" i="59"/>
  <c r="I41" i="59"/>
  <c r="H51" i="59"/>
  <c r="H53" i="59"/>
  <c r="H50" i="59"/>
  <c r="H54" i="59" l="1"/>
  <c r="G25" i="59"/>
  <c r="I54" i="61"/>
  <c r="G54" i="61"/>
  <c r="F54" i="61"/>
  <c r="I42" i="61"/>
  <c r="I41" i="61"/>
  <c r="I40" i="61"/>
  <c r="I39" i="61"/>
  <c r="I38" i="61"/>
  <c r="I37" i="61"/>
  <c r="G26" i="61" l="1"/>
  <c r="G32" i="61" s="1"/>
  <c r="H51" i="61"/>
  <c r="H53" i="61"/>
  <c r="G24" i="61"/>
  <c r="I24" i="61"/>
  <c r="I25" i="61" s="1"/>
  <c r="G29" i="61"/>
  <c r="H50" i="61"/>
  <c r="H52" i="61"/>
  <c r="H24" i="61"/>
  <c r="H25" i="61" s="1"/>
  <c r="E54" i="61"/>
  <c r="G25" i="61" l="1"/>
  <c r="H54" i="61"/>
  <c r="I54" i="62"/>
  <c r="G54" i="62"/>
  <c r="F54" i="62"/>
  <c r="E54" i="62"/>
  <c r="I40" i="62"/>
  <c r="I39" i="62"/>
  <c r="I38" i="62"/>
  <c r="H24" i="62" l="1"/>
  <c r="H25" i="62" s="1"/>
  <c r="G29" i="62"/>
  <c r="H52" i="62"/>
  <c r="I25" i="62"/>
  <c r="G26" i="62"/>
  <c r="G32" i="62" s="1"/>
  <c r="I37" i="62"/>
  <c r="I41" i="62"/>
  <c r="I42" i="62"/>
  <c r="H51" i="62"/>
  <c r="H53" i="62"/>
  <c r="H50" i="62"/>
  <c r="H54" i="62" l="1"/>
  <c r="G25" i="62"/>
  <c r="I54" i="63"/>
  <c r="G54" i="63"/>
  <c r="F54" i="63"/>
  <c r="I42" i="63"/>
  <c r="I40" i="63"/>
  <c r="I39" i="63"/>
  <c r="I38" i="63"/>
  <c r="I37" i="63"/>
  <c r="G26" i="63" l="1"/>
  <c r="G32" i="63" s="1"/>
  <c r="G24" i="63"/>
  <c r="I41" i="63"/>
  <c r="H50" i="63"/>
  <c r="H52" i="63"/>
  <c r="I25" i="63"/>
  <c r="G29" i="63"/>
  <c r="H51" i="63"/>
  <c r="H53" i="63"/>
  <c r="H24" i="63"/>
  <c r="H25" i="63" s="1"/>
  <c r="E54" i="63"/>
  <c r="G25" i="63" l="1"/>
  <c r="H54" i="63"/>
  <c r="I54" i="64"/>
  <c r="G54" i="64"/>
  <c r="F54" i="64"/>
  <c r="I42" i="64"/>
  <c r="I40" i="64"/>
  <c r="I39" i="64"/>
  <c r="I38" i="64"/>
  <c r="I37" i="64"/>
  <c r="G26" i="64" l="1"/>
  <c r="G32" i="64" s="1"/>
  <c r="G24" i="64"/>
  <c r="H51" i="64"/>
  <c r="H53" i="64"/>
  <c r="I24" i="64"/>
  <c r="I25" i="64" s="1"/>
  <c r="H24" i="64"/>
  <c r="H25" i="64" s="1"/>
  <c r="G29" i="64"/>
  <c r="I41" i="64"/>
  <c r="H50" i="64"/>
  <c r="H52" i="64"/>
  <c r="E54" i="64"/>
  <c r="G25" i="64" l="1"/>
  <c r="H54" i="64"/>
  <c r="I54" i="65"/>
  <c r="G54" i="65"/>
  <c r="F54" i="65"/>
  <c r="E54" i="65"/>
  <c r="I42" i="65"/>
  <c r="I40" i="65"/>
  <c r="I39" i="65"/>
  <c r="I38" i="65"/>
  <c r="G29" i="65" l="1"/>
  <c r="G26" i="65"/>
  <c r="G32" i="65" s="1"/>
  <c r="I37" i="65"/>
  <c r="I41" i="65"/>
  <c r="H51" i="65"/>
  <c r="H52" i="65"/>
  <c r="H53" i="65"/>
  <c r="G24" i="65"/>
  <c r="G25" i="65" s="1"/>
  <c r="I24" i="65"/>
  <c r="I25" i="65" s="1"/>
  <c r="H24" i="65"/>
  <c r="H25" i="65" s="1"/>
  <c r="H50" i="65"/>
  <c r="H54" i="65" l="1"/>
  <c r="I54" i="66"/>
  <c r="G54" i="66"/>
  <c r="F54" i="66"/>
  <c r="I40" i="66"/>
  <c r="I39" i="66"/>
  <c r="I38" i="66"/>
  <c r="H24" i="66" l="1"/>
  <c r="H25" i="66" s="1"/>
  <c r="G26" i="66"/>
  <c r="G32" i="66" s="1"/>
  <c r="G29" i="66"/>
  <c r="I41" i="66"/>
  <c r="I42" i="66"/>
  <c r="H50" i="66"/>
  <c r="H52" i="66"/>
  <c r="G24" i="66"/>
  <c r="G25" i="66" s="1"/>
  <c r="I24" i="66"/>
  <c r="I25" i="66" s="1"/>
  <c r="I37" i="66"/>
  <c r="H51" i="66"/>
  <c r="H53" i="66"/>
  <c r="E54" i="66"/>
  <c r="H54" i="66" l="1"/>
  <c r="H53" i="67"/>
  <c r="H51" i="67"/>
  <c r="I54" i="67"/>
  <c r="E54" i="67"/>
  <c r="I42" i="67"/>
  <c r="I41" i="67"/>
  <c r="I40" i="67"/>
  <c r="I39" i="67"/>
  <c r="I38" i="67"/>
  <c r="I37" i="67"/>
  <c r="G29" i="67"/>
  <c r="H52" i="67" l="1"/>
  <c r="F54" i="67"/>
  <c r="H24" i="67"/>
  <c r="H25" i="67" s="1"/>
  <c r="I24" i="67"/>
  <c r="I25" i="67" s="1"/>
  <c r="G26" i="67"/>
  <c r="G54" i="67"/>
  <c r="H50" i="67"/>
  <c r="H54" i="67" s="1"/>
  <c r="G32" i="67" l="1"/>
  <c r="G25" i="67"/>
  <c r="I54" i="27"/>
  <c r="G54" i="27"/>
  <c r="F54" i="27"/>
  <c r="E54" i="27"/>
  <c r="I42" i="27"/>
  <c r="I40" i="27"/>
  <c r="I39" i="27"/>
  <c r="I38" i="27"/>
  <c r="I37" i="27"/>
  <c r="G29" i="27" l="1"/>
  <c r="H24" i="27"/>
  <c r="G24" i="27"/>
  <c r="I24" i="27"/>
  <c r="G26" i="27"/>
  <c r="I41" i="27"/>
  <c r="H51" i="27"/>
  <c r="H52" i="27"/>
  <c r="H53" i="27"/>
  <c r="H50" i="27"/>
  <c r="G32" i="27" l="1"/>
  <c r="I25" i="27"/>
  <c r="H25" i="27"/>
  <c r="G25" i="27"/>
  <c r="H54" i="27"/>
  <c r="M40" i="26"/>
  <c r="M39" i="26"/>
  <c r="M38" i="26"/>
  <c r="M37" i="26"/>
  <c r="M36" i="26"/>
  <c r="M35" i="26"/>
  <c r="M34" i="26"/>
  <c r="M32" i="26"/>
  <c r="M33" i="26"/>
  <c r="M31" i="26"/>
  <c r="M30" i="26"/>
  <c r="M29" i="26"/>
  <c r="M28" i="26"/>
  <c r="M27" i="26"/>
  <c r="M26" i="26"/>
  <c r="M25" i="26"/>
  <c r="M24" i="26"/>
  <c r="M23" i="26"/>
  <c r="M22" i="26"/>
  <c r="M21" i="26"/>
  <c r="E16" i="26"/>
  <c r="M20" i="26"/>
  <c r="M19" i="26"/>
  <c r="M18" i="26"/>
  <c r="M17" i="26"/>
  <c r="M16" i="26"/>
  <c r="M15" i="26"/>
  <c r="M14" i="26"/>
  <c r="M13" i="26"/>
  <c r="L40" i="26"/>
  <c r="L39" i="26"/>
  <c r="L38" i="26"/>
  <c r="L37" i="26"/>
  <c r="L36" i="26"/>
  <c r="L35" i="26"/>
  <c r="L34" i="26"/>
  <c r="L33" i="26"/>
  <c r="L32" i="26"/>
  <c r="L31" i="26"/>
  <c r="L30" i="26"/>
  <c r="L29" i="26"/>
  <c r="L28" i="26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4" i="26"/>
  <c r="L13" i="26"/>
  <c r="I40" i="26"/>
  <c r="I39" i="26"/>
  <c r="I38" i="26"/>
  <c r="I37" i="26"/>
  <c r="I36" i="26"/>
  <c r="I35" i="26"/>
  <c r="I34" i="26"/>
  <c r="I33" i="26"/>
  <c r="I32" i="26"/>
  <c r="I31" i="26"/>
  <c r="I30" i="26"/>
  <c r="I29" i="26"/>
  <c r="I28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H13" i="26"/>
  <c r="H40" i="26"/>
  <c r="H39" i="26"/>
  <c r="H38" i="26"/>
  <c r="H37" i="26"/>
  <c r="H36" i="26"/>
  <c r="H35" i="26"/>
  <c r="H34" i="26"/>
  <c r="H33" i="26"/>
  <c r="H32" i="26"/>
  <c r="H31" i="26"/>
  <c r="H30" i="26"/>
  <c r="H29" i="26"/>
  <c r="H28" i="26"/>
  <c r="H27" i="26"/>
  <c r="H26" i="26"/>
  <c r="H25" i="26"/>
  <c r="H24" i="26"/>
  <c r="H23" i="26"/>
  <c r="H22" i="26"/>
  <c r="H21" i="26"/>
  <c r="H20" i="26"/>
  <c r="H18" i="26"/>
  <c r="J18" i="26" s="1"/>
  <c r="H19" i="26"/>
  <c r="H17" i="26"/>
  <c r="H16" i="26"/>
  <c r="H15" i="26"/>
  <c r="J15" i="26" s="1"/>
  <c r="H14" i="26"/>
  <c r="K19" i="26" l="1"/>
  <c r="J21" i="26"/>
  <c r="K25" i="26"/>
  <c r="K21" i="26"/>
  <c r="J25" i="26"/>
  <c r="J19" i="26"/>
  <c r="K17" i="26"/>
  <c r="K23" i="26"/>
  <c r="J27" i="26"/>
  <c r="K29" i="26"/>
  <c r="K31" i="26"/>
  <c r="K33" i="26"/>
  <c r="K35" i="26"/>
  <c r="K37" i="26"/>
  <c r="K39" i="26"/>
  <c r="K13" i="26"/>
  <c r="J34" i="26"/>
  <c r="J14" i="26"/>
  <c r="J16" i="26"/>
  <c r="K20" i="26"/>
  <c r="J22" i="26"/>
  <c r="J24" i="26"/>
  <c r="K26" i="26"/>
  <c r="J28" i="26"/>
  <c r="J30" i="26"/>
  <c r="J32" i="26"/>
  <c r="K34" i="26"/>
  <c r="J36" i="26"/>
  <c r="J38" i="26"/>
  <c r="K40" i="26"/>
  <c r="K15" i="26"/>
  <c r="K27" i="26"/>
  <c r="K18" i="26"/>
  <c r="J40" i="26"/>
  <c r="J39" i="26"/>
  <c r="K38" i="26"/>
  <c r="J37" i="26"/>
  <c r="K36" i="26"/>
  <c r="J35" i="26"/>
  <c r="J33" i="26"/>
  <c r="K32" i="26"/>
  <c r="J31" i="26"/>
  <c r="K30" i="26"/>
  <c r="J29" i="26"/>
  <c r="K28" i="26"/>
  <c r="J26" i="26"/>
  <c r="K24" i="26"/>
  <c r="J23" i="26"/>
  <c r="K22" i="26"/>
  <c r="J20" i="26"/>
  <c r="J17" i="26"/>
  <c r="K16" i="26"/>
  <c r="K14" i="26"/>
  <c r="J13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F18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2" i="26"/>
  <c r="F23" i="26"/>
  <c r="F21" i="26"/>
  <c r="F20" i="26"/>
  <c r="F19" i="26"/>
  <c r="F17" i="26"/>
  <c r="F16" i="26"/>
  <c r="F15" i="26"/>
  <c r="F14" i="26"/>
  <c r="F13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5" i="26"/>
  <c r="E14" i="26"/>
  <c r="E13" i="26"/>
  <c r="N41" i="26" l="1"/>
  <c r="L12" i="26"/>
  <c r="L41" i="26" s="1"/>
  <c r="I12" i="26" l="1"/>
  <c r="I41" i="26" s="1"/>
  <c r="M12" i="26" l="1"/>
  <c r="M41" i="26" l="1"/>
  <c r="N42" i="26" l="1"/>
  <c r="E12" i="26"/>
  <c r="F12" i="26" l="1"/>
  <c r="F41" i="26" s="1"/>
  <c r="G12" i="26" l="1"/>
  <c r="G41" i="26" s="1"/>
  <c r="H12" i="26" l="1"/>
  <c r="H46" i="26" l="1"/>
  <c r="H45" i="26"/>
  <c r="H41" i="26"/>
  <c r="J12" i="26"/>
  <c r="K12" i="26"/>
  <c r="H51" i="26" s="1"/>
  <c r="K41" i="26" l="1"/>
  <c r="J41" i="26"/>
  <c r="H50" i="26"/>
  <c r="K42" i="26" l="1"/>
</calcChain>
</file>

<file path=xl/sharedStrings.xml><?xml version="1.0" encoding="utf-8"?>
<sst xmlns="http://schemas.openxmlformats.org/spreadsheetml/2006/main" count="1913" uniqueCount="202">
  <si>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</si>
  <si>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</si>
  <si>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</si>
  <si>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</si>
  <si>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</si>
  <si>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</si>
  <si>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</si>
  <si>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</si>
  <si>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</si>
  <si>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</si>
  <si>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</si>
  <si>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</si>
  <si>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</si>
  <si>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</si>
  <si>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>Doplňující údaje :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</si>
  <si>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</si>
  <si>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</si>
  <si>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</si>
  <si>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</si>
  <si>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</si>
  <si>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</si>
  <si>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</si>
  <si>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</si>
  <si>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</si>
  <si>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</si>
  <si>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</si>
  <si>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</si>
  <si>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</si>
  <si>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</si>
  <si>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</si>
  <si>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</si>
  <si>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</si>
  <si>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</si>
  <si>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Daň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</si>
  <si>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</si>
  <si>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</si>
  <si>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</si>
  <si>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</si>
  <si>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</si>
  <si>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</si>
  <si>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</si>
  <si>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</si>
  <si>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</si>
  <si>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</si>
  <si>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</si>
  <si>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</si>
  <si>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</si>
  <si>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</si>
  <si>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</si>
  <si>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</si>
  <si>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</si>
  <si>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</si>
  <si>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</si>
  <si>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</si>
  <si>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</si>
  <si>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</si>
  <si>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</si>
  <si>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</si>
  <si>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</si>
  <si>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</si>
  <si>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</si>
  <si>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</si>
  <si>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</si>
  <si>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</si>
  <si>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</si>
  <si>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</si>
  <si>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</si>
  <si>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</si>
  <si>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</si>
  <si>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</si>
  <si>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</si>
  <si>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</si>
  <si>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Rekapitulace hospodaření /výsledek hospodaření/ za  rok  2016</t>
  </si>
  <si>
    <t>b) Výsledek hospod. předcház. účet. období k 31.12.2016</t>
  </si>
  <si>
    <t>Stav k 1.1.2016</t>
  </si>
  <si>
    <t>Příspěvek na provoz /odpisy/</t>
  </si>
  <si>
    <t>Příspěvek na provoz /nájemné/</t>
  </si>
  <si>
    <t>753 01 Hranice</t>
  </si>
  <si>
    <t>750 02 Přerov</t>
  </si>
  <si>
    <t>751 31 Lipník nad Bečvou</t>
  </si>
  <si>
    <t>753 11 Hranice</t>
  </si>
  <si>
    <t>752 01 Kojetín</t>
  </si>
  <si>
    <t>750 05 Přerov</t>
  </si>
  <si>
    <t>750 11 Přerov</t>
  </si>
  <si>
    <t>751 52 Přerov</t>
  </si>
  <si>
    <t>751 01 Tovačov</t>
  </si>
  <si>
    <t>753 62 Potštát</t>
  </si>
  <si>
    <t>750 00 Přerov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</si>
  <si>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ve zlepšeném výsledku hospodaření, a to ve výši 186 228,18 Kč.</t>
  </si>
  <si>
    <t>Výše výsledku hospodaření za rok 201 je ovlivněna transferovým podílem, což je pouze účetní zápis bez vazby na finanční prostředky. Po odečtení transferového podílu z výsledku hospodaření příspěvkové organizace, skončila tato organizace ve zlepšeném výsledku hospodaření, a to ve výši 56 105,06 Kč.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</si>
  <si>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ve zlepšeném výsledku hospodaření, a to ve výši 80 987,01 Kč.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</si>
  <si>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ve zlepšeném výsledku hospodaření, a to ve výši 480 203,77 Kč.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</si>
  <si>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ve zlepšeném výsledku hospodaření, a to ve výši 290 394,58 Kč.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</si>
  <si>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ve zlepšeném výsledku hospodaření, a to ve výši 54 032,46 Kč.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</si>
  <si>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ve zlepšeném výsledku hospodaření, a to ve výši200 733,82 Kč.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</si>
  <si>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ve zlepšeném výsledku hospodaření, a to ve výši 297 262,69 Kč.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</si>
  <si>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ve zlepšeném výsledku hospodaření, a to ve výši 165 931,00 Kč.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</si>
  <si>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ve zlepšeném výsledku hospodaření, a to ve výši 190 251,31 Kč.</t>
  </si>
  <si>
    <t xml:space="preserve"> - 24 organizací se zlepšeným výsledkem hospodaření  v celkové výši  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</si>
  <si>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ve ztrátě, která činí -371 993,05 Kč. Ztráta bude pokryta  ze zlepšeného VH v násl. letech .</t>
  </si>
  <si>
    <t>Výsledek hospodaření příspěvkové organizace je záporný. Tato organizace skončila ve ztrátě, která činí -77 373,01 Kč. Ztráta bude pokryta  ze zlepšeného VH v následujících  letech .</t>
  </si>
  <si>
    <t>Výsledek hospodaření příspěvkové organizace je záporný. Tato organizace skončila ve ztrátě, která činí -1 324,05 Kč. Ztráta bude pokryta  na vrub zůstat. rezervního fondu.</t>
  </si>
  <si>
    <t>Výsledek hospodaření příspěvkové organizace je záporný. Tato organizace skončila ve ztrátě, která činí -3 993,73 Kč. Ztráta bude pokryta  na vrub zůstat. rezervního fondu.</t>
  </si>
  <si>
    <t>Výše výsledku hospodaření za rok 2016 je ovlivněna transferovým podílem, což je pouze účetní zápis bez vazby na finanční prostředky. Po odečtení transferového podílu z výsledku hospodaření organizace skončila ve zlepšeném výsledku hospodaření, a to ve výši 152 598,12 Kč.</t>
  </si>
  <si>
    <t>Základní škola Kojetín, Sladovní 492</t>
  </si>
  <si>
    <t>Sladovní 492, 752 01 Kojetín</t>
  </si>
  <si>
    <t>Základní škola a Mateřská škola Hranice, Nová 1820</t>
  </si>
  <si>
    <t>Nová 1820, 753 01 Hranice</t>
  </si>
  <si>
    <t>Základní škola a Mateřská škola Přerov, Malá Dlážka 4</t>
  </si>
  <si>
    <t>Malá Dlážka 4, 750 05 Přerov</t>
  </si>
  <si>
    <t>Střední škola a Základní škola Lipník  nad Bečvou, Osecká 301</t>
  </si>
  <si>
    <t>Osecká 301, 751 31 Lipník nad Bečvou</t>
  </si>
  <si>
    <t>Gymnázium Jakuba Škody, Přerov, Komenského 29</t>
  </si>
  <si>
    <t>Komenského 29, 750 11 Přerov</t>
  </si>
  <si>
    <t>Gymnázium, Hranice, Zborovská 293</t>
  </si>
  <si>
    <t>Zborovská 293, 753 11 Hranice</t>
  </si>
  <si>
    <t>Gymnázium, Kojetín, Svatopluka Čecha 683</t>
  </si>
  <si>
    <t>Svatopluka Čecha 683, 752 01 Kojetín</t>
  </si>
  <si>
    <t>Střední průmyslová škola Hranice</t>
  </si>
  <si>
    <t>Studentská 1384, 753 01 Hranice</t>
  </si>
  <si>
    <t>Střední průmyslová škola stavební, Lipník nad Bečvou, Komenského sady 257</t>
  </si>
  <si>
    <t>Komenského sady 257, 751 31 Lipník nad Bečvou</t>
  </si>
  <si>
    <t>Střední průmyslová škola, Přerov, Havlíčkova 2</t>
  </si>
  <si>
    <t>Havlíčkova 2, 751 52 Přerov</t>
  </si>
  <si>
    <t>Střední škola gastronomie a služeb, Přerov, Šířava 7</t>
  </si>
  <si>
    <t>Šířava 7, 750 02 Přerov</t>
  </si>
  <si>
    <t>Střední lesnická škola, Hranice, Jurikova 588</t>
  </si>
  <si>
    <t>Jurikova 588, 753 01 Hranice</t>
  </si>
  <si>
    <t>Gymnázium Jana Blahoslava a Střední pedagogická škola, Přerov, Denisova 3</t>
  </si>
  <si>
    <t>Denisova 3, 751 52  Přerov</t>
  </si>
  <si>
    <t>Střední škola zemědělská, Přerov, Osmek 47</t>
  </si>
  <si>
    <t>Osmek 47, 751 52 Přerov</t>
  </si>
  <si>
    <t>Obchodní akademie a Jazyková škola s právem státní jazykové zkoušky, Přerov, Bartošova 24</t>
  </si>
  <si>
    <t>Bartošova 24, 750 11 Přerov 2</t>
  </si>
  <si>
    <t>Střední zdravotnická škola, Hranice, Studentská 1095</t>
  </si>
  <si>
    <t>Studentská 1095, 753 01 Hranice</t>
  </si>
  <si>
    <t>Střední škola elektrotechnická, Lipník nad Bečvou, Tyršova 781</t>
  </si>
  <si>
    <t>Tyršova 781, 751 31 Lipník nad Bečvou</t>
  </si>
  <si>
    <t>Střední škola technická, Přerov, Kouřílkova 8</t>
  </si>
  <si>
    <t>Kouřílkova 8, 750 02 Přerov</t>
  </si>
  <si>
    <t>Střední škola řezbářská, Tovačov, Nádražní 146</t>
  </si>
  <si>
    <t>Nádražní 146, 751 01 Tovačov</t>
  </si>
  <si>
    <t>Odborné učiliště, Křenovice 8</t>
  </si>
  <si>
    <t>Křenovice 8, 752 01 Kojetín</t>
  </si>
  <si>
    <t>Základní umělecká škola, Potštát 36</t>
  </si>
  <si>
    <t>Potštát 36, 753 62 Potštát</t>
  </si>
  <si>
    <t>Základní umělecká škola, Hranice, Školní náměstí 35</t>
  </si>
  <si>
    <t>Školní náměstí 35, 753 01 Hranice</t>
  </si>
  <si>
    <t>Základní umělecká škola, Kojetín, Hanusíkova 197</t>
  </si>
  <si>
    <t>Hanusíkova 197, 752 01 Kojetín</t>
  </si>
  <si>
    <t>Základní umělecká škola Bedřicha Kozánka, Přerov</t>
  </si>
  <si>
    <t>tř. 17. listopadu 2, 750 00 Přerov</t>
  </si>
  <si>
    <t>Základní umělecká škola Antonína Dvořáka, Lipník nad Bečvou, Havlíčkova 643</t>
  </si>
  <si>
    <t>Havlíčkova 643, 751 31 Lipník nad Bečvou</t>
  </si>
  <si>
    <t>Středisko volného času ATLAS a BIOS, Přerov</t>
  </si>
  <si>
    <t>Žižkova 12, 750 02  Přerov</t>
  </si>
  <si>
    <t>Dětský domov a Školní jídelna, Hranice, Purgešova 847</t>
  </si>
  <si>
    <t>Purgešova 847, 753 01 Hranice</t>
  </si>
  <si>
    <t>Dětský domov a Školní jídelna, Lipník nad Bečvou, Tyršova 772</t>
  </si>
  <si>
    <t>Tyršova 772, 751 31 Lipník nad Bečvou</t>
  </si>
  <si>
    <t>Dětský domov a Školní jídelna, Přerov, Sušilova 25</t>
  </si>
  <si>
    <t>Sušilova 2392/25, 750 02   Přerov</t>
  </si>
  <si>
    <t>Střední škola a Základní škola Lipník nad Bečvou, Osecká 301</t>
  </si>
  <si>
    <t>Střední lesnická škola,Hranice,Jurikova 588</t>
  </si>
  <si>
    <t>Střední škola elektrotechnická Lipník nad Bečvou, Tyršova 781</t>
  </si>
  <si>
    <t>Základní škola Kojetín</t>
  </si>
  <si>
    <t>Sladovní 492</t>
  </si>
  <si>
    <t>ul.Nová 1820</t>
  </si>
  <si>
    <t>Malá Dlážka 4</t>
  </si>
  <si>
    <t>Osecká 301</t>
  </si>
  <si>
    <t>Komenského 29</t>
  </si>
  <si>
    <t>Zborovská 293</t>
  </si>
  <si>
    <t>Svatopluka Čecha 683</t>
  </si>
  <si>
    <t>Studentská 1384</t>
  </si>
  <si>
    <t>Kdomenského sady 257</t>
  </si>
  <si>
    <t>Havlíčkova 2</t>
  </si>
  <si>
    <t>Šířava 7</t>
  </si>
  <si>
    <t>Jurikova 588</t>
  </si>
  <si>
    <t>Denisova 3</t>
  </si>
  <si>
    <t>Osmek 47</t>
  </si>
  <si>
    <t>Bartošova 24</t>
  </si>
  <si>
    <t>Studentská 1095</t>
  </si>
  <si>
    <t>Tyršova 781</t>
  </si>
  <si>
    <t>Kouřílkova 8</t>
  </si>
  <si>
    <t>Nádražní 146</t>
  </si>
  <si>
    <t>Křenovice 8</t>
  </si>
  <si>
    <t>Farní 36</t>
  </si>
  <si>
    <t>Školní náměstí 35</t>
  </si>
  <si>
    <t>Hanusíkova 197</t>
  </si>
  <si>
    <t>tř. 17. listopadu 2</t>
  </si>
  <si>
    <t>Havlíčkova 643</t>
  </si>
  <si>
    <t>Žižkova 12</t>
  </si>
  <si>
    <t>Purgešova 847</t>
  </si>
  <si>
    <t>Tyršova 772</t>
  </si>
  <si>
    <t>Sušilova 2392/25</t>
  </si>
  <si>
    <t>Příspěvková organizace  skončila  ve zlepšeném výsledku hospodaření, a to ve výši 197 213,02 Kč.  Částečně  bude použito na úhradu neuhrazené ztráty minulých let, která je ve výši - 110 971,23 Kč.</t>
  </si>
  <si>
    <r>
      <t>Z celkového počtu 29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školství - Přerov skončilo:</t>
    </r>
  </si>
  <si>
    <t xml:space="preserve"> -    4 organizace se zhoršeným výsledkem hospodaření v celkové výši </t>
  </si>
  <si>
    <t xml:space="preserve"> -   1 organizace s vyrovnaným výsledkem hospodaření</t>
  </si>
  <si>
    <t xml:space="preserve"> -   4 organizace se zhoršeným výsledkem hospodaření v celkové výši </t>
  </si>
  <si>
    <t xml:space="preserve">      Ing. Miroslava Březinová</t>
  </si>
  <si>
    <t>a) Příspěvkové organizace v oblasti školství  (Přerov)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</si>
</sst>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</numFmts>
  <fonts count="3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u/>
      <sz val="1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25">
    <xf numFmtId="0" fontId="0" fillId="0" borderId="0"/>
    <xf numFmtId="0" fontId="1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0" fillId="0" borderId="0"/>
    <xf numFmtId="0" fontId="30" fillId="0" borderId="0"/>
    <xf numFmtId="44" fontId="30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1" fillId="0" borderId="0"/>
    <xf numFmtId="0" fontId="31" fillId="0" borderId="0"/>
    <xf numFmtId="0" fontId="3" fillId="0" borderId="0"/>
    <xf numFmtId="0" fontId="3" fillId="0" borderId="0"/>
    <xf numFmtId="16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0" fillId="0" borderId="0" applyFont="0" applyFill="0" applyBorder="0" applyAlignment="0" applyProtection="0"/>
    <xf numFmtId="0" fontId="1" fillId="0" borderId="0"/>
    <xf numFmtId="0" fontId="1" fillId="0" borderId="0"/>
  </cellStyleXfs>
  <cellXfs count="283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4" fontId="5" fillId="0" borderId="0" xfId="0" applyNumberFormat="1" applyFont="1" applyFill="1" applyBorder="1" applyAlignment="1" applyProtection="1">
      <alignment shrinkToFit="1"/>
      <protection hidden="1"/>
    </xf>
    <xf numFmtId="4" fontId="5" fillId="0" borderId="0" xfId="0" applyNumberFormat="1" applyFont="1" applyFill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4" fillId="0" borderId="0" xfId="0" applyFont="1" applyFill="1" applyBorder="1" applyProtection="1">
      <protection hidden="1"/>
    </xf>
    <xf numFmtId="4" fontId="1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2" fillId="0" borderId="7" xfId="0" applyFont="1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0" fontId="20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12" fillId="0" borderId="1" xfId="0" applyFont="1" applyBorder="1" applyProtection="1">
      <protection hidden="1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24" xfId="0" applyFont="1" applyBorder="1" applyProtection="1">
      <protection hidden="1"/>
    </xf>
    <xf numFmtId="14" fontId="1" fillId="0" borderId="24" xfId="0" applyNumberFormat="1" applyFont="1" applyBorder="1" applyAlignment="1" applyProtection="1">
      <alignment horizontal="right"/>
      <protection hidden="1"/>
    </xf>
    <xf numFmtId="14" fontId="1" fillId="0" borderId="21" xfId="0" applyNumberFormat="1" applyFont="1" applyBorder="1" applyAlignment="1" applyProtection="1">
      <alignment horizontal="right"/>
      <protection hidden="1"/>
    </xf>
    <xf numFmtId="0" fontId="1" fillId="0" borderId="24" xfId="0" applyFont="1" applyBorder="1" applyAlignment="1" applyProtection="1">
      <alignment horizontal="center"/>
      <protection hidden="1"/>
    </xf>
    <xf numFmtId="0" fontId="1" fillId="0" borderId="21" xfId="0" applyFont="1" applyBorder="1" applyProtection="1">
      <protection hidden="1"/>
    </xf>
    <xf numFmtId="0" fontId="10" fillId="0" borderId="8" xfId="0" applyFont="1" applyFill="1" applyBorder="1" applyProtection="1">
      <protection hidden="1"/>
    </xf>
    <xf numFmtId="4" fontId="10" fillId="0" borderId="19" xfId="0" applyNumberFormat="1" applyFont="1" applyFill="1" applyBorder="1" applyProtection="1">
      <protection hidden="1"/>
    </xf>
    <xf numFmtId="4" fontId="10" fillId="0" borderId="31" xfId="0" applyNumberFormat="1" applyFont="1" applyFill="1" applyBorder="1" applyProtection="1">
      <protection hidden="1"/>
    </xf>
    <xf numFmtId="0" fontId="1" fillId="0" borderId="32" xfId="0" applyFont="1" applyBorder="1" applyAlignment="1" applyProtection="1">
      <alignment horizontal="center"/>
      <protection hidden="1"/>
    </xf>
    <xf numFmtId="0" fontId="1" fillId="0" borderId="33" xfId="0" applyFont="1" applyBorder="1" applyProtection="1">
      <protection hidden="1"/>
    </xf>
    <xf numFmtId="4" fontId="10" fillId="0" borderId="36" xfId="0" applyNumberFormat="1" applyFont="1" applyFill="1" applyBorder="1" applyProtection="1">
      <protection hidden="1"/>
    </xf>
    <xf numFmtId="4" fontId="7" fillId="0" borderId="0" xfId="1" applyNumberFormat="1" applyFont="1" applyFill="1" applyBorder="1" applyAlignment="1" applyProtection="1">
      <alignment shrinkToFit="1"/>
      <protection hidden="1"/>
    </xf>
    <xf numFmtId="0" fontId="7" fillId="0" borderId="0" xfId="1" applyFont="1" applyFill="1" applyProtection="1">
      <protection hidden="1"/>
    </xf>
    <xf numFmtId="0" fontId="1" fillId="0" borderId="0" xfId="1" applyFont="1" applyFill="1" applyProtection="1">
      <protection hidden="1"/>
    </xf>
    <xf numFmtId="0" fontId="26" fillId="0" borderId="0" xfId="1" applyFont="1" applyFill="1" applyBorder="1" applyProtection="1">
      <protection hidden="1"/>
    </xf>
    <xf numFmtId="0" fontId="13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4" fontId="21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1" fillId="0" borderId="16" xfId="0" applyFont="1" applyFill="1" applyBorder="1" applyProtection="1">
      <protection hidden="1"/>
    </xf>
    <xf numFmtId="4" fontId="1" fillId="0" borderId="0" xfId="0" applyNumberFormat="1" applyFont="1" applyFill="1"/>
    <xf numFmtId="4" fontId="23" fillId="0" borderId="0" xfId="1" applyNumberFormat="1" applyFont="1" applyFill="1" applyBorder="1" applyAlignment="1" applyProtection="1">
      <alignment shrinkToFit="1"/>
      <protection hidden="1"/>
    </xf>
    <xf numFmtId="0" fontId="11" fillId="0" borderId="0" xfId="0" applyFont="1" applyFill="1" applyBorder="1" applyProtection="1">
      <protection locked="0"/>
    </xf>
    <xf numFmtId="4" fontId="1" fillId="0" borderId="17" xfId="0" applyNumberFormat="1" applyFont="1" applyFill="1" applyBorder="1" applyProtection="1">
      <protection hidden="1"/>
    </xf>
    <xf numFmtId="4" fontId="7" fillId="0" borderId="0" xfId="1" applyNumberFormat="1" applyFont="1" applyFill="1" applyAlignment="1" applyProtection="1">
      <alignment shrinkToFit="1"/>
      <protection hidden="1"/>
    </xf>
    <xf numFmtId="4" fontId="26" fillId="2" borderId="0" xfId="0" applyNumberFormat="1" applyFont="1" applyFill="1" applyAlignment="1" applyProtection="1">
      <alignment shrinkToFit="1"/>
      <protection hidden="1"/>
    </xf>
    <xf numFmtId="4" fontId="2" fillId="2" borderId="55" xfId="0" applyNumberFormat="1" applyFont="1" applyFill="1" applyBorder="1"/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3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4" fontId="1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0" fontId="8" fillId="0" borderId="0" xfId="1" applyFont="1" applyFill="1" applyBorder="1" applyProtection="1">
      <protection hidden="1"/>
    </xf>
    <xf numFmtId="0" fontId="27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21" fillId="0" borderId="0" xfId="1" applyFont="1" applyFill="1" applyBorder="1" applyAlignment="1" applyProtection="1">
      <alignment horizontal="right"/>
      <protection hidden="1"/>
    </xf>
    <xf numFmtId="0" fontId="21" fillId="0" borderId="0" xfId="1" applyFont="1" applyFill="1" applyBorder="1" applyProtection="1">
      <protection hidden="1"/>
    </xf>
    <xf numFmtId="0" fontId="7" fillId="0" borderId="0" xfId="1" applyFont="1" applyFill="1" applyBorder="1" applyProtection="1">
      <protection hidden="1"/>
    </xf>
    <xf numFmtId="0" fontId="17" fillId="0" borderId="0" xfId="1" applyFont="1" applyFill="1" applyBorder="1" applyProtection="1">
      <protection hidden="1"/>
    </xf>
    <xf numFmtId="0" fontId="23" fillId="0" borderId="0" xfId="1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0" fontId="1" fillId="0" borderId="0" xfId="0" applyFont="1" applyFill="1" applyBorder="1" applyAlignment="1" applyProtection="1">
      <alignment horizontal="right" indent="4"/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Protection="1">
      <protection hidden="1"/>
    </xf>
    <xf numFmtId="0" fontId="12" fillId="0" borderId="2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7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1" fillId="0" borderId="28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11" xfId="0" applyFont="1" applyFill="1" applyBorder="1" applyProtection="1">
      <protection hidden="1"/>
    </xf>
    <xf numFmtId="0" fontId="1" fillId="0" borderId="12" xfId="0" applyFont="1" applyFill="1" applyBorder="1" applyProtection="1">
      <protection hidden="1"/>
    </xf>
    <xf numFmtId="4" fontId="1" fillId="0" borderId="34" xfId="0" applyNumberFormat="1" applyFont="1" applyFill="1" applyBorder="1" applyAlignment="1" applyProtection="1">
      <alignment horizontal="right"/>
      <protection hidden="1"/>
    </xf>
    <xf numFmtId="4" fontId="1" fillId="0" borderId="29" xfId="0" applyNumberFormat="1" applyFont="1" applyFill="1" applyBorder="1" applyAlignment="1" applyProtection="1">
      <alignment horizontal="right"/>
      <protection hidden="1"/>
    </xf>
    <xf numFmtId="4" fontId="1" fillId="0" borderId="13" xfId="0" applyNumberFormat="1" applyFont="1" applyFill="1" applyBorder="1" applyProtection="1">
      <protection hidden="1"/>
    </xf>
    <xf numFmtId="4" fontId="1" fillId="0" borderId="14" xfId="0" applyNumberFormat="1" applyFont="1" applyFill="1" applyBorder="1" applyAlignment="1" applyProtection="1">
      <alignment horizontal="right" shrinkToFit="1"/>
      <protection hidden="1"/>
    </xf>
    <xf numFmtId="0" fontId="1" fillId="0" borderId="15" xfId="0" applyFont="1" applyFill="1" applyBorder="1" applyProtection="1">
      <protection hidden="1"/>
    </xf>
    <xf numFmtId="4" fontId="1" fillId="0" borderId="35" xfId="0" applyNumberFormat="1" applyFont="1" applyFill="1" applyBorder="1" applyProtection="1">
      <protection hidden="1"/>
    </xf>
    <xf numFmtId="4" fontId="1" fillId="0" borderId="30" xfId="0" applyNumberFormat="1" applyFont="1" applyFill="1" applyBorder="1" applyAlignment="1" applyProtection="1">
      <alignment horizontal="right"/>
      <protection hidden="1"/>
    </xf>
    <xf numFmtId="4" fontId="1" fillId="0" borderId="18" xfId="0" applyNumberFormat="1" applyFont="1" applyFill="1" applyBorder="1" applyAlignment="1" applyProtection="1">
      <alignment horizontal="right" shrinkToFit="1"/>
      <protection hidden="1"/>
    </xf>
    <xf numFmtId="4" fontId="10" fillId="0" borderId="20" xfId="0" applyNumberFormat="1" applyFont="1" applyFill="1" applyBorder="1" applyAlignment="1" applyProtection="1">
      <alignment horizontal="right"/>
      <protection hidden="1"/>
    </xf>
    <xf numFmtId="4" fontId="21" fillId="0" borderId="0" xfId="0" applyNumberFormat="1" applyFont="1" applyFill="1" applyProtection="1">
      <protection hidden="1"/>
    </xf>
    <xf numFmtId="0" fontId="12" fillId="0" borderId="0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4" fontId="26" fillId="3" borderId="0" xfId="0" applyNumberFormat="1" applyFont="1" applyFill="1" applyAlignment="1" applyProtection="1">
      <alignment shrinkToFit="1"/>
      <protection hidden="1"/>
    </xf>
    <xf numFmtId="4" fontId="2" fillId="2" borderId="50" xfId="0" applyNumberFormat="1" applyFont="1" applyFill="1" applyBorder="1"/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Protection="1">
      <protection hidden="1"/>
    </xf>
    <xf numFmtId="4" fontId="1" fillId="0" borderId="0" xfId="1" applyNumberFormat="1" applyFont="1" applyFill="1"/>
    <xf numFmtId="0" fontId="0" fillId="2" borderId="0" xfId="0" applyFill="1" applyBorder="1"/>
    <xf numFmtId="0" fontId="33" fillId="2" borderId="0" xfId="0" applyFont="1" applyFill="1" applyBorder="1" applyAlignment="1">
      <alignment horizontal="right"/>
    </xf>
    <xf numFmtId="0" fontId="18" fillId="2" borderId="0" xfId="0" applyFont="1" applyFill="1" applyAlignment="1">
      <alignment horizontal="left"/>
    </xf>
    <xf numFmtId="0" fontId="0" fillId="2" borderId="0" xfId="0" applyFill="1"/>
    <xf numFmtId="0" fontId="21" fillId="2" borderId="0" xfId="0" applyFont="1" applyFill="1"/>
    <xf numFmtId="0" fontId="21" fillId="2" borderId="0" xfId="0" applyFont="1" applyFill="1" applyAlignment="1">
      <alignment horizontal="right"/>
    </xf>
    <xf numFmtId="0" fontId="1" fillId="2" borderId="0" xfId="0" applyFont="1" applyFill="1"/>
    <xf numFmtId="0" fontId="25" fillId="2" borderId="0" xfId="0" applyFont="1" applyFill="1"/>
    <xf numFmtId="4" fontId="0" fillId="2" borderId="0" xfId="0" applyNumberForma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6" fillId="2" borderId="32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2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3" xfId="0" applyFont="1" applyFill="1" applyBorder="1"/>
    <xf numFmtId="0" fontId="5" fillId="2" borderId="22" xfId="0" applyFont="1" applyFill="1" applyBorder="1"/>
    <xf numFmtId="0" fontId="6" fillId="2" borderId="23" xfId="0" applyFont="1" applyFill="1" applyBorder="1"/>
    <xf numFmtId="0" fontId="23" fillId="2" borderId="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28" fillId="2" borderId="37" xfId="0" applyFont="1" applyFill="1" applyBorder="1" applyAlignment="1">
      <alignment vertical="top" wrapText="1"/>
    </xf>
    <xf numFmtId="0" fontId="28" fillId="2" borderId="37" xfId="0" applyFont="1" applyFill="1" applyBorder="1" applyAlignment="1">
      <alignment vertical="top" wrapText="1" shrinkToFit="1"/>
    </xf>
    <xf numFmtId="0" fontId="28" fillId="2" borderId="37" xfId="0" applyFont="1" applyFill="1" applyBorder="1" applyAlignment="1">
      <alignment wrapText="1"/>
    </xf>
    <xf numFmtId="0" fontId="6" fillId="2" borderId="36" xfId="0" applyFont="1" applyFill="1" applyBorder="1"/>
    <xf numFmtId="0" fontId="5" fillId="2" borderId="58" xfId="0" applyFont="1" applyFill="1" applyBorder="1"/>
    <xf numFmtId="0" fontId="23" fillId="2" borderId="59" xfId="0" applyFont="1" applyFill="1" applyBorder="1"/>
    <xf numFmtId="0" fontId="23" fillId="2" borderId="6" xfId="0" applyFont="1" applyFill="1" applyBorder="1"/>
    <xf numFmtId="0" fontId="1" fillId="2" borderId="7" xfId="0" applyFont="1" applyFill="1" applyBorder="1"/>
    <xf numFmtId="0" fontId="1" fillId="2" borderId="44" xfId="0" applyFont="1" applyFill="1" applyBorder="1"/>
    <xf numFmtId="0" fontId="1" fillId="2" borderId="6" xfId="0" applyFont="1" applyFill="1" applyBorder="1"/>
    <xf numFmtId="0" fontId="2" fillId="2" borderId="3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vertical="center" wrapText="1"/>
    </xf>
    <xf numFmtId="0" fontId="1" fillId="2" borderId="49" xfId="0" applyFont="1" applyFill="1" applyBorder="1" applyAlignment="1">
      <alignment vertical="center" wrapText="1"/>
    </xf>
    <xf numFmtId="0" fontId="1" fillId="2" borderId="54" xfId="0" applyFont="1" applyFill="1" applyBorder="1"/>
    <xf numFmtId="4" fontId="2" fillId="2" borderId="48" xfId="0" applyNumberFormat="1" applyFont="1" applyFill="1" applyBorder="1"/>
    <xf numFmtId="4" fontId="2" fillId="2" borderId="54" xfId="0" applyNumberFormat="1" applyFont="1" applyFill="1" applyBorder="1"/>
    <xf numFmtId="4" fontId="2" fillId="2" borderId="51" xfId="0" applyNumberFormat="1" applyFont="1" applyFill="1" applyBorder="1"/>
    <xf numFmtId="4" fontId="2" fillId="2" borderId="46" xfId="0" applyNumberFormat="1" applyFont="1" applyFill="1" applyBorder="1"/>
    <xf numFmtId="4" fontId="1" fillId="2" borderId="0" xfId="24" applyNumberFormat="1" applyFont="1" applyFill="1" applyBorder="1" applyAlignment="1">
      <alignment shrinkToFit="1"/>
    </xf>
    <xf numFmtId="4" fontId="32" fillId="2" borderId="0" xfId="24" applyNumberFormat="1" applyFont="1" applyFill="1" applyBorder="1"/>
    <xf numFmtId="0" fontId="1" fillId="2" borderId="35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vertical="center" wrapText="1"/>
    </xf>
    <xf numFmtId="0" fontId="1" fillId="2" borderId="45" xfId="0" applyFont="1" applyFill="1" applyBorder="1"/>
    <xf numFmtId="4" fontId="2" fillId="2" borderId="56" xfId="0" applyNumberFormat="1" applyFont="1" applyFill="1" applyBorder="1"/>
    <xf numFmtId="4" fontId="2" fillId="2" borderId="45" xfId="0" applyNumberFormat="1" applyFont="1" applyFill="1" applyBorder="1"/>
    <xf numFmtId="4" fontId="34" fillId="2" borderId="21" xfId="0" applyNumberFormat="1" applyFont="1" applyFill="1" applyBorder="1" applyAlignment="1">
      <alignment horizontal="right"/>
    </xf>
    <xf numFmtId="0" fontId="1" fillId="2" borderId="52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 wrapText="1"/>
    </xf>
    <xf numFmtId="0" fontId="1" fillId="2" borderId="53" xfId="0" applyFont="1" applyFill="1" applyBorder="1"/>
    <xf numFmtId="4" fontId="2" fillId="2" borderId="19" xfId="0" applyNumberFormat="1" applyFont="1" applyFill="1" applyBorder="1"/>
    <xf numFmtId="4" fontId="2" fillId="2" borderId="20" xfId="0" applyNumberFormat="1" applyFont="1" applyFill="1" applyBorder="1"/>
    <xf numFmtId="4" fontId="2" fillId="2" borderId="53" xfId="0" applyNumberFormat="1" applyFont="1" applyFill="1" applyBorder="1"/>
    <xf numFmtId="0" fontId="10" fillId="2" borderId="10" xfId="0" applyFont="1" applyFill="1" applyBorder="1"/>
    <xf numFmtId="0" fontId="10" fillId="2" borderId="0" xfId="0" applyFont="1" applyFill="1" applyBorder="1"/>
    <xf numFmtId="4" fontId="28" fillId="2" borderId="10" xfId="0" applyNumberFormat="1" applyFont="1" applyFill="1" applyBorder="1"/>
    <xf numFmtId="4" fontId="28" fillId="2" borderId="0" xfId="0" applyNumberFormat="1" applyFont="1" applyFill="1" applyBorder="1"/>
    <xf numFmtId="4" fontId="28" fillId="2" borderId="21" xfId="0" applyNumberFormat="1" applyFont="1" applyFill="1" applyBorder="1"/>
    <xf numFmtId="4" fontId="28" fillId="2" borderId="38" xfId="0" applyNumberFormat="1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21" fillId="2" borderId="8" xfId="0" applyFont="1" applyFill="1" applyBorder="1"/>
    <xf numFmtId="4" fontId="2" fillId="2" borderId="7" xfId="0" applyNumberFormat="1" applyFont="1" applyFill="1" applyBorder="1"/>
    <xf numFmtId="0" fontId="2" fillId="2" borderId="8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8" fillId="2" borderId="39" xfId="0" applyFont="1" applyFill="1" applyBorder="1" applyAlignment="1">
      <alignment horizontal="left"/>
    </xf>
    <xf numFmtId="4" fontId="28" fillId="2" borderId="8" xfId="0" applyNumberFormat="1" applyFont="1" applyFill="1" applyBorder="1"/>
    <xf numFmtId="4" fontId="28" fillId="2" borderId="6" xfId="0" applyNumberFormat="1" applyFont="1" applyFill="1" applyBorder="1"/>
    <xf numFmtId="0" fontId="1" fillId="2" borderId="0" xfId="0" applyFont="1" applyFill="1" applyBorder="1"/>
    <xf numFmtId="0" fontId="11" fillId="2" borderId="0" xfId="0" applyFont="1" applyFill="1" applyBorder="1"/>
    <xf numFmtId="0" fontId="21" fillId="2" borderId="0" xfId="0" applyFont="1" applyFill="1" applyBorder="1"/>
    <xf numFmtId="0" fontId="36" fillId="2" borderId="0" xfId="0" applyFont="1" applyFill="1" applyBorder="1"/>
    <xf numFmtId="4" fontId="36" fillId="2" borderId="0" xfId="0" applyNumberFormat="1" applyFont="1" applyFill="1" applyBorder="1" applyAlignment="1">
      <alignment horizontal="right"/>
    </xf>
    <xf numFmtId="2" fontId="1" fillId="2" borderId="0" xfId="0" applyNumberFormat="1" applyFont="1" applyFill="1" applyBorder="1"/>
    <xf numFmtId="0" fontId="35" fillId="2" borderId="0" xfId="0" applyFont="1" applyFill="1" applyBorder="1"/>
    <xf numFmtId="4" fontId="35" fillId="2" borderId="0" xfId="0" applyNumberFormat="1" applyFont="1" applyFill="1" applyBorder="1"/>
    <xf numFmtId="4" fontId="11" fillId="2" borderId="0" xfId="0" applyNumberFormat="1" applyFont="1" applyFill="1"/>
    <xf numFmtId="0" fontId="11" fillId="2" borderId="0" xfId="0" applyFont="1" applyFill="1"/>
    <xf numFmtId="4" fontId="0" fillId="2" borderId="0" xfId="0" applyNumberFormat="1" applyFill="1" applyBorder="1"/>
    <xf numFmtId="0" fontId="1" fillId="2" borderId="0" xfId="0" applyFont="1" applyFill="1" applyBorder="1" applyAlignment="1">
      <alignment vertical="top"/>
    </xf>
    <xf numFmtId="4" fontId="1" fillId="2" borderId="0" xfId="0" applyNumberFormat="1" applyFont="1" applyFill="1" applyBorder="1" applyAlignment="1">
      <alignment vertical="top"/>
    </xf>
    <xf numFmtId="0" fontId="32" fillId="2" borderId="0" xfId="0" applyFont="1" applyFill="1" applyBorder="1"/>
    <xf numFmtId="0" fontId="32" fillId="2" borderId="0" xfId="0" applyFont="1" applyFill="1"/>
    <xf numFmtId="0" fontId="29" fillId="2" borderId="0" xfId="0" applyFont="1" applyFill="1" applyBorder="1"/>
    <xf numFmtId="4" fontId="1" fillId="2" borderId="0" xfId="0" applyNumberFormat="1" applyFont="1" applyFill="1"/>
    <xf numFmtId="2" fontId="1" fillId="2" borderId="0" xfId="0" applyNumberFormat="1" applyFont="1" applyFill="1"/>
    <xf numFmtId="0" fontId="3" fillId="2" borderId="0" xfId="0" applyFont="1" applyFill="1"/>
    <xf numFmtId="2" fontId="28" fillId="2" borderId="7" xfId="0" applyNumberFormat="1" applyFont="1" applyFill="1" applyBorder="1"/>
    <xf numFmtId="2" fontId="2" fillId="2" borderId="8" xfId="0" applyNumberFormat="1" applyFont="1" applyFill="1" applyBorder="1"/>
    <xf numFmtId="4" fontId="28" fillId="2" borderId="3" xfId="0" applyNumberFormat="1" applyFont="1" applyFill="1" applyBorder="1"/>
    <xf numFmtId="4" fontId="28" fillId="2" borderId="2" xfId="0" applyNumberFormat="1" applyFont="1" applyFill="1" applyBorder="1"/>
    <xf numFmtId="4" fontId="2" fillId="2" borderId="30" xfId="0" applyNumberFormat="1" applyFont="1" applyFill="1" applyBorder="1" applyAlignment="1">
      <alignment horizontal="right"/>
    </xf>
    <xf numFmtId="4" fontId="2" fillId="2" borderId="31" xfId="0" applyNumberFormat="1" applyFont="1" applyFill="1" applyBorder="1" applyAlignment="1">
      <alignment horizontal="right"/>
    </xf>
    <xf numFmtId="4" fontId="2" fillId="2" borderId="17" xfId="0" applyNumberFormat="1" applyFont="1" applyFill="1" applyBorder="1"/>
    <xf numFmtId="4" fontId="34" fillId="2" borderId="18" xfId="0" applyNumberFormat="1" applyFont="1" applyFill="1" applyBorder="1" applyAlignment="1">
      <alignment horizontal="right"/>
    </xf>
    <xf numFmtId="0" fontId="21" fillId="2" borderId="56" xfId="0" applyFont="1" applyFill="1" applyBorder="1" applyAlignment="1">
      <alignment vertical="center" wrapText="1"/>
    </xf>
    <xf numFmtId="4" fontId="2" fillId="2" borderId="29" xfId="0" applyNumberFormat="1" applyFont="1" applyFill="1" applyBorder="1" applyAlignment="1">
      <alignment horizontal="right"/>
    </xf>
    <xf numFmtId="4" fontId="2" fillId="2" borderId="13" xfId="0" applyNumberFormat="1" applyFont="1" applyFill="1" applyBorder="1"/>
    <xf numFmtId="4" fontId="2" fillId="2" borderId="18" xfId="0" applyNumberFormat="1" applyFont="1" applyFill="1" applyBorder="1" applyAlignment="1">
      <alignment horizontal="right"/>
    </xf>
    <xf numFmtId="4" fontId="34" fillId="2" borderId="26" xfId="0" applyNumberFormat="1" applyFont="1" applyFill="1" applyBorder="1" applyAlignment="1">
      <alignment horizontal="right"/>
    </xf>
    <xf numFmtId="4" fontId="34" fillId="2" borderId="47" xfId="0" applyNumberFormat="1" applyFont="1" applyFill="1" applyBorder="1" applyAlignment="1">
      <alignment horizontal="right"/>
    </xf>
    <xf numFmtId="0" fontId="24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6" fillId="2" borderId="2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center" vertical="center" shrinkToFit="1"/>
    </xf>
    <xf numFmtId="0" fontId="28" fillId="2" borderId="3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left" vertical="top" wrapText="1"/>
    </xf>
    <xf numFmtId="0" fontId="2" fillId="2" borderId="43" xfId="0" applyFont="1" applyFill="1" applyBorder="1" applyAlignment="1">
      <alignment horizontal="left" vertical="top" wrapText="1" shrinkToFit="1"/>
    </xf>
    <xf numFmtId="0" fontId="2" fillId="2" borderId="40" xfId="0" applyFont="1" applyFill="1" applyBorder="1" applyAlignment="1">
      <alignment horizontal="left" vertical="top" wrapText="1" shrinkToFi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41" xfId="0" applyFont="1" applyFill="1" applyBorder="1" applyAlignment="1">
      <alignment horizontal="left" vertical="top" wrapText="1"/>
    </xf>
    <xf numFmtId="0" fontId="1" fillId="0" borderId="24" xfId="0" applyFont="1" applyBorder="1" applyAlignment="1" applyProtection="1">
      <alignment vertical="justify"/>
      <protection hidden="1"/>
    </xf>
    <xf numFmtId="0" fontId="23" fillId="0" borderId="0" xfId="1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26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1" fontId="1" fillId="0" borderId="0" xfId="0" applyNumberFormat="1" applyFont="1" applyFill="1" applyAlignment="1" applyProtection="1">
      <alignment horizontal="left" indent="10" shrinkToFit="1"/>
      <protection hidden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1" fillId="0" borderId="0" xfId="0" applyFont="1" applyAlignment="1" applyProtection="1">
      <alignment horizontal="justify" vertical="top" wrapText="1" shrinkToFit="1"/>
      <protection locked="0"/>
    </xf>
    <xf numFmtId="0" fontId="1" fillId="2" borderId="0" xfId="0" applyFont="1" applyFill="1" applyAlignment="1">
      <alignment horizontal="justify" vertical="top" wrapText="1" shrinkToFit="1"/>
    </xf>
    <xf numFmtId="2" fontId="1" fillId="0" borderId="0" xfId="0" applyNumberFormat="1" applyFont="1" applyFill="1" applyAlignment="1" applyProtection="1">
      <alignment horizontal="left" indent="10" shrinkToFit="1"/>
      <protection hidden="1"/>
    </xf>
    <xf numFmtId="0" fontId="1" fillId="2" borderId="0" xfId="0" applyFont="1" applyFill="1" applyAlignment="1">
      <alignment horizontal="left" vertical="top" wrapText="1" shrinkToFit="1"/>
    </xf>
    <xf numFmtId="3" fontId="1" fillId="0" borderId="0" xfId="0" applyNumberFormat="1" applyFont="1" applyFill="1" applyAlignment="1" applyProtection="1">
      <alignment horizontal="left" indent="10" shrinkToFit="1"/>
      <protection hidden="1"/>
    </xf>
  </cellXfs>
  <cellStyles count="25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9" xfId="24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P648"/>
  <sheetViews>
    <sheetView zoomScaleNormal="100" workbookViewId="0">
      <selection activeCell="E6" sqref="E6"/>
    </sheetView>
  </sheetViews>
  <sheetFormatPr defaultColWidth="9.140625" defaultRowHeight="12.75" x14ac:dyDescent="0.2"/>
  <cols>
    <col min="1" max="1" width="5.85546875" style="131" customWidth="1"/>
    <col min="2" max="2" width="36.5703125" style="132" customWidth="1"/>
    <col min="3" max="3" width="10.85546875" style="132" customWidth="1"/>
    <col min="4" max="4" width="22.5703125" style="132" bestFit="1" customWidth="1"/>
    <col min="5" max="6" width="13.42578125" style="131" customWidth="1"/>
    <col min="7" max="7" width="10.7109375" style="131" customWidth="1"/>
    <col min="8" max="8" width="14.28515625" style="131" customWidth="1"/>
    <col min="9" max="11" width="10.7109375" style="131" customWidth="1"/>
    <col min="12" max="13" width="10.7109375" style="128" customWidth="1"/>
    <col min="14" max="14" width="12.28515625" style="128" customWidth="1"/>
    <col min="15" max="15" width="11.7109375" style="128" bestFit="1" customWidth="1"/>
    <col min="16" max="16384" width="9.140625" style="128"/>
  </cols>
  <sheetData>
    <row r="1" spans="1:16" ht="28.5" customHeight="1" x14ac:dyDescent="0.3">
      <c r="A1" s="239" t="s">
        <v>201</v>
      </c>
      <c r="B1" s="240"/>
      <c r="C1" s="240"/>
      <c r="D1" s="240"/>
      <c r="E1" s="241"/>
      <c r="F1" s="241"/>
      <c r="G1" s="241"/>
      <c r="H1" s="241"/>
      <c r="I1" s="241"/>
      <c r="J1" s="241"/>
      <c r="K1" s="241"/>
      <c r="L1" s="241"/>
      <c r="N1" s="129" t="s">
        <v>69</v>
      </c>
    </row>
    <row r="2" spans="1:16" ht="20.25" x14ac:dyDescent="0.3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N2" s="129"/>
    </row>
    <row r="3" spans="1:16" ht="14.25" x14ac:dyDescent="0.2">
      <c r="A3" s="130" t="s">
        <v>38</v>
      </c>
      <c r="B3" s="131"/>
      <c r="D3" s="133"/>
    </row>
    <row r="4" spans="1:16" ht="14.25" x14ac:dyDescent="0.2">
      <c r="A4" s="130"/>
      <c r="B4" s="134" t="s">
        <v>200</v>
      </c>
      <c r="D4" s="133"/>
    </row>
    <row r="5" spans="1:16" x14ac:dyDescent="0.2">
      <c r="B5" s="131"/>
    </row>
    <row r="6" spans="1:16" ht="15.75" x14ac:dyDescent="0.25">
      <c r="A6" s="135" t="s">
        <v>72</v>
      </c>
      <c r="B6" s="131"/>
      <c r="G6" s="136"/>
      <c r="H6" s="136"/>
      <c r="I6" s="136"/>
    </row>
    <row r="7" spans="1:16" ht="13.5" thickBot="1" x14ac:dyDescent="0.25">
      <c r="K7" s="137"/>
      <c r="N7" s="138" t="s">
        <v>67</v>
      </c>
    </row>
    <row r="8" spans="1:16" ht="16.5" customHeight="1" thickTop="1" x14ac:dyDescent="0.2">
      <c r="A8" s="139" t="s">
        <v>3</v>
      </c>
      <c r="B8" s="140" t="s">
        <v>59</v>
      </c>
      <c r="C8" s="141" t="s">
        <v>32</v>
      </c>
      <c r="D8" s="142"/>
      <c r="E8" s="143" t="s">
        <v>12</v>
      </c>
      <c r="F8" s="144" t="s">
        <v>13</v>
      </c>
      <c r="G8" s="145" t="s">
        <v>33</v>
      </c>
      <c r="H8" s="242" t="s">
        <v>49</v>
      </c>
      <c r="I8" s="242"/>
      <c r="J8" s="242"/>
      <c r="K8" s="242"/>
      <c r="L8" s="243" t="s">
        <v>50</v>
      </c>
      <c r="M8" s="244"/>
      <c r="N8" s="245"/>
    </row>
    <row r="9" spans="1:16" ht="16.5" customHeight="1" x14ac:dyDescent="0.25">
      <c r="A9" s="146"/>
      <c r="B9" s="147"/>
      <c r="C9" s="148"/>
      <c r="D9" s="149"/>
      <c r="E9" s="150"/>
      <c r="F9" s="151"/>
      <c r="G9" s="152"/>
      <c r="H9" s="153"/>
      <c r="I9" s="154"/>
      <c r="J9" s="155"/>
      <c r="K9" s="155"/>
      <c r="L9" s="246" t="s">
        <v>51</v>
      </c>
      <c r="M9" s="247"/>
      <c r="N9" s="248"/>
    </row>
    <row r="10" spans="1:16" ht="33.75" customHeight="1" x14ac:dyDescent="0.25">
      <c r="A10" s="146"/>
      <c r="B10" s="147"/>
      <c r="C10" s="148"/>
      <c r="D10" s="149"/>
      <c r="E10" s="150"/>
      <c r="F10" s="151"/>
      <c r="G10" s="152"/>
      <c r="H10" s="249" t="s">
        <v>52</v>
      </c>
      <c r="I10" s="250" t="s">
        <v>53</v>
      </c>
      <c r="J10" s="252" t="s">
        <v>54</v>
      </c>
      <c r="K10" s="253"/>
      <c r="L10" s="254" t="s">
        <v>55</v>
      </c>
      <c r="M10" s="255"/>
      <c r="N10" s="256" t="s">
        <v>56</v>
      </c>
    </row>
    <row r="11" spans="1:16" ht="16.5" thickBot="1" x14ac:dyDescent="0.3">
      <c r="A11" s="156"/>
      <c r="B11" s="157"/>
      <c r="C11" s="158" t="s">
        <v>71</v>
      </c>
      <c r="D11" s="159" t="s">
        <v>70</v>
      </c>
      <c r="E11" s="160"/>
      <c r="F11" s="161"/>
      <c r="G11" s="162"/>
      <c r="H11" s="249"/>
      <c r="I11" s="251"/>
      <c r="J11" s="163" t="s">
        <v>34</v>
      </c>
      <c r="K11" s="163" t="s">
        <v>35</v>
      </c>
      <c r="L11" s="164" t="s">
        <v>16</v>
      </c>
      <c r="M11" s="165" t="s">
        <v>66</v>
      </c>
      <c r="N11" s="257"/>
    </row>
    <row r="12" spans="1:16" ht="28.5" customHeight="1" thickTop="1" x14ac:dyDescent="0.2">
      <c r="A12" s="166">
        <v>1035</v>
      </c>
      <c r="B12" s="167" t="s">
        <v>165</v>
      </c>
      <c r="C12" s="168" t="s">
        <v>166</v>
      </c>
      <c r="D12" s="169" t="s">
        <v>81</v>
      </c>
      <c r="E12" s="74">
        <f>'1035'!G16</f>
        <v>6191588.2999999998</v>
      </c>
      <c r="F12" s="170">
        <f>'1035'!G18</f>
        <v>6114215.290000001</v>
      </c>
      <c r="G12" s="171">
        <f>'1035'!G22</f>
        <v>0</v>
      </c>
      <c r="H12" s="172">
        <f>'1035'!G24</f>
        <v>-77373.009999998845</v>
      </c>
      <c r="I12" s="235">
        <f>'1035'!G26</f>
        <v>0</v>
      </c>
      <c r="J12" s="234">
        <f t="shared" ref="J12:J40" si="0">IF((H12&lt;0),0,(IF((H12-I12)&lt;0,0,(H12-I12))))</f>
        <v>0</v>
      </c>
      <c r="K12" s="173">
        <f t="shared" ref="K12:K40" si="1">IF((H12&lt;0),(H12-I12),(IF((H12-I12)&lt;0,(H12-I12),0)))</f>
        <v>-77373.009999998845</v>
      </c>
      <c r="L12" s="172">
        <f>'1035'!G30</f>
        <v>0</v>
      </c>
      <c r="M12" s="173">
        <f>'1035'!G31</f>
        <v>0</v>
      </c>
      <c r="N12" s="238"/>
      <c r="O12" s="174"/>
      <c r="P12" s="175"/>
    </row>
    <row r="13" spans="1:16" ht="28.5" customHeight="1" x14ac:dyDescent="0.2">
      <c r="A13" s="176">
        <v>1036</v>
      </c>
      <c r="B13" s="177" t="s">
        <v>106</v>
      </c>
      <c r="C13" s="178" t="s">
        <v>167</v>
      </c>
      <c r="D13" s="179" t="s">
        <v>77</v>
      </c>
      <c r="E13" s="74">
        <f>'1036'!G16</f>
        <v>13337676.409999998</v>
      </c>
      <c r="F13" s="170">
        <f>'1036'!G18</f>
        <v>13337676.41</v>
      </c>
      <c r="G13" s="171">
        <f>'1036'!G22</f>
        <v>0</v>
      </c>
      <c r="H13" s="180">
        <f>'1036'!G24</f>
        <v>1.862645149230957E-9</v>
      </c>
      <c r="I13" s="231">
        <f>'1036'!G26</f>
        <v>0</v>
      </c>
      <c r="J13" s="229">
        <f t="shared" si="0"/>
        <v>1.862645149230957E-9</v>
      </c>
      <c r="K13" s="181">
        <f t="shared" si="1"/>
        <v>0</v>
      </c>
      <c r="L13" s="180">
        <f>'1036'!G30</f>
        <v>0</v>
      </c>
      <c r="M13" s="231">
        <f>'1036'!G31</f>
        <v>0</v>
      </c>
      <c r="N13" s="232"/>
      <c r="O13" s="174"/>
      <c r="P13" s="175"/>
    </row>
    <row r="14" spans="1:16" ht="28.5" customHeight="1" x14ac:dyDescent="0.2">
      <c r="A14" s="176">
        <v>1037</v>
      </c>
      <c r="B14" s="177" t="s">
        <v>108</v>
      </c>
      <c r="C14" s="178" t="s">
        <v>168</v>
      </c>
      <c r="D14" s="179" t="s">
        <v>82</v>
      </c>
      <c r="E14" s="74">
        <f>'1037'!G16</f>
        <v>17869080.07</v>
      </c>
      <c r="F14" s="170">
        <f>'1037'!G18</f>
        <v>17869094</v>
      </c>
      <c r="G14" s="171">
        <f>'1037'!G22</f>
        <v>0</v>
      </c>
      <c r="H14" s="180">
        <f>'1037'!G24</f>
        <v>13.929999999701977</v>
      </c>
      <c r="I14" s="231">
        <f>'1037'!G26</f>
        <v>0</v>
      </c>
      <c r="J14" s="229">
        <f t="shared" si="0"/>
        <v>13.929999999701977</v>
      </c>
      <c r="K14" s="181">
        <f t="shared" si="1"/>
        <v>0</v>
      </c>
      <c r="L14" s="180">
        <f>'1037'!G30</f>
        <v>0</v>
      </c>
      <c r="M14" s="231">
        <f>'1037'!G31</f>
        <v>13.93</v>
      </c>
      <c r="N14" s="232"/>
      <c r="O14" s="174"/>
      <c r="P14" s="175"/>
    </row>
    <row r="15" spans="1:16" ht="28.5" customHeight="1" x14ac:dyDescent="0.2">
      <c r="A15" s="176">
        <v>1038</v>
      </c>
      <c r="B15" s="177" t="s">
        <v>162</v>
      </c>
      <c r="C15" s="178" t="s">
        <v>169</v>
      </c>
      <c r="D15" s="179" t="s">
        <v>79</v>
      </c>
      <c r="E15" s="74">
        <f>'1038'!G16</f>
        <v>15547227.359999999</v>
      </c>
      <c r="F15" s="170">
        <f>'1038'!G18</f>
        <v>15545903.309999999</v>
      </c>
      <c r="G15" s="171">
        <f>'1038'!G22</f>
        <v>0</v>
      </c>
      <c r="H15" s="180">
        <f>'1038'!G24</f>
        <v>-1324.0500000007451</v>
      </c>
      <c r="I15" s="231">
        <f>'1038'!G26</f>
        <v>0</v>
      </c>
      <c r="J15" s="229">
        <f t="shared" si="0"/>
        <v>0</v>
      </c>
      <c r="K15" s="181">
        <f t="shared" si="1"/>
        <v>-1324.0500000007451</v>
      </c>
      <c r="L15" s="180">
        <f>'1038'!G30</f>
        <v>0</v>
      </c>
      <c r="M15" s="231">
        <f>'1038'!G31</f>
        <v>0</v>
      </c>
      <c r="N15" s="182"/>
      <c r="O15" s="174"/>
      <c r="P15" s="175"/>
    </row>
    <row r="16" spans="1:16" ht="28.5" customHeight="1" x14ac:dyDescent="0.2">
      <c r="A16" s="176">
        <v>1108</v>
      </c>
      <c r="B16" s="177" t="s">
        <v>112</v>
      </c>
      <c r="C16" s="178" t="s">
        <v>170</v>
      </c>
      <c r="D16" s="179" t="s">
        <v>83</v>
      </c>
      <c r="E16" s="74">
        <f>'1108'!G16</f>
        <v>40905979.439999998</v>
      </c>
      <c r="F16" s="170">
        <f>'1108'!G18</f>
        <v>41205547.620000005</v>
      </c>
      <c r="G16" s="171">
        <f>'1108'!G22</f>
        <v>0</v>
      </c>
      <c r="H16" s="180">
        <f>'1108'!G24</f>
        <v>299568.18000000715</v>
      </c>
      <c r="I16" s="231">
        <f>'1108'!G26</f>
        <v>113340</v>
      </c>
      <c r="J16" s="229">
        <f t="shared" si="0"/>
        <v>186228.18000000715</v>
      </c>
      <c r="K16" s="181">
        <f t="shared" si="1"/>
        <v>0</v>
      </c>
      <c r="L16" s="180">
        <f>'1108'!G30</f>
        <v>25000</v>
      </c>
      <c r="M16" s="231">
        <f>'1108'!G31</f>
        <v>161228.18</v>
      </c>
      <c r="N16" s="237"/>
      <c r="O16" s="174"/>
      <c r="P16" s="175"/>
    </row>
    <row r="17" spans="1:16" ht="28.5" customHeight="1" x14ac:dyDescent="0.2">
      <c r="A17" s="176">
        <v>1109</v>
      </c>
      <c r="B17" s="177" t="s">
        <v>114</v>
      </c>
      <c r="C17" s="178" t="s">
        <v>171</v>
      </c>
      <c r="D17" s="179" t="s">
        <v>80</v>
      </c>
      <c r="E17" s="74">
        <f>'1109'!G16</f>
        <v>17369773.640000001</v>
      </c>
      <c r="F17" s="170">
        <f>'1109'!G18</f>
        <v>17454581.699999999</v>
      </c>
      <c r="G17" s="171">
        <f>'1109'!G22</f>
        <v>0</v>
      </c>
      <c r="H17" s="180">
        <f>'1109'!G24</f>
        <v>84808.059999998659</v>
      </c>
      <c r="I17" s="231">
        <f>'1109'!G26</f>
        <v>28703</v>
      </c>
      <c r="J17" s="229">
        <f t="shared" si="0"/>
        <v>56105.059999998659</v>
      </c>
      <c r="K17" s="181">
        <f t="shared" si="1"/>
        <v>0</v>
      </c>
      <c r="L17" s="180">
        <f>'1109'!G30</f>
        <v>5000</v>
      </c>
      <c r="M17" s="231">
        <f>'1109'!G31</f>
        <v>51105.06</v>
      </c>
      <c r="N17" s="232"/>
      <c r="O17" s="174"/>
      <c r="P17" s="175"/>
    </row>
    <row r="18" spans="1:16" ht="28.5" customHeight="1" x14ac:dyDescent="0.2">
      <c r="A18" s="176">
        <v>1110</v>
      </c>
      <c r="B18" s="177" t="s">
        <v>116</v>
      </c>
      <c r="C18" s="178" t="s">
        <v>172</v>
      </c>
      <c r="D18" s="179" t="s">
        <v>81</v>
      </c>
      <c r="E18" s="74">
        <f>'1110'!G16</f>
        <v>16603029.940000001</v>
      </c>
      <c r="F18" s="170">
        <f>'1110'!G18</f>
        <v>16956968.949999999</v>
      </c>
      <c r="G18" s="171">
        <f>'1110'!G22</f>
        <v>0</v>
      </c>
      <c r="H18" s="180">
        <f>'1110'!G24</f>
        <v>353939.00999999791</v>
      </c>
      <c r="I18" s="231">
        <f>'1110'!G26</f>
        <v>272952</v>
      </c>
      <c r="J18" s="229">
        <f t="shared" si="0"/>
        <v>80987.009999997914</v>
      </c>
      <c r="K18" s="181">
        <f t="shared" si="1"/>
        <v>0</v>
      </c>
      <c r="L18" s="180">
        <f>'1110'!G30</f>
        <v>5000</v>
      </c>
      <c r="M18" s="231">
        <f>'1110'!G31</f>
        <v>75987.009999999995</v>
      </c>
      <c r="N18" s="237"/>
      <c r="O18" s="174"/>
      <c r="P18" s="175"/>
    </row>
    <row r="19" spans="1:16" ht="28.5" customHeight="1" x14ac:dyDescent="0.2">
      <c r="A19" s="176">
        <v>1128</v>
      </c>
      <c r="B19" s="177" t="s">
        <v>118</v>
      </c>
      <c r="C19" s="178" t="s">
        <v>173</v>
      </c>
      <c r="D19" s="179" t="s">
        <v>77</v>
      </c>
      <c r="E19" s="74">
        <f>'1128'!G16</f>
        <v>49312774.789999992</v>
      </c>
      <c r="F19" s="170">
        <f>'1128'!G18</f>
        <v>50549851.590000004</v>
      </c>
      <c r="G19" s="171">
        <f>'1128'!G22</f>
        <v>108196</v>
      </c>
      <c r="H19" s="180">
        <f>'1128'!G24</f>
        <v>1128880.8000000119</v>
      </c>
      <c r="I19" s="231">
        <f>'1128'!G26</f>
        <v>648677.03</v>
      </c>
      <c r="J19" s="229">
        <f t="shared" si="0"/>
        <v>480203.77000001189</v>
      </c>
      <c r="K19" s="181">
        <f t="shared" si="1"/>
        <v>0</v>
      </c>
      <c r="L19" s="180">
        <f>'1128'!G30</f>
        <v>30000</v>
      </c>
      <c r="M19" s="231">
        <f>'1128'!G31</f>
        <v>450203.77</v>
      </c>
      <c r="N19" s="232"/>
      <c r="O19" s="174"/>
      <c r="P19" s="175"/>
    </row>
    <row r="20" spans="1:16" ht="28.5" customHeight="1" x14ac:dyDescent="0.2">
      <c r="A20" s="176">
        <v>1129</v>
      </c>
      <c r="B20" s="177" t="s">
        <v>120</v>
      </c>
      <c r="C20" s="178" t="s">
        <v>174</v>
      </c>
      <c r="D20" s="179" t="s">
        <v>79</v>
      </c>
      <c r="E20" s="74">
        <f>'1129'!G16</f>
        <v>14424791.139999999</v>
      </c>
      <c r="F20" s="170">
        <f>'1129'!G18</f>
        <v>14420797.41</v>
      </c>
      <c r="G20" s="171">
        <f>'1129'!G22</f>
        <v>0</v>
      </c>
      <c r="H20" s="180">
        <f>'1129'!G24</f>
        <v>-3993.7299999985844</v>
      </c>
      <c r="I20" s="231">
        <f>'1129'!G26</f>
        <v>0</v>
      </c>
      <c r="J20" s="229">
        <f t="shared" si="0"/>
        <v>0</v>
      </c>
      <c r="K20" s="181">
        <f t="shared" si="1"/>
        <v>-3993.7299999985844</v>
      </c>
      <c r="L20" s="180">
        <f>'1129'!G30</f>
        <v>0</v>
      </c>
      <c r="M20" s="231">
        <f>'1129'!G31</f>
        <v>0</v>
      </c>
      <c r="N20" s="237"/>
      <c r="O20" s="174"/>
      <c r="P20" s="175"/>
    </row>
    <row r="21" spans="1:16" ht="28.5" customHeight="1" x14ac:dyDescent="0.2">
      <c r="A21" s="176">
        <v>1130</v>
      </c>
      <c r="B21" s="177" t="s">
        <v>122</v>
      </c>
      <c r="C21" s="178" t="s">
        <v>175</v>
      </c>
      <c r="D21" s="179" t="s">
        <v>84</v>
      </c>
      <c r="E21" s="74">
        <f>'1130'!G16</f>
        <v>23493612.259999998</v>
      </c>
      <c r="F21" s="170">
        <f>'1130'!G18</f>
        <v>24111573.419999998</v>
      </c>
      <c r="G21" s="171">
        <f>'1130'!G22</f>
        <v>0</v>
      </c>
      <c r="H21" s="180">
        <f>'1130'!G24</f>
        <v>617961.16000000015</v>
      </c>
      <c r="I21" s="231">
        <f>'1130'!G26</f>
        <v>465363.04</v>
      </c>
      <c r="J21" s="229">
        <f t="shared" si="0"/>
        <v>152598.12000000017</v>
      </c>
      <c r="K21" s="181">
        <f t="shared" si="1"/>
        <v>0</v>
      </c>
      <c r="L21" s="180">
        <f>'1130'!G30</f>
        <v>10000</v>
      </c>
      <c r="M21" s="231">
        <f>'1130'!G31</f>
        <v>142598.12</v>
      </c>
      <c r="N21" s="232"/>
      <c r="O21" s="174"/>
      <c r="P21" s="175"/>
    </row>
    <row r="22" spans="1:16" ht="28.5" customHeight="1" x14ac:dyDescent="0.2">
      <c r="A22" s="176">
        <v>1131</v>
      </c>
      <c r="B22" s="177" t="s">
        <v>124</v>
      </c>
      <c r="C22" s="178" t="s">
        <v>176</v>
      </c>
      <c r="D22" s="179" t="s">
        <v>78</v>
      </c>
      <c r="E22" s="74">
        <f>'1131'!G16</f>
        <v>39327397.539999999</v>
      </c>
      <c r="F22" s="170">
        <f>'1131'!G18</f>
        <v>40091849.119999997</v>
      </c>
      <c r="G22" s="171">
        <f>'1131'!G22</f>
        <v>0</v>
      </c>
      <c r="H22" s="180">
        <f>'1131'!G24</f>
        <v>764451.57999999821</v>
      </c>
      <c r="I22" s="231">
        <f>'1131'!G26</f>
        <v>474057</v>
      </c>
      <c r="J22" s="229">
        <f t="shared" si="0"/>
        <v>290394.57999999821</v>
      </c>
      <c r="K22" s="181">
        <f t="shared" si="1"/>
        <v>0</v>
      </c>
      <c r="L22" s="180">
        <f>'1131'!G30</f>
        <v>0</v>
      </c>
      <c r="M22" s="231">
        <f>'1131'!G31</f>
        <v>290394.58</v>
      </c>
      <c r="N22" s="232"/>
      <c r="O22" s="174"/>
      <c r="P22" s="175"/>
    </row>
    <row r="23" spans="1:16" ht="28.5" customHeight="1" x14ac:dyDescent="0.2">
      <c r="A23" s="176">
        <v>1132</v>
      </c>
      <c r="B23" s="177" t="s">
        <v>163</v>
      </c>
      <c r="C23" s="178" t="s">
        <v>177</v>
      </c>
      <c r="D23" s="179" t="s">
        <v>77</v>
      </c>
      <c r="E23" s="74">
        <f>'1132'!G16</f>
        <v>54535652.310000002</v>
      </c>
      <c r="F23" s="170">
        <f>'1132'!G18</f>
        <v>54853911.769999996</v>
      </c>
      <c r="G23" s="171">
        <f>'1132'!G22</f>
        <v>221830</v>
      </c>
      <c r="H23" s="180">
        <f>'1132'!G24</f>
        <v>96429.459999993443</v>
      </c>
      <c r="I23" s="231">
        <f>'1132'!G26</f>
        <v>42397</v>
      </c>
      <c r="J23" s="229">
        <f t="shared" si="0"/>
        <v>54032.459999993443</v>
      </c>
      <c r="K23" s="181">
        <f t="shared" si="1"/>
        <v>0</v>
      </c>
      <c r="L23" s="180">
        <f>'1132'!G30</f>
        <v>5000</v>
      </c>
      <c r="M23" s="231">
        <f>'1132'!G31</f>
        <v>49032.46</v>
      </c>
      <c r="N23" s="232"/>
      <c r="O23" s="174"/>
      <c r="P23" s="175"/>
    </row>
    <row r="24" spans="1:16" ht="28.5" customHeight="1" x14ac:dyDescent="0.2">
      <c r="A24" s="176">
        <v>1133</v>
      </c>
      <c r="B24" s="177" t="s">
        <v>128</v>
      </c>
      <c r="C24" s="178" t="s">
        <v>178</v>
      </c>
      <c r="D24" s="179" t="s">
        <v>84</v>
      </c>
      <c r="E24" s="74">
        <f>'1133'!G16</f>
        <v>42573752.950000003</v>
      </c>
      <c r="F24" s="170">
        <f>'1133'!G18</f>
        <v>42781002.770000003</v>
      </c>
      <c r="G24" s="171">
        <f>'1133'!G22</f>
        <v>0</v>
      </c>
      <c r="H24" s="180">
        <f>'1133'!G24</f>
        <v>207249.8200000003</v>
      </c>
      <c r="I24" s="231">
        <f>'1133'!G26</f>
        <v>6516</v>
      </c>
      <c r="J24" s="229">
        <f t="shared" si="0"/>
        <v>200733.8200000003</v>
      </c>
      <c r="K24" s="181">
        <f t="shared" si="1"/>
        <v>0</v>
      </c>
      <c r="L24" s="180">
        <f>'1133'!G30</f>
        <v>10000</v>
      </c>
      <c r="M24" s="231">
        <f>'1133'!G31</f>
        <v>190733.82</v>
      </c>
      <c r="N24" s="232"/>
      <c r="O24" s="174"/>
      <c r="P24" s="175"/>
    </row>
    <row r="25" spans="1:16" ht="28.5" customHeight="1" x14ac:dyDescent="0.2">
      <c r="A25" s="176">
        <v>1134</v>
      </c>
      <c r="B25" s="177" t="s">
        <v>130</v>
      </c>
      <c r="C25" s="178" t="s">
        <v>179</v>
      </c>
      <c r="D25" s="179" t="s">
        <v>84</v>
      </c>
      <c r="E25" s="74">
        <f>'1134'!G16</f>
        <v>30180845.039999999</v>
      </c>
      <c r="F25" s="170">
        <f>'1134'!G18</f>
        <v>29933634.689999998</v>
      </c>
      <c r="G25" s="171">
        <f>'1134'!G22</f>
        <v>0</v>
      </c>
      <c r="H25" s="180">
        <f>'1134'!G24</f>
        <v>-247210.35000000149</v>
      </c>
      <c r="I25" s="231">
        <f>'1134'!G26</f>
        <v>124782.7</v>
      </c>
      <c r="J25" s="229">
        <f t="shared" si="0"/>
        <v>0</v>
      </c>
      <c r="K25" s="181">
        <f t="shared" si="1"/>
        <v>-371993.0500000015</v>
      </c>
      <c r="L25" s="180">
        <f>'1134'!G30</f>
        <v>0</v>
      </c>
      <c r="M25" s="231">
        <f>'1134'!G31</f>
        <v>0</v>
      </c>
      <c r="N25" s="232"/>
      <c r="O25" s="174"/>
      <c r="P25" s="175"/>
    </row>
    <row r="26" spans="1:16" ht="36" customHeight="1" x14ac:dyDescent="0.2">
      <c r="A26" s="176">
        <v>1152</v>
      </c>
      <c r="B26" s="177" t="s">
        <v>132</v>
      </c>
      <c r="C26" s="178" t="s">
        <v>180</v>
      </c>
      <c r="D26" s="179" t="s">
        <v>83</v>
      </c>
      <c r="E26" s="74">
        <f>'1152'!G16</f>
        <v>17220015.440000001</v>
      </c>
      <c r="F26" s="170">
        <f>'1152'!G18</f>
        <v>17237873.390000001</v>
      </c>
      <c r="G26" s="171">
        <f>'1152'!G22</f>
        <v>0</v>
      </c>
      <c r="H26" s="180">
        <f>'1152'!G24</f>
        <v>17857.949999999255</v>
      </c>
      <c r="I26" s="231">
        <f>'1152'!G26</f>
        <v>0</v>
      </c>
      <c r="J26" s="229">
        <f t="shared" si="0"/>
        <v>17857.949999999255</v>
      </c>
      <c r="K26" s="181">
        <f t="shared" si="1"/>
        <v>0</v>
      </c>
      <c r="L26" s="180">
        <f>'1152'!G30</f>
        <v>8000</v>
      </c>
      <c r="M26" s="231">
        <f>'1152'!G31</f>
        <v>9857.9500000000007</v>
      </c>
      <c r="N26" s="232"/>
      <c r="O26" s="174"/>
      <c r="P26" s="175"/>
    </row>
    <row r="27" spans="1:16" ht="28.5" customHeight="1" x14ac:dyDescent="0.2">
      <c r="A27" s="176">
        <v>1162</v>
      </c>
      <c r="B27" s="177" t="s">
        <v>134</v>
      </c>
      <c r="C27" s="178" t="s">
        <v>181</v>
      </c>
      <c r="D27" s="179" t="s">
        <v>77</v>
      </c>
      <c r="E27" s="74">
        <f>'1162'!G16</f>
        <v>18761543.300000004</v>
      </c>
      <c r="F27" s="170">
        <f>'1162'!G18</f>
        <v>18958756.32</v>
      </c>
      <c r="G27" s="171">
        <f>'1162'!G22</f>
        <v>0</v>
      </c>
      <c r="H27" s="180">
        <f>'1162'!G24</f>
        <v>197213.01999999583</v>
      </c>
      <c r="I27" s="231">
        <f>'1162'!G26</f>
        <v>0</v>
      </c>
      <c r="J27" s="229">
        <f t="shared" si="0"/>
        <v>197213.01999999583</v>
      </c>
      <c r="K27" s="181">
        <f t="shared" si="1"/>
        <v>0</v>
      </c>
      <c r="L27" s="180">
        <f>'1162'!G30</f>
        <v>17220</v>
      </c>
      <c r="M27" s="231">
        <f>'1162'!G31</f>
        <v>69021.789999999994</v>
      </c>
      <c r="N27" s="236">
        <f>111111.02-139.79</f>
        <v>110971.23000000001</v>
      </c>
      <c r="O27" s="174"/>
      <c r="P27" s="175"/>
    </row>
    <row r="28" spans="1:16" ht="28.5" customHeight="1" x14ac:dyDescent="0.2">
      <c r="A28" s="176">
        <v>1171</v>
      </c>
      <c r="B28" s="177" t="s">
        <v>164</v>
      </c>
      <c r="C28" s="178" t="s">
        <v>182</v>
      </c>
      <c r="D28" s="179" t="s">
        <v>79</v>
      </c>
      <c r="E28" s="74">
        <f>'1171'!G16</f>
        <v>19164275.620000001</v>
      </c>
      <c r="F28" s="170">
        <f>'1171'!G18</f>
        <v>19452558.260000002</v>
      </c>
      <c r="G28" s="171">
        <f>'1171'!G22</f>
        <v>0</v>
      </c>
      <c r="H28" s="180">
        <f>'1171'!G24</f>
        <v>288282.6400000006</v>
      </c>
      <c r="I28" s="231">
        <f>'1171'!G26</f>
        <v>0</v>
      </c>
      <c r="J28" s="229">
        <f t="shared" si="0"/>
        <v>288282.6400000006</v>
      </c>
      <c r="K28" s="181">
        <f t="shared" si="1"/>
        <v>0</v>
      </c>
      <c r="L28" s="180">
        <f>'1171'!G30</f>
        <v>25000</v>
      </c>
      <c r="M28" s="231">
        <f>'1171'!G31</f>
        <v>263282.64</v>
      </c>
      <c r="N28" s="232"/>
      <c r="O28" s="174"/>
      <c r="P28" s="175"/>
    </row>
    <row r="29" spans="1:16" ht="28.5" customHeight="1" x14ac:dyDescent="0.2">
      <c r="A29" s="176">
        <v>1173</v>
      </c>
      <c r="B29" s="177" t="s">
        <v>138</v>
      </c>
      <c r="C29" s="178" t="s">
        <v>183</v>
      </c>
      <c r="D29" s="179" t="s">
        <v>78</v>
      </c>
      <c r="E29" s="74">
        <f>'1173'!G16</f>
        <v>54240658.839999996</v>
      </c>
      <c r="F29" s="170">
        <f>'1173'!G18</f>
        <v>56840405.299999997</v>
      </c>
      <c r="G29" s="171">
        <f>'1173'!G22</f>
        <v>-17600</v>
      </c>
      <c r="H29" s="180">
        <f>'1173'!G24</f>
        <v>2617346.4600000009</v>
      </c>
      <c r="I29" s="231">
        <f>'1173'!G26</f>
        <v>2320083.5</v>
      </c>
      <c r="J29" s="229">
        <f t="shared" si="0"/>
        <v>297262.96000000089</v>
      </c>
      <c r="K29" s="181">
        <f t="shared" si="1"/>
        <v>0</v>
      </c>
      <c r="L29" s="180">
        <f>'1173'!G30</f>
        <v>25000</v>
      </c>
      <c r="M29" s="231">
        <f>'1173'!G31</f>
        <v>272262.96000000002</v>
      </c>
      <c r="N29" s="232"/>
      <c r="O29" s="174"/>
      <c r="P29" s="175"/>
    </row>
    <row r="30" spans="1:16" ht="28.5" customHeight="1" x14ac:dyDescent="0.2">
      <c r="A30" s="176">
        <v>1216</v>
      </c>
      <c r="B30" s="177" t="s">
        <v>140</v>
      </c>
      <c r="C30" s="178" t="s">
        <v>184</v>
      </c>
      <c r="D30" s="179" t="s">
        <v>85</v>
      </c>
      <c r="E30" s="74">
        <f>'1216'!G16</f>
        <v>15963499.68</v>
      </c>
      <c r="F30" s="170">
        <f>'1216'!G18</f>
        <v>16164393.370000001</v>
      </c>
      <c r="G30" s="171">
        <f>'1216'!G22</f>
        <v>0</v>
      </c>
      <c r="H30" s="180">
        <f>'1216'!G24</f>
        <v>200893.69000000134</v>
      </c>
      <c r="I30" s="231">
        <f>'1216'!G26</f>
        <v>10642.38</v>
      </c>
      <c r="J30" s="229">
        <f t="shared" si="0"/>
        <v>190251.31000000134</v>
      </c>
      <c r="K30" s="181">
        <f t="shared" si="1"/>
        <v>0</v>
      </c>
      <c r="L30" s="180">
        <f>'1216'!G30</f>
        <v>10000</v>
      </c>
      <c r="M30" s="231">
        <f>'1216'!G31</f>
        <v>180251.31</v>
      </c>
      <c r="N30" s="232"/>
      <c r="O30" s="174"/>
      <c r="P30" s="175"/>
    </row>
    <row r="31" spans="1:16" ht="28.5" customHeight="1" x14ac:dyDescent="0.2">
      <c r="A31" s="176">
        <v>1218</v>
      </c>
      <c r="B31" s="177" t="s">
        <v>142</v>
      </c>
      <c r="C31" s="178" t="s">
        <v>185</v>
      </c>
      <c r="D31" s="179" t="s">
        <v>81</v>
      </c>
      <c r="E31" s="74">
        <f>'1218'!G16</f>
        <v>22665527.93</v>
      </c>
      <c r="F31" s="170">
        <f>'1218'!G18</f>
        <v>22851118.840000004</v>
      </c>
      <c r="G31" s="171">
        <f>'1218'!G22</f>
        <v>0</v>
      </c>
      <c r="H31" s="180">
        <f>'1218'!G24</f>
        <v>185590.91000000387</v>
      </c>
      <c r="I31" s="231">
        <f>'1218'!G26</f>
        <v>0</v>
      </c>
      <c r="J31" s="229">
        <f t="shared" si="0"/>
        <v>185590.91000000387</v>
      </c>
      <c r="K31" s="181">
        <f t="shared" si="1"/>
        <v>0</v>
      </c>
      <c r="L31" s="180">
        <f>'1218'!G30</f>
        <v>6000</v>
      </c>
      <c r="M31" s="231">
        <f>'1218'!G31</f>
        <v>179590.91</v>
      </c>
      <c r="N31" s="232"/>
      <c r="O31" s="174"/>
      <c r="P31" s="175"/>
    </row>
    <row r="32" spans="1:16" ht="28.5" customHeight="1" x14ac:dyDescent="0.2">
      <c r="A32" s="176">
        <v>1306</v>
      </c>
      <c r="B32" s="177" t="s">
        <v>144</v>
      </c>
      <c r="C32" s="178" t="s">
        <v>186</v>
      </c>
      <c r="D32" s="179" t="s">
        <v>86</v>
      </c>
      <c r="E32" s="74">
        <f>'1306'!G16</f>
        <v>4032986.3699999996</v>
      </c>
      <c r="F32" s="170">
        <f>'1306'!G18</f>
        <v>4048209.37</v>
      </c>
      <c r="G32" s="171">
        <f>'1306'!G22</f>
        <v>0</v>
      </c>
      <c r="H32" s="180">
        <f>'1306'!G24</f>
        <v>15223.000000000466</v>
      </c>
      <c r="I32" s="231">
        <f>'1306'!G26</f>
        <v>0</v>
      </c>
      <c r="J32" s="229">
        <f t="shared" si="0"/>
        <v>15223.000000000466</v>
      </c>
      <c r="K32" s="181">
        <f t="shared" si="1"/>
        <v>0</v>
      </c>
      <c r="L32" s="180">
        <f>'1306'!G30</f>
        <v>5000</v>
      </c>
      <c r="M32" s="231">
        <f>'1306'!G31</f>
        <v>10223</v>
      </c>
      <c r="N32" s="232"/>
      <c r="O32" s="174"/>
      <c r="P32" s="175"/>
    </row>
    <row r="33" spans="1:16" ht="28.5" customHeight="1" x14ac:dyDescent="0.2">
      <c r="A33" s="176">
        <v>1307</v>
      </c>
      <c r="B33" s="177" t="s">
        <v>146</v>
      </c>
      <c r="C33" s="178" t="s">
        <v>187</v>
      </c>
      <c r="D33" s="179" t="s">
        <v>77</v>
      </c>
      <c r="E33" s="74">
        <f>'1307'!G16</f>
        <v>17309474.77</v>
      </c>
      <c r="F33" s="170">
        <f>'1307'!G18</f>
        <v>17459336</v>
      </c>
      <c r="G33" s="171">
        <f>'1037'!G22</f>
        <v>0</v>
      </c>
      <c r="H33" s="180">
        <f>'1307'!G24</f>
        <v>149861.23000000045</v>
      </c>
      <c r="I33" s="231">
        <f>'1307'!G26</f>
        <v>0</v>
      </c>
      <c r="J33" s="229">
        <f t="shared" si="0"/>
        <v>149861.23000000045</v>
      </c>
      <c r="K33" s="181">
        <f t="shared" si="1"/>
        <v>0</v>
      </c>
      <c r="L33" s="180">
        <f>'1307'!G30</f>
        <v>0</v>
      </c>
      <c r="M33" s="231">
        <f>'1307'!G31</f>
        <v>149861.23000000001</v>
      </c>
      <c r="N33" s="232"/>
      <c r="O33" s="174"/>
      <c r="P33" s="175"/>
    </row>
    <row r="34" spans="1:16" ht="28.5" customHeight="1" x14ac:dyDescent="0.2">
      <c r="A34" s="176">
        <v>1308</v>
      </c>
      <c r="B34" s="177" t="s">
        <v>148</v>
      </c>
      <c r="C34" s="178" t="s">
        <v>188</v>
      </c>
      <c r="D34" s="179" t="s">
        <v>81</v>
      </c>
      <c r="E34" s="74">
        <f>'1308'!G16</f>
        <v>6579227.25</v>
      </c>
      <c r="F34" s="170">
        <f>'1308'!G18</f>
        <v>6624695.7400000002</v>
      </c>
      <c r="G34" s="171">
        <f>'1308'!G22</f>
        <v>0</v>
      </c>
      <c r="H34" s="180">
        <f>'1308'!G24</f>
        <v>45468.490000000224</v>
      </c>
      <c r="I34" s="231">
        <f>'1308'!G26</f>
        <v>0</v>
      </c>
      <c r="J34" s="229">
        <f t="shared" si="0"/>
        <v>45468.490000000224</v>
      </c>
      <c r="K34" s="181">
        <f t="shared" si="1"/>
        <v>0</v>
      </c>
      <c r="L34" s="180">
        <f>'1308'!G30</f>
        <v>0</v>
      </c>
      <c r="M34" s="231">
        <f>'1308'!G31</f>
        <v>45468.49</v>
      </c>
      <c r="N34" s="232"/>
      <c r="O34" s="174"/>
      <c r="P34" s="175"/>
    </row>
    <row r="35" spans="1:16" ht="28.5" customHeight="1" x14ac:dyDescent="0.2">
      <c r="A35" s="176">
        <v>1309</v>
      </c>
      <c r="B35" s="177" t="s">
        <v>150</v>
      </c>
      <c r="C35" s="178" t="s">
        <v>189</v>
      </c>
      <c r="D35" s="179" t="s">
        <v>87</v>
      </c>
      <c r="E35" s="74">
        <f>'1309'!G16</f>
        <v>23174559.890000001</v>
      </c>
      <c r="F35" s="170">
        <f>'1309'!G18</f>
        <v>23340585.890000001</v>
      </c>
      <c r="G35" s="171">
        <f>'1309'!G22</f>
        <v>0</v>
      </c>
      <c r="H35" s="180">
        <f>'1309'!G24</f>
        <v>166026</v>
      </c>
      <c r="I35" s="231">
        <f>'1309'!G26</f>
        <v>95</v>
      </c>
      <c r="J35" s="229">
        <f t="shared" si="0"/>
        <v>165931</v>
      </c>
      <c r="K35" s="181">
        <f t="shared" si="1"/>
        <v>0</v>
      </c>
      <c r="L35" s="180">
        <f>'1309'!G30</f>
        <v>0</v>
      </c>
      <c r="M35" s="231">
        <f>'1309'!G31</f>
        <v>165931</v>
      </c>
      <c r="N35" s="232"/>
      <c r="O35" s="174"/>
      <c r="P35" s="175"/>
    </row>
    <row r="36" spans="1:16" ht="28.5" customHeight="1" x14ac:dyDescent="0.2">
      <c r="A36" s="176">
        <v>1310</v>
      </c>
      <c r="B36" s="233" t="s">
        <v>152</v>
      </c>
      <c r="C36" s="178" t="s">
        <v>190</v>
      </c>
      <c r="D36" s="179" t="s">
        <v>79</v>
      </c>
      <c r="E36" s="74">
        <f>'1310'!G16</f>
        <v>7341970.1199999992</v>
      </c>
      <c r="F36" s="170">
        <f>'1310'!G18</f>
        <v>7361832.9000000004</v>
      </c>
      <c r="G36" s="171">
        <f>'1310'!G22</f>
        <v>0</v>
      </c>
      <c r="H36" s="180">
        <f>'1310'!G24</f>
        <v>19862.780000001192</v>
      </c>
      <c r="I36" s="231">
        <f>'1310'!G26</f>
        <v>0</v>
      </c>
      <c r="J36" s="229">
        <f t="shared" si="0"/>
        <v>19862.780000001192</v>
      </c>
      <c r="K36" s="181">
        <f t="shared" si="1"/>
        <v>0</v>
      </c>
      <c r="L36" s="180">
        <f>'1310'!G30</f>
        <v>0</v>
      </c>
      <c r="M36" s="231">
        <f>'1310'!G31</f>
        <v>19862.78</v>
      </c>
      <c r="N36" s="232"/>
      <c r="O36" s="174"/>
      <c r="P36" s="175"/>
    </row>
    <row r="37" spans="1:16" ht="28.5" customHeight="1" x14ac:dyDescent="0.2">
      <c r="A37" s="176">
        <v>1353</v>
      </c>
      <c r="B37" s="177" t="s">
        <v>154</v>
      </c>
      <c r="C37" s="178" t="s">
        <v>191</v>
      </c>
      <c r="D37" s="179" t="s">
        <v>78</v>
      </c>
      <c r="E37" s="74">
        <f>'1353'!G16</f>
        <v>11250211.76</v>
      </c>
      <c r="F37" s="170">
        <f>'1353'!G18</f>
        <v>11340040.069999998</v>
      </c>
      <c r="G37" s="171">
        <f>'1353'!G22</f>
        <v>0</v>
      </c>
      <c r="H37" s="180">
        <f>'1353'!G24</f>
        <v>89828.309999998659</v>
      </c>
      <c r="I37" s="231">
        <f>'1353'!G26</f>
        <v>0</v>
      </c>
      <c r="J37" s="229">
        <f t="shared" si="0"/>
        <v>89828.309999998659</v>
      </c>
      <c r="K37" s="181">
        <f t="shared" si="1"/>
        <v>0</v>
      </c>
      <c r="L37" s="180">
        <f>'1353'!G30</f>
        <v>8980</v>
      </c>
      <c r="M37" s="231">
        <f>'1353'!G31</f>
        <v>80848.31</v>
      </c>
      <c r="N37" s="232"/>
      <c r="O37" s="174"/>
      <c r="P37" s="175"/>
    </row>
    <row r="38" spans="1:16" ht="28.5" customHeight="1" x14ac:dyDescent="0.2">
      <c r="A38" s="176">
        <v>1403</v>
      </c>
      <c r="B38" s="177" t="s">
        <v>156</v>
      </c>
      <c r="C38" s="178" t="s">
        <v>192</v>
      </c>
      <c r="D38" s="179" t="s">
        <v>77</v>
      </c>
      <c r="E38" s="74">
        <f>'1403'!G16</f>
        <v>11795269.74</v>
      </c>
      <c r="F38" s="170">
        <f>'1403'!G18</f>
        <v>11796464.439999999</v>
      </c>
      <c r="G38" s="171">
        <f>'1403'!G22</f>
        <v>0</v>
      </c>
      <c r="H38" s="180">
        <f>'1403'!G24</f>
        <v>1194.6999999992549</v>
      </c>
      <c r="I38" s="231">
        <f>'1403'!G26</f>
        <v>0</v>
      </c>
      <c r="J38" s="229">
        <f t="shared" si="0"/>
        <v>1194.6999999992549</v>
      </c>
      <c r="K38" s="181">
        <f t="shared" si="1"/>
        <v>0</v>
      </c>
      <c r="L38" s="180">
        <f>'1403'!G30</f>
        <v>0</v>
      </c>
      <c r="M38" s="231">
        <f>'1403'!G31</f>
        <v>1194.7</v>
      </c>
      <c r="N38" s="232"/>
      <c r="O38" s="174"/>
      <c r="P38" s="175"/>
    </row>
    <row r="39" spans="1:16" ht="28.5" customHeight="1" x14ac:dyDescent="0.2">
      <c r="A39" s="176">
        <v>1404</v>
      </c>
      <c r="B39" s="177" t="s">
        <v>158</v>
      </c>
      <c r="C39" s="178" t="s">
        <v>193</v>
      </c>
      <c r="D39" s="179" t="s">
        <v>79</v>
      </c>
      <c r="E39" s="74">
        <f>'1404'!G16</f>
        <v>8940520.5200000014</v>
      </c>
      <c r="F39" s="170">
        <f>'1404'!G18</f>
        <v>8944581.1699999999</v>
      </c>
      <c r="G39" s="171">
        <f>'1404'!G22</f>
        <v>0</v>
      </c>
      <c r="H39" s="180">
        <f>'1404'!G24</f>
        <v>4060.6499999985099</v>
      </c>
      <c r="I39" s="231">
        <f>'1404'!G26</f>
        <v>0</v>
      </c>
      <c r="J39" s="229">
        <f t="shared" si="0"/>
        <v>4060.6499999985099</v>
      </c>
      <c r="K39" s="181">
        <f t="shared" si="1"/>
        <v>0</v>
      </c>
      <c r="L39" s="180">
        <f>'1404'!G30</f>
        <v>0</v>
      </c>
      <c r="M39" s="231">
        <f>'1404'!G31</f>
        <v>4060.65</v>
      </c>
      <c r="N39" s="232"/>
      <c r="O39" s="174"/>
      <c r="P39" s="175"/>
    </row>
    <row r="40" spans="1:16" ht="30" customHeight="1" thickBot="1" x14ac:dyDescent="0.25">
      <c r="A40" s="183">
        <v>1405</v>
      </c>
      <c r="B40" s="184" t="s">
        <v>160</v>
      </c>
      <c r="C40" s="185" t="s">
        <v>194</v>
      </c>
      <c r="D40" s="186" t="s">
        <v>78</v>
      </c>
      <c r="E40" s="119">
        <f>'1405'!G16</f>
        <v>9331863.9100000001</v>
      </c>
      <c r="F40" s="187">
        <f>'1405'!G18</f>
        <v>9362579</v>
      </c>
      <c r="G40" s="188">
        <f>'1405'!G22</f>
        <v>0</v>
      </c>
      <c r="H40" s="119">
        <f>'1405'!G24</f>
        <v>30715.089999999851</v>
      </c>
      <c r="I40" s="187">
        <f>'1405'!G26</f>
        <v>0</v>
      </c>
      <c r="J40" s="230">
        <f t="shared" si="0"/>
        <v>30715.089999999851</v>
      </c>
      <c r="K40" s="189">
        <f t="shared" si="1"/>
        <v>0</v>
      </c>
      <c r="L40" s="119">
        <f>'1405'!G30</f>
        <v>0</v>
      </c>
      <c r="M40" s="187">
        <f>'1405'!G31</f>
        <v>30715.09</v>
      </c>
      <c r="N40" s="182"/>
      <c r="O40" s="174"/>
      <c r="P40" s="175"/>
    </row>
    <row r="41" spans="1:16" ht="15.75" thickTop="1" x14ac:dyDescent="0.25">
      <c r="A41" s="190" t="s">
        <v>57</v>
      </c>
      <c r="B41" s="191"/>
      <c r="C41" s="149"/>
      <c r="D41" s="149"/>
      <c r="E41" s="192">
        <f>SUM(E12:E40)</f>
        <v>629444786.32999992</v>
      </c>
      <c r="F41" s="193">
        <f t="shared" ref="F41:N41" si="2">SUM(F12:F40)</f>
        <v>637010038.11000001</v>
      </c>
      <c r="G41" s="194">
        <f t="shared" si="2"/>
        <v>312426</v>
      </c>
      <c r="H41" s="192">
        <f t="shared" si="2"/>
        <v>7252825.7800000105</v>
      </c>
      <c r="I41" s="193">
        <f t="shared" si="2"/>
        <v>4507608.6499999994</v>
      </c>
      <c r="J41" s="195">
        <f t="shared" si="2"/>
        <v>3199900.9700000095</v>
      </c>
      <c r="K41" s="194">
        <f t="shared" si="2"/>
        <v>-454683.83999999968</v>
      </c>
      <c r="L41" s="192">
        <f t="shared" si="2"/>
        <v>195200</v>
      </c>
      <c r="M41" s="228">
        <f t="shared" si="2"/>
        <v>2893729.74</v>
      </c>
      <c r="N41" s="227">
        <f t="shared" si="2"/>
        <v>110971.23000000001</v>
      </c>
      <c r="O41" s="174"/>
      <c r="P41" s="175"/>
    </row>
    <row r="42" spans="1:16" ht="15.75" customHeight="1" thickBot="1" x14ac:dyDescent="0.25">
      <c r="A42" s="196"/>
      <c r="B42" s="197"/>
      <c r="C42" s="198"/>
      <c r="D42" s="198"/>
      <c r="E42" s="199"/>
      <c r="F42" s="200"/>
      <c r="G42" s="201"/>
      <c r="H42" s="202"/>
      <c r="I42" s="200"/>
      <c r="J42" s="203" t="s">
        <v>36</v>
      </c>
      <c r="K42" s="204">
        <f>J41+K41</f>
        <v>2745217.1300000097</v>
      </c>
      <c r="L42" s="225" t="s">
        <v>58</v>
      </c>
      <c r="M42" s="226"/>
      <c r="N42" s="205">
        <f>L41+M41+N41</f>
        <v>3199900.97</v>
      </c>
    </row>
    <row r="43" spans="1:16" ht="15" thickTop="1" x14ac:dyDescent="0.2">
      <c r="A43" s="206"/>
      <c r="B43" s="207"/>
      <c r="C43" s="208"/>
      <c r="D43" s="209"/>
      <c r="E43" s="210"/>
      <c r="F43" s="210"/>
      <c r="G43" s="210"/>
      <c r="H43" s="210"/>
      <c r="I43" s="210"/>
      <c r="J43" s="211"/>
      <c r="L43" s="212"/>
      <c r="M43" s="213"/>
    </row>
    <row r="44" spans="1:16" ht="14.25" x14ac:dyDescent="0.2">
      <c r="A44" s="207" t="s">
        <v>196</v>
      </c>
      <c r="B44" s="207"/>
      <c r="C44" s="207"/>
      <c r="D44" s="207"/>
      <c r="E44" s="214"/>
      <c r="F44" s="215"/>
      <c r="G44" s="215"/>
      <c r="H44" s="215"/>
      <c r="I44" s="215"/>
      <c r="J44" s="215"/>
      <c r="K44" s="134"/>
      <c r="L44" s="206"/>
      <c r="N44" s="216"/>
    </row>
    <row r="45" spans="1:16" ht="14.25" customHeight="1" x14ac:dyDescent="0.2">
      <c r="A45" s="207"/>
      <c r="B45" s="217"/>
      <c r="C45" s="217" t="s">
        <v>98</v>
      </c>
      <c r="D45" s="217"/>
      <c r="E45" s="217"/>
      <c r="F45" s="217"/>
      <c r="G45" s="217"/>
      <c r="H45" s="218">
        <f>SUMIF(H12:H40,"&gt;0")</f>
        <v>7582726.9200000092</v>
      </c>
      <c r="I45" s="217" t="s">
        <v>68</v>
      </c>
      <c r="J45" s="215"/>
      <c r="K45" s="134"/>
      <c r="L45" s="206"/>
    </row>
    <row r="46" spans="1:16" ht="14.25" customHeight="1" x14ac:dyDescent="0.2">
      <c r="A46" s="207"/>
      <c r="B46" s="217"/>
      <c r="C46" s="132" t="s">
        <v>197</v>
      </c>
      <c r="D46" s="219"/>
      <c r="E46" s="220"/>
      <c r="F46" s="220"/>
      <c r="G46" s="220"/>
      <c r="H46" s="218">
        <f>SUMIF(H12:H40,"&lt;0")</f>
        <v>-329901.13999999966</v>
      </c>
      <c r="I46" s="217" t="s">
        <v>68</v>
      </c>
      <c r="J46" s="215"/>
      <c r="K46" s="134"/>
      <c r="L46" s="206"/>
    </row>
    <row r="47" spans="1:16" ht="14.25" customHeight="1" x14ac:dyDescent="0.2">
      <c r="A47" s="207"/>
      <c r="B47" s="217"/>
      <c r="C47" s="206" t="s">
        <v>198</v>
      </c>
      <c r="D47" s="219"/>
      <c r="E47" s="220"/>
      <c r="F47" s="220"/>
      <c r="G47" s="220"/>
      <c r="H47" s="217"/>
      <c r="I47" s="217"/>
      <c r="J47" s="215"/>
      <c r="K47" s="134"/>
      <c r="L47" s="206"/>
    </row>
    <row r="48" spans="1:16" ht="14.25" x14ac:dyDescent="0.2">
      <c r="A48" s="207"/>
      <c r="B48" s="217"/>
      <c r="C48" s="217"/>
      <c r="D48" s="217"/>
      <c r="E48" s="217"/>
      <c r="F48" s="217"/>
      <c r="G48" s="217"/>
      <c r="H48" s="217"/>
      <c r="I48" s="217"/>
      <c r="J48" s="215"/>
      <c r="K48" s="134"/>
      <c r="L48" s="206"/>
    </row>
    <row r="49" spans="1:15" ht="14.25" x14ac:dyDescent="0.2">
      <c r="A49" s="207" t="s">
        <v>60</v>
      </c>
      <c r="B49" s="217"/>
      <c r="C49" s="217"/>
      <c r="D49" s="217"/>
      <c r="E49" s="217"/>
      <c r="F49" s="217"/>
      <c r="G49" s="217"/>
      <c r="H49" s="217"/>
      <c r="I49" s="217"/>
      <c r="J49" s="215"/>
      <c r="K49" s="134"/>
      <c r="L49" s="206"/>
    </row>
    <row r="50" spans="1:15" ht="14.25" x14ac:dyDescent="0.2">
      <c r="A50" s="215"/>
      <c r="B50" s="215"/>
      <c r="C50" s="206" t="s">
        <v>98</v>
      </c>
      <c r="D50" s="221"/>
      <c r="E50" s="215"/>
      <c r="F50" s="215"/>
      <c r="G50" s="215"/>
      <c r="H50" s="222">
        <f>SUMIF(J12:J40,"&gt;0")</f>
        <v>3199900.9700000095</v>
      </c>
      <c r="I50" s="134" t="s">
        <v>68</v>
      </c>
      <c r="J50" s="215"/>
    </row>
    <row r="51" spans="1:15" s="131" customFormat="1" ht="14.25" x14ac:dyDescent="0.2">
      <c r="A51" s="215"/>
      <c r="B51" s="215"/>
      <c r="C51" s="134" t="s">
        <v>199</v>
      </c>
      <c r="D51" s="134"/>
      <c r="E51" s="134"/>
      <c r="F51" s="134"/>
      <c r="G51" s="134"/>
      <c r="H51" s="222">
        <f>SUMIF(K12:K40,"&lt;0")</f>
        <v>-454683.83999999968</v>
      </c>
      <c r="I51" s="134" t="s">
        <v>68</v>
      </c>
      <c r="J51" s="215"/>
      <c r="L51" s="128"/>
      <c r="M51" s="128"/>
      <c r="N51" s="128"/>
      <c r="O51" s="128"/>
    </row>
    <row r="52" spans="1:15" x14ac:dyDescent="0.2">
      <c r="C52" s="206" t="s">
        <v>198</v>
      </c>
      <c r="D52" s="223"/>
      <c r="E52" s="134"/>
      <c r="F52" s="134"/>
      <c r="G52" s="134"/>
    </row>
    <row r="53" spans="1:15" s="131" customFormat="1" ht="15" x14ac:dyDescent="0.2">
      <c r="A53" s="224"/>
      <c r="B53" s="224"/>
      <c r="C53" s="132"/>
      <c r="D53" s="132"/>
      <c r="L53" s="128"/>
      <c r="M53" s="128"/>
      <c r="N53" s="128"/>
      <c r="O53" s="128"/>
    </row>
    <row r="54" spans="1:15" s="131" customFormat="1" ht="15" x14ac:dyDescent="0.2">
      <c r="A54" s="224"/>
      <c r="B54" s="224"/>
      <c r="C54" s="132"/>
      <c r="D54" s="132"/>
      <c r="L54" s="128"/>
      <c r="M54" s="128"/>
      <c r="N54" s="128"/>
      <c r="O54" s="128"/>
    </row>
    <row r="55" spans="1:15" s="131" customFormat="1" ht="15" x14ac:dyDescent="0.2">
      <c r="A55" s="224"/>
      <c r="B55" s="224"/>
      <c r="C55" s="132"/>
      <c r="D55" s="132"/>
      <c r="L55" s="128"/>
      <c r="M55" s="128"/>
      <c r="N55" s="128"/>
      <c r="O55" s="128"/>
    </row>
    <row r="56" spans="1:15" s="131" customFormat="1" ht="15" x14ac:dyDescent="0.2">
      <c r="A56" s="224"/>
      <c r="B56" s="224"/>
      <c r="C56" s="132"/>
      <c r="D56" s="132"/>
      <c r="L56" s="128"/>
      <c r="M56" s="128"/>
      <c r="N56" s="128"/>
      <c r="O56" s="128"/>
    </row>
    <row r="57" spans="1:15" s="132" customFormat="1" ht="15" x14ac:dyDescent="0.2">
      <c r="A57" s="224"/>
      <c r="B57" s="224"/>
      <c r="E57" s="131"/>
      <c r="F57" s="131"/>
      <c r="G57" s="131"/>
      <c r="H57" s="131"/>
      <c r="I57" s="131"/>
      <c r="J57" s="131"/>
      <c r="K57" s="131"/>
      <c r="L57" s="128"/>
      <c r="M57" s="128"/>
      <c r="N57" s="128"/>
      <c r="O57" s="128"/>
    </row>
    <row r="58" spans="1:15" s="132" customFormat="1" ht="15" x14ac:dyDescent="0.2">
      <c r="A58" s="224"/>
      <c r="B58" s="224"/>
      <c r="E58" s="131"/>
      <c r="F58" s="131"/>
      <c r="G58" s="131"/>
      <c r="H58" s="131"/>
      <c r="I58" s="131"/>
      <c r="J58" s="131"/>
      <c r="K58" s="131"/>
      <c r="L58" s="128"/>
      <c r="M58" s="128"/>
      <c r="N58" s="128"/>
      <c r="O58" s="128"/>
    </row>
    <row r="59" spans="1:15" s="132" customFormat="1" ht="15" x14ac:dyDescent="0.2">
      <c r="A59" s="224"/>
      <c r="B59" s="224"/>
      <c r="E59" s="131"/>
      <c r="F59" s="131"/>
      <c r="G59" s="131"/>
      <c r="H59" s="131"/>
      <c r="I59" s="131"/>
      <c r="J59" s="131"/>
      <c r="K59" s="131"/>
      <c r="L59" s="128"/>
      <c r="M59" s="128"/>
      <c r="N59" s="128"/>
      <c r="O59" s="128"/>
    </row>
    <row r="60" spans="1:15" s="132" customFormat="1" ht="15" x14ac:dyDescent="0.2">
      <c r="A60" s="224"/>
      <c r="B60" s="224"/>
      <c r="E60" s="131"/>
      <c r="F60" s="131"/>
      <c r="G60" s="131"/>
      <c r="H60" s="131"/>
      <c r="I60" s="131"/>
      <c r="J60" s="131"/>
      <c r="K60" s="131"/>
      <c r="L60" s="128"/>
      <c r="M60" s="128"/>
      <c r="N60" s="128"/>
      <c r="O60" s="128"/>
    </row>
    <row r="61" spans="1:15" s="132" customFormat="1" ht="15" x14ac:dyDescent="0.2">
      <c r="A61" s="224"/>
      <c r="B61" s="224"/>
      <c r="E61" s="131"/>
      <c r="F61" s="131"/>
      <c r="G61" s="131"/>
      <c r="H61" s="131"/>
      <c r="I61" s="131"/>
      <c r="J61" s="131"/>
      <c r="K61" s="131"/>
      <c r="L61" s="128"/>
      <c r="M61" s="128"/>
      <c r="N61" s="128"/>
      <c r="O61" s="128"/>
    </row>
    <row r="62" spans="1:15" s="132" customFormat="1" ht="15" x14ac:dyDescent="0.2">
      <c r="A62" s="224"/>
      <c r="B62" s="224"/>
      <c r="E62" s="131"/>
      <c r="F62" s="131"/>
      <c r="G62" s="131"/>
      <c r="H62" s="131"/>
      <c r="I62" s="131"/>
      <c r="J62" s="131"/>
      <c r="K62" s="131"/>
      <c r="L62" s="128"/>
      <c r="M62" s="128"/>
      <c r="N62" s="128"/>
      <c r="O62" s="128"/>
    </row>
    <row r="63" spans="1:15" s="132" customFormat="1" ht="15" x14ac:dyDescent="0.2">
      <c r="A63" s="224"/>
      <c r="B63" s="224"/>
      <c r="E63" s="131"/>
      <c r="F63" s="131"/>
      <c r="G63" s="131"/>
      <c r="H63" s="131"/>
      <c r="I63" s="131"/>
      <c r="J63" s="131"/>
      <c r="K63" s="131"/>
      <c r="L63" s="128"/>
      <c r="M63" s="128"/>
      <c r="N63" s="128"/>
      <c r="O63" s="128"/>
    </row>
    <row r="64" spans="1:15" s="132" customFormat="1" ht="15" x14ac:dyDescent="0.2">
      <c r="A64" s="224"/>
      <c r="B64" s="224"/>
      <c r="E64" s="131"/>
      <c r="F64" s="131"/>
      <c r="G64" s="131"/>
      <c r="H64" s="131"/>
      <c r="I64" s="131"/>
      <c r="J64" s="131"/>
      <c r="K64" s="131"/>
      <c r="L64" s="128"/>
      <c r="M64" s="128"/>
      <c r="N64" s="128"/>
      <c r="O64" s="128"/>
    </row>
    <row r="65" spans="1:15" s="132" customFormat="1" ht="15" x14ac:dyDescent="0.2">
      <c r="A65" s="224"/>
      <c r="B65" s="224"/>
      <c r="E65" s="131"/>
      <c r="F65" s="131"/>
      <c r="G65" s="131"/>
      <c r="H65" s="131"/>
      <c r="I65" s="131"/>
      <c r="J65" s="131"/>
      <c r="K65" s="131"/>
      <c r="L65" s="128"/>
      <c r="M65" s="128"/>
      <c r="N65" s="128"/>
      <c r="O65" s="128"/>
    </row>
    <row r="66" spans="1:15" s="132" customFormat="1" ht="15" x14ac:dyDescent="0.2">
      <c r="A66" s="224"/>
      <c r="B66" s="224"/>
      <c r="E66" s="131"/>
      <c r="F66" s="131"/>
      <c r="G66" s="131"/>
      <c r="H66" s="131"/>
      <c r="I66" s="131"/>
      <c r="J66" s="131"/>
      <c r="K66" s="131"/>
      <c r="L66" s="128"/>
      <c r="M66" s="128"/>
      <c r="N66" s="128"/>
      <c r="O66" s="128"/>
    </row>
    <row r="67" spans="1:15" s="132" customFormat="1" ht="15" x14ac:dyDescent="0.2">
      <c r="A67" s="224"/>
      <c r="B67" s="224"/>
      <c r="E67" s="131"/>
      <c r="F67" s="131"/>
      <c r="G67" s="131"/>
      <c r="H67" s="131"/>
      <c r="I67" s="131"/>
      <c r="J67" s="131"/>
      <c r="K67" s="131"/>
      <c r="L67" s="128"/>
      <c r="M67" s="128"/>
      <c r="N67" s="128"/>
      <c r="O67" s="128"/>
    </row>
    <row r="68" spans="1:15" s="132" customFormat="1" ht="15" x14ac:dyDescent="0.2">
      <c r="A68" s="224"/>
      <c r="B68" s="224"/>
      <c r="E68" s="131"/>
      <c r="F68" s="131"/>
      <c r="G68" s="131"/>
      <c r="H68" s="131"/>
      <c r="I68" s="131"/>
      <c r="J68" s="131"/>
      <c r="K68" s="131"/>
      <c r="L68" s="128"/>
      <c r="M68" s="128"/>
      <c r="N68" s="128"/>
      <c r="O68" s="128"/>
    </row>
    <row r="69" spans="1:15" s="132" customFormat="1" ht="15" x14ac:dyDescent="0.2">
      <c r="A69" s="224"/>
      <c r="B69" s="224"/>
      <c r="E69" s="131"/>
      <c r="F69" s="131"/>
      <c r="G69" s="131"/>
      <c r="H69" s="131"/>
      <c r="I69" s="131"/>
      <c r="J69" s="131"/>
      <c r="K69" s="131"/>
      <c r="L69" s="128"/>
      <c r="M69" s="128"/>
      <c r="N69" s="128"/>
      <c r="O69" s="128"/>
    </row>
    <row r="70" spans="1:15" s="132" customFormat="1" ht="15" x14ac:dyDescent="0.2">
      <c r="A70" s="224"/>
      <c r="B70" s="224"/>
      <c r="E70" s="131"/>
      <c r="F70" s="131"/>
      <c r="G70" s="131"/>
      <c r="H70" s="131"/>
      <c r="I70" s="131"/>
      <c r="J70" s="131"/>
      <c r="K70" s="131"/>
      <c r="L70" s="128"/>
      <c r="M70" s="128"/>
      <c r="N70" s="128"/>
      <c r="O70" s="128"/>
    </row>
    <row r="71" spans="1:15" s="132" customFormat="1" ht="15" x14ac:dyDescent="0.2">
      <c r="A71" s="224"/>
      <c r="B71" s="224"/>
      <c r="E71" s="131"/>
      <c r="F71" s="131"/>
      <c r="G71" s="131"/>
      <c r="H71" s="131"/>
      <c r="I71" s="131"/>
      <c r="J71" s="131"/>
      <c r="K71" s="131"/>
      <c r="L71" s="128"/>
      <c r="M71" s="128"/>
      <c r="N71" s="128"/>
      <c r="O71" s="128"/>
    </row>
    <row r="72" spans="1:15" s="132" customFormat="1" ht="15" x14ac:dyDescent="0.2">
      <c r="A72" s="224"/>
      <c r="B72" s="224"/>
      <c r="E72" s="131"/>
      <c r="F72" s="131"/>
      <c r="G72" s="131"/>
      <c r="H72" s="131"/>
      <c r="I72" s="131"/>
      <c r="J72" s="131"/>
      <c r="K72" s="131"/>
      <c r="L72" s="128"/>
      <c r="M72" s="128"/>
      <c r="N72" s="128"/>
      <c r="O72" s="128"/>
    </row>
    <row r="73" spans="1:15" s="132" customFormat="1" ht="15" x14ac:dyDescent="0.2">
      <c r="A73" s="224"/>
      <c r="B73" s="224"/>
      <c r="E73" s="131"/>
      <c r="F73" s="131"/>
      <c r="G73" s="131"/>
      <c r="H73" s="131"/>
      <c r="I73" s="131"/>
      <c r="J73" s="131"/>
      <c r="K73" s="131"/>
      <c r="L73" s="128"/>
      <c r="M73" s="128"/>
      <c r="N73" s="128"/>
      <c r="O73" s="128"/>
    </row>
    <row r="74" spans="1:15" s="132" customFormat="1" ht="15" x14ac:dyDescent="0.2">
      <c r="A74" s="224"/>
      <c r="B74" s="224"/>
      <c r="E74" s="131"/>
      <c r="F74" s="131"/>
      <c r="G74" s="131"/>
      <c r="H74" s="131"/>
      <c r="I74" s="131"/>
      <c r="J74" s="131"/>
      <c r="K74" s="131"/>
      <c r="L74" s="128"/>
      <c r="M74" s="128"/>
      <c r="N74" s="128"/>
      <c r="O74" s="128"/>
    </row>
    <row r="75" spans="1:15" s="132" customFormat="1" ht="15" x14ac:dyDescent="0.2">
      <c r="A75" s="224"/>
      <c r="B75" s="224"/>
      <c r="E75" s="131"/>
      <c r="F75" s="131"/>
      <c r="G75" s="131"/>
      <c r="H75" s="131"/>
      <c r="I75" s="131"/>
      <c r="J75" s="131"/>
      <c r="K75" s="131"/>
      <c r="L75" s="128"/>
      <c r="M75" s="128"/>
      <c r="N75" s="128"/>
      <c r="O75" s="128"/>
    </row>
    <row r="76" spans="1:15" s="132" customFormat="1" ht="15" x14ac:dyDescent="0.2">
      <c r="A76" s="224"/>
      <c r="B76" s="224"/>
      <c r="E76" s="131"/>
      <c r="F76" s="131"/>
      <c r="G76" s="131"/>
      <c r="H76" s="131"/>
      <c r="I76" s="131"/>
      <c r="J76" s="131"/>
      <c r="K76" s="131"/>
      <c r="L76" s="128"/>
      <c r="M76" s="128"/>
      <c r="N76" s="128"/>
      <c r="O76" s="128"/>
    </row>
    <row r="77" spans="1:15" s="132" customFormat="1" ht="15" x14ac:dyDescent="0.2">
      <c r="A77" s="224"/>
      <c r="B77" s="224"/>
      <c r="E77" s="131"/>
      <c r="F77" s="131"/>
      <c r="G77" s="131"/>
      <c r="H77" s="131"/>
      <c r="I77" s="131"/>
      <c r="J77" s="131"/>
      <c r="K77" s="131"/>
      <c r="L77" s="128"/>
      <c r="M77" s="128"/>
      <c r="N77" s="128"/>
      <c r="O77" s="128"/>
    </row>
    <row r="78" spans="1:15" s="132" customFormat="1" ht="15" x14ac:dyDescent="0.2">
      <c r="A78" s="224"/>
      <c r="B78" s="224"/>
      <c r="E78" s="131"/>
      <c r="F78" s="131"/>
      <c r="G78" s="131"/>
      <c r="H78" s="131"/>
      <c r="I78" s="131"/>
      <c r="J78" s="131"/>
      <c r="K78" s="131"/>
      <c r="L78" s="128"/>
      <c r="M78" s="128"/>
      <c r="N78" s="128"/>
      <c r="O78" s="128"/>
    </row>
    <row r="79" spans="1:15" s="132" customFormat="1" ht="15" x14ac:dyDescent="0.2">
      <c r="A79" s="224"/>
      <c r="B79" s="224"/>
      <c r="E79" s="131"/>
      <c r="F79" s="131"/>
      <c r="G79" s="131"/>
      <c r="H79" s="131"/>
      <c r="I79" s="131"/>
      <c r="J79" s="131"/>
      <c r="K79" s="131"/>
      <c r="L79" s="128"/>
      <c r="M79" s="128"/>
      <c r="N79" s="128"/>
      <c r="O79" s="128"/>
    </row>
    <row r="80" spans="1:15" s="132" customFormat="1" ht="15" x14ac:dyDescent="0.2">
      <c r="A80" s="224"/>
      <c r="B80" s="224"/>
      <c r="E80" s="131"/>
      <c r="F80" s="131"/>
      <c r="G80" s="131"/>
      <c r="H80" s="131"/>
      <c r="I80" s="131"/>
      <c r="J80" s="131"/>
      <c r="K80" s="131"/>
      <c r="L80" s="128"/>
      <c r="M80" s="128"/>
      <c r="N80" s="128"/>
      <c r="O80" s="128"/>
    </row>
    <row r="81" spans="1:15" s="132" customFormat="1" ht="15" x14ac:dyDescent="0.2">
      <c r="A81" s="224"/>
      <c r="B81" s="224"/>
      <c r="E81" s="131"/>
      <c r="F81" s="131"/>
      <c r="G81" s="131"/>
      <c r="H81" s="131"/>
      <c r="I81" s="131"/>
      <c r="J81" s="131"/>
      <c r="K81" s="131"/>
      <c r="L81" s="128"/>
      <c r="M81" s="128"/>
      <c r="N81" s="128"/>
      <c r="O81" s="128"/>
    </row>
    <row r="82" spans="1:15" s="132" customFormat="1" ht="15" x14ac:dyDescent="0.2">
      <c r="A82" s="224"/>
      <c r="B82" s="224"/>
      <c r="E82" s="131"/>
      <c r="F82" s="131"/>
      <c r="G82" s="131"/>
      <c r="H82" s="131"/>
      <c r="I82" s="131"/>
      <c r="J82" s="131"/>
      <c r="K82" s="131"/>
      <c r="L82" s="128"/>
      <c r="M82" s="128"/>
      <c r="N82" s="128"/>
      <c r="O82" s="128"/>
    </row>
    <row r="83" spans="1:15" s="132" customFormat="1" ht="15" x14ac:dyDescent="0.2">
      <c r="A83" s="224"/>
      <c r="B83" s="224"/>
      <c r="E83" s="131"/>
      <c r="F83" s="131"/>
      <c r="G83" s="131"/>
      <c r="H83" s="131"/>
      <c r="I83" s="131"/>
      <c r="J83" s="131"/>
      <c r="K83" s="131"/>
      <c r="L83" s="128"/>
      <c r="M83" s="128"/>
      <c r="N83" s="128"/>
      <c r="O83" s="128"/>
    </row>
    <row r="84" spans="1:15" s="132" customFormat="1" ht="15" x14ac:dyDescent="0.2">
      <c r="A84" s="224"/>
      <c r="B84" s="224"/>
      <c r="E84" s="131"/>
      <c r="F84" s="131"/>
      <c r="G84" s="131"/>
      <c r="H84" s="131"/>
      <c r="I84" s="131"/>
      <c r="J84" s="131"/>
      <c r="K84" s="131"/>
      <c r="L84" s="128"/>
      <c r="M84" s="128"/>
      <c r="N84" s="128"/>
      <c r="O84" s="128"/>
    </row>
    <row r="85" spans="1:15" s="132" customFormat="1" ht="15" x14ac:dyDescent="0.2">
      <c r="A85" s="224"/>
      <c r="B85" s="224"/>
      <c r="E85" s="131"/>
      <c r="F85" s="131"/>
      <c r="G85" s="131"/>
      <c r="H85" s="131"/>
      <c r="I85" s="131"/>
      <c r="J85" s="131"/>
      <c r="K85" s="131"/>
      <c r="L85" s="128"/>
      <c r="M85" s="128"/>
      <c r="N85" s="128"/>
      <c r="O85" s="128"/>
    </row>
    <row r="86" spans="1:15" s="132" customFormat="1" ht="15" x14ac:dyDescent="0.2">
      <c r="A86" s="224"/>
      <c r="B86" s="224"/>
      <c r="E86" s="131"/>
      <c r="F86" s="131"/>
      <c r="G86" s="131"/>
      <c r="H86" s="131"/>
      <c r="I86" s="131"/>
      <c r="J86" s="131"/>
      <c r="K86" s="131"/>
      <c r="L86" s="128"/>
      <c r="M86" s="128"/>
      <c r="N86" s="128"/>
      <c r="O86" s="128"/>
    </row>
    <row r="87" spans="1:15" s="132" customFormat="1" ht="15" x14ac:dyDescent="0.2">
      <c r="A87" s="224"/>
      <c r="B87" s="224"/>
      <c r="E87" s="131"/>
      <c r="F87" s="131"/>
      <c r="G87" s="131"/>
      <c r="H87" s="131"/>
      <c r="I87" s="131"/>
      <c r="J87" s="131"/>
      <c r="K87" s="131"/>
      <c r="L87" s="128"/>
      <c r="M87" s="128"/>
      <c r="N87" s="128"/>
      <c r="O87" s="128"/>
    </row>
    <row r="88" spans="1:15" s="132" customFormat="1" ht="15" x14ac:dyDescent="0.2">
      <c r="A88" s="224"/>
      <c r="B88" s="224"/>
      <c r="E88" s="131"/>
      <c r="F88" s="131"/>
      <c r="G88" s="131"/>
      <c r="H88" s="131"/>
      <c r="I88" s="131"/>
      <c r="J88" s="131"/>
      <c r="K88" s="131"/>
      <c r="L88" s="128"/>
      <c r="M88" s="128"/>
      <c r="N88" s="128"/>
      <c r="O88" s="128"/>
    </row>
    <row r="89" spans="1:15" s="132" customFormat="1" ht="15" x14ac:dyDescent="0.2">
      <c r="A89" s="224"/>
      <c r="B89" s="224"/>
      <c r="E89" s="131"/>
      <c r="F89" s="131"/>
      <c r="G89" s="131"/>
      <c r="H89" s="131"/>
      <c r="I89" s="131"/>
      <c r="J89" s="131"/>
      <c r="K89" s="131"/>
      <c r="L89" s="128"/>
      <c r="M89" s="128"/>
      <c r="N89" s="128"/>
      <c r="O89" s="128"/>
    </row>
    <row r="90" spans="1:15" s="132" customFormat="1" ht="15" x14ac:dyDescent="0.2">
      <c r="A90" s="224"/>
      <c r="B90" s="224"/>
      <c r="E90" s="131"/>
      <c r="F90" s="131"/>
      <c r="G90" s="131"/>
      <c r="H90" s="131"/>
      <c r="I90" s="131"/>
      <c r="J90" s="131"/>
      <c r="K90" s="131"/>
      <c r="L90" s="128"/>
      <c r="M90" s="128"/>
      <c r="N90" s="128"/>
      <c r="O90" s="128"/>
    </row>
    <row r="91" spans="1:15" s="132" customFormat="1" ht="15" x14ac:dyDescent="0.2">
      <c r="A91" s="224"/>
      <c r="B91" s="224"/>
      <c r="E91" s="131"/>
      <c r="F91" s="131"/>
      <c r="G91" s="131"/>
      <c r="H91" s="131"/>
      <c r="I91" s="131"/>
      <c r="J91" s="131"/>
      <c r="K91" s="131"/>
      <c r="L91" s="128"/>
      <c r="M91" s="128"/>
      <c r="N91" s="128"/>
      <c r="O91" s="128"/>
    </row>
    <row r="92" spans="1:15" s="132" customFormat="1" ht="15" x14ac:dyDescent="0.2">
      <c r="A92" s="224"/>
      <c r="B92" s="224"/>
      <c r="E92" s="131"/>
      <c r="F92" s="131"/>
      <c r="G92" s="131"/>
      <c r="H92" s="131"/>
      <c r="I92" s="131"/>
      <c r="J92" s="131"/>
      <c r="K92" s="131"/>
      <c r="L92" s="128"/>
      <c r="M92" s="128"/>
      <c r="N92" s="128"/>
      <c r="O92" s="128"/>
    </row>
    <row r="93" spans="1:15" s="132" customFormat="1" ht="15" x14ac:dyDescent="0.2">
      <c r="A93" s="224"/>
      <c r="B93" s="224"/>
      <c r="E93" s="131"/>
      <c r="F93" s="131"/>
      <c r="G93" s="131"/>
      <c r="H93" s="131"/>
      <c r="I93" s="131"/>
      <c r="J93" s="131"/>
      <c r="K93" s="131"/>
      <c r="L93" s="128"/>
      <c r="M93" s="128"/>
      <c r="N93" s="128"/>
      <c r="O93" s="128"/>
    </row>
    <row r="94" spans="1:15" s="132" customFormat="1" ht="15" x14ac:dyDescent="0.2">
      <c r="A94" s="224"/>
      <c r="B94" s="224"/>
      <c r="E94" s="131"/>
      <c r="F94" s="131"/>
      <c r="G94" s="131"/>
      <c r="H94" s="131"/>
      <c r="I94" s="131"/>
      <c r="J94" s="131"/>
      <c r="K94" s="131"/>
      <c r="L94" s="128"/>
      <c r="M94" s="128"/>
      <c r="N94" s="128"/>
      <c r="O94" s="128"/>
    </row>
    <row r="95" spans="1:15" s="132" customFormat="1" ht="15" x14ac:dyDescent="0.2">
      <c r="A95" s="224"/>
      <c r="B95" s="224"/>
      <c r="E95" s="131"/>
      <c r="F95" s="131"/>
      <c r="G95" s="131"/>
      <c r="H95" s="131"/>
      <c r="I95" s="131"/>
      <c r="J95" s="131"/>
      <c r="K95" s="131"/>
      <c r="L95" s="128"/>
      <c r="M95" s="128"/>
      <c r="N95" s="128"/>
      <c r="O95" s="128"/>
    </row>
    <row r="96" spans="1:15" s="132" customFormat="1" ht="15" x14ac:dyDescent="0.2">
      <c r="A96" s="224"/>
      <c r="B96" s="224"/>
      <c r="E96" s="131"/>
      <c r="F96" s="131"/>
      <c r="G96" s="131"/>
      <c r="H96" s="131"/>
      <c r="I96" s="131"/>
      <c r="J96" s="131"/>
      <c r="K96" s="131"/>
      <c r="L96" s="128"/>
      <c r="M96" s="128"/>
      <c r="N96" s="128"/>
      <c r="O96" s="128"/>
    </row>
    <row r="97" spans="1:15" s="132" customFormat="1" ht="15" x14ac:dyDescent="0.2">
      <c r="A97" s="224"/>
      <c r="B97" s="224"/>
      <c r="E97" s="131"/>
      <c r="F97" s="131"/>
      <c r="G97" s="131"/>
      <c r="H97" s="131"/>
      <c r="I97" s="131"/>
      <c r="J97" s="131"/>
      <c r="K97" s="131"/>
      <c r="L97" s="128"/>
      <c r="M97" s="128"/>
      <c r="N97" s="128"/>
      <c r="O97" s="128"/>
    </row>
    <row r="98" spans="1:15" s="132" customFormat="1" ht="15" x14ac:dyDescent="0.2">
      <c r="A98" s="224"/>
      <c r="B98" s="224"/>
      <c r="E98" s="131"/>
      <c r="F98" s="131"/>
      <c r="G98" s="131"/>
      <c r="H98" s="131"/>
      <c r="I98" s="131"/>
      <c r="J98" s="131"/>
      <c r="K98" s="131"/>
      <c r="L98" s="128"/>
      <c r="M98" s="128"/>
      <c r="N98" s="128"/>
      <c r="O98" s="128"/>
    </row>
    <row r="99" spans="1:15" s="132" customFormat="1" ht="15" x14ac:dyDescent="0.2">
      <c r="A99" s="224"/>
      <c r="B99" s="224"/>
      <c r="E99" s="131"/>
      <c r="F99" s="131"/>
      <c r="G99" s="131"/>
      <c r="H99" s="131"/>
      <c r="I99" s="131"/>
      <c r="J99" s="131"/>
      <c r="K99" s="131"/>
      <c r="L99" s="128"/>
      <c r="M99" s="128"/>
      <c r="N99" s="128"/>
      <c r="O99" s="128"/>
    </row>
    <row r="100" spans="1:15" s="132" customFormat="1" ht="15" x14ac:dyDescent="0.2">
      <c r="A100" s="224"/>
      <c r="B100" s="224"/>
      <c r="E100" s="131"/>
      <c r="F100" s="131"/>
      <c r="G100" s="131"/>
      <c r="H100" s="131"/>
      <c r="I100" s="131"/>
      <c r="J100" s="131"/>
      <c r="K100" s="131"/>
      <c r="L100" s="128"/>
      <c r="M100" s="128"/>
      <c r="N100" s="128"/>
      <c r="O100" s="128"/>
    </row>
    <row r="101" spans="1:15" s="132" customFormat="1" ht="15" x14ac:dyDescent="0.2">
      <c r="A101" s="224"/>
      <c r="B101" s="224"/>
      <c r="E101" s="131"/>
      <c r="F101" s="131"/>
      <c r="G101" s="131"/>
      <c r="H101" s="131"/>
      <c r="I101" s="131"/>
      <c r="J101" s="131"/>
      <c r="K101" s="131"/>
      <c r="L101" s="128"/>
      <c r="M101" s="128"/>
      <c r="N101" s="128"/>
      <c r="O101" s="128"/>
    </row>
    <row r="102" spans="1:15" s="132" customFormat="1" ht="15" x14ac:dyDescent="0.2">
      <c r="A102" s="224"/>
      <c r="B102" s="224"/>
      <c r="E102" s="131"/>
      <c r="F102" s="131"/>
      <c r="G102" s="131"/>
      <c r="H102" s="131"/>
      <c r="I102" s="131"/>
      <c r="J102" s="131"/>
      <c r="K102" s="131"/>
      <c r="L102" s="128"/>
      <c r="M102" s="128"/>
      <c r="N102" s="128"/>
      <c r="O102" s="128"/>
    </row>
    <row r="103" spans="1:15" s="132" customFormat="1" ht="15" x14ac:dyDescent="0.2">
      <c r="A103" s="224"/>
      <c r="B103" s="224"/>
      <c r="E103" s="131"/>
      <c r="F103" s="131"/>
      <c r="G103" s="131"/>
      <c r="H103" s="131"/>
      <c r="I103" s="131"/>
      <c r="J103" s="131"/>
      <c r="K103" s="131"/>
      <c r="L103" s="128"/>
      <c r="M103" s="128"/>
      <c r="N103" s="128"/>
      <c r="O103" s="128"/>
    </row>
    <row r="104" spans="1:15" s="132" customFormat="1" ht="15" x14ac:dyDescent="0.2">
      <c r="A104" s="224"/>
      <c r="B104" s="224"/>
      <c r="E104" s="131"/>
      <c r="F104" s="131"/>
      <c r="G104" s="131"/>
      <c r="H104" s="131"/>
      <c r="I104" s="131"/>
      <c r="J104" s="131"/>
      <c r="K104" s="131"/>
      <c r="L104" s="128"/>
      <c r="M104" s="128"/>
      <c r="N104" s="128"/>
      <c r="O104" s="128"/>
    </row>
    <row r="105" spans="1:15" s="132" customFormat="1" ht="15" x14ac:dyDescent="0.2">
      <c r="A105" s="224"/>
      <c r="B105" s="224"/>
      <c r="E105" s="131"/>
      <c r="F105" s="131"/>
      <c r="G105" s="131"/>
      <c r="H105" s="131"/>
      <c r="I105" s="131"/>
      <c r="J105" s="131"/>
      <c r="K105" s="131"/>
      <c r="L105" s="128"/>
      <c r="M105" s="128"/>
      <c r="N105" s="128"/>
      <c r="O105" s="128"/>
    </row>
    <row r="106" spans="1:15" s="132" customFormat="1" ht="15" x14ac:dyDescent="0.2">
      <c r="A106" s="224"/>
      <c r="B106" s="224"/>
      <c r="E106" s="131"/>
      <c r="F106" s="131"/>
      <c r="G106" s="131"/>
      <c r="H106" s="131"/>
      <c r="I106" s="131"/>
      <c r="J106" s="131"/>
      <c r="K106" s="131"/>
      <c r="L106" s="128"/>
      <c r="M106" s="128"/>
      <c r="N106" s="128"/>
      <c r="O106" s="128"/>
    </row>
    <row r="107" spans="1:15" s="132" customFormat="1" ht="15" x14ac:dyDescent="0.2">
      <c r="A107" s="224"/>
      <c r="B107" s="224"/>
      <c r="E107" s="131"/>
      <c r="F107" s="131"/>
      <c r="G107" s="131"/>
      <c r="H107" s="131"/>
      <c r="I107" s="131"/>
      <c r="J107" s="131"/>
      <c r="K107" s="131"/>
      <c r="L107" s="128"/>
      <c r="M107" s="128"/>
      <c r="N107" s="128"/>
      <c r="O107" s="128"/>
    </row>
    <row r="108" spans="1:15" s="132" customFormat="1" ht="15" x14ac:dyDescent="0.2">
      <c r="A108" s="224"/>
      <c r="B108" s="224"/>
      <c r="E108" s="131"/>
      <c r="F108" s="131"/>
      <c r="G108" s="131"/>
      <c r="H108" s="131"/>
      <c r="I108" s="131"/>
      <c r="J108" s="131"/>
      <c r="K108" s="131"/>
      <c r="L108" s="128"/>
      <c r="M108" s="128"/>
      <c r="N108" s="128"/>
      <c r="O108" s="128"/>
    </row>
    <row r="109" spans="1:15" s="132" customFormat="1" ht="15" x14ac:dyDescent="0.2">
      <c r="A109" s="224"/>
      <c r="B109" s="224"/>
      <c r="E109" s="131"/>
      <c r="F109" s="131"/>
      <c r="G109" s="131"/>
      <c r="H109" s="131"/>
      <c r="I109" s="131"/>
      <c r="J109" s="131"/>
      <c r="K109" s="131"/>
      <c r="L109" s="128"/>
      <c r="M109" s="128"/>
      <c r="N109" s="128"/>
      <c r="O109" s="128"/>
    </row>
    <row r="110" spans="1:15" s="132" customFormat="1" ht="15" x14ac:dyDescent="0.2">
      <c r="A110" s="224"/>
      <c r="B110" s="224"/>
      <c r="E110" s="131"/>
      <c r="F110" s="131"/>
      <c r="G110" s="131"/>
      <c r="H110" s="131"/>
      <c r="I110" s="131"/>
      <c r="J110" s="131"/>
      <c r="K110" s="131"/>
      <c r="L110" s="128"/>
      <c r="M110" s="128"/>
      <c r="N110" s="128"/>
      <c r="O110" s="128"/>
    </row>
    <row r="111" spans="1:15" s="132" customFormat="1" ht="15" x14ac:dyDescent="0.2">
      <c r="A111" s="224"/>
      <c r="B111" s="224"/>
      <c r="E111" s="131"/>
      <c r="F111" s="131"/>
      <c r="G111" s="131"/>
      <c r="H111" s="131"/>
      <c r="I111" s="131"/>
      <c r="J111" s="131"/>
      <c r="K111" s="131"/>
      <c r="L111" s="128"/>
      <c r="M111" s="128"/>
      <c r="N111" s="128"/>
      <c r="O111" s="128"/>
    </row>
    <row r="112" spans="1:15" s="132" customFormat="1" ht="15" x14ac:dyDescent="0.2">
      <c r="A112" s="224"/>
      <c r="B112" s="224"/>
      <c r="E112" s="131"/>
      <c r="F112" s="131"/>
      <c r="G112" s="131"/>
      <c r="H112" s="131"/>
      <c r="I112" s="131"/>
      <c r="J112" s="131"/>
      <c r="K112" s="131"/>
      <c r="L112" s="128"/>
      <c r="M112" s="128"/>
      <c r="N112" s="128"/>
      <c r="O112" s="128"/>
    </row>
    <row r="113" spans="1:15" s="132" customFormat="1" ht="15" x14ac:dyDescent="0.2">
      <c r="A113" s="224"/>
      <c r="B113" s="224"/>
      <c r="E113" s="131"/>
      <c r="F113" s="131"/>
      <c r="G113" s="131"/>
      <c r="H113" s="131"/>
      <c r="I113" s="131"/>
      <c r="J113" s="131"/>
      <c r="K113" s="131"/>
      <c r="L113" s="128"/>
      <c r="M113" s="128"/>
      <c r="N113" s="128"/>
      <c r="O113" s="128"/>
    </row>
    <row r="114" spans="1:15" s="132" customFormat="1" ht="15" x14ac:dyDescent="0.2">
      <c r="A114" s="224"/>
      <c r="B114" s="224"/>
      <c r="E114" s="131"/>
      <c r="F114" s="131"/>
      <c r="G114" s="131"/>
      <c r="H114" s="131"/>
      <c r="I114" s="131"/>
      <c r="J114" s="131"/>
      <c r="K114" s="131"/>
      <c r="L114" s="128"/>
      <c r="M114" s="128"/>
      <c r="N114" s="128"/>
      <c r="O114" s="128"/>
    </row>
    <row r="115" spans="1:15" s="132" customFormat="1" ht="15" x14ac:dyDescent="0.2">
      <c r="A115" s="224"/>
      <c r="B115" s="224"/>
      <c r="E115" s="131"/>
      <c r="F115" s="131"/>
      <c r="G115" s="131"/>
      <c r="H115" s="131"/>
      <c r="I115" s="131"/>
      <c r="J115" s="131"/>
      <c r="K115" s="131"/>
      <c r="L115" s="128"/>
      <c r="M115" s="128"/>
      <c r="N115" s="128"/>
      <c r="O115" s="128"/>
    </row>
    <row r="116" spans="1:15" s="132" customFormat="1" ht="15" x14ac:dyDescent="0.2">
      <c r="A116" s="224"/>
      <c r="B116" s="224"/>
      <c r="E116" s="131"/>
      <c r="F116" s="131"/>
      <c r="G116" s="131"/>
      <c r="H116" s="131"/>
      <c r="I116" s="131"/>
      <c r="J116" s="131"/>
      <c r="K116" s="131"/>
      <c r="L116" s="128"/>
      <c r="M116" s="128"/>
      <c r="N116" s="128"/>
      <c r="O116" s="128"/>
    </row>
    <row r="117" spans="1:15" s="132" customFormat="1" ht="15" x14ac:dyDescent="0.2">
      <c r="A117" s="224"/>
      <c r="B117" s="224"/>
      <c r="E117" s="131"/>
      <c r="F117" s="131"/>
      <c r="G117" s="131"/>
      <c r="H117" s="131"/>
      <c r="I117" s="131"/>
      <c r="J117" s="131"/>
      <c r="K117" s="131"/>
      <c r="L117" s="128"/>
      <c r="M117" s="128"/>
      <c r="N117" s="128"/>
      <c r="O117" s="128"/>
    </row>
    <row r="118" spans="1:15" s="132" customFormat="1" ht="15" x14ac:dyDescent="0.2">
      <c r="A118" s="224"/>
      <c r="B118" s="224"/>
      <c r="E118" s="131"/>
      <c r="F118" s="131"/>
      <c r="G118" s="131"/>
      <c r="H118" s="131"/>
      <c r="I118" s="131"/>
      <c r="J118" s="131"/>
      <c r="K118" s="131"/>
      <c r="L118" s="128"/>
      <c r="M118" s="128"/>
      <c r="N118" s="128"/>
      <c r="O118" s="128"/>
    </row>
    <row r="119" spans="1:15" s="132" customFormat="1" ht="15" x14ac:dyDescent="0.2">
      <c r="A119" s="224"/>
      <c r="B119" s="224"/>
      <c r="E119" s="131"/>
      <c r="F119" s="131"/>
      <c r="G119" s="131"/>
      <c r="H119" s="131"/>
      <c r="I119" s="131"/>
      <c r="J119" s="131"/>
      <c r="K119" s="131"/>
      <c r="L119" s="128"/>
      <c r="M119" s="128"/>
      <c r="N119" s="128"/>
      <c r="O119" s="128"/>
    </row>
    <row r="120" spans="1:15" s="132" customFormat="1" ht="15" x14ac:dyDescent="0.2">
      <c r="A120" s="224"/>
      <c r="B120" s="224"/>
      <c r="E120" s="131"/>
      <c r="F120" s="131"/>
      <c r="G120" s="131"/>
      <c r="H120" s="131"/>
      <c r="I120" s="131"/>
      <c r="J120" s="131"/>
      <c r="K120" s="131"/>
      <c r="L120" s="128"/>
      <c r="M120" s="128"/>
      <c r="N120" s="128"/>
      <c r="O120" s="128"/>
    </row>
    <row r="121" spans="1:15" s="132" customFormat="1" ht="15" x14ac:dyDescent="0.2">
      <c r="A121" s="224"/>
      <c r="B121" s="224"/>
      <c r="E121" s="131"/>
      <c r="F121" s="131"/>
      <c r="G121" s="131"/>
      <c r="H121" s="131"/>
      <c r="I121" s="131"/>
      <c r="J121" s="131"/>
      <c r="K121" s="131"/>
      <c r="L121" s="128"/>
      <c r="M121" s="128"/>
      <c r="N121" s="128"/>
      <c r="O121" s="128"/>
    </row>
    <row r="122" spans="1:15" s="132" customFormat="1" ht="15" x14ac:dyDescent="0.2">
      <c r="A122" s="224"/>
      <c r="B122" s="224"/>
      <c r="E122" s="131"/>
      <c r="F122" s="131"/>
      <c r="G122" s="131"/>
      <c r="H122" s="131"/>
      <c r="I122" s="131"/>
      <c r="J122" s="131"/>
      <c r="K122" s="131"/>
      <c r="L122" s="128"/>
      <c r="M122" s="128"/>
      <c r="N122" s="128"/>
      <c r="O122" s="128"/>
    </row>
    <row r="123" spans="1:15" s="132" customFormat="1" ht="15" x14ac:dyDescent="0.2">
      <c r="A123" s="224"/>
      <c r="B123" s="224"/>
      <c r="E123" s="131"/>
      <c r="F123" s="131"/>
      <c r="G123" s="131"/>
      <c r="H123" s="131"/>
      <c r="I123" s="131"/>
      <c r="J123" s="131"/>
      <c r="K123" s="131"/>
      <c r="L123" s="128"/>
      <c r="M123" s="128"/>
      <c r="N123" s="128"/>
      <c r="O123" s="128"/>
    </row>
    <row r="124" spans="1:15" s="132" customFormat="1" ht="15" x14ac:dyDescent="0.2">
      <c r="A124" s="224"/>
      <c r="B124" s="224"/>
      <c r="E124" s="131"/>
      <c r="F124" s="131"/>
      <c r="G124" s="131"/>
      <c r="H124" s="131"/>
      <c r="I124" s="131"/>
      <c r="J124" s="131"/>
      <c r="K124" s="131"/>
      <c r="L124" s="128"/>
      <c r="M124" s="128"/>
      <c r="N124" s="128"/>
      <c r="O124" s="128"/>
    </row>
    <row r="125" spans="1:15" s="132" customFormat="1" ht="15" x14ac:dyDescent="0.2">
      <c r="A125" s="224"/>
      <c r="B125" s="224"/>
      <c r="E125" s="131"/>
      <c r="F125" s="131"/>
      <c r="G125" s="131"/>
      <c r="H125" s="131"/>
      <c r="I125" s="131"/>
      <c r="J125" s="131"/>
      <c r="K125" s="131"/>
      <c r="L125" s="128"/>
      <c r="M125" s="128"/>
      <c r="N125" s="128"/>
      <c r="O125" s="128"/>
    </row>
    <row r="126" spans="1:15" s="132" customFormat="1" ht="15" x14ac:dyDescent="0.2">
      <c r="A126" s="224"/>
      <c r="B126" s="224"/>
      <c r="E126" s="131"/>
      <c r="F126" s="131"/>
      <c r="G126" s="131"/>
      <c r="H126" s="131"/>
      <c r="I126" s="131"/>
      <c r="J126" s="131"/>
      <c r="K126" s="131"/>
      <c r="L126" s="128"/>
      <c r="M126" s="128"/>
      <c r="N126" s="128"/>
      <c r="O126" s="128"/>
    </row>
    <row r="127" spans="1:15" s="132" customFormat="1" ht="15" x14ac:dyDescent="0.2">
      <c r="A127" s="224"/>
      <c r="B127" s="224"/>
      <c r="E127" s="131"/>
      <c r="F127" s="131"/>
      <c r="G127" s="131"/>
      <c r="H127" s="131"/>
      <c r="I127" s="131"/>
      <c r="J127" s="131"/>
      <c r="K127" s="131"/>
      <c r="L127" s="128"/>
      <c r="M127" s="128"/>
      <c r="N127" s="128"/>
      <c r="O127" s="128"/>
    </row>
    <row r="128" spans="1:15" s="132" customFormat="1" ht="15" x14ac:dyDescent="0.2">
      <c r="A128" s="224"/>
      <c r="B128" s="224"/>
      <c r="E128" s="131"/>
      <c r="F128" s="131"/>
      <c r="G128" s="131"/>
      <c r="H128" s="131"/>
      <c r="I128" s="131"/>
      <c r="J128" s="131"/>
      <c r="K128" s="131"/>
      <c r="L128" s="128"/>
      <c r="M128" s="128"/>
      <c r="N128" s="128"/>
      <c r="O128" s="128"/>
    </row>
    <row r="129" spans="1:15" s="132" customFormat="1" ht="15" x14ac:dyDescent="0.2">
      <c r="A129" s="224"/>
      <c r="B129" s="224"/>
      <c r="E129" s="131"/>
      <c r="F129" s="131"/>
      <c r="G129" s="131"/>
      <c r="H129" s="131"/>
      <c r="I129" s="131"/>
      <c r="J129" s="131"/>
      <c r="K129" s="131"/>
      <c r="L129" s="128"/>
      <c r="M129" s="128"/>
      <c r="N129" s="128"/>
      <c r="O129" s="128"/>
    </row>
    <row r="130" spans="1:15" s="132" customFormat="1" ht="15" x14ac:dyDescent="0.2">
      <c r="A130" s="224"/>
      <c r="B130" s="224"/>
      <c r="E130" s="131"/>
      <c r="F130" s="131"/>
      <c r="G130" s="131"/>
      <c r="H130" s="131"/>
      <c r="I130" s="131"/>
      <c r="J130" s="131"/>
      <c r="K130" s="131"/>
      <c r="L130" s="128"/>
      <c r="M130" s="128"/>
      <c r="N130" s="128"/>
      <c r="O130" s="128"/>
    </row>
    <row r="131" spans="1:15" s="132" customFormat="1" ht="15" x14ac:dyDescent="0.2">
      <c r="A131" s="224"/>
      <c r="B131" s="224"/>
      <c r="E131" s="131"/>
      <c r="F131" s="131"/>
      <c r="G131" s="131"/>
      <c r="H131" s="131"/>
      <c r="I131" s="131"/>
      <c r="J131" s="131"/>
      <c r="K131" s="131"/>
      <c r="L131" s="128"/>
      <c r="M131" s="128"/>
      <c r="N131" s="128"/>
      <c r="O131" s="128"/>
    </row>
    <row r="132" spans="1:15" s="132" customFormat="1" ht="15" x14ac:dyDescent="0.2">
      <c r="A132" s="224"/>
      <c r="B132" s="224"/>
      <c r="E132" s="131"/>
      <c r="F132" s="131"/>
      <c r="G132" s="131"/>
      <c r="H132" s="131"/>
      <c r="I132" s="131"/>
      <c r="J132" s="131"/>
      <c r="K132" s="131"/>
      <c r="L132" s="128"/>
      <c r="M132" s="128"/>
      <c r="N132" s="128"/>
      <c r="O132" s="128"/>
    </row>
    <row r="133" spans="1:15" s="132" customFormat="1" ht="15" x14ac:dyDescent="0.2">
      <c r="A133" s="224"/>
      <c r="B133" s="224"/>
      <c r="E133" s="131"/>
      <c r="F133" s="131"/>
      <c r="G133" s="131"/>
      <c r="H133" s="131"/>
      <c r="I133" s="131"/>
      <c r="J133" s="131"/>
      <c r="K133" s="131"/>
      <c r="L133" s="128"/>
      <c r="M133" s="128"/>
      <c r="N133" s="128"/>
      <c r="O133" s="128"/>
    </row>
    <row r="134" spans="1:15" s="132" customFormat="1" ht="15" x14ac:dyDescent="0.2">
      <c r="A134" s="224"/>
      <c r="B134" s="224"/>
      <c r="E134" s="131"/>
      <c r="F134" s="131"/>
      <c r="G134" s="131"/>
      <c r="H134" s="131"/>
      <c r="I134" s="131"/>
      <c r="J134" s="131"/>
      <c r="K134" s="131"/>
      <c r="L134" s="128"/>
      <c r="M134" s="128"/>
      <c r="N134" s="128"/>
      <c r="O134" s="128"/>
    </row>
    <row r="135" spans="1:15" s="132" customFormat="1" ht="15" x14ac:dyDescent="0.2">
      <c r="A135" s="224"/>
      <c r="B135" s="224"/>
      <c r="E135" s="131"/>
      <c r="F135" s="131"/>
      <c r="G135" s="131"/>
      <c r="H135" s="131"/>
      <c r="I135" s="131"/>
      <c r="J135" s="131"/>
      <c r="K135" s="131"/>
      <c r="L135" s="128"/>
      <c r="M135" s="128"/>
      <c r="N135" s="128"/>
      <c r="O135" s="128"/>
    </row>
    <row r="136" spans="1:15" s="132" customFormat="1" ht="15" x14ac:dyDescent="0.2">
      <c r="A136" s="224"/>
      <c r="B136" s="224"/>
      <c r="E136" s="131"/>
      <c r="F136" s="131"/>
      <c r="G136" s="131"/>
      <c r="H136" s="131"/>
      <c r="I136" s="131"/>
      <c r="J136" s="131"/>
      <c r="K136" s="131"/>
      <c r="L136" s="128"/>
      <c r="M136" s="128"/>
      <c r="N136" s="128"/>
      <c r="O136" s="128"/>
    </row>
    <row r="137" spans="1:15" s="132" customFormat="1" ht="15" x14ac:dyDescent="0.2">
      <c r="A137" s="224"/>
      <c r="B137" s="224"/>
      <c r="E137" s="131"/>
      <c r="F137" s="131"/>
      <c r="G137" s="131"/>
      <c r="H137" s="131"/>
      <c r="I137" s="131"/>
      <c r="J137" s="131"/>
      <c r="K137" s="131"/>
      <c r="L137" s="128"/>
      <c r="M137" s="128"/>
      <c r="N137" s="128"/>
      <c r="O137" s="128"/>
    </row>
    <row r="138" spans="1:15" s="132" customFormat="1" ht="15" x14ac:dyDescent="0.2">
      <c r="A138" s="224"/>
      <c r="B138" s="224"/>
      <c r="E138" s="131"/>
      <c r="F138" s="131"/>
      <c r="G138" s="131"/>
      <c r="H138" s="131"/>
      <c r="I138" s="131"/>
      <c r="J138" s="131"/>
      <c r="K138" s="131"/>
      <c r="L138" s="128"/>
      <c r="M138" s="128"/>
      <c r="N138" s="128"/>
      <c r="O138" s="128"/>
    </row>
    <row r="139" spans="1:15" s="132" customFormat="1" ht="15" x14ac:dyDescent="0.2">
      <c r="A139" s="224"/>
      <c r="B139" s="224"/>
      <c r="E139" s="131"/>
      <c r="F139" s="131"/>
      <c r="G139" s="131"/>
      <c r="H139" s="131"/>
      <c r="I139" s="131"/>
      <c r="J139" s="131"/>
      <c r="K139" s="131"/>
      <c r="L139" s="128"/>
      <c r="M139" s="128"/>
      <c r="N139" s="128"/>
      <c r="O139" s="128"/>
    </row>
    <row r="140" spans="1:15" s="132" customFormat="1" ht="15" x14ac:dyDescent="0.2">
      <c r="A140" s="224"/>
      <c r="B140" s="224"/>
      <c r="E140" s="131"/>
      <c r="F140" s="131"/>
      <c r="G140" s="131"/>
      <c r="H140" s="131"/>
      <c r="I140" s="131"/>
      <c r="J140" s="131"/>
      <c r="K140" s="131"/>
      <c r="L140" s="128"/>
      <c r="M140" s="128"/>
      <c r="N140" s="128"/>
      <c r="O140" s="128"/>
    </row>
    <row r="141" spans="1:15" s="132" customFormat="1" ht="15" x14ac:dyDescent="0.2">
      <c r="A141" s="224"/>
      <c r="B141" s="224"/>
      <c r="E141" s="131"/>
      <c r="F141" s="131"/>
      <c r="G141" s="131"/>
      <c r="H141" s="131"/>
      <c r="I141" s="131"/>
      <c r="J141" s="131"/>
      <c r="K141" s="131"/>
      <c r="L141" s="128"/>
      <c r="M141" s="128"/>
      <c r="N141" s="128"/>
      <c r="O141" s="128"/>
    </row>
    <row r="142" spans="1:15" s="132" customFormat="1" ht="15" x14ac:dyDescent="0.2">
      <c r="A142" s="224"/>
      <c r="B142" s="224"/>
      <c r="E142" s="131"/>
      <c r="F142" s="131"/>
      <c r="G142" s="131"/>
      <c r="H142" s="131"/>
      <c r="I142" s="131"/>
      <c r="J142" s="131"/>
      <c r="K142" s="131"/>
      <c r="L142" s="128"/>
      <c r="M142" s="128"/>
      <c r="N142" s="128"/>
      <c r="O142" s="128"/>
    </row>
    <row r="143" spans="1:15" s="132" customFormat="1" ht="15" x14ac:dyDescent="0.2">
      <c r="A143" s="224"/>
      <c r="B143" s="224"/>
      <c r="E143" s="131"/>
      <c r="F143" s="131"/>
      <c r="G143" s="131"/>
      <c r="H143" s="131"/>
      <c r="I143" s="131"/>
      <c r="J143" s="131"/>
      <c r="K143" s="131"/>
      <c r="L143" s="128"/>
      <c r="M143" s="128"/>
      <c r="N143" s="128"/>
      <c r="O143" s="128"/>
    </row>
    <row r="144" spans="1:15" s="132" customFormat="1" ht="15" x14ac:dyDescent="0.2">
      <c r="A144" s="224"/>
      <c r="B144" s="224"/>
      <c r="E144" s="131"/>
      <c r="F144" s="131"/>
      <c r="G144" s="131"/>
      <c r="H144" s="131"/>
      <c r="I144" s="131"/>
      <c r="J144" s="131"/>
      <c r="K144" s="131"/>
      <c r="L144" s="128"/>
      <c r="M144" s="128"/>
      <c r="N144" s="128"/>
      <c r="O144" s="128"/>
    </row>
    <row r="145" spans="1:15" s="132" customFormat="1" ht="15" x14ac:dyDescent="0.2">
      <c r="A145" s="224"/>
      <c r="B145" s="224"/>
      <c r="E145" s="131"/>
      <c r="F145" s="131"/>
      <c r="G145" s="131"/>
      <c r="H145" s="131"/>
      <c r="I145" s="131"/>
      <c r="J145" s="131"/>
      <c r="K145" s="131"/>
      <c r="L145" s="128"/>
      <c r="M145" s="128"/>
      <c r="N145" s="128"/>
      <c r="O145" s="128"/>
    </row>
    <row r="146" spans="1:15" s="132" customFormat="1" ht="15" x14ac:dyDescent="0.2">
      <c r="A146" s="224"/>
      <c r="B146" s="224"/>
      <c r="E146" s="131"/>
      <c r="F146" s="131"/>
      <c r="G146" s="131"/>
      <c r="H146" s="131"/>
      <c r="I146" s="131"/>
      <c r="J146" s="131"/>
      <c r="K146" s="131"/>
      <c r="L146" s="128"/>
      <c r="M146" s="128"/>
      <c r="N146" s="128"/>
      <c r="O146" s="128"/>
    </row>
    <row r="147" spans="1:15" s="132" customFormat="1" ht="15" x14ac:dyDescent="0.2">
      <c r="A147" s="224"/>
      <c r="B147" s="224"/>
      <c r="E147" s="131"/>
      <c r="F147" s="131"/>
      <c r="G147" s="131"/>
      <c r="H147" s="131"/>
      <c r="I147" s="131"/>
      <c r="J147" s="131"/>
      <c r="K147" s="131"/>
      <c r="L147" s="128"/>
      <c r="M147" s="128"/>
      <c r="N147" s="128"/>
      <c r="O147" s="128"/>
    </row>
    <row r="148" spans="1:15" s="132" customFormat="1" ht="15" x14ac:dyDescent="0.2">
      <c r="A148" s="224"/>
      <c r="B148" s="224"/>
      <c r="E148" s="131"/>
      <c r="F148" s="131"/>
      <c r="G148" s="131"/>
      <c r="H148" s="131"/>
      <c r="I148" s="131"/>
      <c r="J148" s="131"/>
      <c r="K148" s="131"/>
      <c r="L148" s="128"/>
      <c r="M148" s="128"/>
      <c r="N148" s="128"/>
      <c r="O148" s="128"/>
    </row>
    <row r="149" spans="1:15" s="132" customFormat="1" ht="15" x14ac:dyDescent="0.2">
      <c r="A149" s="224"/>
      <c r="B149" s="224"/>
      <c r="E149" s="131"/>
      <c r="F149" s="131"/>
      <c r="G149" s="131"/>
      <c r="H149" s="131"/>
      <c r="I149" s="131"/>
      <c r="J149" s="131"/>
      <c r="K149" s="131"/>
      <c r="L149" s="128"/>
      <c r="M149" s="128"/>
      <c r="N149" s="128"/>
      <c r="O149" s="128"/>
    </row>
    <row r="150" spans="1:15" s="132" customFormat="1" ht="15" x14ac:dyDescent="0.2">
      <c r="A150" s="224"/>
      <c r="B150" s="224"/>
      <c r="E150" s="131"/>
      <c r="F150" s="131"/>
      <c r="G150" s="131"/>
      <c r="H150" s="131"/>
      <c r="I150" s="131"/>
      <c r="J150" s="131"/>
      <c r="K150" s="131"/>
      <c r="L150" s="128"/>
      <c r="M150" s="128"/>
      <c r="N150" s="128"/>
      <c r="O150" s="128"/>
    </row>
    <row r="151" spans="1:15" s="132" customFormat="1" ht="15" x14ac:dyDescent="0.2">
      <c r="A151" s="224"/>
      <c r="B151" s="224"/>
      <c r="E151" s="131"/>
      <c r="F151" s="131"/>
      <c r="G151" s="131"/>
      <c r="H151" s="131"/>
      <c r="I151" s="131"/>
      <c r="J151" s="131"/>
      <c r="K151" s="131"/>
      <c r="L151" s="128"/>
      <c r="M151" s="128"/>
      <c r="N151" s="128"/>
      <c r="O151" s="128"/>
    </row>
    <row r="152" spans="1:15" s="132" customFormat="1" ht="15" x14ac:dyDescent="0.2">
      <c r="A152" s="224"/>
      <c r="B152" s="224"/>
      <c r="E152" s="131"/>
      <c r="F152" s="131"/>
      <c r="G152" s="131"/>
      <c r="H152" s="131"/>
      <c r="I152" s="131"/>
      <c r="J152" s="131"/>
      <c r="K152" s="131"/>
      <c r="L152" s="128"/>
      <c r="M152" s="128"/>
      <c r="N152" s="128"/>
      <c r="O152" s="128"/>
    </row>
    <row r="153" spans="1:15" s="132" customFormat="1" ht="15" x14ac:dyDescent="0.2">
      <c r="A153" s="224"/>
      <c r="B153" s="224"/>
      <c r="E153" s="131"/>
      <c r="F153" s="131"/>
      <c r="G153" s="131"/>
      <c r="H153" s="131"/>
      <c r="I153" s="131"/>
      <c r="J153" s="131"/>
      <c r="K153" s="131"/>
      <c r="L153" s="128"/>
      <c r="M153" s="128"/>
      <c r="N153" s="128"/>
      <c r="O153" s="128"/>
    </row>
    <row r="154" spans="1:15" s="132" customFormat="1" ht="15" x14ac:dyDescent="0.2">
      <c r="A154" s="224"/>
      <c r="B154" s="224"/>
      <c r="E154" s="131"/>
      <c r="F154" s="131"/>
      <c r="G154" s="131"/>
      <c r="H154" s="131"/>
      <c r="I154" s="131"/>
      <c r="J154" s="131"/>
      <c r="K154" s="131"/>
      <c r="L154" s="128"/>
      <c r="M154" s="128"/>
      <c r="N154" s="128"/>
      <c r="O154" s="128"/>
    </row>
    <row r="155" spans="1:15" s="132" customFormat="1" ht="15" x14ac:dyDescent="0.2">
      <c r="A155" s="224"/>
      <c r="B155" s="224"/>
      <c r="E155" s="131"/>
      <c r="F155" s="131"/>
      <c r="G155" s="131"/>
      <c r="H155" s="131"/>
      <c r="I155" s="131"/>
      <c r="J155" s="131"/>
      <c r="K155" s="131"/>
      <c r="L155" s="128"/>
      <c r="M155" s="128"/>
      <c r="N155" s="128"/>
      <c r="O155" s="128"/>
    </row>
    <row r="156" spans="1:15" s="132" customFormat="1" ht="15" x14ac:dyDescent="0.2">
      <c r="A156" s="224"/>
      <c r="B156" s="224"/>
      <c r="E156" s="131"/>
      <c r="F156" s="131"/>
      <c r="G156" s="131"/>
      <c r="H156" s="131"/>
      <c r="I156" s="131"/>
      <c r="J156" s="131"/>
      <c r="K156" s="131"/>
      <c r="L156" s="128"/>
      <c r="M156" s="128"/>
      <c r="N156" s="128"/>
      <c r="O156" s="128"/>
    </row>
    <row r="157" spans="1:15" s="132" customFormat="1" ht="15" x14ac:dyDescent="0.2">
      <c r="A157" s="224"/>
      <c r="B157" s="224"/>
      <c r="E157" s="131"/>
      <c r="F157" s="131"/>
      <c r="G157" s="131"/>
      <c r="H157" s="131"/>
      <c r="I157" s="131"/>
      <c r="J157" s="131"/>
      <c r="K157" s="131"/>
      <c r="L157" s="128"/>
      <c r="M157" s="128"/>
      <c r="N157" s="128"/>
      <c r="O157" s="128"/>
    </row>
    <row r="158" spans="1:15" s="132" customFormat="1" ht="15" x14ac:dyDescent="0.2">
      <c r="A158" s="224"/>
      <c r="B158" s="224"/>
      <c r="E158" s="131"/>
      <c r="F158" s="131"/>
      <c r="G158" s="131"/>
      <c r="H158" s="131"/>
      <c r="I158" s="131"/>
      <c r="J158" s="131"/>
      <c r="K158" s="131"/>
      <c r="L158" s="128"/>
      <c r="M158" s="128"/>
      <c r="N158" s="128"/>
      <c r="O158" s="128"/>
    </row>
    <row r="159" spans="1:15" s="132" customFormat="1" ht="15" x14ac:dyDescent="0.2">
      <c r="A159" s="224"/>
      <c r="B159" s="224"/>
      <c r="E159" s="131"/>
      <c r="F159" s="131"/>
      <c r="G159" s="131"/>
      <c r="H159" s="131"/>
      <c r="I159" s="131"/>
      <c r="J159" s="131"/>
      <c r="K159" s="131"/>
      <c r="L159" s="128"/>
      <c r="M159" s="128"/>
      <c r="N159" s="128"/>
      <c r="O159" s="128"/>
    </row>
    <row r="160" spans="1:15" s="132" customFormat="1" ht="15" x14ac:dyDescent="0.2">
      <c r="A160" s="224"/>
      <c r="B160" s="224"/>
      <c r="E160" s="131"/>
      <c r="F160" s="131"/>
      <c r="G160" s="131"/>
      <c r="H160" s="131"/>
      <c r="I160" s="131"/>
      <c r="J160" s="131"/>
      <c r="K160" s="131"/>
      <c r="L160" s="128"/>
      <c r="M160" s="128"/>
      <c r="N160" s="128"/>
      <c r="O160" s="128"/>
    </row>
    <row r="161" spans="1:15" s="132" customFormat="1" ht="15" x14ac:dyDescent="0.2">
      <c r="A161" s="224"/>
      <c r="B161" s="224"/>
      <c r="E161" s="131"/>
      <c r="F161" s="131"/>
      <c r="G161" s="131"/>
      <c r="H161" s="131"/>
      <c r="I161" s="131"/>
      <c r="J161" s="131"/>
      <c r="K161" s="131"/>
      <c r="L161" s="128"/>
      <c r="M161" s="128"/>
      <c r="N161" s="128"/>
      <c r="O161" s="128"/>
    </row>
    <row r="162" spans="1:15" s="132" customFormat="1" ht="15" x14ac:dyDescent="0.2">
      <c r="A162" s="224"/>
      <c r="B162" s="224"/>
      <c r="E162" s="131"/>
      <c r="F162" s="131"/>
      <c r="G162" s="131"/>
      <c r="H162" s="131"/>
      <c r="I162" s="131"/>
      <c r="J162" s="131"/>
      <c r="K162" s="131"/>
      <c r="L162" s="128"/>
      <c r="M162" s="128"/>
      <c r="N162" s="128"/>
      <c r="O162" s="128"/>
    </row>
    <row r="163" spans="1:15" s="132" customFormat="1" ht="15" x14ac:dyDescent="0.2">
      <c r="A163" s="224"/>
      <c r="B163" s="224"/>
      <c r="E163" s="131"/>
      <c r="F163" s="131"/>
      <c r="G163" s="131"/>
      <c r="H163" s="131"/>
      <c r="I163" s="131"/>
      <c r="J163" s="131"/>
      <c r="K163" s="131"/>
      <c r="L163" s="128"/>
      <c r="M163" s="128"/>
      <c r="N163" s="128"/>
      <c r="O163" s="128"/>
    </row>
    <row r="164" spans="1:15" s="132" customFormat="1" ht="15" x14ac:dyDescent="0.2">
      <c r="A164" s="224"/>
      <c r="B164" s="224"/>
      <c r="E164" s="131"/>
      <c r="F164" s="131"/>
      <c r="G164" s="131"/>
      <c r="H164" s="131"/>
      <c r="I164" s="131"/>
      <c r="J164" s="131"/>
      <c r="K164" s="131"/>
      <c r="L164" s="128"/>
      <c r="M164" s="128"/>
      <c r="N164" s="128"/>
      <c r="O164" s="128"/>
    </row>
    <row r="165" spans="1:15" s="132" customFormat="1" ht="15" x14ac:dyDescent="0.2">
      <c r="A165" s="224"/>
      <c r="B165" s="224"/>
      <c r="E165" s="131"/>
      <c r="F165" s="131"/>
      <c r="G165" s="131"/>
      <c r="H165" s="131"/>
      <c r="I165" s="131"/>
      <c r="J165" s="131"/>
      <c r="K165" s="131"/>
      <c r="L165" s="128"/>
      <c r="M165" s="128"/>
      <c r="N165" s="128"/>
      <c r="O165" s="128"/>
    </row>
    <row r="166" spans="1:15" s="132" customFormat="1" ht="15" x14ac:dyDescent="0.2">
      <c r="A166" s="224"/>
      <c r="B166" s="224"/>
      <c r="E166" s="131"/>
      <c r="F166" s="131"/>
      <c r="G166" s="131"/>
      <c r="H166" s="131"/>
      <c r="I166" s="131"/>
      <c r="J166" s="131"/>
      <c r="K166" s="131"/>
      <c r="L166" s="128"/>
      <c r="M166" s="128"/>
      <c r="N166" s="128"/>
      <c r="O166" s="128"/>
    </row>
    <row r="167" spans="1:15" s="132" customFormat="1" ht="15" x14ac:dyDescent="0.2">
      <c r="A167" s="224"/>
      <c r="B167" s="224"/>
      <c r="E167" s="131"/>
      <c r="F167" s="131"/>
      <c r="G167" s="131"/>
      <c r="H167" s="131"/>
      <c r="I167" s="131"/>
      <c r="J167" s="131"/>
      <c r="K167" s="131"/>
      <c r="L167" s="128"/>
      <c r="M167" s="128"/>
      <c r="N167" s="128"/>
      <c r="O167" s="128"/>
    </row>
    <row r="168" spans="1:15" s="132" customFormat="1" ht="15" x14ac:dyDescent="0.2">
      <c r="A168" s="224"/>
      <c r="B168" s="224"/>
      <c r="E168" s="131"/>
      <c r="F168" s="131"/>
      <c r="G168" s="131"/>
      <c r="H168" s="131"/>
      <c r="I168" s="131"/>
      <c r="J168" s="131"/>
      <c r="K168" s="131"/>
      <c r="L168" s="128"/>
      <c r="M168" s="128"/>
      <c r="N168" s="128"/>
      <c r="O168" s="128"/>
    </row>
    <row r="169" spans="1:15" s="132" customFormat="1" ht="15" x14ac:dyDescent="0.2">
      <c r="A169" s="224"/>
      <c r="B169" s="224"/>
      <c r="E169" s="131"/>
      <c r="F169" s="131"/>
      <c r="G169" s="131"/>
      <c r="H169" s="131"/>
      <c r="I169" s="131"/>
      <c r="J169" s="131"/>
      <c r="K169" s="131"/>
      <c r="L169" s="128"/>
      <c r="M169" s="128"/>
      <c r="N169" s="128"/>
      <c r="O169" s="128"/>
    </row>
    <row r="170" spans="1:15" s="132" customFormat="1" ht="15" x14ac:dyDescent="0.2">
      <c r="A170" s="224"/>
      <c r="B170" s="224"/>
      <c r="E170" s="131"/>
      <c r="F170" s="131"/>
      <c r="G170" s="131"/>
      <c r="H170" s="131"/>
      <c r="I170" s="131"/>
      <c r="J170" s="131"/>
      <c r="K170" s="131"/>
      <c r="L170" s="128"/>
      <c r="M170" s="128"/>
      <c r="N170" s="128"/>
      <c r="O170" s="128"/>
    </row>
    <row r="171" spans="1:15" s="132" customFormat="1" ht="15" x14ac:dyDescent="0.2">
      <c r="A171" s="224"/>
      <c r="B171" s="224"/>
      <c r="E171" s="131"/>
      <c r="F171" s="131"/>
      <c r="G171" s="131"/>
      <c r="H171" s="131"/>
      <c r="I171" s="131"/>
      <c r="J171" s="131"/>
      <c r="K171" s="131"/>
      <c r="L171" s="128"/>
      <c r="M171" s="128"/>
      <c r="N171" s="128"/>
      <c r="O171" s="128"/>
    </row>
    <row r="172" spans="1:15" s="132" customFormat="1" ht="15" x14ac:dyDescent="0.2">
      <c r="A172" s="224"/>
      <c r="B172" s="224"/>
      <c r="E172" s="131"/>
      <c r="F172" s="131"/>
      <c r="G172" s="131"/>
      <c r="H172" s="131"/>
      <c r="I172" s="131"/>
      <c r="J172" s="131"/>
      <c r="K172" s="131"/>
      <c r="L172" s="128"/>
      <c r="M172" s="128"/>
      <c r="N172" s="128"/>
      <c r="O172" s="128"/>
    </row>
    <row r="173" spans="1:15" s="132" customFormat="1" ht="15" x14ac:dyDescent="0.2">
      <c r="A173" s="224"/>
      <c r="B173" s="224"/>
      <c r="E173" s="131"/>
      <c r="F173" s="131"/>
      <c r="G173" s="131"/>
      <c r="H173" s="131"/>
      <c r="I173" s="131"/>
      <c r="J173" s="131"/>
      <c r="K173" s="131"/>
      <c r="L173" s="128"/>
      <c r="M173" s="128"/>
      <c r="N173" s="128"/>
      <c r="O173" s="128"/>
    </row>
    <row r="174" spans="1:15" s="132" customFormat="1" ht="15" x14ac:dyDescent="0.2">
      <c r="A174" s="224"/>
      <c r="B174" s="224"/>
      <c r="E174" s="131"/>
      <c r="F174" s="131"/>
      <c r="G174" s="131"/>
      <c r="H174" s="131"/>
      <c r="I174" s="131"/>
      <c r="J174" s="131"/>
      <c r="K174" s="131"/>
      <c r="L174" s="128"/>
      <c r="M174" s="128"/>
      <c r="N174" s="128"/>
      <c r="O174" s="128"/>
    </row>
    <row r="175" spans="1:15" s="132" customFormat="1" ht="15" x14ac:dyDescent="0.2">
      <c r="A175" s="224"/>
      <c r="B175" s="224"/>
      <c r="E175" s="131"/>
      <c r="F175" s="131"/>
      <c r="G175" s="131"/>
      <c r="H175" s="131"/>
      <c r="I175" s="131"/>
      <c r="J175" s="131"/>
      <c r="K175" s="131"/>
      <c r="L175" s="128"/>
      <c r="M175" s="128"/>
      <c r="N175" s="128"/>
      <c r="O175" s="128"/>
    </row>
    <row r="176" spans="1:15" s="132" customFormat="1" ht="15" x14ac:dyDescent="0.2">
      <c r="A176" s="224"/>
      <c r="B176" s="224"/>
      <c r="E176" s="131"/>
      <c r="F176" s="131"/>
      <c r="G176" s="131"/>
      <c r="H176" s="131"/>
      <c r="I176" s="131"/>
      <c r="J176" s="131"/>
      <c r="K176" s="131"/>
      <c r="L176" s="128"/>
      <c r="M176" s="128"/>
      <c r="N176" s="128"/>
      <c r="O176" s="128"/>
    </row>
    <row r="177" spans="1:15" s="132" customFormat="1" ht="15" x14ac:dyDescent="0.2">
      <c r="A177" s="224"/>
      <c r="B177" s="224"/>
      <c r="E177" s="131"/>
      <c r="F177" s="131"/>
      <c r="G177" s="131"/>
      <c r="H177" s="131"/>
      <c r="I177" s="131"/>
      <c r="J177" s="131"/>
      <c r="K177" s="131"/>
      <c r="L177" s="128"/>
      <c r="M177" s="128"/>
      <c r="N177" s="128"/>
      <c r="O177" s="128"/>
    </row>
    <row r="178" spans="1:15" s="132" customFormat="1" ht="15" x14ac:dyDescent="0.2">
      <c r="A178" s="224"/>
      <c r="B178" s="224"/>
      <c r="E178" s="131"/>
      <c r="F178" s="131"/>
      <c r="G178" s="131"/>
      <c r="H178" s="131"/>
      <c r="I178" s="131"/>
      <c r="J178" s="131"/>
      <c r="K178" s="131"/>
      <c r="L178" s="128"/>
      <c r="M178" s="128"/>
      <c r="N178" s="128"/>
      <c r="O178" s="128"/>
    </row>
    <row r="179" spans="1:15" s="132" customFormat="1" ht="15" x14ac:dyDescent="0.2">
      <c r="A179" s="224"/>
      <c r="B179" s="224"/>
      <c r="E179" s="131"/>
      <c r="F179" s="131"/>
      <c r="G179" s="131"/>
      <c r="H179" s="131"/>
      <c r="I179" s="131"/>
      <c r="J179" s="131"/>
      <c r="K179" s="131"/>
      <c r="L179" s="128"/>
      <c r="M179" s="128"/>
      <c r="N179" s="128"/>
      <c r="O179" s="128"/>
    </row>
    <row r="180" spans="1:15" s="132" customFormat="1" ht="15" x14ac:dyDescent="0.2">
      <c r="A180" s="224"/>
      <c r="B180" s="224"/>
      <c r="E180" s="131"/>
      <c r="F180" s="131"/>
      <c r="G180" s="131"/>
      <c r="H180" s="131"/>
      <c r="I180" s="131"/>
      <c r="J180" s="131"/>
      <c r="K180" s="131"/>
      <c r="L180" s="128"/>
      <c r="M180" s="128"/>
      <c r="N180" s="128"/>
      <c r="O180" s="128"/>
    </row>
    <row r="181" spans="1:15" s="132" customFormat="1" ht="15" x14ac:dyDescent="0.2">
      <c r="A181" s="224"/>
      <c r="B181" s="224"/>
      <c r="E181" s="131"/>
      <c r="F181" s="131"/>
      <c r="G181" s="131"/>
      <c r="H181" s="131"/>
      <c r="I181" s="131"/>
      <c r="J181" s="131"/>
      <c r="K181" s="131"/>
      <c r="L181" s="128"/>
      <c r="M181" s="128"/>
      <c r="N181" s="128"/>
      <c r="O181" s="128"/>
    </row>
    <row r="182" spans="1:15" s="132" customFormat="1" ht="15" x14ac:dyDescent="0.2">
      <c r="A182" s="224"/>
      <c r="B182" s="224"/>
      <c r="E182" s="131"/>
      <c r="F182" s="131"/>
      <c r="G182" s="131"/>
      <c r="H182" s="131"/>
      <c r="I182" s="131"/>
      <c r="J182" s="131"/>
      <c r="K182" s="131"/>
      <c r="L182" s="128"/>
      <c r="M182" s="128"/>
      <c r="N182" s="128"/>
      <c r="O182" s="128"/>
    </row>
    <row r="183" spans="1:15" s="132" customFormat="1" ht="15" x14ac:dyDescent="0.2">
      <c r="A183" s="224"/>
      <c r="B183" s="224"/>
      <c r="E183" s="131"/>
      <c r="F183" s="131"/>
      <c r="G183" s="131"/>
      <c r="H183" s="131"/>
      <c r="I183" s="131"/>
      <c r="J183" s="131"/>
      <c r="K183" s="131"/>
      <c r="L183" s="128"/>
      <c r="M183" s="128"/>
      <c r="N183" s="128"/>
      <c r="O183" s="128"/>
    </row>
    <row r="184" spans="1:15" s="132" customFormat="1" ht="15" x14ac:dyDescent="0.2">
      <c r="A184" s="224"/>
      <c r="B184" s="224"/>
      <c r="E184" s="131"/>
      <c r="F184" s="131"/>
      <c r="G184" s="131"/>
      <c r="H184" s="131"/>
      <c r="I184" s="131"/>
      <c r="J184" s="131"/>
      <c r="K184" s="131"/>
      <c r="L184" s="128"/>
      <c r="M184" s="128"/>
      <c r="N184" s="128"/>
      <c r="O184" s="128"/>
    </row>
    <row r="185" spans="1:15" s="132" customFormat="1" ht="15" x14ac:dyDescent="0.2">
      <c r="A185" s="224"/>
      <c r="B185" s="224"/>
      <c r="E185" s="131"/>
      <c r="F185" s="131"/>
      <c r="G185" s="131"/>
      <c r="H185" s="131"/>
      <c r="I185" s="131"/>
      <c r="J185" s="131"/>
      <c r="K185" s="131"/>
      <c r="L185" s="128"/>
      <c r="M185" s="128"/>
      <c r="N185" s="128"/>
      <c r="O185" s="128"/>
    </row>
    <row r="186" spans="1:15" s="132" customFormat="1" ht="15" x14ac:dyDescent="0.2">
      <c r="A186" s="224"/>
      <c r="B186" s="224"/>
      <c r="E186" s="131"/>
      <c r="F186" s="131"/>
      <c r="G186" s="131"/>
      <c r="H186" s="131"/>
      <c r="I186" s="131"/>
      <c r="J186" s="131"/>
      <c r="K186" s="131"/>
      <c r="L186" s="128"/>
      <c r="M186" s="128"/>
      <c r="N186" s="128"/>
      <c r="O186" s="128"/>
    </row>
    <row r="187" spans="1:15" s="132" customFormat="1" ht="15" x14ac:dyDescent="0.2">
      <c r="A187" s="224"/>
      <c r="B187" s="224"/>
      <c r="E187" s="131"/>
      <c r="F187" s="131"/>
      <c r="G187" s="131"/>
      <c r="H187" s="131"/>
      <c r="I187" s="131"/>
      <c r="J187" s="131"/>
      <c r="K187" s="131"/>
      <c r="L187" s="128"/>
      <c r="M187" s="128"/>
      <c r="N187" s="128"/>
      <c r="O187" s="128"/>
    </row>
    <row r="188" spans="1:15" s="132" customFormat="1" ht="15" x14ac:dyDescent="0.2">
      <c r="A188" s="224"/>
      <c r="B188" s="224"/>
      <c r="E188" s="131"/>
      <c r="F188" s="131"/>
      <c r="G188" s="131"/>
      <c r="H188" s="131"/>
      <c r="I188" s="131"/>
      <c r="J188" s="131"/>
      <c r="K188" s="131"/>
      <c r="L188" s="128"/>
      <c r="M188" s="128"/>
      <c r="N188" s="128"/>
      <c r="O188" s="128"/>
    </row>
    <row r="189" spans="1:15" s="132" customFormat="1" ht="15" x14ac:dyDescent="0.2">
      <c r="A189" s="224"/>
      <c r="B189" s="224"/>
      <c r="E189" s="131"/>
      <c r="F189" s="131"/>
      <c r="G189" s="131"/>
      <c r="H189" s="131"/>
      <c r="I189" s="131"/>
      <c r="J189" s="131"/>
      <c r="K189" s="131"/>
      <c r="L189" s="128"/>
      <c r="M189" s="128"/>
      <c r="N189" s="128"/>
      <c r="O189" s="128"/>
    </row>
    <row r="190" spans="1:15" s="132" customFormat="1" ht="15" x14ac:dyDescent="0.2">
      <c r="A190" s="224"/>
      <c r="B190" s="224"/>
      <c r="E190" s="131"/>
      <c r="F190" s="131"/>
      <c r="G190" s="131"/>
      <c r="H190" s="131"/>
      <c r="I190" s="131"/>
      <c r="J190" s="131"/>
      <c r="K190" s="131"/>
      <c r="L190" s="128"/>
      <c r="M190" s="128"/>
      <c r="N190" s="128"/>
      <c r="O190" s="128"/>
    </row>
    <row r="191" spans="1:15" s="132" customFormat="1" ht="15" x14ac:dyDescent="0.2">
      <c r="A191" s="224"/>
      <c r="B191" s="224"/>
      <c r="E191" s="131"/>
      <c r="F191" s="131"/>
      <c r="G191" s="131"/>
      <c r="H191" s="131"/>
      <c r="I191" s="131"/>
      <c r="J191" s="131"/>
      <c r="K191" s="131"/>
      <c r="L191" s="128"/>
      <c r="M191" s="128"/>
      <c r="N191" s="128"/>
      <c r="O191" s="128"/>
    </row>
    <row r="192" spans="1:15" s="132" customFormat="1" ht="15" x14ac:dyDescent="0.2">
      <c r="A192" s="224"/>
      <c r="B192" s="224"/>
      <c r="E192" s="131"/>
      <c r="F192" s="131"/>
      <c r="G192" s="131"/>
      <c r="H192" s="131"/>
      <c r="I192" s="131"/>
      <c r="J192" s="131"/>
      <c r="K192" s="131"/>
      <c r="L192" s="128"/>
      <c r="M192" s="128"/>
      <c r="N192" s="128"/>
      <c r="O192" s="128"/>
    </row>
    <row r="193" spans="1:15" s="132" customFormat="1" ht="15" x14ac:dyDescent="0.2">
      <c r="A193" s="224"/>
      <c r="B193" s="224"/>
      <c r="E193" s="131"/>
      <c r="F193" s="131"/>
      <c r="G193" s="131"/>
      <c r="H193" s="131"/>
      <c r="I193" s="131"/>
      <c r="J193" s="131"/>
      <c r="K193" s="131"/>
      <c r="L193" s="128"/>
      <c r="M193" s="128"/>
      <c r="N193" s="128"/>
      <c r="O193" s="128"/>
    </row>
    <row r="194" spans="1:15" s="132" customFormat="1" ht="15" x14ac:dyDescent="0.2">
      <c r="A194" s="224"/>
      <c r="B194" s="224"/>
      <c r="E194" s="131"/>
      <c r="F194" s="131"/>
      <c r="G194" s="131"/>
      <c r="H194" s="131"/>
      <c r="I194" s="131"/>
      <c r="J194" s="131"/>
      <c r="K194" s="131"/>
      <c r="L194" s="128"/>
      <c r="M194" s="128"/>
      <c r="N194" s="128"/>
      <c r="O194" s="128"/>
    </row>
    <row r="195" spans="1:15" s="132" customFormat="1" ht="15" x14ac:dyDescent="0.2">
      <c r="A195" s="224"/>
      <c r="B195" s="224"/>
      <c r="E195" s="131"/>
      <c r="F195" s="131"/>
      <c r="G195" s="131"/>
      <c r="H195" s="131"/>
      <c r="I195" s="131"/>
      <c r="J195" s="131"/>
      <c r="K195" s="131"/>
      <c r="L195" s="128"/>
      <c r="M195" s="128"/>
      <c r="N195" s="128"/>
      <c r="O195" s="128"/>
    </row>
    <row r="196" spans="1:15" s="132" customFormat="1" ht="15" x14ac:dyDescent="0.2">
      <c r="A196" s="224"/>
      <c r="B196" s="224"/>
      <c r="E196" s="131"/>
      <c r="F196" s="131"/>
      <c r="G196" s="131"/>
      <c r="H196" s="131"/>
      <c r="I196" s="131"/>
      <c r="J196" s="131"/>
      <c r="K196" s="131"/>
      <c r="L196" s="128"/>
      <c r="M196" s="128"/>
      <c r="N196" s="128"/>
      <c r="O196" s="128"/>
    </row>
    <row r="197" spans="1:15" s="132" customFormat="1" ht="15" x14ac:dyDescent="0.2">
      <c r="A197" s="224"/>
      <c r="B197" s="224"/>
      <c r="E197" s="131"/>
      <c r="F197" s="131"/>
      <c r="G197" s="131"/>
      <c r="H197" s="131"/>
      <c r="I197" s="131"/>
      <c r="J197" s="131"/>
      <c r="K197" s="131"/>
      <c r="L197" s="128"/>
      <c r="M197" s="128"/>
      <c r="N197" s="128"/>
      <c r="O197" s="128"/>
    </row>
    <row r="198" spans="1:15" s="132" customFormat="1" ht="15" x14ac:dyDescent="0.2">
      <c r="A198" s="224"/>
      <c r="B198" s="224"/>
      <c r="E198" s="131"/>
      <c r="F198" s="131"/>
      <c r="G198" s="131"/>
      <c r="H198" s="131"/>
      <c r="I198" s="131"/>
      <c r="J198" s="131"/>
      <c r="K198" s="131"/>
      <c r="L198" s="128"/>
      <c r="M198" s="128"/>
      <c r="N198" s="128"/>
      <c r="O198" s="128"/>
    </row>
    <row r="199" spans="1:15" s="132" customFormat="1" ht="15" x14ac:dyDescent="0.2">
      <c r="A199" s="224"/>
      <c r="B199" s="224"/>
      <c r="E199" s="131"/>
      <c r="F199" s="131"/>
      <c r="G199" s="131"/>
      <c r="H199" s="131"/>
      <c r="I199" s="131"/>
      <c r="J199" s="131"/>
      <c r="K199" s="131"/>
      <c r="L199" s="128"/>
      <c r="M199" s="128"/>
      <c r="N199" s="128"/>
      <c r="O199" s="128"/>
    </row>
    <row r="200" spans="1:15" s="132" customFormat="1" ht="15" x14ac:dyDescent="0.2">
      <c r="A200" s="224"/>
      <c r="B200" s="224"/>
      <c r="E200" s="131"/>
      <c r="F200" s="131"/>
      <c r="G200" s="131"/>
      <c r="H200" s="131"/>
      <c r="I200" s="131"/>
      <c r="J200" s="131"/>
      <c r="K200" s="131"/>
      <c r="L200" s="128"/>
      <c r="M200" s="128"/>
      <c r="N200" s="128"/>
      <c r="O200" s="128"/>
    </row>
    <row r="201" spans="1:15" s="132" customFormat="1" ht="15" x14ac:dyDescent="0.2">
      <c r="A201" s="224"/>
      <c r="B201" s="224"/>
      <c r="E201" s="131"/>
      <c r="F201" s="131"/>
      <c r="G201" s="131"/>
      <c r="H201" s="131"/>
      <c r="I201" s="131"/>
      <c r="J201" s="131"/>
      <c r="K201" s="131"/>
      <c r="L201" s="128"/>
      <c r="M201" s="128"/>
      <c r="N201" s="128"/>
      <c r="O201" s="128"/>
    </row>
    <row r="202" spans="1:15" s="132" customFormat="1" ht="15" x14ac:dyDescent="0.2">
      <c r="A202" s="224"/>
      <c r="B202" s="224"/>
      <c r="E202" s="131"/>
      <c r="F202" s="131"/>
      <c r="G202" s="131"/>
      <c r="H202" s="131"/>
      <c r="I202" s="131"/>
      <c r="J202" s="131"/>
      <c r="K202" s="131"/>
      <c r="L202" s="128"/>
      <c r="M202" s="128"/>
      <c r="N202" s="128"/>
      <c r="O202" s="128"/>
    </row>
    <row r="203" spans="1:15" s="132" customFormat="1" ht="15" x14ac:dyDescent="0.2">
      <c r="A203" s="224"/>
      <c r="B203" s="224"/>
      <c r="E203" s="131"/>
      <c r="F203" s="131"/>
      <c r="G203" s="131"/>
      <c r="H203" s="131"/>
      <c r="I203" s="131"/>
      <c r="J203" s="131"/>
      <c r="K203" s="131"/>
      <c r="L203" s="128"/>
      <c r="M203" s="128"/>
      <c r="N203" s="128"/>
      <c r="O203" s="128"/>
    </row>
    <row r="204" spans="1:15" s="132" customFormat="1" ht="15" x14ac:dyDescent="0.2">
      <c r="A204" s="224"/>
      <c r="B204" s="224"/>
      <c r="E204" s="131"/>
      <c r="F204" s="131"/>
      <c r="G204" s="131"/>
      <c r="H204" s="131"/>
      <c r="I204" s="131"/>
      <c r="J204" s="131"/>
      <c r="K204" s="131"/>
      <c r="L204" s="128"/>
      <c r="M204" s="128"/>
      <c r="N204" s="128"/>
      <c r="O204" s="128"/>
    </row>
    <row r="205" spans="1:15" s="132" customFormat="1" ht="15" x14ac:dyDescent="0.2">
      <c r="A205" s="224"/>
      <c r="B205" s="224"/>
      <c r="E205" s="131"/>
      <c r="F205" s="131"/>
      <c r="G205" s="131"/>
      <c r="H205" s="131"/>
      <c r="I205" s="131"/>
      <c r="J205" s="131"/>
      <c r="K205" s="131"/>
      <c r="L205" s="128"/>
      <c r="M205" s="128"/>
      <c r="N205" s="128"/>
      <c r="O205" s="128"/>
    </row>
    <row r="206" spans="1:15" s="132" customFormat="1" ht="15" x14ac:dyDescent="0.2">
      <c r="A206" s="224"/>
      <c r="B206" s="224"/>
      <c r="E206" s="131"/>
      <c r="F206" s="131"/>
      <c r="G206" s="131"/>
      <c r="H206" s="131"/>
      <c r="I206" s="131"/>
      <c r="J206" s="131"/>
      <c r="K206" s="131"/>
      <c r="L206" s="128"/>
      <c r="M206" s="128"/>
      <c r="N206" s="128"/>
      <c r="O206" s="128"/>
    </row>
    <row r="207" spans="1:15" s="132" customFormat="1" ht="15" x14ac:dyDescent="0.2">
      <c r="A207" s="224"/>
      <c r="B207" s="224"/>
      <c r="E207" s="131"/>
      <c r="F207" s="131"/>
      <c r="G207" s="131"/>
      <c r="H207" s="131"/>
      <c r="I207" s="131"/>
      <c r="J207" s="131"/>
      <c r="K207" s="131"/>
      <c r="L207" s="128"/>
      <c r="M207" s="128"/>
      <c r="N207" s="128"/>
      <c r="O207" s="128"/>
    </row>
    <row r="208" spans="1:15" s="132" customFormat="1" ht="15" x14ac:dyDescent="0.2">
      <c r="A208" s="224"/>
      <c r="B208" s="224"/>
      <c r="E208" s="131"/>
      <c r="F208" s="131"/>
      <c r="G208" s="131"/>
      <c r="H208" s="131"/>
      <c r="I208" s="131"/>
      <c r="J208" s="131"/>
      <c r="K208" s="131"/>
      <c r="L208" s="128"/>
      <c r="M208" s="128"/>
      <c r="N208" s="128"/>
      <c r="O208" s="128"/>
    </row>
    <row r="209" spans="1:15" s="132" customFormat="1" ht="15" x14ac:dyDescent="0.2">
      <c r="A209" s="224"/>
      <c r="B209" s="224"/>
      <c r="E209" s="131"/>
      <c r="F209" s="131"/>
      <c r="G209" s="131"/>
      <c r="H209" s="131"/>
      <c r="I209" s="131"/>
      <c r="J209" s="131"/>
      <c r="K209" s="131"/>
      <c r="L209" s="128"/>
      <c r="M209" s="128"/>
      <c r="N209" s="128"/>
      <c r="O209" s="128"/>
    </row>
    <row r="210" spans="1:15" s="132" customFormat="1" ht="15" x14ac:dyDescent="0.2">
      <c r="A210" s="224"/>
      <c r="B210" s="224"/>
      <c r="E210" s="131"/>
      <c r="F210" s="131"/>
      <c r="G210" s="131"/>
      <c r="H210" s="131"/>
      <c r="I210" s="131"/>
      <c r="J210" s="131"/>
      <c r="K210" s="131"/>
      <c r="L210" s="128"/>
      <c r="M210" s="128"/>
      <c r="N210" s="128"/>
      <c r="O210" s="128"/>
    </row>
    <row r="211" spans="1:15" s="132" customFormat="1" ht="15" x14ac:dyDescent="0.2">
      <c r="A211" s="224"/>
      <c r="B211" s="224"/>
      <c r="E211" s="131"/>
      <c r="F211" s="131"/>
      <c r="G211" s="131"/>
      <c r="H211" s="131"/>
      <c r="I211" s="131"/>
      <c r="J211" s="131"/>
      <c r="K211" s="131"/>
      <c r="L211" s="128"/>
      <c r="M211" s="128"/>
      <c r="N211" s="128"/>
      <c r="O211" s="128"/>
    </row>
    <row r="212" spans="1:15" s="132" customFormat="1" ht="15" x14ac:dyDescent="0.2">
      <c r="A212" s="224"/>
      <c r="B212" s="224"/>
      <c r="E212" s="131"/>
      <c r="F212" s="131"/>
      <c r="G212" s="131"/>
      <c r="H212" s="131"/>
      <c r="I212" s="131"/>
      <c r="J212" s="131"/>
      <c r="K212" s="131"/>
      <c r="L212" s="128"/>
      <c r="M212" s="128"/>
      <c r="N212" s="128"/>
      <c r="O212" s="128"/>
    </row>
    <row r="213" spans="1:15" s="132" customFormat="1" ht="15" x14ac:dyDescent="0.2">
      <c r="A213" s="224"/>
      <c r="B213" s="224"/>
      <c r="E213" s="131"/>
      <c r="F213" s="131"/>
      <c r="G213" s="131"/>
      <c r="H213" s="131"/>
      <c r="I213" s="131"/>
      <c r="J213" s="131"/>
      <c r="K213" s="131"/>
      <c r="L213" s="128"/>
      <c r="M213" s="128"/>
      <c r="N213" s="128"/>
      <c r="O213" s="128"/>
    </row>
    <row r="214" spans="1:15" s="132" customFormat="1" ht="15" x14ac:dyDescent="0.2">
      <c r="A214" s="224"/>
      <c r="B214" s="224"/>
      <c r="E214" s="131"/>
      <c r="F214" s="131"/>
      <c r="G214" s="131"/>
      <c r="H214" s="131"/>
      <c r="I214" s="131"/>
      <c r="J214" s="131"/>
      <c r="K214" s="131"/>
      <c r="L214" s="128"/>
      <c r="M214" s="128"/>
      <c r="N214" s="128"/>
      <c r="O214" s="128"/>
    </row>
    <row r="215" spans="1:15" s="132" customFormat="1" ht="15" x14ac:dyDescent="0.2">
      <c r="A215" s="224"/>
      <c r="B215" s="224"/>
      <c r="E215" s="131"/>
      <c r="F215" s="131"/>
      <c r="G215" s="131"/>
      <c r="H215" s="131"/>
      <c r="I215" s="131"/>
      <c r="J215" s="131"/>
      <c r="K215" s="131"/>
      <c r="L215" s="128"/>
      <c r="M215" s="128"/>
      <c r="N215" s="128"/>
      <c r="O215" s="128"/>
    </row>
    <row r="216" spans="1:15" s="132" customFormat="1" ht="15" x14ac:dyDescent="0.2">
      <c r="A216" s="224"/>
      <c r="B216" s="224"/>
      <c r="E216" s="131"/>
      <c r="F216" s="131"/>
      <c r="G216" s="131"/>
      <c r="H216" s="131"/>
      <c r="I216" s="131"/>
      <c r="J216" s="131"/>
      <c r="K216" s="131"/>
      <c r="L216" s="128"/>
      <c r="M216" s="128"/>
      <c r="N216" s="128"/>
      <c r="O216" s="128"/>
    </row>
    <row r="217" spans="1:15" s="132" customFormat="1" ht="15" x14ac:dyDescent="0.2">
      <c r="A217" s="224"/>
      <c r="B217" s="224"/>
      <c r="E217" s="131"/>
      <c r="F217" s="131"/>
      <c r="G217" s="131"/>
      <c r="H217" s="131"/>
      <c r="I217" s="131"/>
      <c r="J217" s="131"/>
      <c r="K217" s="131"/>
      <c r="L217" s="128"/>
      <c r="M217" s="128"/>
      <c r="N217" s="128"/>
      <c r="O217" s="128"/>
    </row>
    <row r="218" spans="1:15" s="132" customFormat="1" ht="15" x14ac:dyDescent="0.2">
      <c r="A218" s="224"/>
      <c r="B218" s="224"/>
      <c r="E218" s="131"/>
      <c r="F218" s="131"/>
      <c r="G218" s="131"/>
      <c r="H218" s="131"/>
      <c r="I218" s="131"/>
      <c r="J218" s="131"/>
      <c r="K218" s="131"/>
      <c r="L218" s="128"/>
      <c r="M218" s="128"/>
      <c r="N218" s="128"/>
      <c r="O218" s="128"/>
    </row>
    <row r="219" spans="1:15" s="132" customFormat="1" ht="15" x14ac:dyDescent="0.2">
      <c r="A219" s="224"/>
      <c r="B219" s="224"/>
      <c r="E219" s="131"/>
      <c r="F219" s="131"/>
      <c r="G219" s="131"/>
      <c r="H219" s="131"/>
      <c r="I219" s="131"/>
      <c r="J219" s="131"/>
      <c r="K219" s="131"/>
      <c r="L219" s="128"/>
      <c r="M219" s="128"/>
      <c r="N219" s="128"/>
      <c r="O219" s="128"/>
    </row>
    <row r="220" spans="1:15" s="132" customFormat="1" ht="15" x14ac:dyDescent="0.2">
      <c r="A220" s="224"/>
      <c r="B220" s="224"/>
      <c r="E220" s="131"/>
      <c r="F220" s="131"/>
      <c r="G220" s="131"/>
      <c r="H220" s="131"/>
      <c r="I220" s="131"/>
      <c r="J220" s="131"/>
      <c r="K220" s="131"/>
      <c r="L220" s="128"/>
      <c r="M220" s="128"/>
      <c r="N220" s="128"/>
      <c r="O220" s="128"/>
    </row>
    <row r="221" spans="1:15" s="132" customFormat="1" ht="15" x14ac:dyDescent="0.2">
      <c r="A221" s="224"/>
      <c r="B221" s="224"/>
      <c r="E221" s="131"/>
      <c r="F221" s="131"/>
      <c r="G221" s="131"/>
      <c r="H221" s="131"/>
      <c r="I221" s="131"/>
      <c r="J221" s="131"/>
      <c r="K221" s="131"/>
      <c r="L221" s="128"/>
      <c r="M221" s="128"/>
      <c r="N221" s="128"/>
      <c r="O221" s="128"/>
    </row>
    <row r="222" spans="1:15" s="132" customFormat="1" ht="15" x14ac:dyDescent="0.2">
      <c r="A222" s="224"/>
      <c r="B222" s="224"/>
      <c r="E222" s="131"/>
      <c r="F222" s="131"/>
      <c r="G222" s="131"/>
      <c r="H222" s="131"/>
      <c r="I222" s="131"/>
      <c r="J222" s="131"/>
      <c r="K222" s="131"/>
      <c r="L222" s="128"/>
      <c r="M222" s="128"/>
      <c r="N222" s="128"/>
      <c r="O222" s="128"/>
    </row>
    <row r="223" spans="1:15" s="132" customFormat="1" ht="15" x14ac:dyDescent="0.2">
      <c r="A223" s="224"/>
      <c r="B223" s="224"/>
      <c r="E223" s="131"/>
      <c r="F223" s="131"/>
      <c r="G223" s="131"/>
      <c r="H223" s="131"/>
      <c r="I223" s="131"/>
      <c r="J223" s="131"/>
      <c r="K223" s="131"/>
      <c r="L223" s="128"/>
      <c r="M223" s="128"/>
      <c r="N223" s="128"/>
      <c r="O223" s="128"/>
    </row>
    <row r="224" spans="1:15" s="132" customFormat="1" ht="15" x14ac:dyDescent="0.2">
      <c r="A224" s="224"/>
      <c r="B224" s="224"/>
      <c r="E224" s="131"/>
      <c r="F224" s="131"/>
      <c r="G224" s="131"/>
      <c r="H224" s="131"/>
      <c r="I224" s="131"/>
      <c r="J224" s="131"/>
      <c r="K224" s="131"/>
      <c r="L224" s="128"/>
      <c r="M224" s="128"/>
      <c r="N224" s="128"/>
      <c r="O224" s="128"/>
    </row>
    <row r="225" spans="1:15" s="132" customFormat="1" ht="15" x14ac:dyDescent="0.2">
      <c r="A225" s="224"/>
      <c r="B225" s="224"/>
      <c r="E225" s="131"/>
      <c r="F225" s="131"/>
      <c r="G225" s="131"/>
      <c r="H225" s="131"/>
      <c r="I225" s="131"/>
      <c r="J225" s="131"/>
      <c r="K225" s="131"/>
      <c r="L225" s="128"/>
      <c r="M225" s="128"/>
      <c r="N225" s="128"/>
      <c r="O225" s="128"/>
    </row>
    <row r="226" spans="1:15" s="132" customFormat="1" ht="15" x14ac:dyDescent="0.2">
      <c r="A226" s="224"/>
      <c r="B226" s="224"/>
      <c r="E226" s="131"/>
      <c r="F226" s="131"/>
      <c r="G226" s="131"/>
      <c r="H226" s="131"/>
      <c r="I226" s="131"/>
      <c r="J226" s="131"/>
      <c r="K226" s="131"/>
      <c r="L226" s="128"/>
      <c r="M226" s="128"/>
      <c r="N226" s="128"/>
      <c r="O226" s="128"/>
    </row>
    <row r="227" spans="1:15" s="132" customFormat="1" ht="15" x14ac:dyDescent="0.2">
      <c r="A227" s="224"/>
      <c r="B227" s="224"/>
      <c r="E227" s="131"/>
      <c r="F227" s="131"/>
      <c r="G227" s="131"/>
      <c r="H227" s="131"/>
      <c r="I227" s="131"/>
      <c r="J227" s="131"/>
      <c r="K227" s="131"/>
      <c r="L227" s="128"/>
      <c r="M227" s="128"/>
      <c r="N227" s="128"/>
      <c r="O227" s="128"/>
    </row>
    <row r="228" spans="1:15" s="132" customFormat="1" ht="15" x14ac:dyDescent="0.2">
      <c r="A228" s="224"/>
      <c r="B228" s="224"/>
      <c r="E228" s="131"/>
      <c r="F228" s="131"/>
      <c r="G228" s="131"/>
      <c r="H228" s="131"/>
      <c r="I228" s="131"/>
      <c r="J228" s="131"/>
      <c r="K228" s="131"/>
      <c r="L228" s="128"/>
      <c r="M228" s="128"/>
      <c r="N228" s="128"/>
      <c r="O228" s="128"/>
    </row>
    <row r="229" spans="1:15" s="132" customFormat="1" ht="15" x14ac:dyDescent="0.2">
      <c r="A229" s="224"/>
      <c r="B229" s="224"/>
      <c r="E229" s="131"/>
      <c r="F229" s="131"/>
      <c r="G229" s="131"/>
      <c r="H229" s="131"/>
      <c r="I229" s="131"/>
      <c r="J229" s="131"/>
      <c r="K229" s="131"/>
      <c r="L229" s="128"/>
      <c r="M229" s="128"/>
      <c r="N229" s="128"/>
      <c r="O229" s="128"/>
    </row>
    <row r="230" spans="1:15" s="132" customFormat="1" ht="15" x14ac:dyDescent="0.2">
      <c r="A230" s="224"/>
      <c r="B230" s="224"/>
      <c r="E230" s="131"/>
      <c r="F230" s="131"/>
      <c r="G230" s="131"/>
      <c r="H230" s="131"/>
      <c r="I230" s="131"/>
      <c r="J230" s="131"/>
      <c r="K230" s="131"/>
      <c r="L230" s="128"/>
      <c r="M230" s="128"/>
      <c r="N230" s="128"/>
      <c r="O230" s="128"/>
    </row>
    <row r="231" spans="1:15" s="132" customFormat="1" ht="15" x14ac:dyDescent="0.2">
      <c r="A231" s="224"/>
      <c r="B231" s="224"/>
      <c r="E231" s="131"/>
      <c r="F231" s="131"/>
      <c r="G231" s="131"/>
      <c r="H231" s="131"/>
      <c r="I231" s="131"/>
      <c r="J231" s="131"/>
      <c r="K231" s="131"/>
      <c r="L231" s="128"/>
      <c r="M231" s="128"/>
      <c r="N231" s="128"/>
      <c r="O231" s="128"/>
    </row>
    <row r="232" spans="1:15" s="132" customFormat="1" ht="15" x14ac:dyDescent="0.2">
      <c r="A232" s="224"/>
      <c r="B232" s="224"/>
      <c r="E232" s="131"/>
      <c r="F232" s="131"/>
      <c r="G232" s="131"/>
      <c r="H232" s="131"/>
      <c r="I232" s="131"/>
      <c r="J232" s="131"/>
      <c r="K232" s="131"/>
      <c r="L232" s="128"/>
      <c r="M232" s="128"/>
      <c r="N232" s="128"/>
      <c r="O232" s="128"/>
    </row>
    <row r="233" spans="1:15" s="132" customFormat="1" ht="15" x14ac:dyDescent="0.2">
      <c r="A233" s="224"/>
      <c r="B233" s="224"/>
      <c r="E233" s="131"/>
      <c r="F233" s="131"/>
      <c r="G233" s="131"/>
      <c r="H233" s="131"/>
      <c r="I233" s="131"/>
      <c r="J233" s="131"/>
      <c r="K233" s="131"/>
      <c r="L233" s="128"/>
      <c r="M233" s="128"/>
      <c r="N233" s="128"/>
      <c r="O233" s="128"/>
    </row>
    <row r="234" spans="1:15" s="132" customFormat="1" ht="15" x14ac:dyDescent="0.2">
      <c r="A234" s="224"/>
      <c r="B234" s="224"/>
      <c r="E234" s="131"/>
      <c r="F234" s="131"/>
      <c r="G234" s="131"/>
      <c r="H234" s="131"/>
      <c r="I234" s="131"/>
      <c r="J234" s="131"/>
      <c r="K234" s="131"/>
      <c r="L234" s="128"/>
      <c r="M234" s="128"/>
      <c r="N234" s="128"/>
      <c r="O234" s="128"/>
    </row>
    <row r="235" spans="1:15" s="132" customFormat="1" ht="15" x14ac:dyDescent="0.2">
      <c r="A235" s="224"/>
      <c r="B235" s="224"/>
      <c r="E235" s="131"/>
      <c r="F235" s="131"/>
      <c r="G235" s="131"/>
      <c r="H235" s="131"/>
      <c r="I235" s="131"/>
      <c r="J235" s="131"/>
      <c r="K235" s="131"/>
      <c r="L235" s="128"/>
      <c r="M235" s="128"/>
      <c r="N235" s="128"/>
      <c r="O235" s="128"/>
    </row>
    <row r="236" spans="1:15" s="132" customFormat="1" ht="15" x14ac:dyDescent="0.2">
      <c r="A236" s="224"/>
      <c r="B236" s="224"/>
      <c r="E236" s="131"/>
      <c r="F236" s="131"/>
      <c r="G236" s="131"/>
      <c r="H236" s="131"/>
      <c r="I236" s="131"/>
      <c r="J236" s="131"/>
      <c r="K236" s="131"/>
      <c r="L236" s="128"/>
      <c r="M236" s="128"/>
      <c r="N236" s="128"/>
      <c r="O236" s="128"/>
    </row>
    <row r="237" spans="1:15" s="132" customFormat="1" ht="15" x14ac:dyDescent="0.2">
      <c r="A237" s="224"/>
      <c r="B237" s="224"/>
      <c r="E237" s="131"/>
      <c r="F237" s="131"/>
      <c r="G237" s="131"/>
      <c r="H237" s="131"/>
      <c r="I237" s="131"/>
      <c r="J237" s="131"/>
      <c r="K237" s="131"/>
      <c r="L237" s="128"/>
      <c r="M237" s="128"/>
      <c r="N237" s="128"/>
      <c r="O237" s="128"/>
    </row>
    <row r="238" spans="1:15" s="132" customFormat="1" ht="15" x14ac:dyDescent="0.2">
      <c r="A238" s="224"/>
      <c r="B238" s="224"/>
      <c r="E238" s="131"/>
      <c r="F238" s="131"/>
      <c r="G238" s="131"/>
      <c r="H238" s="131"/>
      <c r="I238" s="131"/>
      <c r="J238" s="131"/>
      <c r="K238" s="131"/>
      <c r="L238" s="128"/>
      <c r="M238" s="128"/>
      <c r="N238" s="128"/>
      <c r="O238" s="128"/>
    </row>
    <row r="239" spans="1:15" s="132" customFormat="1" ht="15" x14ac:dyDescent="0.2">
      <c r="A239" s="224"/>
      <c r="B239" s="224"/>
      <c r="E239" s="131"/>
      <c r="F239" s="131"/>
      <c r="G239" s="131"/>
      <c r="H239" s="131"/>
      <c r="I239" s="131"/>
      <c r="J239" s="131"/>
      <c r="K239" s="131"/>
      <c r="L239" s="128"/>
      <c r="M239" s="128"/>
      <c r="N239" s="128"/>
      <c r="O239" s="128"/>
    </row>
    <row r="240" spans="1:15" s="132" customFormat="1" ht="15" x14ac:dyDescent="0.2">
      <c r="A240" s="224"/>
      <c r="B240" s="224"/>
      <c r="E240" s="131"/>
      <c r="F240" s="131"/>
      <c r="G240" s="131"/>
      <c r="H240" s="131"/>
      <c r="I240" s="131"/>
      <c r="J240" s="131"/>
      <c r="K240" s="131"/>
      <c r="L240" s="128"/>
      <c r="M240" s="128"/>
      <c r="N240" s="128"/>
      <c r="O240" s="128"/>
    </row>
    <row r="241" spans="1:15" s="132" customFormat="1" ht="15" x14ac:dyDescent="0.2">
      <c r="A241" s="224"/>
      <c r="B241" s="224"/>
      <c r="E241" s="131"/>
      <c r="F241" s="131"/>
      <c r="G241" s="131"/>
      <c r="H241" s="131"/>
      <c r="I241" s="131"/>
      <c r="J241" s="131"/>
      <c r="K241" s="131"/>
      <c r="L241" s="128"/>
      <c r="M241" s="128"/>
      <c r="N241" s="128"/>
      <c r="O241" s="128"/>
    </row>
    <row r="242" spans="1:15" s="132" customFormat="1" ht="15" x14ac:dyDescent="0.2">
      <c r="A242" s="224"/>
      <c r="B242" s="224"/>
      <c r="E242" s="131"/>
      <c r="F242" s="131"/>
      <c r="G242" s="131"/>
      <c r="H242" s="131"/>
      <c r="I242" s="131"/>
      <c r="J242" s="131"/>
      <c r="K242" s="131"/>
      <c r="L242" s="128"/>
      <c r="M242" s="128"/>
      <c r="N242" s="128"/>
      <c r="O242" s="128"/>
    </row>
    <row r="243" spans="1:15" s="132" customFormat="1" ht="15" x14ac:dyDescent="0.2">
      <c r="A243" s="224"/>
      <c r="B243" s="224"/>
      <c r="E243" s="131"/>
      <c r="F243" s="131"/>
      <c r="G243" s="131"/>
      <c r="H243" s="131"/>
      <c r="I243" s="131"/>
      <c r="J243" s="131"/>
      <c r="K243" s="131"/>
      <c r="L243" s="128"/>
      <c r="M243" s="128"/>
      <c r="N243" s="128"/>
      <c r="O243" s="128"/>
    </row>
    <row r="244" spans="1:15" s="132" customFormat="1" ht="15" x14ac:dyDescent="0.2">
      <c r="A244" s="224"/>
      <c r="B244" s="224"/>
      <c r="E244" s="131"/>
      <c r="F244" s="131"/>
      <c r="G244" s="131"/>
      <c r="H244" s="131"/>
      <c r="I244" s="131"/>
      <c r="J244" s="131"/>
      <c r="K244" s="131"/>
      <c r="L244" s="128"/>
      <c r="M244" s="128"/>
      <c r="N244" s="128"/>
      <c r="O244" s="128"/>
    </row>
    <row r="245" spans="1:15" s="132" customFormat="1" ht="15" x14ac:dyDescent="0.2">
      <c r="A245" s="224"/>
      <c r="B245" s="224"/>
      <c r="E245" s="131"/>
      <c r="F245" s="131"/>
      <c r="G245" s="131"/>
      <c r="H245" s="131"/>
      <c r="I245" s="131"/>
      <c r="J245" s="131"/>
      <c r="K245" s="131"/>
      <c r="L245" s="128"/>
      <c r="M245" s="128"/>
      <c r="N245" s="128"/>
      <c r="O245" s="128"/>
    </row>
    <row r="246" spans="1:15" s="132" customFormat="1" ht="15" x14ac:dyDescent="0.2">
      <c r="A246" s="224"/>
      <c r="B246" s="224"/>
      <c r="E246" s="131"/>
      <c r="F246" s="131"/>
      <c r="G246" s="131"/>
      <c r="H246" s="131"/>
      <c r="I246" s="131"/>
      <c r="J246" s="131"/>
      <c r="K246" s="131"/>
      <c r="L246" s="128"/>
      <c r="M246" s="128"/>
      <c r="N246" s="128"/>
      <c r="O246" s="128"/>
    </row>
    <row r="247" spans="1:15" s="132" customFormat="1" ht="15" x14ac:dyDescent="0.2">
      <c r="A247" s="224"/>
      <c r="B247" s="224"/>
      <c r="E247" s="131"/>
      <c r="F247" s="131"/>
      <c r="G247" s="131"/>
      <c r="H247" s="131"/>
      <c r="I247" s="131"/>
      <c r="J247" s="131"/>
      <c r="K247" s="131"/>
      <c r="L247" s="128"/>
      <c r="M247" s="128"/>
      <c r="N247" s="128"/>
      <c r="O247" s="128"/>
    </row>
    <row r="248" spans="1:15" s="132" customFormat="1" ht="15" x14ac:dyDescent="0.2">
      <c r="A248" s="224"/>
      <c r="B248" s="224"/>
      <c r="E248" s="131"/>
      <c r="F248" s="131"/>
      <c r="G248" s="131"/>
      <c r="H248" s="131"/>
      <c r="I248" s="131"/>
      <c r="J248" s="131"/>
      <c r="K248" s="131"/>
      <c r="L248" s="128"/>
      <c r="M248" s="128"/>
      <c r="N248" s="128"/>
      <c r="O248" s="128"/>
    </row>
    <row r="249" spans="1:15" s="132" customFormat="1" ht="15" x14ac:dyDescent="0.2">
      <c r="A249" s="224"/>
      <c r="B249" s="224"/>
      <c r="E249" s="131"/>
      <c r="F249" s="131"/>
      <c r="G249" s="131"/>
      <c r="H249" s="131"/>
      <c r="I249" s="131"/>
      <c r="J249" s="131"/>
      <c r="K249" s="131"/>
      <c r="L249" s="128"/>
      <c r="M249" s="128"/>
      <c r="N249" s="128"/>
      <c r="O249" s="128"/>
    </row>
    <row r="250" spans="1:15" s="132" customFormat="1" ht="15" x14ac:dyDescent="0.2">
      <c r="A250" s="224"/>
      <c r="B250" s="224"/>
      <c r="E250" s="131"/>
      <c r="F250" s="131"/>
      <c r="G250" s="131"/>
      <c r="H250" s="131"/>
      <c r="I250" s="131"/>
      <c r="J250" s="131"/>
      <c r="K250" s="131"/>
      <c r="L250" s="128"/>
      <c r="M250" s="128"/>
      <c r="N250" s="128"/>
      <c r="O250" s="128"/>
    </row>
    <row r="251" spans="1:15" s="132" customFormat="1" ht="15" x14ac:dyDescent="0.2">
      <c r="A251" s="224"/>
      <c r="B251" s="224"/>
      <c r="E251" s="131"/>
      <c r="F251" s="131"/>
      <c r="G251" s="131"/>
      <c r="H251" s="131"/>
      <c r="I251" s="131"/>
      <c r="J251" s="131"/>
      <c r="K251" s="131"/>
      <c r="L251" s="128"/>
      <c r="M251" s="128"/>
      <c r="N251" s="128"/>
      <c r="O251" s="128"/>
    </row>
    <row r="252" spans="1:15" s="132" customFormat="1" ht="15" x14ac:dyDescent="0.2">
      <c r="A252" s="224"/>
      <c r="B252" s="224"/>
      <c r="E252" s="131"/>
      <c r="F252" s="131"/>
      <c r="G252" s="131"/>
      <c r="H252" s="131"/>
      <c r="I252" s="131"/>
      <c r="J252" s="131"/>
      <c r="K252" s="131"/>
      <c r="L252" s="128"/>
      <c r="M252" s="128"/>
      <c r="N252" s="128"/>
      <c r="O252" s="128"/>
    </row>
    <row r="253" spans="1:15" s="132" customFormat="1" ht="15" x14ac:dyDescent="0.2">
      <c r="A253" s="224"/>
      <c r="B253" s="224"/>
      <c r="E253" s="131"/>
      <c r="F253" s="131"/>
      <c r="G253" s="131"/>
      <c r="H253" s="131"/>
      <c r="I253" s="131"/>
      <c r="J253" s="131"/>
      <c r="K253" s="131"/>
      <c r="L253" s="128"/>
      <c r="M253" s="128"/>
      <c r="N253" s="128"/>
      <c r="O253" s="128"/>
    </row>
    <row r="254" spans="1:15" s="132" customFormat="1" ht="15" x14ac:dyDescent="0.2">
      <c r="A254" s="224"/>
      <c r="B254" s="224"/>
      <c r="E254" s="131"/>
      <c r="F254" s="131"/>
      <c r="G254" s="131"/>
      <c r="H254" s="131"/>
      <c r="I254" s="131"/>
      <c r="J254" s="131"/>
      <c r="K254" s="131"/>
      <c r="L254" s="128"/>
      <c r="M254" s="128"/>
      <c r="N254" s="128"/>
      <c r="O254" s="128"/>
    </row>
    <row r="255" spans="1:15" s="132" customFormat="1" ht="15" x14ac:dyDescent="0.2">
      <c r="A255" s="224"/>
      <c r="B255" s="224"/>
      <c r="E255" s="131"/>
      <c r="F255" s="131"/>
      <c r="G255" s="131"/>
      <c r="H255" s="131"/>
      <c r="I255" s="131"/>
      <c r="J255" s="131"/>
      <c r="K255" s="131"/>
      <c r="L255" s="128"/>
      <c r="M255" s="128"/>
      <c r="N255" s="128"/>
      <c r="O255" s="128"/>
    </row>
    <row r="256" spans="1:15" s="132" customFormat="1" ht="15" x14ac:dyDescent="0.2">
      <c r="A256" s="224"/>
      <c r="B256" s="224"/>
      <c r="E256" s="131"/>
      <c r="F256" s="131"/>
      <c r="G256" s="131"/>
      <c r="H256" s="131"/>
      <c r="I256" s="131"/>
      <c r="J256" s="131"/>
      <c r="K256" s="131"/>
      <c r="L256" s="128"/>
      <c r="M256" s="128"/>
      <c r="N256" s="128"/>
      <c r="O256" s="128"/>
    </row>
    <row r="257" spans="1:15" s="132" customFormat="1" ht="15" x14ac:dyDescent="0.2">
      <c r="A257" s="224"/>
      <c r="B257" s="224"/>
      <c r="E257" s="131"/>
      <c r="F257" s="131"/>
      <c r="G257" s="131"/>
      <c r="H257" s="131"/>
      <c r="I257" s="131"/>
      <c r="J257" s="131"/>
      <c r="K257" s="131"/>
      <c r="L257" s="128"/>
      <c r="M257" s="128"/>
      <c r="N257" s="128"/>
      <c r="O257" s="128"/>
    </row>
    <row r="258" spans="1:15" s="132" customFormat="1" ht="15" x14ac:dyDescent="0.2">
      <c r="A258" s="224"/>
      <c r="B258" s="224"/>
      <c r="E258" s="131"/>
      <c r="F258" s="131"/>
      <c r="G258" s="131"/>
      <c r="H258" s="131"/>
      <c r="I258" s="131"/>
      <c r="J258" s="131"/>
      <c r="K258" s="131"/>
      <c r="L258" s="128"/>
      <c r="M258" s="128"/>
      <c r="N258" s="128"/>
      <c r="O258" s="128"/>
    </row>
    <row r="259" spans="1:15" s="132" customFormat="1" ht="15" x14ac:dyDescent="0.2">
      <c r="A259" s="224"/>
      <c r="B259" s="224"/>
      <c r="E259" s="131"/>
      <c r="F259" s="131"/>
      <c r="G259" s="131"/>
      <c r="H259" s="131"/>
      <c r="I259" s="131"/>
      <c r="J259" s="131"/>
      <c r="K259" s="131"/>
      <c r="L259" s="128"/>
      <c r="M259" s="128"/>
      <c r="N259" s="128"/>
      <c r="O259" s="128"/>
    </row>
    <row r="260" spans="1:15" s="132" customFormat="1" ht="15" x14ac:dyDescent="0.2">
      <c r="A260" s="224"/>
      <c r="B260" s="224"/>
      <c r="E260" s="131"/>
      <c r="F260" s="131"/>
      <c r="G260" s="131"/>
      <c r="H260" s="131"/>
      <c r="I260" s="131"/>
      <c r="J260" s="131"/>
      <c r="K260" s="131"/>
      <c r="L260" s="128"/>
      <c r="M260" s="128"/>
      <c r="N260" s="128"/>
      <c r="O260" s="128"/>
    </row>
    <row r="261" spans="1:15" s="132" customFormat="1" ht="15" x14ac:dyDescent="0.2">
      <c r="A261" s="224"/>
      <c r="B261" s="224"/>
      <c r="E261" s="131"/>
      <c r="F261" s="131"/>
      <c r="G261" s="131"/>
      <c r="H261" s="131"/>
      <c r="I261" s="131"/>
      <c r="J261" s="131"/>
      <c r="K261" s="131"/>
      <c r="L261" s="128"/>
      <c r="M261" s="128"/>
      <c r="N261" s="128"/>
      <c r="O261" s="128"/>
    </row>
    <row r="262" spans="1:15" s="132" customFormat="1" ht="15" x14ac:dyDescent="0.2">
      <c r="A262" s="224"/>
      <c r="B262" s="224"/>
      <c r="E262" s="131"/>
      <c r="F262" s="131"/>
      <c r="G262" s="131"/>
      <c r="H262" s="131"/>
      <c r="I262" s="131"/>
      <c r="J262" s="131"/>
      <c r="K262" s="131"/>
      <c r="L262" s="128"/>
      <c r="M262" s="128"/>
      <c r="N262" s="128"/>
      <c r="O262" s="128"/>
    </row>
    <row r="263" spans="1:15" s="132" customFormat="1" ht="15" x14ac:dyDescent="0.2">
      <c r="A263" s="224"/>
      <c r="B263" s="224"/>
      <c r="E263" s="131"/>
      <c r="F263" s="131"/>
      <c r="G263" s="131"/>
      <c r="H263" s="131"/>
      <c r="I263" s="131"/>
      <c r="J263" s="131"/>
      <c r="K263" s="131"/>
      <c r="L263" s="128"/>
      <c r="M263" s="128"/>
      <c r="N263" s="128"/>
      <c r="O263" s="128"/>
    </row>
    <row r="264" spans="1:15" s="132" customFormat="1" ht="15" x14ac:dyDescent="0.2">
      <c r="A264" s="224"/>
      <c r="B264" s="224"/>
      <c r="E264" s="131"/>
      <c r="F264" s="131"/>
      <c r="G264" s="131"/>
      <c r="H264" s="131"/>
      <c r="I264" s="131"/>
      <c r="J264" s="131"/>
      <c r="K264" s="131"/>
      <c r="L264" s="128"/>
      <c r="M264" s="128"/>
      <c r="N264" s="128"/>
      <c r="O264" s="128"/>
    </row>
    <row r="265" spans="1:15" s="132" customFormat="1" ht="15" x14ac:dyDescent="0.2">
      <c r="A265" s="224"/>
      <c r="B265" s="224"/>
      <c r="E265" s="131"/>
      <c r="F265" s="131"/>
      <c r="G265" s="131"/>
      <c r="H265" s="131"/>
      <c r="I265" s="131"/>
      <c r="J265" s="131"/>
      <c r="K265" s="131"/>
      <c r="L265" s="128"/>
      <c r="M265" s="128"/>
      <c r="N265" s="128"/>
      <c r="O265" s="128"/>
    </row>
    <row r="266" spans="1:15" s="132" customFormat="1" ht="15" x14ac:dyDescent="0.2">
      <c r="A266" s="224"/>
      <c r="B266" s="224"/>
      <c r="E266" s="131"/>
      <c r="F266" s="131"/>
      <c r="G266" s="131"/>
      <c r="H266" s="131"/>
      <c r="I266" s="131"/>
      <c r="J266" s="131"/>
      <c r="K266" s="131"/>
      <c r="L266" s="128"/>
      <c r="M266" s="128"/>
      <c r="N266" s="128"/>
      <c r="O266" s="128"/>
    </row>
    <row r="267" spans="1:15" s="132" customFormat="1" ht="15" x14ac:dyDescent="0.2">
      <c r="A267" s="224"/>
      <c r="B267" s="224"/>
      <c r="E267" s="131"/>
      <c r="F267" s="131"/>
      <c r="G267" s="131"/>
      <c r="H267" s="131"/>
      <c r="I267" s="131"/>
      <c r="J267" s="131"/>
      <c r="K267" s="131"/>
      <c r="L267" s="128"/>
      <c r="M267" s="128"/>
      <c r="N267" s="128"/>
      <c r="O267" s="128"/>
    </row>
    <row r="268" spans="1:15" s="132" customFormat="1" ht="15" x14ac:dyDescent="0.2">
      <c r="A268" s="224"/>
      <c r="B268" s="224"/>
      <c r="E268" s="131"/>
      <c r="F268" s="131"/>
      <c r="G268" s="131"/>
      <c r="H268" s="131"/>
      <c r="I268" s="131"/>
      <c r="J268" s="131"/>
      <c r="K268" s="131"/>
      <c r="L268" s="128"/>
      <c r="M268" s="128"/>
      <c r="N268" s="128"/>
      <c r="O268" s="128"/>
    </row>
    <row r="269" spans="1:15" s="132" customFormat="1" ht="15" x14ac:dyDescent="0.2">
      <c r="A269" s="224"/>
      <c r="B269" s="224"/>
      <c r="E269" s="131"/>
      <c r="F269" s="131"/>
      <c r="G269" s="131"/>
      <c r="H269" s="131"/>
      <c r="I269" s="131"/>
      <c r="J269" s="131"/>
      <c r="K269" s="131"/>
      <c r="L269" s="128"/>
      <c r="M269" s="128"/>
      <c r="N269" s="128"/>
      <c r="O269" s="128"/>
    </row>
    <row r="270" spans="1:15" s="132" customFormat="1" ht="15" x14ac:dyDescent="0.2">
      <c r="A270" s="224"/>
      <c r="B270" s="224"/>
      <c r="E270" s="131"/>
      <c r="F270" s="131"/>
      <c r="G270" s="131"/>
      <c r="H270" s="131"/>
      <c r="I270" s="131"/>
      <c r="J270" s="131"/>
      <c r="K270" s="131"/>
      <c r="L270" s="128"/>
      <c r="M270" s="128"/>
      <c r="N270" s="128"/>
      <c r="O270" s="128"/>
    </row>
    <row r="271" spans="1:15" s="132" customFormat="1" ht="15" x14ac:dyDescent="0.2">
      <c r="A271" s="224"/>
      <c r="B271" s="224"/>
      <c r="E271" s="131"/>
      <c r="F271" s="131"/>
      <c r="G271" s="131"/>
      <c r="H271" s="131"/>
      <c r="I271" s="131"/>
      <c r="J271" s="131"/>
      <c r="K271" s="131"/>
      <c r="L271" s="128"/>
      <c r="M271" s="128"/>
      <c r="N271" s="128"/>
      <c r="O271" s="128"/>
    </row>
    <row r="272" spans="1:15" s="132" customFormat="1" ht="15" x14ac:dyDescent="0.2">
      <c r="A272" s="224"/>
      <c r="B272" s="224"/>
      <c r="E272" s="131"/>
      <c r="F272" s="131"/>
      <c r="G272" s="131"/>
      <c r="H272" s="131"/>
      <c r="I272" s="131"/>
      <c r="J272" s="131"/>
      <c r="K272" s="131"/>
      <c r="L272" s="128"/>
      <c r="M272" s="128"/>
      <c r="N272" s="128"/>
      <c r="O272" s="128"/>
    </row>
    <row r="273" spans="1:15" s="132" customFormat="1" ht="15" x14ac:dyDescent="0.2">
      <c r="A273" s="224"/>
      <c r="B273" s="224"/>
      <c r="E273" s="131"/>
      <c r="F273" s="131"/>
      <c r="G273" s="131"/>
      <c r="H273" s="131"/>
      <c r="I273" s="131"/>
      <c r="J273" s="131"/>
      <c r="K273" s="131"/>
      <c r="L273" s="128"/>
      <c r="M273" s="128"/>
      <c r="N273" s="128"/>
      <c r="O273" s="128"/>
    </row>
    <row r="274" spans="1:15" s="132" customFormat="1" ht="15" x14ac:dyDescent="0.2">
      <c r="A274" s="224"/>
      <c r="B274" s="224"/>
      <c r="E274" s="131"/>
      <c r="F274" s="131"/>
      <c r="G274" s="131"/>
      <c r="H274" s="131"/>
      <c r="I274" s="131"/>
      <c r="J274" s="131"/>
      <c r="K274" s="131"/>
      <c r="L274" s="128"/>
      <c r="M274" s="128"/>
      <c r="N274" s="128"/>
      <c r="O274" s="128"/>
    </row>
    <row r="275" spans="1:15" s="132" customFormat="1" ht="15" x14ac:dyDescent="0.2">
      <c r="A275" s="224"/>
      <c r="B275" s="224"/>
      <c r="E275" s="131"/>
      <c r="F275" s="131"/>
      <c r="G275" s="131"/>
      <c r="H275" s="131"/>
      <c r="I275" s="131"/>
      <c r="J275" s="131"/>
      <c r="K275" s="131"/>
      <c r="L275" s="128"/>
      <c r="M275" s="128"/>
      <c r="N275" s="128"/>
      <c r="O275" s="128"/>
    </row>
    <row r="276" spans="1:15" s="132" customFormat="1" ht="15" x14ac:dyDescent="0.2">
      <c r="A276" s="224"/>
      <c r="B276" s="224"/>
      <c r="E276" s="131"/>
      <c r="F276" s="131"/>
      <c r="G276" s="131"/>
      <c r="H276" s="131"/>
      <c r="I276" s="131"/>
      <c r="J276" s="131"/>
      <c r="K276" s="131"/>
      <c r="L276" s="128"/>
      <c r="M276" s="128"/>
      <c r="N276" s="128"/>
      <c r="O276" s="128"/>
    </row>
    <row r="277" spans="1:15" s="132" customFormat="1" ht="15" x14ac:dyDescent="0.2">
      <c r="A277" s="224"/>
      <c r="B277" s="224"/>
      <c r="E277" s="131"/>
      <c r="F277" s="131"/>
      <c r="G277" s="131"/>
      <c r="H277" s="131"/>
      <c r="I277" s="131"/>
      <c r="J277" s="131"/>
      <c r="K277" s="131"/>
      <c r="L277" s="128"/>
      <c r="M277" s="128"/>
      <c r="N277" s="128"/>
      <c r="O277" s="128"/>
    </row>
    <row r="278" spans="1:15" s="132" customFormat="1" ht="15" x14ac:dyDescent="0.2">
      <c r="A278" s="224"/>
      <c r="B278" s="224"/>
      <c r="E278" s="131"/>
      <c r="F278" s="131"/>
      <c r="G278" s="131"/>
      <c r="H278" s="131"/>
      <c r="I278" s="131"/>
      <c r="J278" s="131"/>
      <c r="K278" s="131"/>
      <c r="L278" s="128"/>
      <c r="M278" s="128"/>
      <c r="N278" s="128"/>
      <c r="O278" s="128"/>
    </row>
    <row r="279" spans="1:15" s="132" customFormat="1" ht="15" x14ac:dyDescent="0.2">
      <c r="A279" s="224"/>
      <c r="B279" s="224"/>
      <c r="E279" s="131"/>
      <c r="F279" s="131"/>
      <c r="G279" s="131"/>
      <c r="H279" s="131"/>
      <c r="I279" s="131"/>
      <c r="J279" s="131"/>
      <c r="K279" s="131"/>
      <c r="L279" s="128"/>
      <c r="M279" s="128"/>
      <c r="N279" s="128"/>
      <c r="O279" s="128"/>
    </row>
    <row r="280" spans="1:15" s="132" customFormat="1" ht="15" x14ac:dyDescent="0.2">
      <c r="A280" s="224"/>
      <c r="B280" s="224"/>
      <c r="E280" s="131"/>
      <c r="F280" s="131"/>
      <c r="G280" s="131"/>
      <c r="H280" s="131"/>
      <c r="I280" s="131"/>
      <c r="J280" s="131"/>
      <c r="K280" s="131"/>
      <c r="L280" s="128"/>
      <c r="M280" s="128"/>
      <c r="N280" s="128"/>
      <c r="O280" s="128"/>
    </row>
    <row r="281" spans="1:15" s="132" customFormat="1" ht="15" x14ac:dyDescent="0.2">
      <c r="A281" s="224"/>
      <c r="B281" s="224"/>
      <c r="E281" s="131"/>
      <c r="F281" s="131"/>
      <c r="G281" s="131"/>
      <c r="H281" s="131"/>
      <c r="I281" s="131"/>
      <c r="J281" s="131"/>
      <c r="K281" s="131"/>
      <c r="L281" s="128"/>
      <c r="M281" s="128"/>
      <c r="N281" s="128"/>
      <c r="O281" s="128"/>
    </row>
    <row r="282" spans="1:15" s="132" customFormat="1" ht="15" x14ac:dyDescent="0.2">
      <c r="A282" s="224"/>
      <c r="B282" s="224"/>
      <c r="E282" s="131"/>
      <c r="F282" s="131"/>
      <c r="G282" s="131"/>
      <c r="H282" s="131"/>
      <c r="I282" s="131"/>
      <c r="J282" s="131"/>
      <c r="K282" s="131"/>
      <c r="L282" s="128"/>
      <c r="M282" s="128"/>
      <c r="N282" s="128"/>
      <c r="O282" s="128"/>
    </row>
    <row r="283" spans="1:15" s="132" customFormat="1" ht="15" x14ac:dyDescent="0.2">
      <c r="A283" s="224"/>
      <c r="B283" s="224"/>
      <c r="E283" s="131"/>
      <c r="F283" s="131"/>
      <c r="G283" s="131"/>
      <c r="H283" s="131"/>
      <c r="I283" s="131"/>
      <c r="J283" s="131"/>
      <c r="K283" s="131"/>
      <c r="L283" s="128"/>
      <c r="M283" s="128"/>
      <c r="N283" s="128"/>
      <c r="O283" s="128"/>
    </row>
    <row r="284" spans="1:15" s="132" customFormat="1" ht="15" x14ac:dyDescent="0.2">
      <c r="A284" s="224"/>
      <c r="B284" s="224"/>
      <c r="E284" s="131"/>
      <c r="F284" s="131"/>
      <c r="G284" s="131"/>
      <c r="H284" s="131"/>
      <c r="I284" s="131"/>
      <c r="J284" s="131"/>
      <c r="K284" s="131"/>
      <c r="L284" s="128"/>
      <c r="M284" s="128"/>
      <c r="N284" s="128"/>
      <c r="O284" s="128"/>
    </row>
    <row r="285" spans="1:15" s="132" customFormat="1" ht="15" x14ac:dyDescent="0.2">
      <c r="A285" s="224"/>
      <c r="B285" s="224"/>
      <c r="E285" s="131"/>
      <c r="F285" s="131"/>
      <c r="G285" s="131"/>
      <c r="H285" s="131"/>
      <c r="I285" s="131"/>
      <c r="J285" s="131"/>
      <c r="K285" s="131"/>
      <c r="L285" s="128"/>
      <c r="M285" s="128"/>
      <c r="N285" s="128"/>
      <c r="O285" s="128"/>
    </row>
    <row r="286" spans="1:15" s="132" customFormat="1" ht="15" x14ac:dyDescent="0.2">
      <c r="A286" s="224"/>
      <c r="B286" s="224"/>
      <c r="E286" s="131"/>
      <c r="F286" s="131"/>
      <c r="G286" s="131"/>
      <c r="H286" s="131"/>
      <c r="I286" s="131"/>
      <c r="J286" s="131"/>
      <c r="K286" s="131"/>
      <c r="L286" s="128"/>
      <c r="M286" s="128"/>
      <c r="N286" s="128"/>
      <c r="O286" s="128"/>
    </row>
    <row r="287" spans="1:15" s="132" customFormat="1" ht="15" x14ac:dyDescent="0.2">
      <c r="A287" s="224"/>
      <c r="B287" s="224"/>
      <c r="E287" s="131"/>
      <c r="F287" s="131"/>
      <c r="G287" s="131"/>
      <c r="H287" s="131"/>
      <c r="I287" s="131"/>
      <c r="J287" s="131"/>
      <c r="K287" s="131"/>
      <c r="L287" s="128"/>
      <c r="M287" s="128"/>
      <c r="N287" s="128"/>
      <c r="O287" s="128"/>
    </row>
    <row r="288" spans="1:15" s="132" customFormat="1" ht="15" x14ac:dyDescent="0.2">
      <c r="A288" s="224"/>
      <c r="B288" s="224"/>
      <c r="E288" s="131"/>
      <c r="F288" s="131"/>
      <c r="G288" s="131"/>
      <c r="H288" s="131"/>
      <c r="I288" s="131"/>
      <c r="J288" s="131"/>
      <c r="K288" s="131"/>
      <c r="L288" s="128"/>
      <c r="M288" s="128"/>
      <c r="N288" s="128"/>
      <c r="O288" s="128"/>
    </row>
    <row r="289" spans="1:15" s="132" customFormat="1" ht="15" x14ac:dyDescent="0.2">
      <c r="A289" s="224"/>
      <c r="B289" s="224"/>
      <c r="E289" s="131"/>
      <c r="F289" s="131"/>
      <c r="G289" s="131"/>
      <c r="H289" s="131"/>
      <c r="I289" s="131"/>
      <c r="J289" s="131"/>
      <c r="K289" s="131"/>
      <c r="L289" s="128"/>
      <c r="M289" s="128"/>
      <c r="N289" s="128"/>
      <c r="O289" s="128"/>
    </row>
    <row r="290" spans="1:15" s="132" customFormat="1" ht="15" x14ac:dyDescent="0.2">
      <c r="A290" s="224"/>
      <c r="B290" s="224"/>
      <c r="E290" s="131"/>
      <c r="F290" s="131"/>
      <c r="G290" s="131"/>
      <c r="H290" s="131"/>
      <c r="I290" s="131"/>
      <c r="J290" s="131"/>
      <c r="K290" s="131"/>
      <c r="L290" s="128"/>
      <c r="M290" s="128"/>
      <c r="N290" s="128"/>
      <c r="O290" s="128"/>
    </row>
    <row r="291" spans="1:15" s="132" customFormat="1" ht="15" x14ac:dyDescent="0.2">
      <c r="A291" s="224"/>
      <c r="B291" s="224"/>
      <c r="E291" s="131"/>
      <c r="F291" s="131"/>
      <c r="G291" s="131"/>
      <c r="H291" s="131"/>
      <c r="I291" s="131"/>
      <c r="J291" s="131"/>
      <c r="K291" s="131"/>
      <c r="L291" s="128"/>
      <c r="M291" s="128"/>
      <c r="N291" s="128"/>
      <c r="O291" s="128"/>
    </row>
    <row r="292" spans="1:15" s="132" customFormat="1" ht="15" x14ac:dyDescent="0.2">
      <c r="A292" s="224"/>
      <c r="B292" s="224"/>
      <c r="E292" s="131"/>
      <c r="F292" s="131"/>
      <c r="G292" s="131"/>
      <c r="H292" s="131"/>
      <c r="I292" s="131"/>
      <c r="J292" s="131"/>
      <c r="K292" s="131"/>
      <c r="L292" s="128"/>
      <c r="M292" s="128"/>
      <c r="N292" s="128"/>
      <c r="O292" s="128"/>
    </row>
    <row r="293" spans="1:15" s="132" customFormat="1" ht="15" x14ac:dyDescent="0.2">
      <c r="A293" s="224"/>
      <c r="B293" s="224"/>
      <c r="E293" s="131"/>
      <c r="F293" s="131"/>
      <c r="G293" s="131"/>
      <c r="H293" s="131"/>
      <c r="I293" s="131"/>
      <c r="J293" s="131"/>
      <c r="K293" s="131"/>
      <c r="L293" s="128"/>
      <c r="M293" s="128"/>
      <c r="N293" s="128"/>
      <c r="O293" s="128"/>
    </row>
    <row r="294" spans="1:15" s="132" customFormat="1" ht="15" x14ac:dyDescent="0.2">
      <c r="A294" s="224"/>
      <c r="B294" s="224"/>
      <c r="E294" s="131"/>
      <c r="F294" s="131"/>
      <c r="G294" s="131"/>
      <c r="H294" s="131"/>
      <c r="I294" s="131"/>
      <c r="J294" s="131"/>
      <c r="K294" s="131"/>
      <c r="L294" s="128"/>
      <c r="M294" s="128"/>
      <c r="N294" s="128"/>
      <c r="O294" s="128"/>
    </row>
    <row r="295" spans="1:15" s="132" customFormat="1" ht="15" x14ac:dyDescent="0.2">
      <c r="A295" s="224"/>
      <c r="B295" s="224"/>
      <c r="E295" s="131"/>
      <c r="F295" s="131"/>
      <c r="G295" s="131"/>
      <c r="H295" s="131"/>
      <c r="I295" s="131"/>
      <c r="J295" s="131"/>
      <c r="K295" s="131"/>
      <c r="L295" s="128"/>
      <c r="M295" s="128"/>
      <c r="N295" s="128"/>
      <c r="O295" s="128"/>
    </row>
    <row r="296" spans="1:15" s="132" customFormat="1" ht="15" x14ac:dyDescent="0.2">
      <c r="A296" s="224"/>
      <c r="B296" s="224"/>
      <c r="E296" s="131"/>
      <c r="F296" s="131"/>
      <c r="G296" s="131"/>
      <c r="H296" s="131"/>
      <c r="I296" s="131"/>
      <c r="J296" s="131"/>
      <c r="K296" s="131"/>
      <c r="L296" s="128"/>
      <c r="M296" s="128"/>
      <c r="N296" s="128"/>
      <c r="O296" s="128"/>
    </row>
    <row r="297" spans="1:15" s="132" customFormat="1" ht="15" x14ac:dyDescent="0.2">
      <c r="A297" s="224"/>
      <c r="B297" s="224"/>
      <c r="E297" s="131"/>
      <c r="F297" s="131"/>
      <c r="G297" s="131"/>
      <c r="H297" s="131"/>
      <c r="I297" s="131"/>
      <c r="J297" s="131"/>
      <c r="K297" s="131"/>
      <c r="L297" s="128"/>
      <c r="M297" s="128"/>
      <c r="N297" s="128"/>
      <c r="O297" s="128"/>
    </row>
    <row r="298" spans="1:15" s="132" customFormat="1" ht="15" x14ac:dyDescent="0.2">
      <c r="A298" s="224"/>
      <c r="B298" s="224"/>
      <c r="E298" s="131"/>
      <c r="F298" s="131"/>
      <c r="G298" s="131"/>
      <c r="H298" s="131"/>
      <c r="I298" s="131"/>
      <c r="J298" s="131"/>
      <c r="K298" s="131"/>
      <c r="L298" s="128"/>
      <c r="M298" s="128"/>
      <c r="N298" s="128"/>
      <c r="O298" s="128"/>
    </row>
    <row r="299" spans="1:15" s="132" customFormat="1" ht="15" x14ac:dyDescent="0.2">
      <c r="A299" s="224"/>
      <c r="B299" s="224"/>
      <c r="E299" s="131"/>
      <c r="F299" s="131"/>
      <c r="G299" s="131"/>
      <c r="H299" s="131"/>
      <c r="I299" s="131"/>
      <c r="J299" s="131"/>
      <c r="K299" s="131"/>
      <c r="L299" s="128"/>
      <c r="M299" s="128"/>
      <c r="N299" s="128"/>
      <c r="O299" s="128"/>
    </row>
    <row r="300" spans="1:15" s="132" customFormat="1" ht="15" x14ac:dyDescent="0.2">
      <c r="A300" s="224"/>
      <c r="B300" s="224"/>
      <c r="E300" s="131"/>
      <c r="F300" s="131"/>
      <c r="G300" s="131"/>
      <c r="H300" s="131"/>
      <c r="I300" s="131"/>
      <c r="J300" s="131"/>
      <c r="K300" s="131"/>
      <c r="L300" s="128"/>
      <c r="M300" s="128"/>
      <c r="N300" s="128"/>
      <c r="O300" s="128"/>
    </row>
    <row r="301" spans="1:15" s="132" customFormat="1" ht="15" x14ac:dyDescent="0.2">
      <c r="A301" s="224"/>
      <c r="B301" s="224"/>
      <c r="E301" s="131"/>
      <c r="F301" s="131"/>
      <c r="G301" s="131"/>
      <c r="H301" s="131"/>
      <c r="I301" s="131"/>
      <c r="J301" s="131"/>
      <c r="K301" s="131"/>
      <c r="L301" s="128"/>
      <c r="M301" s="128"/>
      <c r="N301" s="128"/>
      <c r="O301" s="128"/>
    </row>
    <row r="302" spans="1:15" s="132" customFormat="1" ht="15" x14ac:dyDescent="0.2">
      <c r="A302" s="224"/>
      <c r="B302" s="224"/>
      <c r="E302" s="131"/>
      <c r="F302" s="131"/>
      <c r="G302" s="131"/>
      <c r="H302" s="131"/>
      <c r="I302" s="131"/>
      <c r="J302" s="131"/>
      <c r="K302" s="131"/>
      <c r="L302" s="128"/>
      <c r="M302" s="128"/>
      <c r="N302" s="128"/>
      <c r="O302" s="128"/>
    </row>
    <row r="303" spans="1:15" s="132" customFormat="1" ht="15" x14ac:dyDescent="0.2">
      <c r="A303" s="224"/>
      <c r="B303" s="224"/>
      <c r="E303" s="131"/>
      <c r="F303" s="131"/>
      <c r="G303" s="131"/>
      <c r="H303" s="131"/>
      <c r="I303" s="131"/>
      <c r="J303" s="131"/>
      <c r="K303" s="131"/>
      <c r="L303" s="128"/>
      <c r="M303" s="128"/>
      <c r="N303" s="128"/>
      <c r="O303" s="128"/>
    </row>
    <row r="304" spans="1:15" s="132" customFormat="1" ht="15" x14ac:dyDescent="0.2">
      <c r="A304" s="224"/>
      <c r="B304" s="224"/>
      <c r="E304" s="131"/>
      <c r="F304" s="131"/>
      <c r="G304" s="131"/>
      <c r="H304" s="131"/>
      <c r="I304" s="131"/>
      <c r="J304" s="131"/>
      <c r="K304" s="131"/>
      <c r="L304" s="128"/>
      <c r="M304" s="128"/>
      <c r="N304" s="128"/>
      <c r="O304" s="128"/>
    </row>
    <row r="305" spans="1:15" s="132" customFormat="1" ht="15" x14ac:dyDescent="0.2">
      <c r="A305" s="224"/>
      <c r="B305" s="224"/>
      <c r="E305" s="131"/>
      <c r="F305" s="131"/>
      <c r="G305" s="131"/>
      <c r="H305" s="131"/>
      <c r="I305" s="131"/>
      <c r="J305" s="131"/>
      <c r="K305" s="131"/>
      <c r="L305" s="128"/>
      <c r="M305" s="128"/>
      <c r="N305" s="128"/>
      <c r="O305" s="128"/>
    </row>
    <row r="306" spans="1:15" s="132" customFormat="1" ht="15" x14ac:dyDescent="0.2">
      <c r="A306" s="224"/>
      <c r="B306" s="224"/>
      <c r="E306" s="131"/>
      <c r="F306" s="131"/>
      <c r="G306" s="131"/>
      <c r="H306" s="131"/>
      <c r="I306" s="131"/>
      <c r="J306" s="131"/>
      <c r="K306" s="131"/>
      <c r="L306" s="128"/>
      <c r="M306" s="128"/>
      <c r="N306" s="128"/>
      <c r="O306" s="128"/>
    </row>
    <row r="307" spans="1:15" s="132" customFormat="1" ht="15" x14ac:dyDescent="0.2">
      <c r="A307" s="224"/>
      <c r="B307" s="224"/>
      <c r="E307" s="131"/>
      <c r="F307" s="131"/>
      <c r="G307" s="131"/>
      <c r="H307" s="131"/>
      <c r="I307" s="131"/>
      <c r="J307" s="131"/>
      <c r="K307" s="131"/>
      <c r="L307" s="128"/>
      <c r="M307" s="128"/>
      <c r="N307" s="128"/>
      <c r="O307" s="128"/>
    </row>
    <row r="308" spans="1:15" s="132" customFormat="1" ht="15" x14ac:dyDescent="0.2">
      <c r="A308" s="224"/>
      <c r="B308" s="224"/>
      <c r="E308" s="131"/>
      <c r="F308" s="131"/>
      <c r="G308" s="131"/>
      <c r="H308" s="131"/>
      <c r="I308" s="131"/>
      <c r="J308" s="131"/>
      <c r="K308" s="131"/>
      <c r="L308" s="128"/>
      <c r="M308" s="128"/>
      <c r="N308" s="128"/>
      <c r="O308" s="128"/>
    </row>
    <row r="309" spans="1:15" s="132" customFormat="1" ht="15" x14ac:dyDescent="0.2">
      <c r="A309" s="224"/>
      <c r="B309" s="224"/>
      <c r="E309" s="131"/>
      <c r="F309" s="131"/>
      <c r="G309" s="131"/>
      <c r="H309" s="131"/>
      <c r="I309" s="131"/>
      <c r="J309" s="131"/>
      <c r="K309" s="131"/>
      <c r="L309" s="128"/>
      <c r="M309" s="128"/>
      <c r="N309" s="128"/>
      <c r="O309" s="128"/>
    </row>
    <row r="310" spans="1:15" s="132" customFormat="1" ht="15" x14ac:dyDescent="0.2">
      <c r="A310" s="224"/>
      <c r="B310" s="224"/>
      <c r="E310" s="131"/>
      <c r="F310" s="131"/>
      <c r="G310" s="131"/>
      <c r="H310" s="131"/>
      <c r="I310" s="131"/>
      <c r="J310" s="131"/>
      <c r="K310" s="131"/>
      <c r="L310" s="128"/>
      <c r="M310" s="128"/>
      <c r="N310" s="128"/>
      <c r="O310" s="128"/>
    </row>
    <row r="311" spans="1:15" s="132" customFormat="1" ht="15" x14ac:dyDescent="0.2">
      <c r="A311" s="224"/>
      <c r="B311" s="224"/>
      <c r="E311" s="131"/>
      <c r="F311" s="131"/>
      <c r="G311" s="131"/>
      <c r="H311" s="131"/>
      <c r="I311" s="131"/>
      <c r="J311" s="131"/>
      <c r="K311" s="131"/>
      <c r="L311" s="128"/>
      <c r="M311" s="128"/>
      <c r="N311" s="128"/>
      <c r="O311" s="128"/>
    </row>
    <row r="312" spans="1:15" s="132" customFormat="1" ht="15" x14ac:dyDescent="0.2">
      <c r="A312" s="224"/>
      <c r="B312" s="224"/>
      <c r="E312" s="131"/>
      <c r="F312" s="131"/>
      <c r="G312" s="131"/>
      <c r="H312" s="131"/>
      <c r="I312" s="131"/>
      <c r="J312" s="131"/>
      <c r="K312" s="131"/>
      <c r="L312" s="128"/>
      <c r="M312" s="128"/>
      <c r="N312" s="128"/>
      <c r="O312" s="128"/>
    </row>
    <row r="313" spans="1:15" s="132" customFormat="1" ht="15" x14ac:dyDescent="0.2">
      <c r="A313" s="224"/>
      <c r="B313" s="224"/>
      <c r="E313" s="131"/>
      <c r="F313" s="131"/>
      <c r="G313" s="131"/>
      <c r="H313" s="131"/>
      <c r="I313" s="131"/>
      <c r="J313" s="131"/>
      <c r="K313" s="131"/>
      <c r="L313" s="128"/>
      <c r="M313" s="128"/>
      <c r="N313" s="128"/>
      <c r="O313" s="128"/>
    </row>
    <row r="314" spans="1:15" s="132" customFormat="1" ht="15" x14ac:dyDescent="0.2">
      <c r="A314" s="224"/>
      <c r="B314" s="224"/>
      <c r="E314" s="131"/>
      <c r="F314" s="131"/>
      <c r="G314" s="131"/>
      <c r="H314" s="131"/>
      <c r="I314" s="131"/>
      <c r="J314" s="131"/>
      <c r="K314" s="131"/>
      <c r="L314" s="128"/>
      <c r="M314" s="128"/>
      <c r="N314" s="128"/>
      <c r="O314" s="128"/>
    </row>
    <row r="315" spans="1:15" s="132" customFormat="1" ht="15" x14ac:dyDescent="0.2">
      <c r="A315" s="224"/>
      <c r="B315" s="224"/>
      <c r="E315" s="131"/>
      <c r="F315" s="131"/>
      <c r="G315" s="131"/>
      <c r="H315" s="131"/>
      <c r="I315" s="131"/>
      <c r="J315" s="131"/>
      <c r="K315" s="131"/>
      <c r="L315" s="128"/>
      <c r="M315" s="128"/>
      <c r="N315" s="128"/>
      <c r="O315" s="128"/>
    </row>
    <row r="316" spans="1:15" s="132" customFormat="1" ht="15" x14ac:dyDescent="0.2">
      <c r="A316" s="224"/>
      <c r="B316" s="224"/>
      <c r="E316" s="131"/>
      <c r="F316" s="131"/>
      <c r="G316" s="131"/>
      <c r="H316" s="131"/>
      <c r="I316" s="131"/>
      <c r="J316" s="131"/>
      <c r="K316" s="131"/>
      <c r="L316" s="128"/>
      <c r="M316" s="128"/>
      <c r="N316" s="128"/>
      <c r="O316" s="128"/>
    </row>
    <row r="317" spans="1:15" s="132" customFormat="1" ht="15" x14ac:dyDescent="0.2">
      <c r="A317" s="224"/>
      <c r="B317" s="224"/>
      <c r="E317" s="131"/>
      <c r="F317" s="131"/>
      <c r="G317" s="131"/>
      <c r="H317" s="131"/>
      <c r="I317" s="131"/>
      <c r="J317" s="131"/>
      <c r="K317" s="131"/>
      <c r="L317" s="128"/>
      <c r="M317" s="128"/>
      <c r="N317" s="128"/>
      <c r="O317" s="128"/>
    </row>
    <row r="318" spans="1:15" s="132" customFormat="1" ht="15" x14ac:dyDescent="0.2">
      <c r="A318" s="224"/>
      <c r="B318" s="224"/>
      <c r="E318" s="131"/>
      <c r="F318" s="131"/>
      <c r="G318" s="131"/>
      <c r="H318" s="131"/>
      <c r="I318" s="131"/>
      <c r="J318" s="131"/>
      <c r="K318" s="131"/>
      <c r="L318" s="128"/>
      <c r="M318" s="128"/>
      <c r="N318" s="128"/>
      <c r="O318" s="128"/>
    </row>
    <row r="319" spans="1:15" s="132" customFormat="1" ht="15" x14ac:dyDescent="0.2">
      <c r="A319" s="224"/>
      <c r="B319" s="224"/>
      <c r="E319" s="131"/>
      <c r="F319" s="131"/>
      <c r="G319" s="131"/>
      <c r="H319" s="131"/>
      <c r="I319" s="131"/>
      <c r="J319" s="131"/>
      <c r="K319" s="131"/>
      <c r="L319" s="128"/>
      <c r="M319" s="128"/>
      <c r="N319" s="128"/>
      <c r="O319" s="128"/>
    </row>
    <row r="320" spans="1:15" s="132" customFormat="1" ht="15" x14ac:dyDescent="0.2">
      <c r="A320" s="224"/>
      <c r="B320" s="224"/>
      <c r="E320" s="131"/>
      <c r="F320" s="131"/>
      <c r="G320" s="131"/>
      <c r="H320" s="131"/>
      <c r="I320" s="131"/>
      <c r="J320" s="131"/>
      <c r="K320" s="131"/>
      <c r="L320" s="128"/>
      <c r="M320" s="128"/>
      <c r="N320" s="128"/>
      <c r="O320" s="128"/>
    </row>
    <row r="321" spans="1:15" s="132" customFormat="1" ht="15" x14ac:dyDescent="0.2">
      <c r="A321" s="224"/>
      <c r="B321" s="224"/>
      <c r="E321" s="131"/>
      <c r="F321" s="131"/>
      <c r="G321" s="131"/>
      <c r="H321" s="131"/>
      <c r="I321" s="131"/>
      <c r="J321" s="131"/>
      <c r="K321" s="131"/>
      <c r="L321" s="128"/>
      <c r="M321" s="128"/>
      <c r="N321" s="128"/>
      <c r="O321" s="128"/>
    </row>
    <row r="322" spans="1:15" s="132" customFormat="1" ht="15" x14ac:dyDescent="0.2">
      <c r="A322" s="224"/>
      <c r="B322" s="224"/>
      <c r="E322" s="131"/>
      <c r="F322" s="131"/>
      <c r="G322" s="131"/>
      <c r="H322" s="131"/>
      <c r="I322" s="131"/>
      <c r="J322" s="131"/>
      <c r="K322" s="131"/>
      <c r="L322" s="128"/>
      <c r="M322" s="128"/>
      <c r="N322" s="128"/>
      <c r="O322" s="128"/>
    </row>
    <row r="323" spans="1:15" s="132" customFormat="1" ht="15" x14ac:dyDescent="0.2">
      <c r="A323" s="224"/>
      <c r="B323" s="224"/>
      <c r="E323" s="131"/>
      <c r="F323" s="131"/>
      <c r="G323" s="131"/>
      <c r="H323" s="131"/>
      <c r="I323" s="131"/>
      <c r="J323" s="131"/>
      <c r="K323" s="131"/>
      <c r="L323" s="128"/>
      <c r="M323" s="128"/>
      <c r="N323" s="128"/>
      <c r="O323" s="128"/>
    </row>
    <row r="324" spans="1:15" s="132" customFormat="1" ht="15" x14ac:dyDescent="0.2">
      <c r="A324" s="224"/>
      <c r="B324" s="224"/>
      <c r="E324" s="131"/>
      <c r="F324" s="131"/>
      <c r="G324" s="131"/>
      <c r="H324" s="131"/>
      <c r="I324" s="131"/>
      <c r="J324" s="131"/>
      <c r="K324" s="131"/>
      <c r="L324" s="128"/>
      <c r="M324" s="128"/>
      <c r="N324" s="128"/>
      <c r="O324" s="128"/>
    </row>
    <row r="325" spans="1:15" s="132" customFormat="1" ht="15" x14ac:dyDescent="0.2">
      <c r="A325" s="224"/>
      <c r="B325" s="224"/>
      <c r="E325" s="131"/>
      <c r="F325" s="131"/>
      <c r="G325" s="131"/>
      <c r="H325" s="131"/>
      <c r="I325" s="131"/>
      <c r="J325" s="131"/>
      <c r="K325" s="131"/>
      <c r="L325" s="128"/>
      <c r="M325" s="128"/>
      <c r="N325" s="128"/>
      <c r="O325" s="128"/>
    </row>
    <row r="326" spans="1:15" s="132" customFormat="1" ht="15" x14ac:dyDescent="0.2">
      <c r="A326" s="224"/>
      <c r="B326" s="224"/>
      <c r="E326" s="131"/>
      <c r="F326" s="131"/>
      <c r="G326" s="131"/>
      <c r="H326" s="131"/>
      <c r="I326" s="131"/>
      <c r="J326" s="131"/>
      <c r="K326" s="131"/>
      <c r="L326" s="128"/>
      <c r="M326" s="128"/>
      <c r="N326" s="128"/>
      <c r="O326" s="128"/>
    </row>
    <row r="327" spans="1:15" s="132" customFormat="1" ht="15" x14ac:dyDescent="0.2">
      <c r="A327" s="224"/>
      <c r="B327" s="224"/>
      <c r="E327" s="131"/>
      <c r="F327" s="131"/>
      <c r="G327" s="131"/>
      <c r="H327" s="131"/>
      <c r="I327" s="131"/>
      <c r="J327" s="131"/>
      <c r="K327" s="131"/>
      <c r="L327" s="128"/>
      <c r="M327" s="128"/>
      <c r="N327" s="128"/>
      <c r="O327" s="128"/>
    </row>
    <row r="328" spans="1:15" s="132" customFormat="1" ht="15" x14ac:dyDescent="0.2">
      <c r="A328" s="224"/>
      <c r="B328" s="224"/>
      <c r="E328" s="131"/>
      <c r="F328" s="131"/>
      <c r="G328" s="131"/>
      <c r="H328" s="131"/>
      <c r="I328" s="131"/>
      <c r="J328" s="131"/>
      <c r="K328" s="131"/>
      <c r="L328" s="128"/>
      <c r="M328" s="128"/>
      <c r="N328" s="128"/>
      <c r="O328" s="128"/>
    </row>
    <row r="329" spans="1:15" s="132" customFormat="1" ht="15" x14ac:dyDescent="0.2">
      <c r="A329" s="224"/>
      <c r="B329" s="224"/>
      <c r="E329" s="131"/>
      <c r="F329" s="131"/>
      <c r="G329" s="131"/>
      <c r="H329" s="131"/>
      <c r="I329" s="131"/>
      <c r="J329" s="131"/>
      <c r="K329" s="131"/>
      <c r="L329" s="128"/>
      <c r="M329" s="128"/>
      <c r="N329" s="128"/>
      <c r="O329" s="128"/>
    </row>
    <row r="330" spans="1:15" s="132" customFormat="1" ht="15" x14ac:dyDescent="0.2">
      <c r="A330" s="224"/>
      <c r="B330" s="224"/>
      <c r="E330" s="131"/>
      <c r="F330" s="131"/>
      <c r="G330" s="131"/>
      <c r="H330" s="131"/>
      <c r="I330" s="131"/>
      <c r="J330" s="131"/>
      <c r="K330" s="131"/>
      <c r="L330" s="128"/>
      <c r="M330" s="128"/>
      <c r="N330" s="128"/>
      <c r="O330" s="128"/>
    </row>
    <row r="331" spans="1:15" s="132" customFormat="1" ht="15" x14ac:dyDescent="0.2">
      <c r="A331" s="224"/>
      <c r="B331" s="224"/>
      <c r="E331" s="131"/>
      <c r="F331" s="131"/>
      <c r="G331" s="131"/>
      <c r="H331" s="131"/>
      <c r="I331" s="131"/>
      <c r="J331" s="131"/>
      <c r="K331" s="131"/>
      <c r="L331" s="128"/>
      <c r="M331" s="128"/>
      <c r="N331" s="128"/>
      <c r="O331" s="128"/>
    </row>
    <row r="332" spans="1:15" s="132" customFormat="1" ht="15" x14ac:dyDescent="0.2">
      <c r="A332" s="224"/>
      <c r="B332" s="224"/>
      <c r="E332" s="131"/>
      <c r="F332" s="131"/>
      <c r="G332" s="131"/>
      <c r="H332" s="131"/>
      <c r="I332" s="131"/>
      <c r="J332" s="131"/>
      <c r="K332" s="131"/>
      <c r="L332" s="128"/>
      <c r="M332" s="128"/>
      <c r="N332" s="128"/>
      <c r="O332" s="128"/>
    </row>
    <row r="333" spans="1:15" s="132" customFormat="1" ht="15" x14ac:dyDescent="0.2">
      <c r="A333" s="224"/>
      <c r="B333" s="224"/>
      <c r="E333" s="131"/>
      <c r="F333" s="131"/>
      <c r="G333" s="131"/>
      <c r="H333" s="131"/>
      <c r="I333" s="131"/>
      <c r="J333" s="131"/>
      <c r="K333" s="131"/>
      <c r="L333" s="128"/>
      <c r="M333" s="128"/>
      <c r="N333" s="128"/>
      <c r="O333" s="128"/>
    </row>
    <row r="334" spans="1:15" s="132" customFormat="1" ht="15" x14ac:dyDescent="0.2">
      <c r="A334" s="224"/>
      <c r="B334" s="224"/>
      <c r="E334" s="131"/>
      <c r="F334" s="131"/>
      <c r="G334" s="131"/>
      <c r="H334" s="131"/>
      <c r="I334" s="131"/>
      <c r="J334" s="131"/>
      <c r="K334" s="131"/>
      <c r="L334" s="128"/>
      <c r="M334" s="128"/>
      <c r="N334" s="128"/>
      <c r="O334" s="128"/>
    </row>
    <row r="335" spans="1:15" s="132" customFormat="1" ht="15" x14ac:dyDescent="0.2">
      <c r="A335" s="224"/>
      <c r="B335" s="224"/>
      <c r="E335" s="131"/>
      <c r="F335" s="131"/>
      <c r="G335" s="131"/>
      <c r="H335" s="131"/>
      <c r="I335" s="131"/>
      <c r="J335" s="131"/>
      <c r="K335" s="131"/>
      <c r="L335" s="128"/>
      <c r="M335" s="128"/>
      <c r="N335" s="128"/>
      <c r="O335" s="128"/>
    </row>
    <row r="336" spans="1:15" s="132" customFormat="1" ht="15" x14ac:dyDescent="0.2">
      <c r="A336" s="224"/>
      <c r="B336" s="224"/>
      <c r="E336" s="131"/>
      <c r="F336" s="131"/>
      <c r="G336" s="131"/>
      <c r="H336" s="131"/>
      <c r="I336" s="131"/>
      <c r="J336" s="131"/>
      <c r="K336" s="131"/>
      <c r="L336" s="128"/>
      <c r="M336" s="128"/>
      <c r="N336" s="128"/>
      <c r="O336" s="128"/>
    </row>
    <row r="337" spans="1:15" s="132" customFormat="1" ht="15" x14ac:dyDescent="0.2">
      <c r="A337" s="224"/>
      <c r="B337" s="224"/>
      <c r="E337" s="131"/>
      <c r="F337" s="131"/>
      <c r="G337" s="131"/>
      <c r="H337" s="131"/>
      <c r="I337" s="131"/>
      <c r="J337" s="131"/>
      <c r="K337" s="131"/>
      <c r="L337" s="128"/>
      <c r="M337" s="128"/>
      <c r="N337" s="128"/>
      <c r="O337" s="128"/>
    </row>
    <row r="338" spans="1:15" s="132" customFormat="1" ht="15" x14ac:dyDescent="0.2">
      <c r="A338" s="224"/>
      <c r="B338" s="224"/>
      <c r="E338" s="131"/>
      <c r="F338" s="131"/>
      <c r="G338" s="131"/>
      <c r="H338" s="131"/>
      <c r="I338" s="131"/>
      <c r="J338" s="131"/>
      <c r="K338" s="131"/>
      <c r="L338" s="128"/>
      <c r="M338" s="128"/>
      <c r="N338" s="128"/>
      <c r="O338" s="128"/>
    </row>
    <row r="339" spans="1:15" s="132" customFormat="1" ht="15" x14ac:dyDescent="0.2">
      <c r="A339" s="224"/>
      <c r="B339" s="224"/>
      <c r="E339" s="131"/>
      <c r="F339" s="131"/>
      <c r="G339" s="131"/>
      <c r="H339" s="131"/>
      <c r="I339" s="131"/>
      <c r="J339" s="131"/>
      <c r="K339" s="131"/>
      <c r="L339" s="128"/>
      <c r="M339" s="128"/>
      <c r="N339" s="128"/>
      <c r="O339" s="128"/>
    </row>
    <row r="340" spans="1:15" s="132" customFormat="1" ht="15" x14ac:dyDescent="0.2">
      <c r="A340" s="224"/>
      <c r="B340" s="224"/>
      <c r="E340" s="131"/>
      <c r="F340" s="131"/>
      <c r="G340" s="131"/>
      <c r="H340" s="131"/>
      <c r="I340" s="131"/>
      <c r="J340" s="131"/>
      <c r="K340" s="131"/>
      <c r="L340" s="128"/>
      <c r="M340" s="128"/>
      <c r="N340" s="128"/>
      <c r="O340" s="128"/>
    </row>
    <row r="341" spans="1:15" s="132" customFormat="1" ht="15" x14ac:dyDescent="0.2">
      <c r="A341" s="224"/>
      <c r="B341" s="224"/>
      <c r="E341" s="131"/>
      <c r="F341" s="131"/>
      <c r="G341" s="131"/>
      <c r="H341" s="131"/>
      <c r="I341" s="131"/>
      <c r="J341" s="131"/>
      <c r="K341" s="131"/>
      <c r="L341" s="128"/>
      <c r="M341" s="128"/>
      <c r="N341" s="128"/>
      <c r="O341" s="128"/>
    </row>
    <row r="342" spans="1:15" s="132" customFormat="1" ht="15" x14ac:dyDescent="0.2">
      <c r="A342" s="224"/>
      <c r="B342" s="224"/>
      <c r="E342" s="131"/>
      <c r="F342" s="131"/>
      <c r="G342" s="131"/>
      <c r="H342" s="131"/>
      <c r="I342" s="131"/>
      <c r="J342" s="131"/>
      <c r="K342" s="131"/>
      <c r="L342" s="128"/>
      <c r="M342" s="128"/>
      <c r="N342" s="128"/>
      <c r="O342" s="128"/>
    </row>
    <row r="343" spans="1:15" s="132" customFormat="1" ht="15" x14ac:dyDescent="0.2">
      <c r="A343" s="224"/>
      <c r="B343" s="224"/>
      <c r="E343" s="131"/>
      <c r="F343" s="131"/>
      <c r="G343" s="131"/>
      <c r="H343" s="131"/>
      <c r="I343" s="131"/>
      <c r="J343" s="131"/>
      <c r="K343" s="131"/>
      <c r="L343" s="128"/>
      <c r="M343" s="128"/>
      <c r="N343" s="128"/>
      <c r="O343" s="128"/>
    </row>
    <row r="344" spans="1:15" s="132" customFormat="1" ht="15" x14ac:dyDescent="0.2">
      <c r="A344" s="224"/>
      <c r="B344" s="224"/>
      <c r="E344" s="131"/>
      <c r="F344" s="131"/>
      <c r="G344" s="131"/>
      <c r="H344" s="131"/>
      <c r="I344" s="131"/>
      <c r="J344" s="131"/>
      <c r="K344" s="131"/>
      <c r="L344" s="128"/>
      <c r="M344" s="128"/>
      <c r="N344" s="128"/>
      <c r="O344" s="128"/>
    </row>
    <row r="345" spans="1:15" s="132" customFormat="1" ht="15" x14ac:dyDescent="0.2">
      <c r="A345" s="224"/>
      <c r="B345" s="224"/>
      <c r="E345" s="131"/>
      <c r="F345" s="131"/>
      <c r="G345" s="131"/>
      <c r="H345" s="131"/>
      <c r="I345" s="131"/>
      <c r="J345" s="131"/>
      <c r="K345" s="131"/>
      <c r="L345" s="128"/>
      <c r="M345" s="128"/>
      <c r="N345" s="128"/>
      <c r="O345" s="128"/>
    </row>
    <row r="346" spans="1:15" s="132" customFormat="1" ht="15" x14ac:dyDescent="0.2">
      <c r="A346" s="224"/>
      <c r="B346" s="224"/>
      <c r="E346" s="131"/>
      <c r="F346" s="131"/>
      <c r="G346" s="131"/>
      <c r="H346" s="131"/>
      <c r="I346" s="131"/>
      <c r="J346" s="131"/>
      <c r="K346" s="131"/>
      <c r="L346" s="128"/>
      <c r="M346" s="128"/>
      <c r="N346" s="128"/>
      <c r="O346" s="128"/>
    </row>
    <row r="347" spans="1:15" s="132" customFormat="1" ht="15" x14ac:dyDescent="0.2">
      <c r="A347" s="224"/>
      <c r="B347" s="224"/>
      <c r="E347" s="131"/>
      <c r="F347" s="131"/>
      <c r="G347" s="131"/>
      <c r="H347" s="131"/>
      <c r="I347" s="131"/>
      <c r="J347" s="131"/>
      <c r="K347" s="131"/>
      <c r="L347" s="128"/>
      <c r="M347" s="128"/>
      <c r="N347" s="128"/>
      <c r="O347" s="128"/>
    </row>
    <row r="348" spans="1:15" s="132" customFormat="1" ht="15" x14ac:dyDescent="0.2">
      <c r="A348" s="224"/>
      <c r="B348" s="224"/>
      <c r="E348" s="131"/>
      <c r="F348" s="131"/>
      <c r="G348" s="131"/>
      <c r="H348" s="131"/>
      <c r="I348" s="131"/>
      <c r="J348" s="131"/>
      <c r="K348" s="131"/>
      <c r="L348" s="128"/>
      <c r="M348" s="128"/>
      <c r="N348" s="128"/>
      <c r="O348" s="128"/>
    </row>
    <row r="349" spans="1:15" s="132" customFormat="1" ht="15" x14ac:dyDescent="0.2">
      <c r="A349" s="224"/>
      <c r="B349" s="224"/>
      <c r="E349" s="131"/>
      <c r="F349" s="131"/>
      <c r="G349" s="131"/>
      <c r="H349" s="131"/>
      <c r="I349" s="131"/>
      <c r="J349" s="131"/>
      <c r="K349" s="131"/>
      <c r="L349" s="128"/>
      <c r="M349" s="128"/>
      <c r="N349" s="128"/>
      <c r="O349" s="128"/>
    </row>
    <row r="350" spans="1:15" s="132" customFormat="1" ht="15" x14ac:dyDescent="0.2">
      <c r="A350" s="224"/>
      <c r="B350" s="224"/>
      <c r="E350" s="131"/>
      <c r="F350" s="131"/>
      <c r="G350" s="131"/>
      <c r="H350" s="131"/>
      <c r="I350" s="131"/>
      <c r="J350" s="131"/>
      <c r="K350" s="131"/>
      <c r="L350" s="128"/>
      <c r="M350" s="128"/>
      <c r="N350" s="128"/>
      <c r="O350" s="128"/>
    </row>
    <row r="351" spans="1:15" s="132" customFormat="1" ht="15" x14ac:dyDescent="0.2">
      <c r="A351" s="224"/>
      <c r="B351" s="224"/>
      <c r="E351" s="131"/>
      <c r="F351" s="131"/>
      <c r="G351" s="131"/>
      <c r="H351" s="131"/>
      <c r="I351" s="131"/>
      <c r="J351" s="131"/>
      <c r="K351" s="131"/>
      <c r="L351" s="128"/>
      <c r="M351" s="128"/>
      <c r="N351" s="128"/>
      <c r="O351" s="128"/>
    </row>
    <row r="352" spans="1:15" s="132" customFormat="1" ht="15" x14ac:dyDescent="0.2">
      <c r="A352" s="224"/>
      <c r="B352" s="224"/>
      <c r="E352" s="131"/>
      <c r="F352" s="131"/>
      <c r="G352" s="131"/>
      <c r="H352" s="131"/>
      <c r="I352" s="131"/>
      <c r="J352" s="131"/>
      <c r="K352" s="131"/>
      <c r="L352" s="128"/>
      <c r="M352" s="128"/>
      <c r="N352" s="128"/>
      <c r="O352" s="128"/>
    </row>
    <row r="353" spans="1:15" s="132" customFormat="1" ht="15" x14ac:dyDescent="0.2">
      <c r="A353" s="224"/>
      <c r="B353" s="224"/>
      <c r="E353" s="131"/>
      <c r="F353" s="131"/>
      <c r="G353" s="131"/>
      <c r="H353" s="131"/>
      <c r="I353" s="131"/>
      <c r="J353" s="131"/>
      <c r="K353" s="131"/>
      <c r="L353" s="128"/>
      <c r="M353" s="128"/>
      <c r="N353" s="128"/>
      <c r="O353" s="128"/>
    </row>
    <row r="354" spans="1:15" s="132" customFormat="1" ht="15" x14ac:dyDescent="0.2">
      <c r="A354" s="224"/>
      <c r="B354" s="224"/>
      <c r="E354" s="131"/>
      <c r="F354" s="131"/>
      <c r="G354" s="131"/>
      <c r="H354" s="131"/>
      <c r="I354" s="131"/>
      <c r="J354" s="131"/>
      <c r="K354" s="131"/>
      <c r="L354" s="128"/>
      <c r="M354" s="128"/>
      <c r="N354" s="128"/>
      <c r="O354" s="128"/>
    </row>
    <row r="355" spans="1:15" s="132" customFormat="1" ht="15" x14ac:dyDescent="0.2">
      <c r="A355" s="224"/>
      <c r="B355" s="224"/>
      <c r="E355" s="131"/>
      <c r="F355" s="131"/>
      <c r="G355" s="131"/>
      <c r="H355" s="131"/>
      <c r="I355" s="131"/>
      <c r="J355" s="131"/>
      <c r="K355" s="131"/>
      <c r="L355" s="128"/>
      <c r="M355" s="128"/>
      <c r="N355" s="128"/>
      <c r="O355" s="128"/>
    </row>
    <row r="356" spans="1:15" s="132" customFormat="1" ht="15" x14ac:dyDescent="0.2">
      <c r="A356" s="224"/>
      <c r="B356" s="224"/>
      <c r="E356" s="131"/>
      <c r="F356" s="131"/>
      <c r="G356" s="131"/>
      <c r="H356" s="131"/>
      <c r="I356" s="131"/>
      <c r="J356" s="131"/>
      <c r="K356" s="131"/>
      <c r="L356" s="128"/>
      <c r="M356" s="128"/>
      <c r="N356" s="128"/>
      <c r="O356" s="128"/>
    </row>
    <row r="357" spans="1:15" s="132" customFormat="1" ht="15" x14ac:dyDescent="0.2">
      <c r="A357" s="224"/>
      <c r="B357" s="224"/>
      <c r="E357" s="131"/>
      <c r="F357" s="131"/>
      <c r="G357" s="131"/>
      <c r="H357" s="131"/>
      <c r="I357" s="131"/>
      <c r="J357" s="131"/>
      <c r="K357" s="131"/>
      <c r="L357" s="128"/>
      <c r="M357" s="128"/>
      <c r="N357" s="128"/>
      <c r="O357" s="128"/>
    </row>
    <row r="358" spans="1:15" s="132" customFormat="1" ht="15" x14ac:dyDescent="0.2">
      <c r="A358" s="224"/>
      <c r="B358" s="224"/>
      <c r="E358" s="131"/>
      <c r="F358" s="131"/>
      <c r="G358" s="131"/>
      <c r="H358" s="131"/>
      <c r="I358" s="131"/>
      <c r="J358" s="131"/>
      <c r="K358" s="131"/>
      <c r="L358" s="128"/>
      <c r="M358" s="128"/>
      <c r="N358" s="128"/>
      <c r="O358" s="128"/>
    </row>
    <row r="359" spans="1:15" s="132" customFormat="1" ht="15" x14ac:dyDescent="0.2">
      <c r="A359" s="224"/>
      <c r="B359" s="224"/>
      <c r="E359" s="131"/>
      <c r="F359" s="131"/>
      <c r="G359" s="131"/>
      <c r="H359" s="131"/>
      <c r="I359" s="131"/>
      <c r="J359" s="131"/>
      <c r="K359" s="131"/>
      <c r="L359" s="128"/>
      <c r="M359" s="128"/>
      <c r="N359" s="128"/>
      <c r="O359" s="128"/>
    </row>
    <row r="360" spans="1:15" s="132" customFormat="1" ht="15" x14ac:dyDescent="0.2">
      <c r="A360" s="224"/>
      <c r="B360" s="224"/>
      <c r="E360" s="131"/>
      <c r="F360" s="131"/>
      <c r="G360" s="131"/>
      <c r="H360" s="131"/>
      <c r="I360" s="131"/>
      <c r="J360" s="131"/>
      <c r="K360" s="131"/>
      <c r="L360" s="128"/>
      <c r="M360" s="128"/>
      <c r="N360" s="128"/>
      <c r="O360" s="128"/>
    </row>
    <row r="361" spans="1:15" s="132" customFormat="1" ht="15" x14ac:dyDescent="0.2">
      <c r="A361" s="224"/>
      <c r="B361" s="224"/>
      <c r="E361" s="131"/>
      <c r="F361" s="131"/>
      <c r="G361" s="131"/>
      <c r="H361" s="131"/>
      <c r="I361" s="131"/>
      <c r="J361" s="131"/>
      <c r="K361" s="131"/>
      <c r="L361" s="128"/>
      <c r="M361" s="128"/>
      <c r="N361" s="128"/>
      <c r="O361" s="128"/>
    </row>
    <row r="362" spans="1:15" s="132" customFormat="1" ht="15" x14ac:dyDescent="0.2">
      <c r="A362" s="224"/>
      <c r="B362" s="224"/>
      <c r="E362" s="131"/>
      <c r="F362" s="131"/>
      <c r="G362" s="131"/>
      <c r="H362" s="131"/>
      <c r="I362" s="131"/>
      <c r="J362" s="131"/>
      <c r="K362" s="131"/>
      <c r="L362" s="128"/>
      <c r="M362" s="128"/>
      <c r="N362" s="128"/>
      <c r="O362" s="128"/>
    </row>
    <row r="363" spans="1:15" s="132" customFormat="1" ht="15" x14ac:dyDescent="0.2">
      <c r="A363" s="224"/>
      <c r="B363" s="224"/>
      <c r="E363" s="131"/>
      <c r="F363" s="131"/>
      <c r="G363" s="131"/>
      <c r="H363" s="131"/>
      <c r="I363" s="131"/>
      <c r="J363" s="131"/>
      <c r="K363" s="131"/>
      <c r="L363" s="128"/>
      <c r="M363" s="128"/>
      <c r="N363" s="128"/>
      <c r="O363" s="128"/>
    </row>
    <row r="364" spans="1:15" s="132" customFormat="1" ht="15" x14ac:dyDescent="0.2">
      <c r="A364" s="224"/>
      <c r="B364" s="224"/>
      <c r="E364" s="131"/>
      <c r="F364" s="131"/>
      <c r="G364" s="131"/>
      <c r="H364" s="131"/>
      <c r="I364" s="131"/>
      <c r="J364" s="131"/>
      <c r="K364" s="131"/>
      <c r="L364" s="128"/>
      <c r="M364" s="128"/>
      <c r="N364" s="128"/>
      <c r="O364" s="128"/>
    </row>
    <row r="365" spans="1:15" s="132" customFormat="1" ht="15" x14ac:dyDescent="0.2">
      <c r="A365" s="224"/>
      <c r="B365" s="224"/>
      <c r="E365" s="131"/>
      <c r="F365" s="131"/>
      <c r="G365" s="131"/>
      <c r="H365" s="131"/>
      <c r="I365" s="131"/>
      <c r="J365" s="131"/>
      <c r="K365" s="131"/>
      <c r="L365" s="128"/>
      <c r="M365" s="128"/>
      <c r="N365" s="128"/>
      <c r="O365" s="128"/>
    </row>
    <row r="366" spans="1:15" s="132" customFormat="1" ht="15" x14ac:dyDescent="0.2">
      <c r="A366" s="224"/>
      <c r="B366" s="224"/>
      <c r="E366" s="131"/>
      <c r="F366" s="131"/>
      <c r="G366" s="131"/>
      <c r="H366" s="131"/>
      <c r="I366" s="131"/>
      <c r="J366" s="131"/>
      <c r="K366" s="131"/>
      <c r="L366" s="128"/>
      <c r="M366" s="128"/>
      <c r="N366" s="128"/>
      <c r="O366" s="128"/>
    </row>
    <row r="367" spans="1:15" s="132" customFormat="1" ht="15" x14ac:dyDescent="0.2">
      <c r="A367" s="224"/>
      <c r="B367" s="224"/>
      <c r="E367" s="131"/>
      <c r="F367" s="131"/>
      <c r="G367" s="131"/>
      <c r="H367" s="131"/>
      <c r="I367" s="131"/>
      <c r="J367" s="131"/>
      <c r="K367" s="131"/>
      <c r="L367" s="128"/>
      <c r="M367" s="128"/>
      <c r="N367" s="128"/>
      <c r="O367" s="128"/>
    </row>
    <row r="368" spans="1:15" s="132" customFormat="1" ht="15" x14ac:dyDescent="0.2">
      <c r="A368" s="224"/>
      <c r="B368" s="224"/>
      <c r="E368" s="131"/>
      <c r="F368" s="131"/>
      <c r="G368" s="131"/>
      <c r="H368" s="131"/>
      <c r="I368" s="131"/>
      <c r="J368" s="131"/>
      <c r="K368" s="131"/>
      <c r="L368" s="128"/>
      <c r="M368" s="128"/>
      <c r="N368" s="128"/>
      <c r="O368" s="128"/>
    </row>
    <row r="369" spans="1:15" s="132" customFormat="1" ht="15" x14ac:dyDescent="0.2">
      <c r="A369" s="224"/>
      <c r="B369" s="224"/>
      <c r="E369" s="131"/>
      <c r="F369" s="131"/>
      <c r="G369" s="131"/>
      <c r="H369" s="131"/>
      <c r="I369" s="131"/>
      <c r="J369" s="131"/>
      <c r="K369" s="131"/>
      <c r="L369" s="128"/>
      <c r="M369" s="128"/>
      <c r="N369" s="128"/>
      <c r="O369" s="128"/>
    </row>
    <row r="370" spans="1:15" s="132" customFormat="1" ht="15" x14ac:dyDescent="0.2">
      <c r="A370" s="224"/>
      <c r="B370" s="224"/>
      <c r="E370" s="131"/>
      <c r="F370" s="131"/>
      <c r="G370" s="131"/>
      <c r="H370" s="131"/>
      <c r="I370" s="131"/>
      <c r="J370" s="131"/>
      <c r="K370" s="131"/>
      <c r="L370" s="128"/>
      <c r="M370" s="128"/>
      <c r="N370" s="128"/>
      <c r="O370" s="128"/>
    </row>
    <row r="371" spans="1:15" s="132" customFormat="1" ht="15" x14ac:dyDescent="0.2">
      <c r="A371" s="224"/>
      <c r="B371" s="224"/>
      <c r="E371" s="131"/>
      <c r="F371" s="131"/>
      <c r="G371" s="131"/>
      <c r="H371" s="131"/>
      <c r="I371" s="131"/>
      <c r="J371" s="131"/>
      <c r="K371" s="131"/>
      <c r="L371" s="128"/>
      <c r="M371" s="128"/>
      <c r="N371" s="128"/>
      <c r="O371" s="128"/>
    </row>
    <row r="372" spans="1:15" s="132" customFormat="1" ht="15" x14ac:dyDescent="0.2">
      <c r="A372" s="224"/>
      <c r="B372" s="224"/>
      <c r="E372" s="131"/>
      <c r="F372" s="131"/>
      <c r="G372" s="131"/>
      <c r="H372" s="131"/>
      <c r="I372" s="131"/>
      <c r="J372" s="131"/>
      <c r="K372" s="131"/>
      <c r="L372" s="128"/>
      <c r="M372" s="128"/>
      <c r="N372" s="128"/>
      <c r="O372" s="128"/>
    </row>
    <row r="373" spans="1:15" s="132" customFormat="1" ht="15" x14ac:dyDescent="0.2">
      <c r="A373" s="224"/>
      <c r="B373" s="224"/>
      <c r="E373" s="131"/>
      <c r="F373" s="131"/>
      <c r="G373" s="131"/>
      <c r="H373" s="131"/>
      <c r="I373" s="131"/>
      <c r="J373" s="131"/>
      <c r="K373" s="131"/>
      <c r="L373" s="128"/>
      <c r="M373" s="128"/>
      <c r="N373" s="128"/>
      <c r="O373" s="128"/>
    </row>
    <row r="374" spans="1:15" s="132" customFormat="1" ht="15" x14ac:dyDescent="0.2">
      <c r="A374" s="224"/>
      <c r="B374" s="224"/>
      <c r="E374" s="131"/>
      <c r="F374" s="131"/>
      <c r="G374" s="131"/>
      <c r="H374" s="131"/>
      <c r="I374" s="131"/>
      <c r="J374" s="131"/>
      <c r="K374" s="131"/>
      <c r="L374" s="128"/>
      <c r="M374" s="128"/>
      <c r="N374" s="128"/>
      <c r="O374" s="128"/>
    </row>
    <row r="375" spans="1:15" s="132" customFormat="1" ht="15" x14ac:dyDescent="0.2">
      <c r="A375" s="224"/>
      <c r="B375" s="224"/>
      <c r="E375" s="131"/>
      <c r="F375" s="131"/>
      <c r="G375" s="131"/>
      <c r="H375" s="131"/>
      <c r="I375" s="131"/>
      <c r="J375" s="131"/>
      <c r="K375" s="131"/>
      <c r="L375" s="128"/>
      <c r="M375" s="128"/>
      <c r="N375" s="128"/>
      <c r="O375" s="128"/>
    </row>
    <row r="376" spans="1:15" s="132" customFormat="1" ht="15" x14ac:dyDescent="0.2">
      <c r="A376" s="224"/>
      <c r="B376" s="224"/>
      <c r="E376" s="131"/>
      <c r="F376" s="131"/>
      <c r="G376" s="131"/>
      <c r="H376" s="131"/>
      <c r="I376" s="131"/>
      <c r="J376" s="131"/>
      <c r="K376" s="131"/>
      <c r="L376" s="128"/>
      <c r="M376" s="128"/>
      <c r="N376" s="128"/>
      <c r="O376" s="128"/>
    </row>
    <row r="377" spans="1:15" s="132" customFormat="1" ht="15" x14ac:dyDescent="0.2">
      <c r="A377" s="224"/>
      <c r="B377" s="224"/>
      <c r="E377" s="131"/>
      <c r="F377" s="131"/>
      <c r="G377" s="131"/>
      <c r="H377" s="131"/>
      <c r="I377" s="131"/>
      <c r="J377" s="131"/>
      <c r="K377" s="131"/>
      <c r="L377" s="128"/>
      <c r="M377" s="128"/>
      <c r="N377" s="128"/>
      <c r="O377" s="128"/>
    </row>
    <row r="378" spans="1:15" s="132" customFormat="1" ht="15" x14ac:dyDescent="0.2">
      <c r="A378" s="224"/>
      <c r="B378" s="224"/>
      <c r="E378" s="131"/>
      <c r="F378" s="131"/>
      <c r="G378" s="131"/>
      <c r="H378" s="131"/>
      <c r="I378" s="131"/>
      <c r="J378" s="131"/>
      <c r="K378" s="131"/>
      <c r="L378" s="128"/>
      <c r="M378" s="128"/>
      <c r="N378" s="128"/>
      <c r="O378" s="128"/>
    </row>
    <row r="379" spans="1:15" s="132" customFormat="1" ht="15" x14ac:dyDescent="0.2">
      <c r="A379" s="224"/>
      <c r="B379" s="224"/>
      <c r="E379" s="131"/>
      <c r="F379" s="131"/>
      <c r="G379" s="131"/>
      <c r="H379" s="131"/>
      <c r="I379" s="131"/>
      <c r="J379" s="131"/>
      <c r="K379" s="131"/>
      <c r="L379" s="128"/>
      <c r="M379" s="128"/>
      <c r="N379" s="128"/>
      <c r="O379" s="128"/>
    </row>
    <row r="380" spans="1:15" s="132" customFormat="1" ht="15" x14ac:dyDescent="0.2">
      <c r="A380" s="224"/>
      <c r="B380" s="224"/>
      <c r="E380" s="131"/>
      <c r="F380" s="131"/>
      <c r="G380" s="131"/>
      <c r="H380" s="131"/>
      <c r="I380" s="131"/>
      <c r="J380" s="131"/>
      <c r="K380" s="131"/>
      <c r="L380" s="128"/>
      <c r="M380" s="128"/>
      <c r="N380" s="128"/>
      <c r="O380" s="128"/>
    </row>
    <row r="381" spans="1:15" s="132" customFormat="1" ht="15" x14ac:dyDescent="0.2">
      <c r="A381" s="224"/>
      <c r="B381" s="224"/>
      <c r="E381" s="131"/>
      <c r="F381" s="131"/>
      <c r="G381" s="131"/>
      <c r="H381" s="131"/>
      <c r="I381" s="131"/>
      <c r="J381" s="131"/>
      <c r="K381" s="131"/>
      <c r="L381" s="128"/>
      <c r="M381" s="128"/>
      <c r="N381" s="128"/>
      <c r="O381" s="128"/>
    </row>
    <row r="382" spans="1:15" s="132" customFormat="1" ht="15" x14ac:dyDescent="0.2">
      <c r="A382" s="224"/>
      <c r="B382" s="224"/>
      <c r="E382" s="131"/>
      <c r="F382" s="131"/>
      <c r="G382" s="131"/>
      <c r="H382" s="131"/>
      <c r="I382" s="131"/>
      <c r="J382" s="131"/>
      <c r="K382" s="131"/>
      <c r="L382" s="128"/>
      <c r="M382" s="128"/>
      <c r="N382" s="128"/>
      <c r="O382" s="128"/>
    </row>
    <row r="383" spans="1:15" s="132" customFormat="1" ht="15" x14ac:dyDescent="0.2">
      <c r="A383" s="224"/>
      <c r="B383" s="224"/>
      <c r="E383" s="131"/>
      <c r="F383" s="131"/>
      <c r="G383" s="131"/>
      <c r="H383" s="131"/>
      <c r="I383" s="131"/>
      <c r="J383" s="131"/>
      <c r="K383" s="131"/>
      <c r="L383" s="128"/>
      <c r="M383" s="128"/>
      <c r="N383" s="128"/>
      <c r="O383" s="128"/>
    </row>
    <row r="384" spans="1:15" s="132" customFormat="1" ht="15" x14ac:dyDescent="0.2">
      <c r="A384" s="224"/>
      <c r="B384" s="224"/>
      <c r="E384" s="131"/>
      <c r="F384" s="131"/>
      <c r="G384" s="131"/>
      <c r="H384" s="131"/>
      <c r="I384" s="131"/>
      <c r="J384" s="131"/>
      <c r="K384" s="131"/>
      <c r="L384" s="128"/>
      <c r="M384" s="128"/>
      <c r="N384" s="128"/>
      <c r="O384" s="128"/>
    </row>
    <row r="385" spans="1:15" s="132" customFormat="1" ht="15" x14ac:dyDescent="0.2">
      <c r="A385" s="224"/>
      <c r="B385" s="224"/>
      <c r="E385" s="131"/>
      <c r="F385" s="131"/>
      <c r="G385" s="131"/>
      <c r="H385" s="131"/>
      <c r="I385" s="131"/>
      <c r="J385" s="131"/>
      <c r="K385" s="131"/>
      <c r="L385" s="128"/>
      <c r="M385" s="128"/>
      <c r="N385" s="128"/>
      <c r="O385" s="128"/>
    </row>
    <row r="386" spans="1:15" s="132" customFormat="1" ht="15" x14ac:dyDescent="0.2">
      <c r="A386" s="224"/>
      <c r="B386" s="224"/>
      <c r="E386" s="131"/>
      <c r="F386" s="131"/>
      <c r="G386" s="131"/>
      <c r="H386" s="131"/>
      <c r="I386" s="131"/>
      <c r="J386" s="131"/>
      <c r="K386" s="131"/>
      <c r="L386" s="128"/>
      <c r="M386" s="128"/>
      <c r="N386" s="128"/>
      <c r="O386" s="128"/>
    </row>
    <row r="387" spans="1:15" s="132" customFormat="1" ht="15" x14ac:dyDescent="0.2">
      <c r="A387" s="224"/>
      <c r="B387" s="224"/>
      <c r="E387" s="131"/>
      <c r="F387" s="131"/>
      <c r="G387" s="131"/>
      <c r="H387" s="131"/>
      <c r="I387" s="131"/>
      <c r="J387" s="131"/>
      <c r="K387" s="131"/>
      <c r="L387" s="128"/>
      <c r="M387" s="128"/>
      <c r="N387" s="128"/>
      <c r="O387" s="128"/>
    </row>
    <row r="388" spans="1:15" s="132" customFormat="1" ht="15" x14ac:dyDescent="0.2">
      <c r="A388" s="224"/>
      <c r="B388" s="224"/>
      <c r="E388" s="131"/>
      <c r="F388" s="131"/>
      <c r="G388" s="131"/>
      <c r="H388" s="131"/>
      <c r="I388" s="131"/>
      <c r="J388" s="131"/>
      <c r="K388" s="131"/>
      <c r="L388" s="128"/>
      <c r="M388" s="128"/>
      <c r="N388" s="128"/>
      <c r="O388" s="128"/>
    </row>
    <row r="389" spans="1:15" s="132" customFormat="1" ht="15" x14ac:dyDescent="0.2">
      <c r="A389" s="224"/>
      <c r="B389" s="224"/>
      <c r="E389" s="131"/>
      <c r="F389" s="131"/>
      <c r="G389" s="131"/>
      <c r="H389" s="131"/>
      <c r="I389" s="131"/>
      <c r="J389" s="131"/>
      <c r="K389" s="131"/>
      <c r="L389" s="128"/>
      <c r="M389" s="128"/>
      <c r="N389" s="128"/>
      <c r="O389" s="128"/>
    </row>
    <row r="390" spans="1:15" s="132" customFormat="1" ht="15" x14ac:dyDescent="0.2">
      <c r="A390" s="224"/>
      <c r="B390" s="224"/>
      <c r="E390" s="131"/>
      <c r="F390" s="131"/>
      <c r="G390" s="131"/>
      <c r="H390" s="131"/>
      <c r="I390" s="131"/>
      <c r="J390" s="131"/>
      <c r="K390" s="131"/>
      <c r="L390" s="128"/>
      <c r="M390" s="128"/>
      <c r="N390" s="128"/>
      <c r="O390" s="128"/>
    </row>
    <row r="391" spans="1:15" s="132" customFormat="1" ht="15" x14ac:dyDescent="0.2">
      <c r="A391" s="224"/>
      <c r="B391" s="224"/>
      <c r="E391" s="131"/>
      <c r="F391" s="131"/>
      <c r="G391" s="131"/>
      <c r="H391" s="131"/>
      <c r="I391" s="131"/>
      <c r="J391" s="131"/>
      <c r="K391" s="131"/>
      <c r="L391" s="128"/>
      <c r="M391" s="128"/>
      <c r="N391" s="128"/>
      <c r="O391" s="128"/>
    </row>
    <row r="392" spans="1:15" s="132" customFormat="1" ht="15" x14ac:dyDescent="0.2">
      <c r="A392" s="224"/>
      <c r="B392" s="224"/>
      <c r="E392" s="131"/>
      <c r="F392" s="131"/>
      <c r="G392" s="131"/>
      <c r="H392" s="131"/>
      <c r="I392" s="131"/>
      <c r="J392" s="131"/>
      <c r="K392" s="131"/>
      <c r="L392" s="128"/>
      <c r="M392" s="128"/>
      <c r="N392" s="128"/>
      <c r="O392" s="128"/>
    </row>
    <row r="393" spans="1:15" s="132" customFormat="1" ht="15" x14ac:dyDescent="0.2">
      <c r="A393" s="224"/>
      <c r="B393" s="224"/>
      <c r="E393" s="131"/>
      <c r="F393" s="131"/>
      <c r="G393" s="131"/>
      <c r="H393" s="131"/>
      <c r="I393" s="131"/>
      <c r="J393" s="131"/>
      <c r="K393" s="131"/>
      <c r="L393" s="128"/>
      <c r="M393" s="128"/>
      <c r="N393" s="128"/>
      <c r="O393" s="128"/>
    </row>
    <row r="394" spans="1:15" s="132" customFormat="1" ht="15" x14ac:dyDescent="0.2">
      <c r="A394" s="224"/>
      <c r="B394" s="224"/>
      <c r="E394" s="131"/>
      <c r="F394" s="131"/>
      <c r="G394" s="131"/>
      <c r="H394" s="131"/>
      <c r="I394" s="131"/>
      <c r="J394" s="131"/>
      <c r="K394" s="131"/>
      <c r="L394" s="128"/>
      <c r="M394" s="128"/>
      <c r="N394" s="128"/>
      <c r="O394" s="128"/>
    </row>
    <row r="395" spans="1:15" s="132" customFormat="1" ht="15" x14ac:dyDescent="0.2">
      <c r="A395" s="224"/>
      <c r="B395" s="224"/>
      <c r="E395" s="131"/>
      <c r="F395" s="131"/>
      <c r="G395" s="131"/>
      <c r="H395" s="131"/>
      <c r="I395" s="131"/>
      <c r="J395" s="131"/>
      <c r="K395" s="131"/>
      <c r="L395" s="128"/>
      <c r="M395" s="128"/>
      <c r="N395" s="128"/>
      <c r="O395" s="128"/>
    </row>
    <row r="396" spans="1:15" s="132" customFormat="1" ht="15" x14ac:dyDescent="0.2">
      <c r="A396" s="224"/>
      <c r="B396" s="224"/>
      <c r="E396" s="131"/>
      <c r="F396" s="131"/>
      <c r="G396" s="131"/>
      <c r="H396" s="131"/>
      <c r="I396" s="131"/>
      <c r="J396" s="131"/>
      <c r="K396" s="131"/>
      <c r="L396" s="128"/>
      <c r="M396" s="128"/>
      <c r="N396" s="128"/>
      <c r="O396" s="128"/>
    </row>
    <row r="397" spans="1:15" s="132" customFormat="1" ht="15" x14ac:dyDescent="0.2">
      <c r="A397" s="224"/>
      <c r="B397" s="224"/>
      <c r="E397" s="131"/>
      <c r="F397" s="131"/>
      <c r="G397" s="131"/>
      <c r="H397" s="131"/>
      <c r="I397" s="131"/>
      <c r="J397" s="131"/>
      <c r="K397" s="131"/>
      <c r="L397" s="128"/>
      <c r="M397" s="128"/>
      <c r="N397" s="128"/>
      <c r="O397" s="128"/>
    </row>
    <row r="398" spans="1:15" s="132" customFormat="1" ht="15" x14ac:dyDescent="0.2">
      <c r="A398" s="224"/>
      <c r="B398" s="224"/>
      <c r="E398" s="131"/>
      <c r="F398" s="131"/>
      <c r="G398" s="131"/>
      <c r="H398" s="131"/>
      <c r="I398" s="131"/>
      <c r="J398" s="131"/>
      <c r="K398" s="131"/>
      <c r="L398" s="128"/>
      <c r="M398" s="128"/>
      <c r="N398" s="128"/>
      <c r="O398" s="128"/>
    </row>
    <row r="399" spans="1:15" s="132" customFormat="1" ht="15" x14ac:dyDescent="0.2">
      <c r="A399" s="224"/>
      <c r="B399" s="224"/>
      <c r="E399" s="131"/>
      <c r="F399" s="131"/>
      <c r="G399" s="131"/>
      <c r="H399" s="131"/>
      <c r="I399" s="131"/>
      <c r="J399" s="131"/>
      <c r="K399" s="131"/>
      <c r="L399" s="128"/>
      <c r="M399" s="128"/>
      <c r="N399" s="128"/>
      <c r="O399" s="128"/>
    </row>
    <row r="400" spans="1:15" s="132" customFormat="1" ht="15" x14ac:dyDescent="0.2">
      <c r="A400" s="224"/>
      <c r="B400" s="224"/>
      <c r="E400" s="131"/>
      <c r="F400" s="131"/>
      <c r="G400" s="131"/>
      <c r="H400" s="131"/>
      <c r="I400" s="131"/>
      <c r="J400" s="131"/>
      <c r="K400" s="131"/>
      <c r="L400" s="128"/>
      <c r="M400" s="128"/>
      <c r="N400" s="128"/>
      <c r="O400" s="128"/>
    </row>
    <row r="401" spans="1:15" s="132" customFormat="1" ht="15" x14ac:dyDescent="0.2">
      <c r="A401" s="224"/>
      <c r="B401" s="224"/>
      <c r="E401" s="131"/>
      <c r="F401" s="131"/>
      <c r="G401" s="131"/>
      <c r="H401" s="131"/>
      <c r="I401" s="131"/>
      <c r="J401" s="131"/>
      <c r="K401" s="131"/>
      <c r="L401" s="128"/>
      <c r="M401" s="128"/>
      <c r="N401" s="128"/>
      <c r="O401" s="128"/>
    </row>
    <row r="402" spans="1:15" s="132" customFormat="1" ht="15" x14ac:dyDescent="0.2">
      <c r="A402" s="224"/>
      <c r="B402" s="224"/>
      <c r="E402" s="131"/>
      <c r="F402" s="131"/>
      <c r="G402" s="131"/>
      <c r="H402" s="131"/>
      <c r="I402" s="131"/>
      <c r="J402" s="131"/>
      <c r="K402" s="131"/>
      <c r="L402" s="128"/>
      <c r="M402" s="128"/>
      <c r="N402" s="128"/>
      <c r="O402" s="128"/>
    </row>
    <row r="403" spans="1:15" s="132" customFormat="1" ht="15" x14ac:dyDescent="0.2">
      <c r="A403" s="224"/>
      <c r="B403" s="224"/>
      <c r="E403" s="131"/>
      <c r="F403" s="131"/>
      <c r="G403" s="131"/>
      <c r="H403" s="131"/>
      <c r="I403" s="131"/>
      <c r="J403" s="131"/>
      <c r="K403" s="131"/>
      <c r="L403" s="128"/>
      <c r="M403" s="128"/>
      <c r="N403" s="128"/>
      <c r="O403" s="128"/>
    </row>
    <row r="404" spans="1:15" s="132" customFormat="1" ht="15" x14ac:dyDescent="0.2">
      <c r="A404" s="224"/>
      <c r="B404" s="224"/>
      <c r="E404" s="131"/>
      <c r="F404" s="131"/>
      <c r="G404" s="131"/>
      <c r="H404" s="131"/>
      <c r="I404" s="131"/>
      <c r="J404" s="131"/>
      <c r="K404" s="131"/>
      <c r="L404" s="128"/>
      <c r="M404" s="128"/>
      <c r="N404" s="128"/>
      <c r="O404" s="128"/>
    </row>
    <row r="405" spans="1:15" s="132" customFormat="1" ht="15" x14ac:dyDescent="0.2">
      <c r="A405" s="224"/>
      <c r="B405" s="224"/>
      <c r="E405" s="131"/>
      <c r="F405" s="131"/>
      <c r="G405" s="131"/>
      <c r="H405" s="131"/>
      <c r="I405" s="131"/>
      <c r="J405" s="131"/>
      <c r="K405" s="131"/>
      <c r="L405" s="128"/>
      <c r="M405" s="128"/>
      <c r="N405" s="128"/>
      <c r="O405" s="128"/>
    </row>
    <row r="406" spans="1:15" s="132" customFormat="1" ht="15" x14ac:dyDescent="0.2">
      <c r="A406" s="224"/>
      <c r="B406" s="224"/>
      <c r="E406" s="131"/>
      <c r="F406" s="131"/>
      <c r="G406" s="131"/>
      <c r="H406" s="131"/>
      <c r="I406" s="131"/>
      <c r="J406" s="131"/>
      <c r="K406" s="131"/>
      <c r="L406" s="128"/>
      <c r="M406" s="128"/>
      <c r="N406" s="128"/>
      <c r="O406" s="128"/>
    </row>
    <row r="407" spans="1:15" s="132" customFormat="1" ht="15" x14ac:dyDescent="0.2">
      <c r="A407" s="224"/>
      <c r="B407" s="224"/>
      <c r="E407" s="131"/>
      <c r="F407" s="131"/>
      <c r="G407" s="131"/>
      <c r="H407" s="131"/>
      <c r="I407" s="131"/>
      <c r="J407" s="131"/>
      <c r="K407" s="131"/>
      <c r="L407" s="128"/>
      <c r="M407" s="128"/>
      <c r="N407" s="128"/>
      <c r="O407" s="128"/>
    </row>
    <row r="408" spans="1:15" s="132" customFormat="1" ht="15" x14ac:dyDescent="0.2">
      <c r="A408" s="224"/>
      <c r="B408" s="224"/>
      <c r="E408" s="131"/>
      <c r="F408" s="131"/>
      <c r="G408" s="131"/>
      <c r="H408" s="131"/>
      <c r="I408" s="131"/>
      <c r="J408" s="131"/>
      <c r="K408" s="131"/>
      <c r="L408" s="128"/>
      <c r="M408" s="128"/>
      <c r="N408" s="128"/>
      <c r="O408" s="128"/>
    </row>
    <row r="409" spans="1:15" s="132" customFormat="1" ht="15" x14ac:dyDescent="0.2">
      <c r="A409" s="224"/>
      <c r="B409" s="224"/>
      <c r="E409" s="131"/>
      <c r="F409" s="131"/>
      <c r="G409" s="131"/>
      <c r="H409" s="131"/>
      <c r="I409" s="131"/>
      <c r="J409" s="131"/>
      <c r="K409" s="131"/>
      <c r="L409" s="128"/>
      <c r="M409" s="128"/>
      <c r="N409" s="128"/>
      <c r="O409" s="128"/>
    </row>
    <row r="410" spans="1:15" s="132" customFormat="1" ht="15" x14ac:dyDescent="0.2">
      <c r="A410" s="224"/>
      <c r="B410" s="224"/>
      <c r="E410" s="131"/>
      <c r="F410" s="131"/>
      <c r="G410" s="131"/>
      <c r="H410" s="131"/>
      <c r="I410" s="131"/>
      <c r="J410" s="131"/>
      <c r="K410" s="131"/>
      <c r="L410" s="128"/>
      <c r="M410" s="128"/>
      <c r="N410" s="128"/>
      <c r="O410" s="128"/>
    </row>
    <row r="411" spans="1:15" s="132" customFormat="1" ht="15" x14ac:dyDescent="0.2">
      <c r="A411" s="224"/>
      <c r="B411" s="224"/>
      <c r="E411" s="131"/>
      <c r="F411" s="131"/>
      <c r="G411" s="131"/>
      <c r="H411" s="131"/>
      <c r="I411" s="131"/>
      <c r="J411" s="131"/>
      <c r="K411" s="131"/>
      <c r="L411" s="128"/>
      <c r="M411" s="128"/>
      <c r="N411" s="128"/>
      <c r="O411" s="128"/>
    </row>
    <row r="412" spans="1:15" s="132" customFormat="1" ht="15" x14ac:dyDescent="0.2">
      <c r="A412" s="224"/>
      <c r="B412" s="224"/>
      <c r="E412" s="131"/>
      <c r="F412" s="131"/>
      <c r="G412" s="131"/>
      <c r="H412" s="131"/>
      <c r="I412" s="131"/>
      <c r="J412" s="131"/>
      <c r="K412" s="131"/>
      <c r="L412" s="128"/>
      <c r="M412" s="128"/>
      <c r="N412" s="128"/>
      <c r="O412" s="128"/>
    </row>
    <row r="413" spans="1:15" s="132" customFormat="1" ht="15" x14ac:dyDescent="0.2">
      <c r="A413" s="224"/>
      <c r="B413" s="224"/>
      <c r="E413" s="131"/>
      <c r="F413" s="131"/>
      <c r="G413" s="131"/>
      <c r="H413" s="131"/>
      <c r="I413" s="131"/>
      <c r="J413" s="131"/>
      <c r="K413" s="131"/>
      <c r="L413" s="128"/>
      <c r="M413" s="128"/>
      <c r="N413" s="128"/>
      <c r="O413" s="128"/>
    </row>
    <row r="414" spans="1:15" s="132" customFormat="1" ht="15" x14ac:dyDescent="0.2">
      <c r="A414" s="224"/>
      <c r="B414" s="224"/>
      <c r="E414" s="131"/>
      <c r="F414" s="131"/>
      <c r="G414" s="131"/>
      <c r="H414" s="131"/>
      <c r="I414" s="131"/>
      <c r="J414" s="131"/>
      <c r="K414" s="131"/>
      <c r="L414" s="128"/>
      <c r="M414" s="128"/>
      <c r="N414" s="128"/>
      <c r="O414" s="128"/>
    </row>
    <row r="415" spans="1:15" s="132" customFormat="1" ht="15" x14ac:dyDescent="0.2">
      <c r="A415" s="224"/>
      <c r="B415" s="224"/>
      <c r="E415" s="131"/>
      <c r="F415" s="131"/>
      <c r="G415" s="131"/>
      <c r="H415" s="131"/>
      <c r="I415" s="131"/>
      <c r="J415" s="131"/>
      <c r="K415" s="131"/>
      <c r="L415" s="128"/>
      <c r="M415" s="128"/>
      <c r="N415" s="128"/>
      <c r="O415" s="128"/>
    </row>
    <row r="416" spans="1:15" s="132" customFormat="1" ht="15" x14ac:dyDescent="0.2">
      <c r="A416" s="224"/>
      <c r="B416" s="224"/>
      <c r="E416" s="131"/>
      <c r="F416" s="131"/>
      <c r="G416" s="131"/>
      <c r="H416" s="131"/>
      <c r="I416" s="131"/>
      <c r="J416" s="131"/>
      <c r="K416" s="131"/>
      <c r="L416" s="128"/>
      <c r="M416" s="128"/>
      <c r="N416" s="128"/>
      <c r="O416" s="128"/>
    </row>
    <row r="417" spans="1:15" s="132" customFormat="1" ht="15" x14ac:dyDescent="0.2">
      <c r="A417" s="224"/>
      <c r="B417" s="224"/>
      <c r="E417" s="131"/>
      <c r="F417" s="131"/>
      <c r="G417" s="131"/>
      <c r="H417" s="131"/>
      <c r="I417" s="131"/>
      <c r="J417" s="131"/>
      <c r="K417" s="131"/>
      <c r="L417" s="128"/>
      <c r="M417" s="128"/>
      <c r="N417" s="128"/>
      <c r="O417" s="128"/>
    </row>
    <row r="418" spans="1:15" s="132" customFormat="1" ht="15" x14ac:dyDescent="0.2">
      <c r="A418" s="224"/>
      <c r="B418" s="224"/>
      <c r="E418" s="131"/>
      <c r="F418" s="131"/>
      <c r="G418" s="131"/>
      <c r="H418" s="131"/>
      <c r="I418" s="131"/>
      <c r="J418" s="131"/>
      <c r="K418" s="131"/>
      <c r="L418" s="128"/>
      <c r="M418" s="128"/>
      <c r="N418" s="128"/>
      <c r="O418" s="128"/>
    </row>
    <row r="419" spans="1:15" s="132" customFormat="1" ht="15" x14ac:dyDescent="0.2">
      <c r="A419" s="224"/>
      <c r="B419" s="224"/>
      <c r="E419" s="131"/>
      <c r="F419" s="131"/>
      <c r="G419" s="131"/>
      <c r="H419" s="131"/>
      <c r="I419" s="131"/>
      <c r="J419" s="131"/>
      <c r="K419" s="131"/>
      <c r="L419" s="128"/>
      <c r="M419" s="128"/>
      <c r="N419" s="128"/>
      <c r="O419" s="128"/>
    </row>
    <row r="420" spans="1:15" s="132" customFormat="1" ht="15" x14ac:dyDescent="0.2">
      <c r="A420" s="224"/>
      <c r="B420" s="224"/>
      <c r="E420" s="131"/>
      <c r="F420" s="131"/>
      <c r="G420" s="131"/>
      <c r="H420" s="131"/>
      <c r="I420" s="131"/>
      <c r="J420" s="131"/>
      <c r="K420" s="131"/>
      <c r="L420" s="128"/>
      <c r="M420" s="128"/>
      <c r="N420" s="128"/>
      <c r="O420" s="128"/>
    </row>
    <row r="421" spans="1:15" s="132" customFormat="1" ht="15" x14ac:dyDescent="0.2">
      <c r="A421" s="224"/>
      <c r="B421" s="224"/>
      <c r="E421" s="131"/>
      <c r="F421" s="131"/>
      <c r="G421" s="131"/>
      <c r="H421" s="131"/>
      <c r="I421" s="131"/>
      <c r="J421" s="131"/>
      <c r="K421" s="131"/>
      <c r="L421" s="128"/>
      <c r="M421" s="128"/>
      <c r="N421" s="128"/>
      <c r="O421" s="128"/>
    </row>
    <row r="422" spans="1:15" s="132" customFormat="1" ht="15" x14ac:dyDescent="0.2">
      <c r="A422" s="224"/>
      <c r="B422" s="224"/>
      <c r="E422" s="131"/>
      <c r="F422" s="131"/>
      <c r="G422" s="131"/>
      <c r="H422" s="131"/>
      <c r="I422" s="131"/>
      <c r="J422" s="131"/>
      <c r="K422" s="131"/>
      <c r="L422" s="128"/>
      <c r="M422" s="128"/>
      <c r="N422" s="128"/>
      <c r="O422" s="128"/>
    </row>
    <row r="423" spans="1:15" s="132" customFormat="1" ht="15" x14ac:dyDescent="0.2">
      <c r="A423" s="224"/>
      <c r="B423" s="224"/>
      <c r="E423" s="131"/>
      <c r="F423" s="131"/>
      <c r="G423" s="131"/>
      <c r="H423" s="131"/>
      <c r="I423" s="131"/>
      <c r="J423" s="131"/>
      <c r="K423" s="131"/>
      <c r="L423" s="128"/>
      <c r="M423" s="128"/>
      <c r="N423" s="128"/>
      <c r="O423" s="128"/>
    </row>
    <row r="424" spans="1:15" s="132" customFormat="1" ht="15" x14ac:dyDescent="0.2">
      <c r="A424" s="224"/>
      <c r="B424" s="224"/>
      <c r="E424" s="131"/>
      <c r="F424" s="131"/>
      <c r="G424" s="131"/>
      <c r="H424" s="131"/>
      <c r="I424" s="131"/>
      <c r="J424" s="131"/>
      <c r="K424" s="131"/>
      <c r="L424" s="128"/>
      <c r="M424" s="128"/>
      <c r="N424" s="128"/>
      <c r="O424" s="128"/>
    </row>
    <row r="425" spans="1:15" s="132" customFormat="1" ht="15" x14ac:dyDescent="0.2">
      <c r="A425" s="224"/>
      <c r="B425" s="224"/>
      <c r="E425" s="131"/>
      <c r="F425" s="131"/>
      <c r="G425" s="131"/>
      <c r="H425" s="131"/>
      <c r="I425" s="131"/>
      <c r="J425" s="131"/>
      <c r="K425" s="131"/>
      <c r="L425" s="128"/>
      <c r="M425" s="128"/>
      <c r="N425" s="128"/>
      <c r="O425" s="128"/>
    </row>
    <row r="426" spans="1:15" s="132" customFormat="1" ht="15" x14ac:dyDescent="0.2">
      <c r="A426" s="224"/>
      <c r="B426" s="224"/>
      <c r="E426" s="131"/>
      <c r="F426" s="131"/>
      <c r="G426" s="131"/>
      <c r="H426" s="131"/>
      <c r="I426" s="131"/>
      <c r="J426" s="131"/>
      <c r="K426" s="131"/>
      <c r="L426" s="128"/>
      <c r="M426" s="128"/>
      <c r="N426" s="128"/>
      <c r="O426" s="128"/>
    </row>
    <row r="427" spans="1:15" s="132" customFormat="1" ht="15" x14ac:dyDescent="0.2">
      <c r="A427" s="224"/>
      <c r="B427" s="224"/>
      <c r="E427" s="131"/>
      <c r="F427" s="131"/>
      <c r="G427" s="131"/>
      <c r="H427" s="131"/>
      <c r="I427" s="131"/>
      <c r="J427" s="131"/>
      <c r="K427" s="131"/>
      <c r="L427" s="128"/>
      <c r="M427" s="128"/>
      <c r="N427" s="128"/>
      <c r="O427" s="128"/>
    </row>
    <row r="428" spans="1:15" s="132" customFormat="1" ht="15" x14ac:dyDescent="0.2">
      <c r="A428" s="224"/>
      <c r="B428" s="224"/>
      <c r="E428" s="131"/>
      <c r="F428" s="131"/>
      <c r="G428" s="131"/>
      <c r="H428" s="131"/>
      <c r="I428" s="131"/>
      <c r="J428" s="131"/>
      <c r="K428" s="131"/>
      <c r="L428" s="128"/>
      <c r="M428" s="128"/>
      <c r="N428" s="128"/>
      <c r="O428" s="128"/>
    </row>
    <row r="429" spans="1:15" s="132" customFormat="1" ht="15" x14ac:dyDescent="0.2">
      <c r="A429" s="224"/>
      <c r="B429" s="224"/>
      <c r="E429" s="131"/>
      <c r="F429" s="131"/>
      <c r="G429" s="131"/>
      <c r="H429" s="131"/>
      <c r="I429" s="131"/>
      <c r="J429" s="131"/>
      <c r="K429" s="131"/>
      <c r="L429" s="128"/>
      <c r="M429" s="128"/>
      <c r="N429" s="128"/>
      <c r="O429" s="128"/>
    </row>
    <row r="430" spans="1:15" s="132" customFormat="1" ht="15" x14ac:dyDescent="0.2">
      <c r="A430" s="224"/>
      <c r="B430" s="224"/>
      <c r="E430" s="131"/>
      <c r="F430" s="131"/>
      <c r="G430" s="131"/>
      <c r="H430" s="131"/>
      <c r="I430" s="131"/>
      <c r="J430" s="131"/>
      <c r="K430" s="131"/>
      <c r="L430" s="128"/>
      <c r="M430" s="128"/>
      <c r="N430" s="128"/>
      <c r="O430" s="128"/>
    </row>
    <row r="431" spans="1:15" s="132" customFormat="1" ht="15" x14ac:dyDescent="0.2">
      <c r="A431" s="224"/>
      <c r="B431" s="224"/>
      <c r="E431" s="131"/>
      <c r="F431" s="131"/>
      <c r="G431" s="131"/>
      <c r="H431" s="131"/>
      <c r="I431" s="131"/>
      <c r="J431" s="131"/>
      <c r="K431" s="131"/>
      <c r="L431" s="128"/>
      <c r="M431" s="128"/>
      <c r="N431" s="128"/>
      <c r="O431" s="128"/>
    </row>
    <row r="432" spans="1:15" s="132" customFormat="1" ht="15" x14ac:dyDescent="0.2">
      <c r="A432" s="224"/>
      <c r="B432" s="224"/>
      <c r="E432" s="131"/>
      <c r="F432" s="131"/>
      <c r="G432" s="131"/>
      <c r="H432" s="131"/>
      <c r="I432" s="131"/>
      <c r="J432" s="131"/>
      <c r="K432" s="131"/>
      <c r="L432" s="128"/>
      <c r="M432" s="128"/>
      <c r="N432" s="128"/>
      <c r="O432" s="128"/>
    </row>
    <row r="433" spans="1:15" s="132" customFormat="1" ht="15" x14ac:dyDescent="0.2">
      <c r="A433" s="224"/>
      <c r="B433" s="224"/>
      <c r="E433" s="131"/>
      <c r="F433" s="131"/>
      <c r="G433" s="131"/>
      <c r="H433" s="131"/>
      <c r="I433" s="131"/>
      <c r="J433" s="131"/>
      <c r="K433" s="131"/>
      <c r="L433" s="128"/>
      <c r="M433" s="128"/>
      <c r="N433" s="128"/>
      <c r="O433" s="128"/>
    </row>
    <row r="434" spans="1:15" s="132" customFormat="1" ht="15" x14ac:dyDescent="0.2">
      <c r="A434" s="224"/>
      <c r="B434" s="224"/>
      <c r="E434" s="131"/>
      <c r="F434" s="131"/>
      <c r="G434" s="131"/>
      <c r="H434" s="131"/>
      <c r="I434" s="131"/>
      <c r="J434" s="131"/>
      <c r="K434" s="131"/>
      <c r="L434" s="128"/>
      <c r="M434" s="128"/>
      <c r="N434" s="128"/>
      <c r="O434" s="128"/>
    </row>
    <row r="435" spans="1:15" s="132" customFormat="1" ht="15" x14ac:dyDescent="0.2">
      <c r="A435" s="224"/>
      <c r="B435" s="224"/>
      <c r="E435" s="131"/>
      <c r="F435" s="131"/>
      <c r="G435" s="131"/>
      <c r="H435" s="131"/>
      <c r="I435" s="131"/>
      <c r="J435" s="131"/>
      <c r="K435" s="131"/>
      <c r="L435" s="128"/>
      <c r="M435" s="128"/>
      <c r="N435" s="128"/>
      <c r="O435" s="128"/>
    </row>
    <row r="436" spans="1:15" s="132" customFormat="1" ht="15" x14ac:dyDescent="0.2">
      <c r="A436" s="224"/>
      <c r="B436" s="224"/>
      <c r="E436" s="131"/>
      <c r="F436" s="131"/>
      <c r="G436" s="131"/>
      <c r="H436" s="131"/>
      <c r="I436" s="131"/>
      <c r="J436" s="131"/>
      <c r="K436" s="131"/>
      <c r="L436" s="128"/>
      <c r="M436" s="128"/>
      <c r="N436" s="128"/>
      <c r="O436" s="128"/>
    </row>
    <row r="437" spans="1:15" s="132" customFormat="1" ht="15" x14ac:dyDescent="0.2">
      <c r="A437" s="224"/>
      <c r="B437" s="224"/>
      <c r="E437" s="131"/>
      <c r="F437" s="131"/>
      <c r="G437" s="131"/>
      <c r="H437" s="131"/>
      <c r="I437" s="131"/>
      <c r="J437" s="131"/>
      <c r="K437" s="131"/>
      <c r="L437" s="128"/>
      <c r="M437" s="128"/>
      <c r="N437" s="128"/>
      <c r="O437" s="128"/>
    </row>
    <row r="438" spans="1:15" s="132" customFormat="1" ht="15" x14ac:dyDescent="0.2">
      <c r="A438" s="224"/>
      <c r="B438" s="224"/>
      <c r="E438" s="131"/>
      <c r="F438" s="131"/>
      <c r="G438" s="131"/>
      <c r="H438" s="131"/>
      <c r="I438" s="131"/>
      <c r="J438" s="131"/>
      <c r="K438" s="131"/>
      <c r="L438" s="128"/>
      <c r="M438" s="128"/>
      <c r="N438" s="128"/>
      <c r="O438" s="128"/>
    </row>
    <row r="439" spans="1:15" s="132" customFormat="1" ht="15" x14ac:dyDescent="0.2">
      <c r="A439" s="224"/>
      <c r="B439" s="224"/>
      <c r="E439" s="131"/>
      <c r="F439" s="131"/>
      <c r="G439" s="131"/>
      <c r="H439" s="131"/>
      <c r="I439" s="131"/>
      <c r="J439" s="131"/>
      <c r="K439" s="131"/>
      <c r="L439" s="128"/>
      <c r="M439" s="128"/>
      <c r="N439" s="128"/>
      <c r="O439" s="128"/>
    </row>
    <row r="440" spans="1:15" s="132" customFormat="1" ht="15" x14ac:dyDescent="0.2">
      <c r="A440" s="224"/>
      <c r="B440" s="224"/>
      <c r="E440" s="131"/>
      <c r="F440" s="131"/>
      <c r="G440" s="131"/>
      <c r="H440" s="131"/>
      <c r="I440" s="131"/>
      <c r="J440" s="131"/>
      <c r="K440" s="131"/>
      <c r="L440" s="128"/>
      <c r="M440" s="128"/>
      <c r="N440" s="128"/>
      <c r="O440" s="128"/>
    </row>
    <row r="441" spans="1:15" s="132" customFormat="1" ht="15" x14ac:dyDescent="0.2">
      <c r="A441" s="224"/>
      <c r="B441" s="224"/>
      <c r="E441" s="131"/>
      <c r="F441" s="131"/>
      <c r="G441" s="131"/>
      <c r="H441" s="131"/>
      <c r="I441" s="131"/>
      <c r="J441" s="131"/>
      <c r="K441" s="131"/>
      <c r="L441" s="128"/>
      <c r="M441" s="128"/>
      <c r="N441" s="128"/>
      <c r="O441" s="128"/>
    </row>
    <row r="442" spans="1:15" s="132" customFormat="1" ht="15" x14ac:dyDescent="0.2">
      <c r="A442" s="224"/>
      <c r="B442" s="224"/>
      <c r="E442" s="131"/>
      <c r="F442" s="131"/>
      <c r="G442" s="131"/>
      <c r="H442" s="131"/>
      <c r="I442" s="131"/>
      <c r="J442" s="131"/>
      <c r="K442" s="131"/>
      <c r="L442" s="128"/>
      <c r="M442" s="128"/>
      <c r="N442" s="128"/>
      <c r="O442" s="128"/>
    </row>
    <row r="443" spans="1:15" s="132" customFormat="1" ht="15" x14ac:dyDescent="0.2">
      <c r="A443" s="224"/>
      <c r="B443" s="224"/>
      <c r="E443" s="131"/>
      <c r="F443" s="131"/>
      <c r="G443" s="131"/>
      <c r="H443" s="131"/>
      <c r="I443" s="131"/>
      <c r="J443" s="131"/>
      <c r="K443" s="131"/>
      <c r="L443" s="128"/>
      <c r="M443" s="128"/>
      <c r="N443" s="128"/>
      <c r="O443" s="128"/>
    </row>
    <row r="444" spans="1:15" s="132" customFormat="1" ht="15" x14ac:dyDescent="0.2">
      <c r="A444" s="224"/>
      <c r="B444" s="224"/>
      <c r="E444" s="131"/>
      <c r="F444" s="131"/>
      <c r="G444" s="131"/>
      <c r="H444" s="131"/>
      <c r="I444" s="131"/>
      <c r="J444" s="131"/>
      <c r="K444" s="131"/>
      <c r="L444" s="128"/>
      <c r="M444" s="128"/>
      <c r="N444" s="128"/>
      <c r="O444" s="128"/>
    </row>
    <row r="445" spans="1:15" s="132" customFormat="1" ht="15" x14ac:dyDescent="0.2">
      <c r="A445" s="224"/>
      <c r="B445" s="224"/>
      <c r="E445" s="131"/>
      <c r="F445" s="131"/>
      <c r="G445" s="131"/>
      <c r="H445" s="131"/>
      <c r="I445" s="131"/>
      <c r="J445" s="131"/>
      <c r="K445" s="131"/>
      <c r="L445" s="128"/>
      <c r="M445" s="128"/>
      <c r="N445" s="128"/>
      <c r="O445" s="128"/>
    </row>
    <row r="446" spans="1:15" s="132" customFormat="1" ht="15" x14ac:dyDescent="0.2">
      <c r="A446" s="224"/>
      <c r="B446" s="224"/>
      <c r="E446" s="131"/>
      <c r="F446" s="131"/>
      <c r="G446" s="131"/>
      <c r="H446" s="131"/>
      <c r="I446" s="131"/>
      <c r="J446" s="131"/>
      <c r="K446" s="131"/>
      <c r="L446" s="128"/>
      <c r="M446" s="128"/>
      <c r="N446" s="128"/>
      <c r="O446" s="128"/>
    </row>
    <row r="447" spans="1:15" s="132" customFormat="1" ht="15" x14ac:dyDescent="0.2">
      <c r="A447" s="224"/>
      <c r="B447" s="224"/>
      <c r="E447" s="131"/>
      <c r="F447" s="131"/>
      <c r="G447" s="131"/>
      <c r="H447" s="131"/>
      <c r="I447" s="131"/>
      <c r="J447" s="131"/>
      <c r="K447" s="131"/>
      <c r="L447" s="128"/>
      <c r="M447" s="128"/>
      <c r="N447" s="128"/>
      <c r="O447" s="128"/>
    </row>
    <row r="448" spans="1:15" s="132" customFormat="1" ht="15" x14ac:dyDescent="0.2">
      <c r="A448" s="224"/>
      <c r="B448" s="224"/>
      <c r="E448" s="131"/>
      <c r="F448" s="131"/>
      <c r="G448" s="131"/>
      <c r="H448" s="131"/>
      <c r="I448" s="131"/>
      <c r="J448" s="131"/>
      <c r="K448" s="131"/>
      <c r="L448" s="128"/>
      <c r="M448" s="128"/>
      <c r="N448" s="128"/>
      <c r="O448" s="128"/>
    </row>
    <row r="449" spans="1:15" s="132" customFormat="1" ht="15" x14ac:dyDescent="0.2">
      <c r="A449" s="224"/>
      <c r="B449" s="224"/>
      <c r="E449" s="131"/>
      <c r="F449" s="131"/>
      <c r="G449" s="131"/>
      <c r="H449" s="131"/>
      <c r="I449" s="131"/>
      <c r="J449" s="131"/>
      <c r="K449" s="131"/>
      <c r="L449" s="128"/>
      <c r="M449" s="128"/>
      <c r="N449" s="128"/>
      <c r="O449" s="128"/>
    </row>
    <row r="450" spans="1:15" s="132" customFormat="1" ht="15" x14ac:dyDescent="0.2">
      <c r="A450" s="224"/>
      <c r="B450" s="224"/>
      <c r="E450" s="131"/>
      <c r="F450" s="131"/>
      <c r="G450" s="131"/>
      <c r="H450" s="131"/>
      <c r="I450" s="131"/>
      <c r="J450" s="131"/>
      <c r="K450" s="131"/>
      <c r="L450" s="128"/>
      <c r="M450" s="128"/>
      <c r="N450" s="128"/>
      <c r="O450" s="128"/>
    </row>
    <row r="451" spans="1:15" s="132" customFormat="1" ht="15" x14ac:dyDescent="0.2">
      <c r="A451" s="224"/>
      <c r="B451" s="224"/>
      <c r="E451" s="131"/>
      <c r="F451" s="131"/>
      <c r="G451" s="131"/>
      <c r="H451" s="131"/>
      <c r="I451" s="131"/>
      <c r="J451" s="131"/>
      <c r="K451" s="131"/>
      <c r="L451" s="128"/>
      <c r="M451" s="128"/>
      <c r="N451" s="128"/>
      <c r="O451" s="128"/>
    </row>
    <row r="452" spans="1:15" s="132" customFormat="1" ht="15" x14ac:dyDescent="0.2">
      <c r="A452" s="224"/>
      <c r="B452" s="224"/>
      <c r="E452" s="131"/>
      <c r="F452" s="131"/>
      <c r="G452" s="131"/>
      <c r="H452" s="131"/>
      <c r="I452" s="131"/>
      <c r="J452" s="131"/>
      <c r="K452" s="131"/>
      <c r="L452" s="128"/>
      <c r="M452" s="128"/>
      <c r="N452" s="128"/>
      <c r="O452" s="128"/>
    </row>
    <row r="453" spans="1:15" s="132" customFormat="1" ht="15" x14ac:dyDescent="0.2">
      <c r="A453" s="224"/>
      <c r="B453" s="224"/>
      <c r="E453" s="131"/>
      <c r="F453" s="131"/>
      <c r="G453" s="131"/>
      <c r="H453" s="131"/>
      <c r="I453" s="131"/>
      <c r="J453" s="131"/>
      <c r="K453" s="131"/>
      <c r="L453" s="128"/>
      <c r="M453" s="128"/>
      <c r="N453" s="128"/>
      <c r="O453" s="128"/>
    </row>
    <row r="454" spans="1:15" s="132" customFormat="1" ht="15" x14ac:dyDescent="0.2">
      <c r="A454" s="224"/>
      <c r="B454" s="224"/>
      <c r="E454" s="131"/>
      <c r="F454" s="131"/>
      <c r="G454" s="131"/>
      <c r="H454" s="131"/>
      <c r="I454" s="131"/>
      <c r="J454" s="131"/>
      <c r="K454" s="131"/>
      <c r="L454" s="128"/>
      <c r="M454" s="128"/>
      <c r="N454" s="128"/>
      <c r="O454" s="128"/>
    </row>
    <row r="455" spans="1:15" s="132" customFormat="1" ht="15" x14ac:dyDescent="0.2">
      <c r="A455" s="224"/>
      <c r="B455" s="224"/>
      <c r="E455" s="131"/>
      <c r="F455" s="131"/>
      <c r="G455" s="131"/>
      <c r="H455" s="131"/>
      <c r="I455" s="131"/>
      <c r="J455" s="131"/>
      <c r="K455" s="131"/>
      <c r="L455" s="128"/>
      <c r="M455" s="128"/>
      <c r="N455" s="128"/>
      <c r="O455" s="128"/>
    </row>
    <row r="456" spans="1:15" s="132" customFormat="1" ht="15" x14ac:dyDescent="0.2">
      <c r="A456" s="224"/>
      <c r="B456" s="224"/>
      <c r="E456" s="131"/>
      <c r="F456" s="131"/>
      <c r="G456" s="131"/>
      <c r="H456" s="131"/>
      <c r="I456" s="131"/>
      <c r="J456" s="131"/>
      <c r="K456" s="131"/>
      <c r="L456" s="128"/>
      <c r="M456" s="128"/>
      <c r="N456" s="128"/>
      <c r="O456" s="128"/>
    </row>
    <row r="457" spans="1:15" s="132" customFormat="1" ht="15" x14ac:dyDescent="0.2">
      <c r="A457" s="224"/>
      <c r="B457" s="224"/>
      <c r="E457" s="131"/>
      <c r="F457" s="131"/>
      <c r="G457" s="131"/>
      <c r="H457" s="131"/>
      <c r="I457" s="131"/>
      <c r="J457" s="131"/>
      <c r="K457" s="131"/>
      <c r="L457" s="128"/>
      <c r="M457" s="128"/>
      <c r="N457" s="128"/>
      <c r="O457" s="128"/>
    </row>
    <row r="458" spans="1:15" s="132" customFormat="1" ht="15" x14ac:dyDescent="0.2">
      <c r="A458" s="224"/>
      <c r="B458" s="224"/>
      <c r="E458" s="131"/>
      <c r="F458" s="131"/>
      <c r="G458" s="131"/>
      <c r="H458" s="131"/>
      <c r="I458" s="131"/>
      <c r="J458" s="131"/>
      <c r="K458" s="131"/>
      <c r="L458" s="128"/>
      <c r="M458" s="128"/>
      <c r="N458" s="128"/>
      <c r="O458" s="128"/>
    </row>
    <row r="459" spans="1:15" s="132" customFormat="1" ht="15" x14ac:dyDescent="0.2">
      <c r="A459" s="224"/>
      <c r="B459" s="224"/>
      <c r="E459" s="131"/>
      <c r="F459" s="131"/>
      <c r="G459" s="131"/>
      <c r="H459" s="131"/>
      <c r="I459" s="131"/>
      <c r="J459" s="131"/>
      <c r="K459" s="131"/>
      <c r="L459" s="128"/>
      <c r="M459" s="128"/>
      <c r="N459" s="128"/>
      <c r="O459" s="128"/>
    </row>
    <row r="460" spans="1:15" s="132" customFormat="1" ht="15" x14ac:dyDescent="0.2">
      <c r="A460" s="224"/>
      <c r="B460" s="224"/>
      <c r="E460" s="131"/>
      <c r="F460" s="131"/>
      <c r="G460" s="131"/>
      <c r="H460" s="131"/>
      <c r="I460" s="131"/>
      <c r="J460" s="131"/>
      <c r="K460" s="131"/>
      <c r="L460" s="128"/>
      <c r="M460" s="128"/>
      <c r="N460" s="128"/>
      <c r="O460" s="128"/>
    </row>
    <row r="461" spans="1:15" s="132" customFormat="1" ht="15" x14ac:dyDescent="0.2">
      <c r="A461" s="224"/>
      <c r="B461" s="224"/>
      <c r="E461" s="131"/>
      <c r="F461" s="131"/>
      <c r="G461" s="131"/>
      <c r="H461" s="131"/>
      <c r="I461" s="131"/>
      <c r="J461" s="131"/>
      <c r="K461" s="131"/>
      <c r="L461" s="128"/>
      <c r="M461" s="128"/>
      <c r="N461" s="128"/>
      <c r="O461" s="128"/>
    </row>
    <row r="462" spans="1:15" s="132" customFormat="1" ht="15" x14ac:dyDescent="0.2">
      <c r="A462" s="224"/>
      <c r="B462" s="224"/>
      <c r="E462" s="131"/>
      <c r="F462" s="131"/>
      <c r="G462" s="131"/>
      <c r="H462" s="131"/>
      <c r="I462" s="131"/>
      <c r="J462" s="131"/>
      <c r="K462" s="131"/>
      <c r="L462" s="128"/>
      <c r="M462" s="128"/>
      <c r="N462" s="128"/>
      <c r="O462" s="128"/>
    </row>
    <row r="463" spans="1:15" s="132" customFormat="1" ht="15" x14ac:dyDescent="0.2">
      <c r="A463" s="224"/>
      <c r="B463" s="224"/>
      <c r="E463" s="131"/>
      <c r="F463" s="131"/>
      <c r="G463" s="131"/>
      <c r="H463" s="131"/>
      <c r="I463" s="131"/>
      <c r="J463" s="131"/>
      <c r="K463" s="131"/>
      <c r="L463" s="128"/>
      <c r="M463" s="128"/>
      <c r="N463" s="128"/>
      <c r="O463" s="128"/>
    </row>
    <row r="464" spans="1:15" s="132" customFormat="1" ht="15" x14ac:dyDescent="0.2">
      <c r="A464" s="224"/>
      <c r="B464" s="224"/>
      <c r="E464" s="131"/>
      <c r="F464" s="131"/>
      <c r="G464" s="131"/>
      <c r="H464" s="131"/>
      <c r="I464" s="131"/>
      <c r="J464" s="131"/>
      <c r="K464" s="131"/>
      <c r="L464" s="128"/>
      <c r="M464" s="128"/>
      <c r="N464" s="128"/>
      <c r="O464" s="128"/>
    </row>
    <row r="465" spans="1:15" s="132" customFormat="1" ht="15" x14ac:dyDescent="0.2">
      <c r="A465" s="224"/>
      <c r="B465" s="224"/>
      <c r="E465" s="131"/>
      <c r="F465" s="131"/>
      <c r="G465" s="131"/>
      <c r="H465" s="131"/>
      <c r="I465" s="131"/>
      <c r="J465" s="131"/>
      <c r="K465" s="131"/>
      <c r="L465" s="128"/>
      <c r="M465" s="128"/>
      <c r="N465" s="128"/>
      <c r="O465" s="128"/>
    </row>
    <row r="466" spans="1:15" s="132" customFormat="1" ht="15" x14ac:dyDescent="0.2">
      <c r="A466" s="224"/>
      <c r="B466" s="224"/>
      <c r="E466" s="131"/>
      <c r="F466" s="131"/>
      <c r="G466" s="131"/>
      <c r="H466" s="131"/>
      <c r="I466" s="131"/>
      <c r="J466" s="131"/>
      <c r="K466" s="131"/>
      <c r="L466" s="128"/>
      <c r="M466" s="128"/>
      <c r="N466" s="128"/>
      <c r="O466" s="128"/>
    </row>
    <row r="467" spans="1:15" s="132" customFormat="1" ht="15" x14ac:dyDescent="0.2">
      <c r="A467" s="224"/>
      <c r="B467" s="224"/>
      <c r="E467" s="131"/>
      <c r="F467" s="131"/>
      <c r="G467" s="131"/>
      <c r="H467" s="131"/>
      <c r="I467" s="131"/>
      <c r="J467" s="131"/>
      <c r="K467" s="131"/>
      <c r="L467" s="128"/>
      <c r="M467" s="128"/>
      <c r="N467" s="128"/>
      <c r="O467" s="128"/>
    </row>
    <row r="468" spans="1:15" s="132" customFormat="1" ht="15" x14ac:dyDescent="0.2">
      <c r="A468" s="224"/>
      <c r="B468" s="224"/>
      <c r="E468" s="131"/>
      <c r="F468" s="131"/>
      <c r="G468" s="131"/>
      <c r="H468" s="131"/>
      <c r="I468" s="131"/>
      <c r="J468" s="131"/>
      <c r="K468" s="131"/>
      <c r="L468" s="128"/>
      <c r="M468" s="128"/>
      <c r="N468" s="128"/>
      <c r="O468" s="128"/>
    </row>
    <row r="469" spans="1:15" s="132" customFormat="1" ht="15" x14ac:dyDescent="0.2">
      <c r="A469" s="224"/>
      <c r="B469" s="224"/>
      <c r="E469" s="131"/>
      <c r="F469" s="131"/>
      <c r="G469" s="131"/>
      <c r="H469" s="131"/>
      <c r="I469" s="131"/>
      <c r="J469" s="131"/>
      <c r="K469" s="131"/>
      <c r="L469" s="128"/>
      <c r="M469" s="128"/>
      <c r="N469" s="128"/>
      <c r="O469" s="128"/>
    </row>
    <row r="470" spans="1:15" s="132" customFormat="1" ht="15" x14ac:dyDescent="0.2">
      <c r="A470" s="224"/>
      <c r="B470" s="224"/>
      <c r="E470" s="131"/>
      <c r="F470" s="131"/>
      <c r="G470" s="131"/>
      <c r="H470" s="131"/>
      <c r="I470" s="131"/>
      <c r="J470" s="131"/>
      <c r="K470" s="131"/>
      <c r="L470" s="128"/>
      <c r="M470" s="128"/>
      <c r="N470" s="128"/>
      <c r="O470" s="128"/>
    </row>
    <row r="471" spans="1:15" s="132" customFormat="1" ht="15" x14ac:dyDescent="0.2">
      <c r="A471" s="224"/>
      <c r="B471" s="224"/>
      <c r="E471" s="131"/>
      <c r="F471" s="131"/>
      <c r="G471" s="131"/>
      <c r="H471" s="131"/>
      <c r="I471" s="131"/>
      <c r="J471" s="131"/>
      <c r="K471" s="131"/>
      <c r="L471" s="128"/>
      <c r="M471" s="128"/>
      <c r="N471" s="128"/>
      <c r="O471" s="128"/>
    </row>
    <row r="472" spans="1:15" s="132" customFormat="1" ht="15" x14ac:dyDescent="0.2">
      <c r="A472" s="224"/>
      <c r="B472" s="224"/>
      <c r="E472" s="131"/>
      <c r="F472" s="131"/>
      <c r="G472" s="131"/>
      <c r="H472" s="131"/>
      <c r="I472" s="131"/>
      <c r="J472" s="131"/>
      <c r="K472" s="131"/>
      <c r="L472" s="128"/>
      <c r="M472" s="128"/>
      <c r="N472" s="128"/>
      <c r="O472" s="128"/>
    </row>
    <row r="473" spans="1:15" s="132" customFormat="1" ht="15" x14ac:dyDescent="0.2">
      <c r="A473" s="224"/>
      <c r="B473" s="224"/>
      <c r="E473" s="131"/>
      <c r="F473" s="131"/>
      <c r="G473" s="131"/>
      <c r="H473" s="131"/>
      <c r="I473" s="131"/>
      <c r="J473" s="131"/>
      <c r="K473" s="131"/>
      <c r="L473" s="128"/>
      <c r="M473" s="128"/>
      <c r="N473" s="128"/>
      <c r="O473" s="128"/>
    </row>
    <row r="474" spans="1:15" s="132" customFormat="1" ht="15" x14ac:dyDescent="0.2">
      <c r="A474" s="224"/>
      <c r="B474" s="224"/>
      <c r="E474" s="131"/>
      <c r="F474" s="131"/>
      <c r="G474" s="131"/>
      <c r="H474" s="131"/>
      <c r="I474" s="131"/>
      <c r="J474" s="131"/>
      <c r="K474" s="131"/>
      <c r="L474" s="128"/>
      <c r="M474" s="128"/>
      <c r="N474" s="128"/>
      <c r="O474" s="128"/>
    </row>
    <row r="475" spans="1:15" s="132" customFormat="1" ht="15" x14ac:dyDescent="0.2">
      <c r="A475" s="224"/>
      <c r="B475" s="224"/>
      <c r="E475" s="131"/>
      <c r="F475" s="131"/>
      <c r="G475" s="131"/>
      <c r="H475" s="131"/>
      <c r="I475" s="131"/>
      <c r="J475" s="131"/>
      <c r="K475" s="131"/>
      <c r="L475" s="128"/>
      <c r="M475" s="128"/>
      <c r="N475" s="128"/>
      <c r="O475" s="128"/>
    </row>
    <row r="476" spans="1:15" s="132" customFormat="1" ht="15" x14ac:dyDescent="0.2">
      <c r="A476" s="224"/>
      <c r="B476" s="224"/>
      <c r="E476" s="131"/>
      <c r="F476" s="131"/>
      <c r="G476" s="131"/>
      <c r="H476" s="131"/>
      <c r="I476" s="131"/>
      <c r="J476" s="131"/>
      <c r="K476" s="131"/>
      <c r="L476" s="128"/>
      <c r="M476" s="128"/>
      <c r="N476" s="128"/>
      <c r="O476" s="128"/>
    </row>
    <row r="477" spans="1:15" s="132" customFormat="1" ht="15" x14ac:dyDescent="0.2">
      <c r="A477" s="224"/>
      <c r="B477" s="224"/>
      <c r="E477" s="131"/>
      <c r="F477" s="131"/>
      <c r="G477" s="131"/>
      <c r="H477" s="131"/>
      <c r="I477" s="131"/>
      <c r="J477" s="131"/>
      <c r="K477" s="131"/>
      <c r="L477" s="128"/>
      <c r="M477" s="128"/>
      <c r="N477" s="128"/>
      <c r="O477" s="128"/>
    </row>
    <row r="478" spans="1:15" s="132" customFormat="1" ht="15" x14ac:dyDescent="0.2">
      <c r="A478" s="224"/>
      <c r="B478" s="224"/>
      <c r="E478" s="131"/>
      <c r="F478" s="131"/>
      <c r="G478" s="131"/>
      <c r="H478" s="131"/>
      <c r="I478" s="131"/>
      <c r="J478" s="131"/>
      <c r="K478" s="131"/>
      <c r="L478" s="128"/>
      <c r="M478" s="128"/>
      <c r="N478" s="128"/>
      <c r="O478" s="128"/>
    </row>
    <row r="479" spans="1:15" s="132" customFormat="1" ht="15" x14ac:dyDescent="0.2">
      <c r="A479" s="224"/>
      <c r="B479" s="224"/>
      <c r="E479" s="131"/>
      <c r="F479" s="131"/>
      <c r="G479" s="131"/>
      <c r="H479" s="131"/>
      <c r="I479" s="131"/>
      <c r="J479" s="131"/>
      <c r="K479" s="131"/>
      <c r="L479" s="128"/>
      <c r="M479" s="128"/>
      <c r="N479" s="128"/>
      <c r="O479" s="128"/>
    </row>
    <row r="480" spans="1:15" s="132" customFormat="1" ht="15" x14ac:dyDescent="0.2">
      <c r="A480" s="224"/>
      <c r="B480" s="224"/>
      <c r="E480" s="131"/>
      <c r="F480" s="131"/>
      <c r="G480" s="131"/>
      <c r="H480" s="131"/>
      <c r="I480" s="131"/>
      <c r="J480" s="131"/>
      <c r="K480" s="131"/>
      <c r="L480" s="128"/>
      <c r="M480" s="128"/>
      <c r="N480" s="128"/>
      <c r="O480" s="128"/>
    </row>
    <row r="481" spans="1:15" s="132" customFormat="1" ht="15" x14ac:dyDescent="0.2">
      <c r="A481" s="224"/>
      <c r="B481" s="224"/>
      <c r="E481" s="131"/>
      <c r="F481" s="131"/>
      <c r="G481" s="131"/>
      <c r="H481" s="131"/>
      <c r="I481" s="131"/>
      <c r="J481" s="131"/>
      <c r="K481" s="131"/>
      <c r="L481" s="128"/>
      <c r="M481" s="128"/>
      <c r="N481" s="128"/>
      <c r="O481" s="128"/>
    </row>
    <row r="482" spans="1:15" s="132" customFormat="1" ht="15" x14ac:dyDescent="0.2">
      <c r="A482" s="224"/>
      <c r="B482" s="224"/>
      <c r="E482" s="131"/>
      <c r="F482" s="131"/>
      <c r="G482" s="131"/>
      <c r="H482" s="131"/>
      <c r="I482" s="131"/>
      <c r="J482" s="131"/>
      <c r="K482" s="131"/>
      <c r="L482" s="128"/>
      <c r="M482" s="128"/>
      <c r="N482" s="128"/>
      <c r="O482" s="128"/>
    </row>
    <row r="483" spans="1:15" s="132" customFormat="1" ht="15" x14ac:dyDescent="0.2">
      <c r="A483" s="224"/>
      <c r="B483" s="224"/>
      <c r="E483" s="131"/>
      <c r="F483" s="131"/>
      <c r="G483" s="131"/>
      <c r="H483" s="131"/>
      <c r="I483" s="131"/>
      <c r="J483" s="131"/>
      <c r="K483" s="131"/>
      <c r="L483" s="128"/>
      <c r="M483" s="128"/>
      <c r="N483" s="128"/>
      <c r="O483" s="128"/>
    </row>
    <row r="484" spans="1:15" s="132" customFormat="1" ht="15" x14ac:dyDescent="0.2">
      <c r="A484" s="224"/>
      <c r="B484" s="224"/>
      <c r="E484" s="131"/>
      <c r="F484" s="131"/>
      <c r="G484" s="131"/>
      <c r="H484" s="131"/>
      <c r="I484" s="131"/>
      <c r="J484" s="131"/>
      <c r="K484" s="131"/>
      <c r="L484" s="128"/>
      <c r="M484" s="128"/>
      <c r="N484" s="128"/>
      <c r="O484" s="128"/>
    </row>
    <row r="485" spans="1:15" s="132" customFormat="1" ht="15" x14ac:dyDescent="0.2">
      <c r="A485" s="224"/>
      <c r="B485" s="224"/>
      <c r="E485" s="131"/>
      <c r="F485" s="131"/>
      <c r="G485" s="131"/>
      <c r="H485" s="131"/>
      <c r="I485" s="131"/>
      <c r="J485" s="131"/>
      <c r="K485" s="131"/>
      <c r="L485" s="128"/>
      <c r="M485" s="128"/>
      <c r="N485" s="128"/>
      <c r="O485" s="128"/>
    </row>
    <row r="486" spans="1:15" s="132" customFormat="1" ht="15" x14ac:dyDescent="0.2">
      <c r="A486" s="224"/>
      <c r="B486" s="224"/>
      <c r="E486" s="131"/>
      <c r="F486" s="131"/>
      <c r="G486" s="131"/>
      <c r="H486" s="131"/>
      <c r="I486" s="131"/>
      <c r="J486" s="131"/>
      <c r="K486" s="131"/>
      <c r="L486" s="128"/>
      <c r="M486" s="128"/>
      <c r="N486" s="128"/>
      <c r="O486" s="128"/>
    </row>
    <row r="487" spans="1:15" s="132" customFormat="1" ht="15" x14ac:dyDescent="0.2">
      <c r="A487" s="224"/>
      <c r="B487" s="224"/>
      <c r="E487" s="131"/>
      <c r="F487" s="131"/>
      <c r="G487" s="131"/>
      <c r="H487" s="131"/>
      <c r="I487" s="131"/>
      <c r="J487" s="131"/>
      <c r="K487" s="131"/>
      <c r="L487" s="128"/>
      <c r="M487" s="128"/>
      <c r="N487" s="128"/>
      <c r="O487" s="128"/>
    </row>
    <row r="488" spans="1:15" s="132" customFormat="1" ht="15" x14ac:dyDescent="0.2">
      <c r="A488" s="224"/>
      <c r="B488" s="224"/>
      <c r="E488" s="131"/>
      <c r="F488" s="131"/>
      <c r="G488" s="131"/>
      <c r="H488" s="131"/>
      <c r="I488" s="131"/>
      <c r="J488" s="131"/>
      <c r="K488" s="131"/>
      <c r="L488" s="128"/>
      <c r="M488" s="128"/>
      <c r="N488" s="128"/>
      <c r="O488" s="128"/>
    </row>
    <row r="489" spans="1:15" s="132" customFormat="1" ht="15" x14ac:dyDescent="0.2">
      <c r="A489" s="224"/>
      <c r="B489" s="224"/>
      <c r="E489" s="131"/>
      <c r="F489" s="131"/>
      <c r="G489" s="131"/>
      <c r="H489" s="131"/>
      <c r="I489" s="131"/>
      <c r="J489" s="131"/>
      <c r="K489" s="131"/>
      <c r="L489" s="128"/>
      <c r="M489" s="128"/>
      <c r="N489" s="128"/>
      <c r="O489" s="128"/>
    </row>
    <row r="490" spans="1:15" s="132" customFormat="1" ht="15" x14ac:dyDescent="0.2">
      <c r="A490" s="224"/>
      <c r="B490" s="224"/>
      <c r="E490" s="131"/>
      <c r="F490" s="131"/>
      <c r="G490" s="131"/>
      <c r="H490" s="131"/>
      <c r="I490" s="131"/>
      <c r="J490" s="131"/>
      <c r="K490" s="131"/>
      <c r="L490" s="128"/>
      <c r="M490" s="128"/>
      <c r="N490" s="128"/>
      <c r="O490" s="128"/>
    </row>
    <row r="491" spans="1:15" s="132" customFormat="1" ht="15" x14ac:dyDescent="0.2">
      <c r="A491" s="224"/>
      <c r="B491" s="224"/>
      <c r="E491" s="131"/>
      <c r="F491" s="131"/>
      <c r="G491" s="131"/>
      <c r="H491" s="131"/>
      <c r="I491" s="131"/>
      <c r="J491" s="131"/>
      <c r="K491" s="131"/>
      <c r="L491" s="128"/>
      <c r="M491" s="128"/>
      <c r="N491" s="128"/>
      <c r="O491" s="128"/>
    </row>
    <row r="492" spans="1:15" s="132" customFormat="1" ht="15" x14ac:dyDescent="0.2">
      <c r="A492" s="224"/>
      <c r="B492" s="224"/>
      <c r="E492" s="131"/>
      <c r="F492" s="131"/>
      <c r="G492" s="131"/>
      <c r="H492" s="131"/>
      <c r="I492" s="131"/>
      <c r="J492" s="131"/>
      <c r="K492" s="131"/>
      <c r="L492" s="128"/>
      <c r="M492" s="128"/>
      <c r="N492" s="128"/>
      <c r="O492" s="128"/>
    </row>
    <row r="493" spans="1:15" s="132" customFormat="1" ht="15" x14ac:dyDescent="0.2">
      <c r="A493" s="224"/>
      <c r="B493" s="224"/>
      <c r="E493" s="131"/>
      <c r="F493" s="131"/>
      <c r="G493" s="131"/>
      <c r="H493" s="131"/>
      <c r="I493" s="131"/>
      <c r="J493" s="131"/>
      <c r="K493" s="131"/>
      <c r="L493" s="128"/>
      <c r="M493" s="128"/>
      <c r="N493" s="128"/>
      <c r="O493" s="128"/>
    </row>
    <row r="494" spans="1:15" s="132" customFormat="1" ht="15" x14ac:dyDescent="0.2">
      <c r="A494" s="224"/>
      <c r="B494" s="224"/>
      <c r="E494" s="131"/>
      <c r="F494" s="131"/>
      <c r="G494" s="131"/>
      <c r="H494" s="131"/>
      <c r="I494" s="131"/>
      <c r="J494" s="131"/>
      <c r="K494" s="131"/>
      <c r="L494" s="128"/>
      <c r="M494" s="128"/>
      <c r="N494" s="128"/>
      <c r="O494" s="128"/>
    </row>
    <row r="495" spans="1:15" s="132" customFormat="1" ht="15" x14ac:dyDescent="0.2">
      <c r="A495" s="224"/>
      <c r="B495" s="224"/>
      <c r="E495" s="131"/>
      <c r="F495" s="131"/>
      <c r="G495" s="131"/>
      <c r="H495" s="131"/>
      <c r="I495" s="131"/>
      <c r="J495" s="131"/>
      <c r="K495" s="131"/>
      <c r="L495" s="128"/>
      <c r="M495" s="128"/>
      <c r="N495" s="128"/>
      <c r="O495" s="128"/>
    </row>
    <row r="496" spans="1:15" s="132" customFormat="1" ht="15" x14ac:dyDescent="0.2">
      <c r="A496" s="224"/>
      <c r="B496" s="224"/>
      <c r="E496" s="131"/>
      <c r="F496" s="131"/>
      <c r="G496" s="131"/>
      <c r="H496" s="131"/>
      <c r="I496" s="131"/>
      <c r="J496" s="131"/>
      <c r="K496" s="131"/>
      <c r="L496" s="128"/>
      <c r="M496" s="128"/>
      <c r="N496" s="128"/>
      <c r="O496" s="128"/>
    </row>
    <row r="497" spans="1:15" s="132" customFormat="1" ht="15" x14ac:dyDescent="0.2">
      <c r="A497" s="224"/>
      <c r="B497" s="224"/>
      <c r="E497" s="131"/>
      <c r="F497" s="131"/>
      <c r="G497" s="131"/>
      <c r="H497" s="131"/>
      <c r="I497" s="131"/>
      <c r="J497" s="131"/>
      <c r="K497" s="131"/>
      <c r="L497" s="128"/>
      <c r="M497" s="128"/>
      <c r="N497" s="128"/>
      <c r="O497" s="128"/>
    </row>
    <row r="498" spans="1:15" s="132" customFormat="1" ht="15" x14ac:dyDescent="0.2">
      <c r="A498" s="224"/>
      <c r="B498" s="224"/>
      <c r="E498" s="131"/>
      <c r="F498" s="131"/>
      <c r="G498" s="131"/>
      <c r="H498" s="131"/>
      <c r="I498" s="131"/>
      <c r="J498" s="131"/>
      <c r="K498" s="131"/>
      <c r="L498" s="128"/>
      <c r="M498" s="128"/>
      <c r="N498" s="128"/>
      <c r="O498" s="128"/>
    </row>
    <row r="499" spans="1:15" s="132" customFormat="1" ht="15" x14ac:dyDescent="0.2">
      <c r="A499" s="224"/>
      <c r="B499" s="224"/>
      <c r="E499" s="131"/>
      <c r="F499" s="131"/>
      <c r="G499" s="131"/>
      <c r="H499" s="131"/>
      <c r="I499" s="131"/>
      <c r="J499" s="131"/>
      <c r="K499" s="131"/>
      <c r="L499" s="128"/>
      <c r="M499" s="128"/>
      <c r="N499" s="128"/>
      <c r="O499" s="128"/>
    </row>
    <row r="500" spans="1:15" s="132" customFormat="1" ht="15" x14ac:dyDescent="0.2">
      <c r="A500" s="224"/>
      <c r="B500" s="224"/>
      <c r="E500" s="131"/>
      <c r="F500" s="131"/>
      <c r="G500" s="131"/>
      <c r="H500" s="131"/>
      <c r="I500" s="131"/>
      <c r="J500" s="131"/>
      <c r="K500" s="131"/>
      <c r="L500" s="128"/>
      <c r="M500" s="128"/>
      <c r="N500" s="128"/>
      <c r="O500" s="128"/>
    </row>
    <row r="501" spans="1:15" s="132" customFormat="1" ht="15" x14ac:dyDescent="0.2">
      <c r="A501" s="224"/>
      <c r="B501" s="224"/>
      <c r="E501" s="131"/>
      <c r="F501" s="131"/>
      <c r="G501" s="131"/>
      <c r="H501" s="131"/>
      <c r="I501" s="131"/>
      <c r="J501" s="131"/>
      <c r="K501" s="131"/>
      <c r="L501" s="128"/>
      <c r="M501" s="128"/>
      <c r="N501" s="128"/>
      <c r="O501" s="128"/>
    </row>
    <row r="502" spans="1:15" s="132" customFormat="1" ht="15" x14ac:dyDescent="0.2">
      <c r="A502" s="224"/>
      <c r="B502" s="224"/>
      <c r="E502" s="131"/>
      <c r="F502" s="131"/>
      <c r="G502" s="131"/>
      <c r="H502" s="131"/>
      <c r="I502" s="131"/>
      <c r="J502" s="131"/>
      <c r="K502" s="131"/>
      <c r="L502" s="128"/>
      <c r="M502" s="128"/>
      <c r="N502" s="128"/>
      <c r="O502" s="128"/>
    </row>
    <row r="503" spans="1:15" s="132" customFormat="1" ht="15" x14ac:dyDescent="0.2">
      <c r="A503" s="224"/>
      <c r="B503" s="224"/>
      <c r="E503" s="131"/>
      <c r="F503" s="131"/>
      <c r="G503" s="131"/>
      <c r="H503" s="131"/>
      <c r="I503" s="131"/>
      <c r="J503" s="131"/>
      <c r="K503" s="131"/>
      <c r="L503" s="128"/>
      <c r="M503" s="128"/>
      <c r="N503" s="128"/>
      <c r="O503" s="128"/>
    </row>
    <row r="504" spans="1:15" s="132" customFormat="1" ht="15" x14ac:dyDescent="0.2">
      <c r="A504" s="224"/>
      <c r="B504" s="224"/>
      <c r="E504" s="131"/>
      <c r="F504" s="131"/>
      <c r="G504" s="131"/>
      <c r="H504" s="131"/>
      <c r="I504" s="131"/>
      <c r="J504" s="131"/>
      <c r="K504" s="131"/>
      <c r="L504" s="128"/>
      <c r="M504" s="128"/>
      <c r="N504" s="128"/>
      <c r="O504" s="128"/>
    </row>
    <row r="505" spans="1:15" s="132" customFormat="1" ht="15" x14ac:dyDescent="0.2">
      <c r="A505" s="224"/>
      <c r="B505" s="224"/>
      <c r="E505" s="131"/>
      <c r="F505" s="131"/>
      <c r="G505" s="131"/>
      <c r="H505" s="131"/>
      <c r="I505" s="131"/>
      <c r="J505" s="131"/>
      <c r="K505" s="131"/>
      <c r="L505" s="128"/>
      <c r="M505" s="128"/>
      <c r="N505" s="128"/>
      <c r="O505" s="128"/>
    </row>
    <row r="506" spans="1:15" s="132" customFormat="1" ht="15" x14ac:dyDescent="0.2">
      <c r="A506" s="224"/>
      <c r="B506" s="224"/>
      <c r="E506" s="131"/>
      <c r="F506" s="131"/>
      <c r="G506" s="131"/>
      <c r="H506" s="131"/>
      <c r="I506" s="131"/>
      <c r="J506" s="131"/>
      <c r="K506" s="131"/>
      <c r="L506" s="128"/>
      <c r="M506" s="128"/>
      <c r="N506" s="128"/>
      <c r="O506" s="128"/>
    </row>
    <row r="507" spans="1:15" s="132" customFormat="1" ht="15" x14ac:dyDescent="0.2">
      <c r="A507" s="224"/>
      <c r="B507" s="224"/>
      <c r="E507" s="131"/>
      <c r="F507" s="131"/>
      <c r="G507" s="131"/>
      <c r="H507" s="131"/>
      <c r="I507" s="131"/>
      <c r="J507" s="131"/>
      <c r="K507" s="131"/>
      <c r="L507" s="128"/>
      <c r="M507" s="128"/>
      <c r="N507" s="128"/>
      <c r="O507" s="128"/>
    </row>
    <row r="508" spans="1:15" s="132" customFormat="1" ht="15" x14ac:dyDescent="0.2">
      <c r="A508" s="224"/>
      <c r="B508" s="224"/>
      <c r="E508" s="131"/>
      <c r="F508" s="131"/>
      <c r="G508" s="131"/>
      <c r="H508" s="131"/>
      <c r="I508" s="131"/>
      <c r="J508" s="131"/>
      <c r="K508" s="131"/>
      <c r="L508" s="128"/>
      <c r="M508" s="128"/>
      <c r="N508" s="128"/>
      <c r="O508" s="128"/>
    </row>
    <row r="509" spans="1:15" s="132" customFormat="1" ht="15" x14ac:dyDescent="0.2">
      <c r="A509" s="224"/>
      <c r="B509" s="224"/>
      <c r="E509" s="131"/>
      <c r="F509" s="131"/>
      <c r="G509" s="131"/>
      <c r="H509" s="131"/>
      <c r="I509" s="131"/>
      <c r="J509" s="131"/>
      <c r="K509" s="131"/>
      <c r="L509" s="128"/>
      <c r="M509" s="128"/>
      <c r="N509" s="128"/>
      <c r="O509" s="128"/>
    </row>
    <row r="510" spans="1:15" s="132" customFormat="1" ht="15" x14ac:dyDescent="0.2">
      <c r="A510" s="224"/>
      <c r="B510" s="224"/>
      <c r="E510" s="131"/>
      <c r="F510" s="131"/>
      <c r="G510" s="131"/>
      <c r="H510" s="131"/>
      <c r="I510" s="131"/>
      <c r="J510" s="131"/>
      <c r="K510" s="131"/>
      <c r="L510" s="128"/>
      <c r="M510" s="128"/>
      <c r="N510" s="128"/>
      <c r="O510" s="128"/>
    </row>
    <row r="511" spans="1:15" s="132" customFormat="1" ht="15" x14ac:dyDescent="0.2">
      <c r="A511" s="224"/>
      <c r="B511" s="224"/>
      <c r="E511" s="131"/>
      <c r="F511" s="131"/>
      <c r="G511" s="131"/>
      <c r="H511" s="131"/>
      <c r="I511" s="131"/>
      <c r="J511" s="131"/>
      <c r="K511" s="131"/>
      <c r="L511" s="128"/>
      <c r="M511" s="128"/>
      <c r="N511" s="128"/>
      <c r="O511" s="128"/>
    </row>
    <row r="512" spans="1:15" s="132" customFormat="1" ht="15" x14ac:dyDescent="0.2">
      <c r="A512" s="224"/>
      <c r="B512" s="224"/>
      <c r="E512" s="131"/>
      <c r="F512" s="131"/>
      <c r="G512" s="131"/>
      <c r="H512" s="131"/>
      <c r="I512" s="131"/>
      <c r="J512" s="131"/>
      <c r="K512" s="131"/>
      <c r="L512" s="128"/>
      <c r="M512" s="128"/>
      <c r="N512" s="128"/>
      <c r="O512" s="128"/>
    </row>
    <row r="513" spans="1:15" s="132" customFormat="1" ht="15" x14ac:dyDescent="0.2">
      <c r="A513" s="224"/>
      <c r="B513" s="224"/>
      <c r="E513" s="131"/>
      <c r="F513" s="131"/>
      <c r="G513" s="131"/>
      <c r="H513" s="131"/>
      <c r="I513" s="131"/>
      <c r="J513" s="131"/>
      <c r="K513" s="131"/>
      <c r="L513" s="128"/>
      <c r="M513" s="128"/>
      <c r="N513" s="128"/>
      <c r="O513" s="128"/>
    </row>
    <row r="514" spans="1:15" s="132" customFormat="1" ht="15" x14ac:dyDescent="0.2">
      <c r="A514" s="224"/>
      <c r="B514" s="224"/>
      <c r="E514" s="131"/>
      <c r="F514" s="131"/>
      <c r="G514" s="131"/>
      <c r="H514" s="131"/>
      <c r="I514" s="131"/>
      <c r="J514" s="131"/>
      <c r="K514" s="131"/>
      <c r="L514" s="128"/>
      <c r="M514" s="128"/>
      <c r="N514" s="128"/>
      <c r="O514" s="128"/>
    </row>
    <row r="515" spans="1:15" s="132" customFormat="1" ht="15" x14ac:dyDescent="0.2">
      <c r="A515" s="224"/>
      <c r="B515" s="224"/>
      <c r="E515" s="131"/>
      <c r="F515" s="131"/>
      <c r="G515" s="131"/>
      <c r="H515" s="131"/>
      <c r="I515" s="131"/>
      <c r="J515" s="131"/>
      <c r="K515" s="131"/>
      <c r="L515" s="128"/>
      <c r="M515" s="128"/>
      <c r="N515" s="128"/>
      <c r="O515" s="128"/>
    </row>
    <row r="516" spans="1:15" s="132" customFormat="1" ht="15" x14ac:dyDescent="0.2">
      <c r="A516" s="224"/>
      <c r="B516" s="224"/>
      <c r="E516" s="131"/>
      <c r="F516" s="131"/>
      <c r="G516" s="131"/>
      <c r="H516" s="131"/>
      <c r="I516" s="131"/>
      <c r="J516" s="131"/>
      <c r="K516" s="131"/>
      <c r="L516" s="128"/>
      <c r="M516" s="128"/>
      <c r="N516" s="128"/>
      <c r="O516" s="128"/>
    </row>
    <row r="517" spans="1:15" s="132" customFormat="1" ht="15" x14ac:dyDescent="0.2">
      <c r="A517" s="224"/>
      <c r="B517" s="224"/>
      <c r="E517" s="131"/>
      <c r="F517" s="131"/>
      <c r="G517" s="131"/>
      <c r="H517" s="131"/>
      <c r="I517" s="131"/>
      <c r="J517" s="131"/>
      <c r="K517" s="131"/>
      <c r="L517" s="128"/>
      <c r="M517" s="128"/>
      <c r="N517" s="128"/>
      <c r="O517" s="128"/>
    </row>
    <row r="518" spans="1:15" s="132" customFormat="1" ht="15" x14ac:dyDescent="0.2">
      <c r="A518" s="224"/>
      <c r="B518" s="224"/>
      <c r="E518" s="131"/>
      <c r="F518" s="131"/>
      <c r="G518" s="131"/>
      <c r="H518" s="131"/>
      <c r="I518" s="131"/>
      <c r="J518" s="131"/>
      <c r="K518" s="131"/>
      <c r="L518" s="128"/>
      <c r="M518" s="128"/>
      <c r="N518" s="128"/>
      <c r="O518" s="128"/>
    </row>
    <row r="519" spans="1:15" s="132" customFormat="1" ht="15" x14ac:dyDescent="0.2">
      <c r="A519" s="224"/>
      <c r="B519" s="224"/>
      <c r="E519" s="131"/>
      <c r="F519" s="131"/>
      <c r="G519" s="131"/>
      <c r="H519" s="131"/>
      <c r="I519" s="131"/>
      <c r="J519" s="131"/>
      <c r="K519" s="131"/>
      <c r="L519" s="128"/>
      <c r="M519" s="128"/>
      <c r="N519" s="128"/>
      <c r="O519" s="128"/>
    </row>
    <row r="520" spans="1:15" s="132" customFormat="1" ht="15" x14ac:dyDescent="0.2">
      <c r="A520" s="224"/>
      <c r="B520" s="224"/>
      <c r="E520" s="131"/>
      <c r="F520" s="131"/>
      <c r="G520" s="131"/>
      <c r="H520" s="131"/>
      <c r="I520" s="131"/>
      <c r="J520" s="131"/>
      <c r="K520" s="131"/>
      <c r="L520" s="128"/>
      <c r="M520" s="128"/>
      <c r="N520" s="128"/>
      <c r="O520" s="128"/>
    </row>
    <row r="521" spans="1:15" s="132" customFormat="1" ht="15" x14ac:dyDescent="0.2">
      <c r="A521" s="224"/>
      <c r="B521" s="224"/>
      <c r="E521" s="131"/>
      <c r="F521" s="131"/>
      <c r="G521" s="131"/>
      <c r="H521" s="131"/>
      <c r="I521" s="131"/>
      <c r="J521" s="131"/>
      <c r="K521" s="131"/>
      <c r="L521" s="128"/>
      <c r="M521" s="128"/>
      <c r="N521" s="128"/>
      <c r="O521" s="128"/>
    </row>
    <row r="522" spans="1:15" s="132" customFormat="1" ht="15" x14ac:dyDescent="0.2">
      <c r="A522" s="224"/>
      <c r="B522" s="224"/>
      <c r="E522" s="131"/>
      <c r="F522" s="131"/>
      <c r="G522" s="131"/>
      <c r="H522" s="131"/>
      <c r="I522" s="131"/>
      <c r="J522" s="131"/>
      <c r="K522" s="131"/>
      <c r="L522" s="128"/>
      <c r="M522" s="128"/>
      <c r="N522" s="128"/>
      <c r="O522" s="128"/>
    </row>
    <row r="523" spans="1:15" s="132" customFormat="1" ht="15" x14ac:dyDescent="0.2">
      <c r="A523" s="224"/>
      <c r="B523" s="224"/>
      <c r="E523" s="131"/>
      <c r="F523" s="131"/>
      <c r="G523" s="131"/>
      <c r="H523" s="131"/>
      <c r="I523" s="131"/>
      <c r="J523" s="131"/>
      <c r="K523" s="131"/>
      <c r="L523" s="128"/>
      <c r="M523" s="128"/>
      <c r="N523" s="128"/>
      <c r="O523" s="128"/>
    </row>
    <row r="524" spans="1:15" s="132" customFormat="1" ht="15" x14ac:dyDescent="0.2">
      <c r="A524" s="224"/>
      <c r="B524" s="224"/>
      <c r="E524" s="131"/>
      <c r="F524" s="131"/>
      <c r="G524" s="131"/>
      <c r="H524" s="131"/>
      <c r="I524" s="131"/>
      <c r="J524" s="131"/>
      <c r="K524" s="131"/>
      <c r="L524" s="128"/>
      <c r="M524" s="128"/>
      <c r="N524" s="128"/>
      <c r="O524" s="128"/>
    </row>
    <row r="525" spans="1:15" s="132" customFormat="1" ht="15" x14ac:dyDescent="0.2">
      <c r="A525" s="224"/>
      <c r="B525" s="224"/>
      <c r="E525" s="131"/>
      <c r="F525" s="131"/>
      <c r="G525" s="131"/>
      <c r="H525" s="131"/>
      <c r="I525" s="131"/>
      <c r="J525" s="131"/>
      <c r="K525" s="131"/>
      <c r="L525" s="128"/>
      <c r="M525" s="128"/>
      <c r="N525" s="128"/>
      <c r="O525" s="128"/>
    </row>
    <row r="526" spans="1:15" s="132" customFormat="1" ht="15" x14ac:dyDescent="0.2">
      <c r="A526" s="224"/>
      <c r="B526" s="224"/>
      <c r="E526" s="131"/>
      <c r="F526" s="131"/>
      <c r="G526" s="131"/>
      <c r="H526" s="131"/>
      <c r="I526" s="131"/>
      <c r="J526" s="131"/>
      <c r="K526" s="131"/>
      <c r="L526" s="128"/>
      <c r="M526" s="128"/>
      <c r="N526" s="128"/>
      <c r="O526" s="128"/>
    </row>
    <row r="527" spans="1:15" s="132" customFormat="1" ht="15" x14ac:dyDescent="0.2">
      <c r="A527" s="224"/>
      <c r="B527" s="224"/>
      <c r="E527" s="131"/>
      <c r="F527" s="131"/>
      <c r="G527" s="131"/>
      <c r="H527" s="131"/>
      <c r="I527" s="131"/>
      <c r="J527" s="131"/>
      <c r="K527" s="131"/>
      <c r="L527" s="128"/>
      <c r="M527" s="128"/>
      <c r="N527" s="128"/>
      <c r="O527" s="128"/>
    </row>
    <row r="528" spans="1:15" s="132" customFormat="1" ht="15" x14ac:dyDescent="0.2">
      <c r="A528" s="224"/>
      <c r="B528" s="224"/>
      <c r="E528" s="131"/>
      <c r="F528" s="131"/>
      <c r="G528" s="131"/>
      <c r="H528" s="131"/>
      <c r="I528" s="131"/>
      <c r="J528" s="131"/>
      <c r="K528" s="131"/>
      <c r="L528" s="128"/>
      <c r="M528" s="128"/>
      <c r="N528" s="128"/>
      <c r="O528" s="128"/>
    </row>
    <row r="529" spans="1:15" s="132" customFormat="1" ht="15" x14ac:dyDescent="0.2">
      <c r="A529" s="224"/>
      <c r="B529" s="224"/>
      <c r="E529" s="131"/>
      <c r="F529" s="131"/>
      <c r="G529" s="131"/>
      <c r="H529" s="131"/>
      <c r="I529" s="131"/>
      <c r="J529" s="131"/>
      <c r="K529" s="131"/>
      <c r="L529" s="128"/>
      <c r="M529" s="128"/>
      <c r="N529" s="128"/>
      <c r="O529" s="128"/>
    </row>
    <row r="530" spans="1:15" s="132" customFormat="1" ht="15" x14ac:dyDescent="0.2">
      <c r="A530" s="224"/>
      <c r="B530" s="224"/>
      <c r="E530" s="131"/>
      <c r="F530" s="131"/>
      <c r="G530" s="131"/>
      <c r="H530" s="131"/>
      <c r="I530" s="131"/>
      <c r="J530" s="131"/>
      <c r="K530" s="131"/>
      <c r="L530" s="128"/>
      <c r="M530" s="128"/>
      <c r="N530" s="128"/>
      <c r="O530" s="128"/>
    </row>
    <row r="531" spans="1:15" s="132" customFormat="1" ht="15" x14ac:dyDescent="0.2">
      <c r="A531" s="224"/>
      <c r="B531" s="224"/>
      <c r="E531" s="131"/>
      <c r="F531" s="131"/>
      <c r="G531" s="131"/>
      <c r="H531" s="131"/>
      <c r="I531" s="131"/>
      <c r="J531" s="131"/>
      <c r="K531" s="131"/>
      <c r="L531" s="128"/>
      <c r="M531" s="128"/>
      <c r="N531" s="128"/>
      <c r="O531" s="128"/>
    </row>
    <row r="532" spans="1:15" s="132" customFormat="1" ht="15" x14ac:dyDescent="0.2">
      <c r="A532" s="224"/>
      <c r="B532" s="224"/>
      <c r="E532" s="131"/>
      <c r="F532" s="131"/>
      <c r="G532" s="131"/>
      <c r="H532" s="131"/>
      <c r="I532" s="131"/>
      <c r="J532" s="131"/>
      <c r="K532" s="131"/>
      <c r="L532" s="128"/>
      <c r="M532" s="128"/>
      <c r="N532" s="128"/>
      <c r="O532" s="128"/>
    </row>
    <row r="533" spans="1:15" s="132" customFormat="1" ht="15" x14ac:dyDescent="0.2">
      <c r="A533" s="224"/>
      <c r="B533" s="224"/>
      <c r="E533" s="131"/>
      <c r="F533" s="131"/>
      <c r="G533" s="131"/>
      <c r="H533" s="131"/>
      <c r="I533" s="131"/>
      <c r="J533" s="131"/>
      <c r="K533" s="131"/>
      <c r="L533" s="128"/>
      <c r="M533" s="128"/>
      <c r="N533" s="128"/>
      <c r="O533" s="128"/>
    </row>
    <row r="534" spans="1:15" s="132" customFormat="1" ht="15" x14ac:dyDescent="0.2">
      <c r="A534" s="224"/>
      <c r="B534" s="224"/>
      <c r="E534" s="131"/>
      <c r="F534" s="131"/>
      <c r="G534" s="131"/>
      <c r="H534" s="131"/>
      <c r="I534" s="131"/>
      <c r="J534" s="131"/>
      <c r="K534" s="131"/>
      <c r="L534" s="128"/>
      <c r="M534" s="128"/>
      <c r="N534" s="128"/>
      <c r="O534" s="128"/>
    </row>
    <row r="535" spans="1:15" s="132" customFormat="1" ht="15" x14ac:dyDescent="0.2">
      <c r="A535" s="224"/>
      <c r="B535" s="224"/>
      <c r="E535" s="131"/>
      <c r="F535" s="131"/>
      <c r="G535" s="131"/>
      <c r="H535" s="131"/>
      <c r="I535" s="131"/>
      <c r="J535" s="131"/>
      <c r="K535" s="131"/>
      <c r="L535" s="128"/>
      <c r="M535" s="128"/>
      <c r="N535" s="128"/>
      <c r="O535" s="128"/>
    </row>
    <row r="536" spans="1:15" s="132" customFormat="1" ht="15" x14ac:dyDescent="0.2">
      <c r="A536" s="224"/>
      <c r="B536" s="224"/>
      <c r="E536" s="131"/>
      <c r="F536" s="131"/>
      <c r="G536" s="131"/>
      <c r="H536" s="131"/>
      <c r="I536" s="131"/>
      <c r="J536" s="131"/>
      <c r="K536" s="131"/>
      <c r="L536" s="128"/>
      <c r="M536" s="128"/>
      <c r="N536" s="128"/>
      <c r="O536" s="128"/>
    </row>
    <row r="537" spans="1:15" s="132" customFormat="1" ht="15" x14ac:dyDescent="0.2">
      <c r="A537" s="224"/>
      <c r="B537" s="224"/>
      <c r="E537" s="131"/>
      <c r="F537" s="131"/>
      <c r="G537" s="131"/>
      <c r="H537" s="131"/>
      <c r="I537" s="131"/>
      <c r="J537" s="131"/>
      <c r="K537" s="131"/>
      <c r="L537" s="128"/>
      <c r="M537" s="128"/>
      <c r="N537" s="128"/>
      <c r="O537" s="128"/>
    </row>
    <row r="538" spans="1:15" s="132" customFormat="1" ht="15" x14ac:dyDescent="0.2">
      <c r="A538" s="224"/>
      <c r="B538" s="224"/>
      <c r="E538" s="131"/>
      <c r="F538" s="131"/>
      <c r="G538" s="131"/>
      <c r="H538" s="131"/>
      <c r="I538" s="131"/>
      <c r="J538" s="131"/>
      <c r="K538" s="131"/>
      <c r="L538" s="128"/>
      <c r="M538" s="128"/>
      <c r="N538" s="128"/>
      <c r="O538" s="128"/>
    </row>
    <row r="539" spans="1:15" s="132" customFormat="1" ht="15" x14ac:dyDescent="0.2">
      <c r="A539" s="224"/>
      <c r="B539" s="224"/>
      <c r="E539" s="131"/>
      <c r="F539" s="131"/>
      <c r="G539" s="131"/>
      <c r="H539" s="131"/>
      <c r="I539" s="131"/>
      <c r="J539" s="131"/>
      <c r="K539" s="131"/>
      <c r="L539" s="128"/>
      <c r="M539" s="128"/>
      <c r="N539" s="128"/>
      <c r="O539" s="128"/>
    </row>
    <row r="540" spans="1:15" s="132" customFormat="1" ht="15" x14ac:dyDescent="0.2">
      <c r="A540" s="224"/>
      <c r="B540" s="224"/>
      <c r="E540" s="131"/>
      <c r="F540" s="131"/>
      <c r="G540" s="131"/>
      <c r="H540" s="131"/>
      <c r="I540" s="131"/>
      <c r="J540" s="131"/>
      <c r="K540" s="131"/>
      <c r="L540" s="128"/>
      <c r="M540" s="128"/>
      <c r="N540" s="128"/>
      <c r="O540" s="128"/>
    </row>
    <row r="541" spans="1:15" s="132" customFormat="1" ht="15" x14ac:dyDescent="0.2">
      <c r="A541" s="224"/>
      <c r="B541" s="224"/>
      <c r="E541" s="131"/>
      <c r="F541" s="131"/>
      <c r="G541" s="131"/>
      <c r="H541" s="131"/>
      <c r="I541" s="131"/>
      <c r="J541" s="131"/>
      <c r="K541" s="131"/>
      <c r="L541" s="128"/>
      <c r="M541" s="128"/>
      <c r="N541" s="128"/>
      <c r="O541" s="128"/>
    </row>
    <row r="542" spans="1:15" s="132" customFormat="1" ht="15" x14ac:dyDescent="0.2">
      <c r="A542" s="224"/>
      <c r="B542" s="224"/>
      <c r="E542" s="131"/>
      <c r="F542" s="131"/>
      <c r="G542" s="131"/>
      <c r="H542" s="131"/>
      <c r="I542" s="131"/>
      <c r="J542" s="131"/>
      <c r="K542" s="131"/>
      <c r="L542" s="128"/>
      <c r="M542" s="128"/>
      <c r="N542" s="128"/>
      <c r="O542" s="128"/>
    </row>
    <row r="543" spans="1:15" s="132" customFormat="1" ht="15" x14ac:dyDescent="0.2">
      <c r="A543" s="224"/>
      <c r="B543" s="224"/>
      <c r="E543" s="131"/>
      <c r="F543" s="131"/>
      <c r="G543" s="131"/>
      <c r="H543" s="131"/>
      <c r="I543" s="131"/>
      <c r="J543" s="131"/>
      <c r="K543" s="131"/>
      <c r="L543" s="128"/>
      <c r="M543" s="128"/>
      <c r="N543" s="128"/>
      <c r="O543" s="128"/>
    </row>
    <row r="544" spans="1:15" s="132" customFormat="1" ht="15" x14ac:dyDescent="0.2">
      <c r="A544" s="224"/>
      <c r="B544" s="224"/>
      <c r="E544" s="131"/>
      <c r="F544" s="131"/>
      <c r="G544" s="131"/>
      <c r="H544" s="131"/>
      <c r="I544" s="131"/>
      <c r="J544" s="131"/>
      <c r="K544" s="131"/>
      <c r="L544" s="128"/>
      <c r="M544" s="128"/>
      <c r="N544" s="128"/>
      <c r="O544" s="128"/>
    </row>
    <row r="545" spans="1:15" s="132" customFormat="1" ht="15" x14ac:dyDescent="0.2">
      <c r="A545" s="224"/>
      <c r="B545" s="224"/>
      <c r="E545" s="131"/>
      <c r="F545" s="131"/>
      <c r="G545" s="131"/>
      <c r="H545" s="131"/>
      <c r="I545" s="131"/>
      <c r="J545" s="131"/>
      <c r="K545" s="131"/>
      <c r="L545" s="128"/>
      <c r="M545" s="128"/>
      <c r="N545" s="128"/>
      <c r="O545" s="128"/>
    </row>
    <row r="546" spans="1:15" s="132" customFormat="1" ht="15" x14ac:dyDescent="0.2">
      <c r="A546" s="224"/>
      <c r="B546" s="224"/>
      <c r="E546" s="131"/>
      <c r="F546" s="131"/>
      <c r="G546" s="131"/>
      <c r="H546" s="131"/>
      <c r="I546" s="131"/>
      <c r="J546" s="131"/>
      <c r="K546" s="131"/>
      <c r="L546" s="128"/>
      <c r="M546" s="128"/>
      <c r="N546" s="128"/>
      <c r="O546" s="128"/>
    </row>
    <row r="547" spans="1:15" s="132" customFormat="1" ht="15" x14ac:dyDescent="0.2">
      <c r="A547" s="224"/>
      <c r="B547" s="224"/>
      <c r="E547" s="131"/>
      <c r="F547" s="131"/>
      <c r="G547" s="131"/>
      <c r="H547" s="131"/>
      <c r="I547" s="131"/>
      <c r="J547" s="131"/>
      <c r="K547" s="131"/>
      <c r="L547" s="128"/>
      <c r="M547" s="128"/>
      <c r="N547" s="128"/>
      <c r="O547" s="128"/>
    </row>
    <row r="548" spans="1:15" s="132" customFormat="1" ht="15" x14ac:dyDescent="0.2">
      <c r="A548" s="224"/>
      <c r="B548" s="224"/>
      <c r="E548" s="131"/>
      <c r="F548" s="131"/>
      <c r="G548" s="131"/>
      <c r="H548" s="131"/>
      <c r="I548" s="131"/>
      <c r="J548" s="131"/>
      <c r="K548" s="131"/>
      <c r="L548" s="128"/>
      <c r="M548" s="128"/>
      <c r="N548" s="128"/>
      <c r="O548" s="128"/>
    </row>
    <row r="549" spans="1:15" s="132" customFormat="1" ht="15" x14ac:dyDescent="0.2">
      <c r="A549" s="224"/>
      <c r="B549" s="224"/>
      <c r="E549" s="131"/>
      <c r="F549" s="131"/>
      <c r="G549" s="131"/>
      <c r="H549" s="131"/>
      <c r="I549" s="131"/>
      <c r="J549" s="131"/>
      <c r="K549" s="131"/>
      <c r="L549" s="128"/>
      <c r="M549" s="128"/>
      <c r="N549" s="128"/>
      <c r="O549" s="128"/>
    </row>
    <row r="550" spans="1:15" s="132" customFormat="1" ht="15" x14ac:dyDescent="0.2">
      <c r="A550" s="224"/>
      <c r="B550" s="224"/>
      <c r="E550" s="131"/>
      <c r="F550" s="131"/>
      <c r="G550" s="131"/>
      <c r="H550" s="131"/>
      <c r="I550" s="131"/>
      <c r="J550" s="131"/>
      <c r="K550" s="131"/>
      <c r="L550" s="128"/>
      <c r="M550" s="128"/>
      <c r="N550" s="128"/>
      <c r="O550" s="128"/>
    </row>
    <row r="551" spans="1:15" s="132" customFormat="1" ht="15" x14ac:dyDescent="0.2">
      <c r="A551" s="224"/>
      <c r="B551" s="224"/>
      <c r="E551" s="131"/>
      <c r="F551" s="131"/>
      <c r="G551" s="131"/>
      <c r="H551" s="131"/>
      <c r="I551" s="131"/>
      <c r="J551" s="131"/>
      <c r="K551" s="131"/>
      <c r="L551" s="128"/>
      <c r="M551" s="128"/>
      <c r="N551" s="128"/>
      <c r="O551" s="128"/>
    </row>
    <row r="552" spans="1:15" s="132" customFormat="1" ht="15" x14ac:dyDescent="0.2">
      <c r="A552" s="224"/>
      <c r="B552" s="224"/>
      <c r="E552" s="131"/>
      <c r="F552" s="131"/>
      <c r="G552" s="131"/>
      <c r="H552" s="131"/>
      <c r="I552" s="131"/>
      <c r="J552" s="131"/>
      <c r="K552" s="131"/>
      <c r="L552" s="128"/>
      <c r="M552" s="128"/>
      <c r="N552" s="128"/>
      <c r="O552" s="128"/>
    </row>
    <row r="553" spans="1:15" s="132" customFormat="1" ht="15" x14ac:dyDescent="0.2">
      <c r="A553" s="224"/>
      <c r="B553" s="224"/>
      <c r="E553" s="131"/>
      <c r="F553" s="131"/>
      <c r="G553" s="131"/>
      <c r="H553" s="131"/>
      <c r="I553" s="131"/>
      <c r="J553" s="131"/>
      <c r="K553" s="131"/>
      <c r="L553" s="128"/>
      <c r="M553" s="128"/>
      <c r="N553" s="128"/>
      <c r="O553" s="128"/>
    </row>
    <row r="554" spans="1:15" s="132" customFormat="1" ht="15" x14ac:dyDescent="0.2">
      <c r="A554" s="224"/>
      <c r="B554" s="224"/>
      <c r="E554" s="131"/>
      <c r="F554" s="131"/>
      <c r="G554" s="131"/>
      <c r="H554" s="131"/>
      <c r="I554" s="131"/>
      <c r="J554" s="131"/>
      <c r="K554" s="131"/>
      <c r="L554" s="128"/>
      <c r="M554" s="128"/>
      <c r="N554" s="128"/>
      <c r="O554" s="128"/>
    </row>
    <row r="555" spans="1:15" s="132" customFormat="1" ht="15" x14ac:dyDescent="0.2">
      <c r="A555" s="224"/>
      <c r="B555" s="224"/>
      <c r="E555" s="131"/>
      <c r="F555" s="131"/>
      <c r="G555" s="131"/>
      <c r="H555" s="131"/>
      <c r="I555" s="131"/>
      <c r="J555" s="131"/>
      <c r="K555" s="131"/>
      <c r="L555" s="128"/>
      <c r="M555" s="128"/>
      <c r="N555" s="128"/>
      <c r="O555" s="128"/>
    </row>
    <row r="556" spans="1:15" s="132" customFormat="1" ht="15" x14ac:dyDescent="0.2">
      <c r="A556" s="224"/>
      <c r="B556" s="224"/>
      <c r="E556" s="131"/>
      <c r="F556" s="131"/>
      <c r="G556" s="131"/>
      <c r="H556" s="131"/>
      <c r="I556" s="131"/>
      <c r="J556" s="131"/>
      <c r="K556" s="131"/>
      <c r="L556" s="128"/>
      <c r="M556" s="128"/>
      <c r="N556" s="128"/>
      <c r="O556" s="128"/>
    </row>
    <row r="557" spans="1:15" s="132" customFormat="1" ht="15" x14ac:dyDescent="0.2">
      <c r="A557" s="224"/>
      <c r="B557" s="224"/>
      <c r="E557" s="131"/>
      <c r="F557" s="131"/>
      <c r="G557" s="131"/>
      <c r="H557" s="131"/>
      <c r="I557" s="131"/>
      <c r="J557" s="131"/>
      <c r="K557" s="131"/>
      <c r="L557" s="128"/>
      <c r="M557" s="128"/>
      <c r="N557" s="128"/>
      <c r="O557" s="128"/>
    </row>
    <row r="558" spans="1:15" s="132" customFormat="1" ht="15" x14ac:dyDescent="0.2">
      <c r="A558" s="224"/>
      <c r="B558" s="224"/>
      <c r="E558" s="131"/>
      <c r="F558" s="131"/>
      <c r="G558" s="131"/>
      <c r="H558" s="131"/>
      <c r="I558" s="131"/>
      <c r="J558" s="131"/>
      <c r="K558" s="131"/>
      <c r="L558" s="128"/>
      <c r="M558" s="128"/>
      <c r="N558" s="128"/>
      <c r="O558" s="128"/>
    </row>
    <row r="559" spans="1:15" s="132" customFormat="1" ht="15" x14ac:dyDescent="0.2">
      <c r="A559" s="224"/>
      <c r="B559" s="224"/>
      <c r="E559" s="131"/>
      <c r="F559" s="131"/>
      <c r="G559" s="131"/>
      <c r="H559" s="131"/>
      <c r="I559" s="131"/>
      <c r="J559" s="131"/>
      <c r="K559" s="131"/>
      <c r="L559" s="128"/>
      <c r="M559" s="128"/>
      <c r="N559" s="128"/>
      <c r="O559" s="128"/>
    </row>
    <row r="560" spans="1:15" s="132" customFormat="1" ht="15" x14ac:dyDescent="0.2">
      <c r="A560" s="224"/>
      <c r="B560" s="224"/>
      <c r="E560" s="131"/>
      <c r="F560" s="131"/>
      <c r="G560" s="131"/>
      <c r="H560" s="131"/>
      <c r="I560" s="131"/>
      <c r="J560" s="131"/>
      <c r="K560" s="131"/>
      <c r="L560" s="128"/>
      <c r="M560" s="128"/>
      <c r="N560" s="128"/>
      <c r="O560" s="128"/>
    </row>
    <row r="561" spans="1:15" s="132" customFormat="1" ht="15" x14ac:dyDescent="0.2">
      <c r="A561" s="224"/>
      <c r="B561" s="224"/>
      <c r="E561" s="131"/>
      <c r="F561" s="131"/>
      <c r="G561" s="131"/>
      <c r="H561" s="131"/>
      <c r="I561" s="131"/>
      <c r="J561" s="131"/>
      <c r="K561" s="131"/>
      <c r="L561" s="128"/>
      <c r="M561" s="128"/>
      <c r="N561" s="128"/>
      <c r="O561" s="128"/>
    </row>
    <row r="562" spans="1:15" s="132" customFormat="1" ht="15" x14ac:dyDescent="0.2">
      <c r="A562" s="224"/>
      <c r="B562" s="224"/>
      <c r="E562" s="131"/>
      <c r="F562" s="131"/>
      <c r="G562" s="131"/>
      <c r="H562" s="131"/>
      <c r="I562" s="131"/>
      <c r="J562" s="131"/>
      <c r="K562" s="131"/>
      <c r="L562" s="128"/>
      <c r="M562" s="128"/>
      <c r="N562" s="128"/>
      <c r="O562" s="128"/>
    </row>
    <row r="563" spans="1:15" s="132" customFormat="1" ht="15" x14ac:dyDescent="0.2">
      <c r="A563" s="224"/>
      <c r="B563" s="224"/>
      <c r="E563" s="131"/>
      <c r="F563" s="131"/>
      <c r="G563" s="131"/>
      <c r="H563" s="131"/>
      <c r="I563" s="131"/>
      <c r="J563" s="131"/>
      <c r="K563" s="131"/>
      <c r="L563" s="128"/>
      <c r="M563" s="128"/>
      <c r="N563" s="128"/>
      <c r="O563" s="128"/>
    </row>
    <row r="564" spans="1:15" s="132" customFormat="1" ht="15" x14ac:dyDescent="0.2">
      <c r="A564" s="224"/>
      <c r="B564" s="224"/>
      <c r="E564" s="131"/>
      <c r="F564" s="131"/>
      <c r="G564" s="131"/>
      <c r="H564" s="131"/>
      <c r="I564" s="131"/>
      <c r="J564" s="131"/>
      <c r="K564" s="131"/>
      <c r="L564" s="128"/>
      <c r="M564" s="128"/>
      <c r="N564" s="128"/>
      <c r="O564" s="128"/>
    </row>
    <row r="565" spans="1:15" s="132" customFormat="1" ht="15" x14ac:dyDescent="0.2">
      <c r="A565" s="224"/>
      <c r="B565" s="224"/>
      <c r="E565" s="131"/>
      <c r="F565" s="131"/>
      <c r="G565" s="131"/>
      <c r="H565" s="131"/>
      <c r="I565" s="131"/>
      <c r="J565" s="131"/>
      <c r="K565" s="131"/>
      <c r="L565" s="128"/>
      <c r="M565" s="128"/>
      <c r="N565" s="128"/>
      <c r="O565" s="128"/>
    </row>
    <row r="566" spans="1:15" s="132" customFormat="1" ht="15" x14ac:dyDescent="0.2">
      <c r="A566" s="224"/>
      <c r="B566" s="224"/>
      <c r="E566" s="131"/>
      <c r="F566" s="131"/>
      <c r="G566" s="131"/>
      <c r="H566" s="131"/>
      <c r="I566" s="131"/>
      <c r="J566" s="131"/>
      <c r="K566" s="131"/>
      <c r="L566" s="128"/>
      <c r="M566" s="128"/>
      <c r="N566" s="128"/>
      <c r="O566" s="128"/>
    </row>
    <row r="567" spans="1:15" s="132" customFormat="1" ht="15" x14ac:dyDescent="0.2">
      <c r="A567" s="224"/>
      <c r="B567" s="224"/>
      <c r="E567" s="131"/>
      <c r="F567" s="131"/>
      <c r="G567" s="131"/>
      <c r="H567" s="131"/>
      <c r="I567" s="131"/>
      <c r="J567" s="131"/>
      <c r="K567" s="131"/>
      <c r="L567" s="128"/>
      <c r="M567" s="128"/>
      <c r="N567" s="128"/>
      <c r="O567" s="128"/>
    </row>
    <row r="568" spans="1:15" s="132" customFormat="1" ht="15" x14ac:dyDescent="0.2">
      <c r="A568" s="224"/>
      <c r="B568" s="224"/>
      <c r="E568" s="131"/>
      <c r="F568" s="131"/>
      <c r="G568" s="131"/>
      <c r="H568" s="131"/>
      <c r="I568" s="131"/>
      <c r="J568" s="131"/>
      <c r="K568" s="131"/>
      <c r="L568" s="128"/>
      <c r="M568" s="128"/>
      <c r="N568" s="128"/>
      <c r="O568" s="128"/>
    </row>
    <row r="569" spans="1:15" s="132" customFormat="1" ht="15" x14ac:dyDescent="0.2">
      <c r="A569" s="224"/>
      <c r="B569" s="224"/>
      <c r="E569" s="131"/>
      <c r="F569" s="131"/>
      <c r="G569" s="131"/>
      <c r="H569" s="131"/>
      <c r="I569" s="131"/>
      <c r="J569" s="131"/>
      <c r="K569" s="131"/>
      <c r="L569" s="128"/>
      <c r="M569" s="128"/>
      <c r="N569" s="128"/>
      <c r="O569" s="128"/>
    </row>
    <row r="570" spans="1:15" s="132" customFormat="1" ht="15" x14ac:dyDescent="0.2">
      <c r="A570" s="224"/>
      <c r="B570" s="224"/>
      <c r="E570" s="131"/>
      <c r="F570" s="131"/>
      <c r="G570" s="131"/>
      <c r="H570" s="131"/>
      <c r="I570" s="131"/>
      <c r="J570" s="131"/>
      <c r="K570" s="131"/>
      <c r="L570" s="128"/>
      <c r="M570" s="128"/>
      <c r="N570" s="128"/>
      <c r="O570" s="128"/>
    </row>
    <row r="571" spans="1:15" s="132" customFormat="1" ht="15" x14ac:dyDescent="0.2">
      <c r="A571" s="224"/>
      <c r="B571" s="224"/>
      <c r="E571" s="131"/>
      <c r="F571" s="131"/>
      <c r="G571" s="131"/>
      <c r="H571" s="131"/>
      <c r="I571" s="131"/>
      <c r="J571" s="131"/>
      <c r="K571" s="131"/>
      <c r="L571" s="128"/>
      <c r="M571" s="128"/>
      <c r="N571" s="128"/>
      <c r="O571" s="128"/>
    </row>
    <row r="572" spans="1:15" s="132" customFormat="1" ht="15" x14ac:dyDescent="0.2">
      <c r="A572" s="224"/>
      <c r="B572" s="224"/>
      <c r="E572" s="131"/>
      <c r="F572" s="131"/>
      <c r="G572" s="131"/>
      <c r="H572" s="131"/>
      <c r="I572" s="131"/>
      <c r="J572" s="131"/>
      <c r="K572" s="131"/>
      <c r="L572" s="128"/>
      <c r="M572" s="128"/>
      <c r="N572" s="128"/>
      <c r="O572" s="128"/>
    </row>
    <row r="573" spans="1:15" s="132" customFormat="1" ht="15" x14ac:dyDescent="0.2">
      <c r="A573" s="224"/>
      <c r="B573" s="224"/>
      <c r="E573" s="131"/>
      <c r="F573" s="131"/>
      <c r="G573" s="131"/>
      <c r="H573" s="131"/>
      <c r="I573" s="131"/>
      <c r="J573" s="131"/>
      <c r="K573" s="131"/>
      <c r="L573" s="128"/>
      <c r="M573" s="128"/>
      <c r="N573" s="128"/>
      <c r="O573" s="128"/>
    </row>
    <row r="574" spans="1:15" s="132" customFormat="1" ht="15" x14ac:dyDescent="0.2">
      <c r="A574" s="224"/>
      <c r="B574" s="224"/>
      <c r="E574" s="131"/>
      <c r="F574" s="131"/>
      <c r="G574" s="131"/>
      <c r="H574" s="131"/>
      <c r="I574" s="131"/>
      <c r="J574" s="131"/>
      <c r="K574" s="131"/>
      <c r="L574" s="128"/>
      <c r="M574" s="128"/>
      <c r="N574" s="128"/>
      <c r="O574" s="128"/>
    </row>
    <row r="575" spans="1:15" s="132" customFormat="1" ht="15" x14ac:dyDescent="0.2">
      <c r="A575" s="224"/>
      <c r="B575" s="224"/>
      <c r="E575" s="131"/>
      <c r="F575" s="131"/>
      <c r="G575" s="131"/>
      <c r="H575" s="131"/>
      <c r="I575" s="131"/>
      <c r="J575" s="131"/>
      <c r="K575" s="131"/>
      <c r="L575" s="128"/>
      <c r="M575" s="128"/>
      <c r="N575" s="128"/>
      <c r="O575" s="128"/>
    </row>
    <row r="576" spans="1:15" s="132" customFormat="1" ht="15" x14ac:dyDescent="0.2">
      <c r="A576" s="224"/>
      <c r="B576" s="224"/>
      <c r="E576" s="131"/>
      <c r="F576" s="131"/>
      <c r="G576" s="131"/>
      <c r="H576" s="131"/>
      <c r="I576" s="131"/>
      <c r="J576" s="131"/>
      <c r="K576" s="131"/>
      <c r="L576" s="128"/>
      <c r="M576" s="128"/>
      <c r="N576" s="128"/>
      <c r="O576" s="128"/>
    </row>
    <row r="577" spans="1:15" s="132" customFormat="1" ht="15" x14ac:dyDescent="0.2">
      <c r="A577" s="224"/>
      <c r="B577" s="224"/>
      <c r="E577" s="131"/>
      <c r="F577" s="131"/>
      <c r="G577" s="131"/>
      <c r="H577" s="131"/>
      <c r="I577" s="131"/>
      <c r="J577" s="131"/>
      <c r="K577" s="131"/>
      <c r="L577" s="128"/>
      <c r="M577" s="128"/>
      <c r="N577" s="128"/>
      <c r="O577" s="128"/>
    </row>
    <row r="578" spans="1:15" s="132" customFormat="1" ht="15" x14ac:dyDescent="0.2">
      <c r="A578" s="224"/>
      <c r="B578" s="224"/>
      <c r="E578" s="131"/>
      <c r="F578" s="131"/>
      <c r="G578" s="131"/>
      <c r="H578" s="131"/>
      <c r="I578" s="131"/>
      <c r="J578" s="131"/>
      <c r="K578" s="131"/>
      <c r="L578" s="128"/>
      <c r="M578" s="128"/>
      <c r="N578" s="128"/>
      <c r="O578" s="128"/>
    </row>
    <row r="579" spans="1:15" s="132" customFormat="1" ht="15" x14ac:dyDescent="0.2">
      <c r="A579" s="224"/>
      <c r="B579" s="224"/>
      <c r="E579" s="131"/>
      <c r="F579" s="131"/>
      <c r="G579" s="131"/>
      <c r="H579" s="131"/>
      <c r="I579" s="131"/>
      <c r="J579" s="131"/>
      <c r="K579" s="131"/>
      <c r="L579" s="128"/>
      <c r="M579" s="128"/>
      <c r="N579" s="128"/>
      <c r="O579" s="128"/>
    </row>
    <row r="580" spans="1:15" s="132" customFormat="1" ht="15" x14ac:dyDescent="0.2">
      <c r="A580" s="224"/>
      <c r="B580" s="224"/>
      <c r="E580" s="131"/>
      <c r="F580" s="131"/>
      <c r="G580" s="131"/>
      <c r="H580" s="131"/>
      <c r="I580" s="131"/>
      <c r="J580" s="131"/>
      <c r="K580" s="131"/>
      <c r="L580" s="128"/>
      <c r="M580" s="128"/>
      <c r="N580" s="128"/>
      <c r="O580" s="128"/>
    </row>
    <row r="581" spans="1:15" s="132" customFormat="1" ht="15" x14ac:dyDescent="0.2">
      <c r="A581" s="224"/>
      <c r="B581" s="224"/>
      <c r="E581" s="131"/>
      <c r="F581" s="131"/>
      <c r="G581" s="131"/>
      <c r="H581" s="131"/>
      <c r="I581" s="131"/>
      <c r="J581" s="131"/>
      <c r="K581" s="131"/>
      <c r="L581" s="128"/>
      <c r="M581" s="128"/>
      <c r="N581" s="128"/>
      <c r="O581" s="128"/>
    </row>
    <row r="582" spans="1:15" s="132" customFormat="1" ht="15" x14ac:dyDescent="0.2">
      <c r="A582" s="224"/>
      <c r="B582" s="224"/>
      <c r="E582" s="131"/>
      <c r="F582" s="131"/>
      <c r="G582" s="131"/>
      <c r="H582" s="131"/>
      <c r="I582" s="131"/>
      <c r="J582" s="131"/>
      <c r="K582" s="131"/>
      <c r="L582" s="128"/>
      <c r="M582" s="128"/>
      <c r="N582" s="128"/>
      <c r="O582" s="128"/>
    </row>
    <row r="583" spans="1:15" s="132" customFormat="1" ht="15" x14ac:dyDescent="0.2">
      <c r="A583" s="224"/>
      <c r="B583" s="224"/>
      <c r="E583" s="131"/>
      <c r="F583" s="131"/>
      <c r="G583" s="131"/>
      <c r="H583" s="131"/>
      <c r="I583" s="131"/>
      <c r="J583" s="131"/>
      <c r="K583" s="131"/>
      <c r="L583" s="128"/>
      <c r="M583" s="128"/>
      <c r="N583" s="128"/>
      <c r="O583" s="128"/>
    </row>
    <row r="584" spans="1:15" s="132" customFormat="1" ht="15" x14ac:dyDescent="0.2">
      <c r="A584" s="224"/>
      <c r="B584" s="224"/>
      <c r="E584" s="131"/>
      <c r="F584" s="131"/>
      <c r="G584" s="131"/>
      <c r="H584" s="131"/>
      <c r="I584" s="131"/>
      <c r="J584" s="131"/>
      <c r="K584" s="131"/>
      <c r="L584" s="128"/>
      <c r="M584" s="128"/>
      <c r="N584" s="128"/>
      <c r="O584" s="128"/>
    </row>
    <row r="585" spans="1:15" s="132" customFormat="1" ht="15" x14ac:dyDescent="0.2">
      <c r="A585" s="224"/>
      <c r="B585" s="224"/>
      <c r="E585" s="131"/>
      <c r="F585" s="131"/>
      <c r="G585" s="131"/>
      <c r="H585" s="131"/>
      <c r="I585" s="131"/>
      <c r="J585" s="131"/>
      <c r="K585" s="131"/>
      <c r="L585" s="128"/>
      <c r="M585" s="128"/>
      <c r="N585" s="128"/>
      <c r="O585" s="128"/>
    </row>
    <row r="586" spans="1:15" s="132" customFormat="1" ht="15" x14ac:dyDescent="0.2">
      <c r="A586" s="224"/>
      <c r="B586" s="224"/>
      <c r="E586" s="131"/>
      <c r="F586" s="131"/>
      <c r="G586" s="131"/>
      <c r="H586" s="131"/>
      <c r="I586" s="131"/>
      <c r="J586" s="131"/>
      <c r="K586" s="131"/>
      <c r="L586" s="128"/>
      <c r="M586" s="128"/>
      <c r="N586" s="128"/>
      <c r="O586" s="128"/>
    </row>
    <row r="587" spans="1:15" s="132" customFormat="1" ht="15" x14ac:dyDescent="0.2">
      <c r="A587" s="224"/>
      <c r="B587" s="224"/>
      <c r="E587" s="131"/>
      <c r="F587" s="131"/>
      <c r="G587" s="131"/>
      <c r="H587" s="131"/>
      <c r="I587" s="131"/>
      <c r="J587" s="131"/>
      <c r="K587" s="131"/>
      <c r="L587" s="128"/>
      <c r="M587" s="128"/>
      <c r="N587" s="128"/>
      <c r="O587" s="128"/>
    </row>
    <row r="588" spans="1:15" s="132" customFormat="1" ht="15" x14ac:dyDescent="0.2">
      <c r="A588" s="224"/>
      <c r="B588" s="224"/>
      <c r="E588" s="131"/>
      <c r="F588" s="131"/>
      <c r="G588" s="131"/>
      <c r="H588" s="131"/>
      <c r="I588" s="131"/>
      <c r="J588" s="131"/>
      <c r="K588" s="131"/>
      <c r="L588" s="128"/>
      <c r="M588" s="128"/>
      <c r="N588" s="128"/>
      <c r="O588" s="128"/>
    </row>
    <row r="589" spans="1:15" s="132" customFormat="1" ht="15" x14ac:dyDescent="0.2">
      <c r="A589" s="224"/>
      <c r="B589" s="224"/>
      <c r="E589" s="131"/>
      <c r="F589" s="131"/>
      <c r="G589" s="131"/>
      <c r="H589" s="131"/>
      <c r="I589" s="131"/>
      <c r="J589" s="131"/>
      <c r="K589" s="131"/>
      <c r="L589" s="128"/>
      <c r="M589" s="128"/>
      <c r="N589" s="128"/>
      <c r="O589" s="128"/>
    </row>
    <row r="590" spans="1:15" s="132" customFormat="1" ht="15" x14ac:dyDescent="0.2">
      <c r="A590" s="224"/>
      <c r="B590" s="224"/>
      <c r="E590" s="131"/>
      <c r="F590" s="131"/>
      <c r="G590" s="131"/>
      <c r="H590" s="131"/>
      <c r="I590" s="131"/>
      <c r="J590" s="131"/>
      <c r="K590" s="131"/>
      <c r="L590" s="128"/>
      <c r="M590" s="128"/>
      <c r="N590" s="128"/>
      <c r="O590" s="128"/>
    </row>
    <row r="591" spans="1:15" s="132" customFormat="1" ht="15" x14ac:dyDescent="0.2">
      <c r="A591" s="224"/>
      <c r="B591" s="224"/>
      <c r="E591" s="131"/>
      <c r="F591" s="131"/>
      <c r="G591" s="131"/>
      <c r="H591" s="131"/>
      <c r="I591" s="131"/>
      <c r="J591" s="131"/>
      <c r="K591" s="131"/>
      <c r="L591" s="128"/>
      <c r="M591" s="128"/>
      <c r="N591" s="128"/>
      <c r="O591" s="128"/>
    </row>
    <row r="592" spans="1:15" s="132" customFormat="1" ht="15" x14ac:dyDescent="0.2">
      <c r="A592" s="224"/>
      <c r="B592" s="224"/>
      <c r="E592" s="131"/>
      <c r="F592" s="131"/>
      <c r="G592" s="131"/>
      <c r="H592" s="131"/>
      <c r="I592" s="131"/>
      <c r="J592" s="131"/>
      <c r="K592" s="131"/>
      <c r="L592" s="128"/>
      <c r="M592" s="128"/>
      <c r="N592" s="128"/>
      <c r="O592" s="128"/>
    </row>
    <row r="593" spans="1:15" s="132" customFormat="1" ht="15" x14ac:dyDescent="0.2">
      <c r="A593" s="224"/>
      <c r="B593" s="224"/>
      <c r="E593" s="131"/>
      <c r="F593" s="131"/>
      <c r="G593" s="131"/>
      <c r="H593" s="131"/>
      <c r="I593" s="131"/>
      <c r="J593" s="131"/>
      <c r="K593" s="131"/>
      <c r="L593" s="128"/>
      <c r="M593" s="128"/>
      <c r="N593" s="128"/>
      <c r="O593" s="128"/>
    </row>
    <row r="594" spans="1:15" s="132" customFormat="1" ht="15" x14ac:dyDescent="0.2">
      <c r="A594" s="224"/>
      <c r="B594" s="224"/>
      <c r="E594" s="131"/>
      <c r="F594" s="131"/>
      <c r="G594" s="131"/>
      <c r="H594" s="131"/>
      <c r="I594" s="131"/>
      <c r="J594" s="131"/>
      <c r="K594" s="131"/>
      <c r="L594" s="128"/>
      <c r="M594" s="128"/>
      <c r="N594" s="128"/>
      <c r="O594" s="128"/>
    </row>
    <row r="595" spans="1:15" s="132" customFormat="1" ht="15" x14ac:dyDescent="0.2">
      <c r="A595" s="224"/>
      <c r="B595" s="224"/>
      <c r="E595" s="131"/>
      <c r="F595" s="131"/>
      <c r="G595" s="131"/>
      <c r="H595" s="131"/>
      <c r="I595" s="131"/>
      <c r="J595" s="131"/>
      <c r="K595" s="131"/>
      <c r="L595" s="128"/>
      <c r="M595" s="128"/>
      <c r="N595" s="128"/>
      <c r="O595" s="128"/>
    </row>
    <row r="596" spans="1:15" s="132" customFormat="1" ht="15" x14ac:dyDescent="0.2">
      <c r="A596" s="224"/>
      <c r="B596" s="224"/>
      <c r="E596" s="131"/>
      <c r="F596" s="131"/>
      <c r="G596" s="131"/>
      <c r="H596" s="131"/>
      <c r="I596" s="131"/>
      <c r="J596" s="131"/>
      <c r="K596" s="131"/>
      <c r="L596" s="128"/>
      <c r="M596" s="128"/>
      <c r="N596" s="128"/>
      <c r="O596" s="128"/>
    </row>
    <row r="597" spans="1:15" s="132" customFormat="1" ht="15" x14ac:dyDescent="0.2">
      <c r="A597" s="224"/>
      <c r="B597" s="224"/>
      <c r="E597" s="131"/>
      <c r="F597" s="131"/>
      <c r="G597" s="131"/>
      <c r="H597" s="131"/>
      <c r="I597" s="131"/>
      <c r="J597" s="131"/>
      <c r="K597" s="131"/>
      <c r="L597" s="128"/>
      <c r="M597" s="128"/>
      <c r="N597" s="128"/>
      <c r="O597" s="128"/>
    </row>
    <row r="598" spans="1:15" s="132" customFormat="1" ht="15" x14ac:dyDescent="0.2">
      <c r="A598" s="224"/>
      <c r="B598" s="224"/>
      <c r="E598" s="131"/>
      <c r="F598" s="131"/>
      <c r="G598" s="131"/>
      <c r="H598" s="131"/>
      <c r="I598" s="131"/>
      <c r="J598" s="131"/>
      <c r="K598" s="131"/>
      <c r="L598" s="128"/>
      <c r="M598" s="128"/>
      <c r="N598" s="128"/>
      <c r="O598" s="128"/>
    </row>
    <row r="599" spans="1:15" s="132" customFormat="1" ht="15" x14ac:dyDescent="0.2">
      <c r="A599" s="224"/>
      <c r="B599" s="224"/>
      <c r="E599" s="131"/>
      <c r="F599" s="131"/>
      <c r="G599" s="131"/>
      <c r="H599" s="131"/>
      <c r="I599" s="131"/>
      <c r="J599" s="131"/>
      <c r="K599" s="131"/>
      <c r="L599" s="128"/>
      <c r="M599" s="128"/>
      <c r="N599" s="128"/>
      <c r="O599" s="128"/>
    </row>
    <row r="600" spans="1:15" s="132" customFormat="1" ht="15" x14ac:dyDescent="0.2">
      <c r="A600" s="224"/>
      <c r="B600" s="224"/>
      <c r="E600" s="131"/>
      <c r="F600" s="131"/>
      <c r="G600" s="131"/>
      <c r="H600" s="131"/>
      <c r="I600" s="131"/>
      <c r="J600" s="131"/>
      <c r="K600" s="131"/>
      <c r="L600" s="128"/>
      <c r="M600" s="128"/>
      <c r="N600" s="128"/>
      <c r="O600" s="128"/>
    </row>
    <row r="601" spans="1:15" s="132" customFormat="1" ht="15" x14ac:dyDescent="0.2">
      <c r="A601" s="224"/>
      <c r="B601" s="224"/>
      <c r="E601" s="131"/>
      <c r="F601" s="131"/>
      <c r="G601" s="131"/>
      <c r="H601" s="131"/>
      <c r="I601" s="131"/>
      <c r="J601" s="131"/>
      <c r="K601" s="131"/>
      <c r="L601" s="128"/>
      <c r="M601" s="128"/>
      <c r="N601" s="128"/>
      <c r="O601" s="128"/>
    </row>
    <row r="602" spans="1:15" s="132" customFormat="1" ht="15" x14ac:dyDescent="0.2">
      <c r="A602" s="224"/>
      <c r="B602" s="224"/>
      <c r="E602" s="131"/>
      <c r="F602" s="131"/>
      <c r="G602" s="131"/>
      <c r="H602" s="131"/>
      <c r="I602" s="131"/>
      <c r="J602" s="131"/>
      <c r="K602" s="131"/>
      <c r="L602" s="128"/>
      <c r="M602" s="128"/>
      <c r="N602" s="128"/>
      <c r="O602" s="128"/>
    </row>
    <row r="603" spans="1:15" s="132" customFormat="1" ht="15" x14ac:dyDescent="0.2">
      <c r="A603" s="224"/>
      <c r="B603" s="224"/>
      <c r="E603" s="131"/>
      <c r="F603" s="131"/>
      <c r="G603" s="131"/>
      <c r="H603" s="131"/>
      <c r="I603" s="131"/>
      <c r="J603" s="131"/>
      <c r="K603" s="131"/>
      <c r="L603" s="128"/>
      <c r="M603" s="128"/>
      <c r="N603" s="128"/>
      <c r="O603" s="128"/>
    </row>
    <row r="604" spans="1:15" s="132" customFormat="1" ht="15" x14ac:dyDescent="0.2">
      <c r="A604" s="224"/>
      <c r="B604" s="224"/>
      <c r="E604" s="131"/>
      <c r="F604" s="131"/>
      <c r="G604" s="131"/>
      <c r="H604" s="131"/>
      <c r="I604" s="131"/>
      <c r="J604" s="131"/>
      <c r="K604" s="131"/>
      <c r="L604" s="128"/>
      <c r="M604" s="128"/>
      <c r="N604" s="128"/>
      <c r="O604" s="128"/>
    </row>
    <row r="605" spans="1:15" s="132" customFormat="1" ht="15" x14ac:dyDescent="0.2">
      <c r="A605" s="224"/>
      <c r="B605" s="224"/>
      <c r="E605" s="131"/>
      <c r="F605" s="131"/>
      <c r="G605" s="131"/>
      <c r="H605" s="131"/>
      <c r="I605" s="131"/>
      <c r="J605" s="131"/>
      <c r="K605" s="131"/>
      <c r="L605" s="128"/>
      <c r="M605" s="128"/>
      <c r="N605" s="128"/>
      <c r="O605" s="128"/>
    </row>
    <row r="606" spans="1:15" s="132" customFormat="1" ht="15" x14ac:dyDescent="0.2">
      <c r="A606" s="224"/>
      <c r="B606" s="224"/>
      <c r="E606" s="131"/>
      <c r="F606" s="131"/>
      <c r="G606" s="131"/>
      <c r="H606" s="131"/>
      <c r="I606" s="131"/>
      <c r="J606" s="131"/>
      <c r="K606" s="131"/>
      <c r="L606" s="128"/>
      <c r="M606" s="128"/>
      <c r="N606" s="128"/>
      <c r="O606" s="128"/>
    </row>
    <row r="607" spans="1:15" s="132" customFormat="1" ht="15" x14ac:dyDescent="0.2">
      <c r="A607" s="224"/>
      <c r="B607" s="224"/>
      <c r="E607" s="131"/>
      <c r="F607" s="131"/>
      <c r="G607" s="131"/>
      <c r="H607" s="131"/>
      <c r="I607" s="131"/>
      <c r="J607" s="131"/>
      <c r="K607" s="131"/>
      <c r="L607" s="128"/>
      <c r="M607" s="128"/>
      <c r="N607" s="128"/>
      <c r="O607" s="128"/>
    </row>
    <row r="608" spans="1:15" s="132" customFormat="1" ht="15" x14ac:dyDescent="0.2">
      <c r="A608" s="224"/>
      <c r="B608" s="224"/>
      <c r="E608" s="131"/>
      <c r="F608" s="131"/>
      <c r="G608" s="131"/>
      <c r="H608" s="131"/>
      <c r="I608" s="131"/>
      <c r="J608" s="131"/>
      <c r="K608" s="131"/>
      <c r="L608" s="128"/>
      <c r="M608" s="128"/>
      <c r="N608" s="128"/>
      <c r="O608" s="128"/>
    </row>
    <row r="609" spans="1:15" s="132" customFormat="1" ht="15" x14ac:dyDescent="0.2">
      <c r="A609" s="224"/>
      <c r="B609" s="224"/>
      <c r="E609" s="131"/>
      <c r="F609" s="131"/>
      <c r="G609" s="131"/>
      <c r="H609" s="131"/>
      <c r="I609" s="131"/>
      <c r="J609" s="131"/>
      <c r="K609" s="131"/>
      <c r="L609" s="128"/>
      <c r="M609" s="128"/>
      <c r="N609" s="128"/>
      <c r="O609" s="128"/>
    </row>
    <row r="610" spans="1:15" s="132" customFormat="1" ht="15" x14ac:dyDescent="0.2">
      <c r="A610" s="224"/>
      <c r="B610" s="224"/>
      <c r="E610" s="131"/>
      <c r="F610" s="131"/>
      <c r="G610" s="131"/>
      <c r="H610" s="131"/>
      <c r="I610" s="131"/>
      <c r="J610" s="131"/>
      <c r="K610" s="131"/>
      <c r="L610" s="128"/>
      <c r="M610" s="128"/>
      <c r="N610" s="128"/>
      <c r="O610" s="128"/>
    </row>
    <row r="611" spans="1:15" s="132" customFormat="1" ht="15" x14ac:dyDescent="0.2">
      <c r="A611" s="224"/>
      <c r="B611" s="224"/>
      <c r="E611" s="131"/>
      <c r="F611" s="131"/>
      <c r="G611" s="131"/>
      <c r="H611" s="131"/>
      <c r="I611" s="131"/>
      <c r="J611" s="131"/>
      <c r="K611" s="131"/>
      <c r="L611" s="128"/>
      <c r="M611" s="128"/>
      <c r="N611" s="128"/>
      <c r="O611" s="128"/>
    </row>
    <row r="612" spans="1:15" s="132" customFormat="1" ht="15" x14ac:dyDescent="0.2">
      <c r="A612" s="224"/>
      <c r="B612" s="224"/>
      <c r="E612" s="131"/>
      <c r="F612" s="131"/>
      <c r="G612" s="131"/>
      <c r="H612" s="131"/>
      <c r="I612" s="131"/>
      <c r="J612" s="131"/>
      <c r="K612" s="131"/>
      <c r="L612" s="128"/>
      <c r="M612" s="128"/>
      <c r="N612" s="128"/>
      <c r="O612" s="128"/>
    </row>
    <row r="613" spans="1:15" s="132" customFormat="1" ht="15" x14ac:dyDescent="0.2">
      <c r="A613" s="224"/>
      <c r="B613" s="224"/>
      <c r="E613" s="131"/>
      <c r="F613" s="131"/>
      <c r="G613" s="131"/>
      <c r="H613" s="131"/>
      <c r="I613" s="131"/>
      <c r="J613" s="131"/>
      <c r="K613" s="131"/>
      <c r="L613" s="128"/>
      <c r="M613" s="128"/>
      <c r="N613" s="128"/>
      <c r="O613" s="128"/>
    </row>
    <row r="614" spans="1:15" s="132" customFormat="1" ht="15" x14ac:dyDescent="0.2">
      <c r="A614" s="224"/>
      <c r="B614" s="224"/>
      <c r="E614" s="131"/>
      <c r="F614" s="131"/>
      <c r="G614" s="131"/>
      <c r="H614" s="131"/>
      <c r="I614" s="131"/>
      <c r="J614" s="131"/>
      <c r="K614" s="131"/>
      <c r="L614" s="128"/>
      <c r="M614" s="128"/>
      <c r="N614" s="128"/>
      <c r="O614" s="128"/>
    </row>
    <row r="615" spans="1:15" s="132" customFormat="1" ht="15" x14ac:dyDescent="0.2">
      <c r="A615" s="224"/>
      <c r="B615" s="224"/>
      <c r="E615" s="131"/>
      <c r="F615" s="131"/>
      <c r="G615" s="131"/>
      <c r="H615" s="131"/>
      <c r="I615" s="131"/>
      <c r="J615" s="131"/>
      <c r="K615" s="131"/>
      <c r="L615" s="128"/>
      <c r="M615" s="128"/>
      <c r="N615" s="128"/>
      <c r="O615" s="128"/>
    </row>
    <row r="616" spans="1:15" s="132" customFormat="1" ht="15" x14ac:dyDescent="0.2">
      <c r="A616" s="224"/>
      <c r="B616" s="224"/>
      <c r="E616" s="131"/>
      <c r="F616" s="131"/>
      <c r="G616" s="131"/>
      <c r="H616" s="131"/>
      <c r="I616" s="131"/>
      <c r="J616" s="131"/>
      <c r="K616" s="131"/>
      <c r="L616" s="128"/>
      <c r="M616" s="128"/>
      <c r="N616" s="128"/>
      <c r="O616" s="128"/>
    </row>
    <row r="617" spans="1:15" s="132" customFormat="1" ht="15" x14ac:dyDescent="0.2">
      <c r="A617" s="224"/>
      <c r="B617" s="224"/>
      <c r="E617" s="131"/>
      <c r="F617" s="131"/>
      <c r="G617" s="131"/>
      <c r="H617" s="131"/>
      <c r="I617" s="131"/>
      <c r="J617" s="131"/>
      <c r="K617" s="131"/>
      <c r="L617" s="128"/>
      <c r="M617" s="128"/>
      <c r="N617" s="128"/>
      <c r="O617" s="128"/>
    </row>
    <row r="618" spans="1:15" s="132" customFormat="1" ht="15" x14ac:dyDescent="0.2">
      <c r="A618" s="224"/>
      <c r="B618" s="224"/>
      <c r="E618" s="131"/>
      <c r="F618" s="131"/>
      <c r="G618" s="131"/>
      <c r="H618" s="131"/>
      <c r="I618" s="131"/>
      <c r="J618" s="131"/>
      <c r="K618" s="131"/>
      <c r="L618" s="128"/>
      <c r="M618" s="128"/>
      <c r="N618" s="128"/>
      <c r="O618" s="128"/>
    </row>
    <row r="619" spans="1:15" s="132" customFormat="1" ht="15" x14ac:dyDescent="0.2">
      <c r="A619" s="224"/>
      <c r="B619" s="224"/>
      <c r="E619" s="131"/>
      <c r="F619" s="131"/>
      <c r="G619" s="131"/>
      <c r="H619" s="131"/>
      <c r="I619" s="131"/>
      <c r="J619" s="131"/>
      <c r="K619" s="131"/>
      <c r="L619" s="128"/>
      <c r="M619" s="128"/>
      <c r="N619" s="128"/>
      <c r="O619" s="128"/>
    </row>
    <row r="620" spans="1:15" s="132" customFormat="1" ht="15" x14ac:dyDescent="0.2">
      <c r="A620" s="224"/>
      <c r="B620" s="224"/>
      <c r="E620" s="131"/>
      <c r="F620" s="131"/>
      <c r="G620" s="131"/>
      <c r="H620" s="131"/>
      <c r="I620" s="131"/>
      <c r="J620" s="131"/>
      <c r="K620" s="131"/>
      <c r="L620" s="128"/>
      <c r="M620" s="128"/>
      <c r="N620" s="128"/>
      <c r="O620" s="128"/>
    </row>
    <row r="621" spans="1:15" s="132" customFormat="1" ht="15" x14ac:dyDescent="0.2">
      <c r="A621" s="224"/>
      <c r="B621" s="224"/>
      <c r="E621" s="131"/>
      <c r="F621" s="131"/>
      <c r="G621" s="131"/>
      <c r="H621" s="131"/>
      <c r="I621" s="131"/>
      <c r="J621" s="131"/>
      <c r="K621" s="131"/>
      <c r="L621" s="128"/>
      <c r="M621" s="128"/>
      <c r="N621" s="128"/>
      <c r="O621" s="128"/>
    </row>
    <row r="622" spans="1:15" s="132" customFormat="1" ht="15" x14ac:dyDescent="0.2">
      <c r="A622" s="224"/>
      <c r="B622" s="224"/>
      <c r="E622" s="131"/>
      <c r="F622" s="131"/>
      <c r="G622" s="131"/>
      <c r="H622" s="131"/>
      <c r="I622" s="131"/>
      <c r="J622" s="131"/>
      <c r="K622" s="131"/>
      <c r="L622" s="128"/>
      <c r="M622" s="128"/>
      <c r="N622" s="128"/>
      <c r="O622" s="128"/>
    </row>
    <row r="623" spans="1:15" s="132" customFormat="1" ht="15" x14ac:dyDescent="0.2">
      <c r="A623" s="224"/>
      <c r="B623" s="224"/>
      <c r="E623" s="131"/>
      <c r="F623" s="131"/>
      <c r="G623" s="131"/>
      <c r="H623" s="131"/>
      <c r="I623" s="131"/>
      <c r="J623" s="131"/>
      <c r="K623" s="131"/>
      <c r="L623" s="128"/>
      <c r="M623" s="128"/>
      <c r="N623" s="128"/>
      <c r="O623" s="128"/>
    </row>
    <row r="624" spans="1:15" s="132" customFormat="1" ht="15" x14ac:dyDescent="0.2">
      <c r="A624" s="224"/>
      <c r="B624" s="224"/>
      <c r="E624" s="131"/>
      <c r="F624" s="131"/>
      <c r="G624" s="131"/>
      <c r="H624" s="131"/>
      <c r="I624" s="131"/>
      <c r="J624" s="131"/>
      <c r="K624" s="131"/>
      <c r="L624" s="128"/>
      <c r="M624" s="128"/>
      <c r="N624" s="128"/>
      <c r="O624" s="128"/>
    </row>
    <row r="625" spans="1:15" s="132" customFormat="1" ht="15" x14ac:dyDescent="0.2">
      <c r="A625" s="224"/>
      <c r="B625" s="224"/>
      <c r="E625" s="131"/>
      <c r="F625" s="131"/>
      <c r="G625" s="131"/>
      <c r="H625" s="131"/>
      <c r="I625" s="131"/>
      <c r="J625" s="131"/>
      <c r="K625" s="131"/>
      <c r="L625" s="128"/>
      <c r="M625" s="128"/>
      <c r="N625" s="128"/>
      <c r="O625" s="128"/>
    </row>
    <row r="626" spans="1:15" s="132" customFormat="1" ht="15" x14ac:dyDescent="0.2">
      <c r="A626" s="224"/>
      <c r="B626" s="224"/>
      <c r="E626" s="131"/>
      <c r="F626" s="131"/>
      <c r="G626" s="131"/>
      <c r="H626" s="131"/>
      <c r="I626" s="131"/>
      <c r="J626" s="131"/>
      <c r="K626" s="131"/>
      <c r="L626" s="128"/>
      <c r="M626" s="128"/>
      <c r="N626" s="128"/>
      <c r="O626" s="128"/>
    </row>
    <row r="627" spans="1:15" s="132" customFormat="1" ht="15" x14ac:dyDescent="0.2">
      <c r="A627" s="224"/>
      <c r="B627" s="224"/>
      <c r="E627" s="131"/>
      <c r="F627" s="131"/>
      <c r="G627" s="131"/>
      <c r="H627" s="131"/>
      <c r="I627" s="131"/>
      <c r="J627" s="131"/>
      <c r="K627" s="131"/>
      <c r="L627" s="128"/>
      <c r="M627" s="128"/>
      <c r="N627" s="128"/>
      <c r="O627" s="128"/>
    </row>
    <row r="628" spans="1:15" s="132" customFormat="1" ht="15" x14ac:dyDescent="0.2">
      <c r="A628" s="224"/>
      <c r="B628" s="224"/>
      <c r="E628" s="131"/>
      <c r="F628" s="131"/>
      <c r="G628" s="131"/>
      <c r="H628" s="131"/>
      <c r="I628" s="131"/>
      <c r="J628" s="131"/>
      <c r="K628" s="131"/>
      <c r="L628" s="128"/>
      <c r="M628" s="128"/>
      <c r="N628" s="128"/>
      <c r="O628" s="128"/>
    </row>
    <row r="629" spans="1:15" s="132" customFormat="1" ht="15" x14ac:dyDescent="0.2">
      <c r="A629" s="224"/>
      <c r="B629" s="224"/>
      <c r="E629" s="131"/>
      <c r="F629" s="131"/>
      <c r="G629" s="131"/>
      <c r="H629" s="131"/>
      <c r="I629" s="131"/>
      <c r="J629" s="131"/>
      <c r="K629" s="131"/>
      <c r="L629" s="128"/>
      <c r="M629" s="128"/>
      <c r="N629" s="128"/>
      <c r="O629" s="128"/>
    </row>
    <row r="630" spans="1:15" s="132" customFormat="1" ht="15" x14ac:dyDescent="0.2">
      <c r="A630" s="224"/>
      <c r="B630" s="224"/>
      <c r="E630" s="131"/>
      <c r="F630" s="131"/>
      <c r="G630" s="131"/>
      <c r="H630" s="131"/>
      <c r="I630" s="131"/>
      <c r="J630" s="131"/>
      <c r="K630" s="131"/>
      <c r="L630" s="128"/>
      <c r="M630" s="128"/>
      <c r="N630" s="128"/>
      <c r="O630" s="128"/>
    </row>
    <row r="631" spans="1:15" s="132" customFormat="1" ht="15" x14ac:dyDescent="0.2">
      <c r="A631" s="224"/>
      <c r="B631" s="224"/>
      <c r="E631" s="131"/>
      <c r="F631" s="131"/>
      <c r="G631" s="131"/>
      <c r="H631" s="131"/>
      <c r="I631" s="131"/>
      <c r="J631" s="131"/>
      <c r="K631" s="131"/>
      <c r="L631" s="128"/>
      <c r="M631" s="128"/>
      <c r="N631" s="128"/>
      <c r="O631" s="128"/>
    </row>
    <row r="632" spans="1:15" s="132" customFormat="1" ht="15" x14ac:dyDescent="0.2">
      <c r="A632" s="224"/>
      <c r="B632" s="224"/>
      <c r="E632" s="131"/>
      <c r="F632" s="131"/>
      <c r="G632" s="131"/>
      <c r="H632" s="131"/>
      <c r="I632" s="131"/>
      <c r="J632" s="131"/>
      <c r="K632" s="131"/>
      <c r="L632" s="128"/>
      <c r="M632" s="128"/>
      <c r="N632" s="128"/>
      <c r="O632" s="128"/>
    </row>
    <row r="633" spans="1:15" s="132" customFormat="1" ht="15" x14ac:dyDescent="0.2">
      <c r="A633" s="224"/>
      <c r="B633" s="224"/>
      <c r="E633" s="131"/>
      <c r="F633" s="131"/>
      <c r="G633" s="131"/>
      <c r="H633" s="131"/>
      <c r="I633" s="131"/>
      <c r="J633" s="131"/>
      <c r="K633" s="131"/>
      <c r="L633" s="128"/>
      <c r="M633" s="128"/>
      <c r="N633" s="128"/>
      <c r="O633" s="128"/>
    </row>
    <row r="634" spans="1:15" s="132" customFormat="1" ht="15" x14ac:dyDescent="0.2">
      <c r="A634" s="224"/>
      <c r="B634" s="224"/>
      <c r="E634" s="131"/>
      <c r="F634" s="131"/>
      <c r="G634" s="131"/>
      <c r="H634" s="131"/>
      <c r="I634" s="131"/>
      <c r="J634" s="131"/>
      <c r="K634" s="131"/>
      <c r="L634" s="128"/>
      <c r="M634" s="128"/>
      <c r="N634" s="128"/>
      <c r="O634" s="128"/>
    </row>
    <row r="635" spans="1:15" s="132" customFormat="1" ht="15" x14ac:dyDescent="0.2">
      <c r="A635" s="224"/>
      <c r="B635" s="224"/>
      <c r="E635" s="131"/>
      <c r="F635" s="131"/>
      <c r="G635" s="131"/>
      <c r="H635" s="131"/>
      <c r="I635" s="131"/>
      <c r="J635" s="131"/>
      <c r="K635" s="131"/>
      <c r="L635" s="128"/>
      <c r="M635" s="128"/>
      <c r="N635" s="128"/>
      <c r="O635" s="128"/>
    </row>
    <row r="636" spans="1:15" s="132" customFormat="1" ht="15" x14ac:dyDescent="0.2">
      <c r="A636" s="224"/>
      <c r="B636" s="224"/>
      <c r="E636" s="131"/>
      <c r="F636" s="131"/>
      <c r="G636" s="131"/>
      <c r="H636" s="131"/>
      <c r="I636" s="131"/>
      <c r="J636" s="131"/>
      <c r="K636" s="131"/>
      <c r="L636" s="128"/>
      <c r="M636" s="128"/>
      <c r="N636" s="128"/>
      <c r="O636" s="128"/>
    </row>
    <row r="637" spans="1:15" s="132" customFormat="1" ht="15" x14ac:dyDescent="0.2">
      <c r="A637" s="224"/>
      <c r="B637" s="224"/>
      <c r="E637" s="131"/>
      <c r="F637" s="131"/>
      <c r="G637" s="131"/>
      <c r="H637" s="131"/>
      <c r="I637" s="131"/>
      <c r="J637" s="131"/>
      <c r="K637" s="131"/>
      <c r="L637" s="128"/>
      <c r="M637" s="128"/>
      <c r="N637" s="128"/>
      <c r="O637" s="128"/>
    </row>
    <row r="638" spans="1:15" s="132" customFormat="1" ht="15" x14ac:dyDescent="0.2">
      <c r="A638" s="224"/>
      <c r="B638" s="224"/>
      <c r="E638" s="131"/>
      <c r="F638" s="131"/>
      <c r="G638" s="131"/>
      <c r="H638" s="131"/>
      <c r="I638" s="131"/>
      <c r="J638" s="131"/>
      <c r="K638" s="131"/>
      <c r="L638" s="128"/>
      <c r="M638" s="128"/>
      <c r="N638" s="128"/>
      <c r="O638" s="128"/>
    </row>
    <row r="639" spans="1:15" s="132" customFormat="1" ht="15" x14ac:dyDescent="0.2">
      <c r="A639" s="224"/>
      <c r="B639" s="224"/>
      <c r="E639" s="131"/>
      <c r="F639" s="131"/>
      <c r="G639" s="131"/>
      <c r="H639" s="131"/>
      <c r="I639" s="131"/>
      <c r="J639" s="131"/>
      <c r="K639" s="131"/>
      <c r="L639" s="128"/>
      <c r="M639" s="128"/>
      <c r="N639" s="128"/>
      <c r="O639" s="128"/>
    </row>
    <row r="640" spans="1:15" s="132" customFormat="1" ht="15" x14ac:dyDescent="0.2">
      <c r="A640" s="224"/>
      <c r="B640" s="224"/>
      <c r="E640" s="131"/>
      <c r="F640" s="131"/>
      <c r="G640" s="131"/>
      <c r="H640" s="131"/>
      <c r="I640" s="131"/>
      <c r="J640" s="131"/>
      <c r="K640" s="131"/>
      <c r="L640" s="128"/>
      <c r="M640" s="128"/>
      <c r="N640" s="128"/>
      <c r="O640" s="128"/>
    </row>
    <row r="641" spans="1:15" s="132" customFormat="1" ht="15" x14ac:dyDescent="0.2">
      <c r="A641" s="224"/>
      <c r="B641" s="224"/>
      <c r="E641" s="131"/>
      <c r="F641" s="131"/>
      <c r="G641" s="131"/>
      <c r="H641" s="131"/>
      <c r="I641" s="131"/>
      <c r="J641" s="131"/>
      <c r="K641" s="131"/>
      <c r="L641" s="128"/>
      <c r="M641" s="128"/>
      <c r="N641" s="128"/>
      <c r="O641" s="128"/>
    </row>
    <row r="642" spans="1:15" s="132" customFormat="1" ht="15" x14ac:dyDescent="0.2">
      <c r="A642" s="224"/>
      <c r="B642" s="224"/>
      <c r="E642" s="131"/>
      <c r="F642" s="131"/>
      <c r="G642" s="131"/>
      <c r="H642" s="131"/>
      <c r="I642" s="131"/>
      <c r="J642" s="131"/>
      <c r="K642" s="131"/>
      <c r="L642" s="128"/>
      <c r="M642" s="128"/>
      <c r="N642" s="128"/>
      <c r="O642" s="128"/>
    </row>
    <row r="643" spans="1:15" s="132" customFormat="1" ht="15" x14ac:dyDescent="0.2">
      <c r="A643" s="224"/>
      <c r="B643" s="224"/>
      <c r="E643" s="131"/>
      <c r="F643" s="131"/>
      <c r="G643" s="131"/>
      <c r="H643" s="131"/>
      <c r="I643" s="131"/>
      <c r="J643" s="131"/>
      <c r="K643" s="131"/>
      <c r="L643" s="128"/>
      <c r="M643" s="128"/>
      <c r="N643" s="128"/>
      <c r="O643" s="128"/>
    </row>
    <row r="644" spans="1:15" s="132" customFormat="1" ht="15" x14ac:dyDescent="0.2">
      <c r="A644" s="224"/>
      <c r="B644" s="224"/>
      <c r="E644" s="131"/>
      <c r="F644" s="131"/>
      <c r="G644" s="131"/>
      <c r="H644" s="131"/>
      <c r="I644" s="131"/>
      <c r="J644" s="131"/>
      <c r="K644" s="131"/>
      <c r="L644" s="128"/>
      <c r="M644" s="128"/>
      <c r="N644" s="128"/>
      <c r="O644" s="128"/>
    </row>
    <row r="645" spans="1:15" s="132" customFormat="1" ht="15" x14ac:dyDescent="0.2">
      <c r="A645" s="224"/>
      <c r="B645" s="224"/>
      <c r="E645" s="131"/>
      <c r="F645" s="131"/>
      <c r="G645" s="131"/>
      <c r="H645" s="131"/>
      <c r="I645" s="131"/>
      <c r="J645" s="131"/>
      <c r="K645" s="131"/>
      <c r="L645" s="128"/>
      <c r="M645" s="128"/>
      <c r="N645" s="128"/>
      <c r="O645" s="128"/>
    </row>
    <row r="646" spans="1:15" s="132" customFormat="1" ht="15" x14ac:dyDescent="0.2">
      <c r="A646" s="224"/>
      <c r="B646" s="224"/>
      <c r="E646" s="131"/>
      <c r="F646" s="131"/>
      <c r="G646" s="131"/>
      <c r="H646" s="131"/>
      <c r="I646" s="131"/>
      <c r="J646" s="131"/>
      <c r="K646" s="131"/>
      <c r="L646" s="128"/>
      <c r="M646" s="128"/>
      <c r="N646" s="128"/>
      <c r="O646" s="128"/>
    </row>
    <row r="647" spans="1:15" s="132" customFormat="1" ht="15" x14ac:dyDescent="0.2">
      <c r="A647" s="224"/>
      <c r="B647" s="224"/>
      <c r="E647" s="131"/>
      <c r="F647" s="131"/>
      <c r="G647" s="131"/>
      <c r="H647" s="131"/>
      <c r="I647" s="131"/>
      <c r="J647" s="131"/>
      <c r="K647" s="131"/>
      <c r="L647" s="128"/>
      <c r="M647" s="128"/>
      <c r="N647" s="128"/>
      <c r="O647" s="128"/>
    </row>
    <row r="648" spans="1:15" s="132" customFormat="1" ht="15" x14ac:dyDescent="0.2">
      <c r="A648" s="224"/>
      <c r="B648" s="224"/>
      <c r="E648" s="131"/>
      <c r="F648" s="131"/>
      <c r="G648" s="131"/>
      <c r="H648" s="131"/>
      <c r="I648" s="131"/>
      <c r="J648" s="131"/>
      <c r="K648" s="131"/>
      <c r="L648" s="128"/>
      <c r="M648" s="128"/>
      <c r="N648" s="128"/>
      <c r="O648" s="128"/>
    </row>
  </sheetData>
  <mergeCells count="9">
    <mergeCell ref="A1:L2"/>
    <mergeCell ref="H8:K8"/>
    <mergeCell ref="L8:N8"/>
    <mergeCell ref="L9:N9"/>
    <mergeCell ref="H10:H11"/>
    <mergeCell ref="I10:I11"/>
    <mergeCell ref="J10:K10"/>
    <mergeCell ref="L10:M10"/>
    <mergeCell ref="N10:N11"/>
  </mergeCells>
  <pageMargins left="0.39370078740157483" right="0" top="0.39370078740157483" bottom="0.19685039370078741" header="0.51181102362204722" footer="0.51181102362204722"/>
  <pageSetup paperSize="9" scale="74" firstPageNumber="321" orientation="landscape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  <rowBreaks count="1" manualBreakCount="1">
    <brk id="28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120</v>
      </c>
      <c r="F2" s="269"/>
      <c r="G2" s="269"/>
      <c r="H2" s="269"/>
      <c r="I2" s="269"/>
    </row>
    <row r="3" spans="1:11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121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71">
        <v>70259941</v>
      </c>
      <c r="D6" s="271"/>
      <c r="E6" s="271"/>
      <c r="F6" s="271"/>
      <c r="G6" s="271" t="s">
        <v>3</v>
      </c>
      <c r="H6" s="272">
        <v>1129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4926000</v>
      </c>
      <c r="F16" s="276"/>
      <c r="G16" s="7">
        <v>14424791.139999999</v>
      </c>
      <c r="H16" s="34">
        <v>13289644.399999999</v>
      </c>
      <c r="I16" s="34">
        <v>1135146.74</v>
      </c>
      <c r="J16" s="126"/>
      <c r="K16" s="68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4986000</v>
      </c>
      <c r="F18" s="276"/>
      <c r="G18" s="7">
        <v>14420797.41</v>
      </c>
      <c r="H18" s="34">
        <v>13208269.41</v>
      </c>
      <c r="I18" s="34">
        <v>1212528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-3993.7299999985844</v>
      </c>
      <c r="H24" s="58">
        <f>H18-H16-H22</f>
        <v>-81374.989999998361</v>
      </c>
      <c r="I24" s="58">
        <f>I18-I16-I22</f>
        <v>77381.260000000009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-3993.7299999985844</v>
      </c>
      <c r="H25" s="83">
        <f>H24-H26</f>
        <v>-81374.989999998361</v>
      </c>
      <c r="I25" s="83">
        <f>I24-I26</f>
        <v>77381.260000000009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0</v>
      </c>
      <c r="H26" s="83">
        <v>0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0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0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0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0</v>
      </c>
      <c r="H33" s="92"/>
      <c r="I33" s="92"/>
    </row>
    <row r="34" spans="1:9" ht="38.25" customHeight="1" x14ac:dyDescent="0.2">
      <c r="A34" s="264" t="s">
        <v>102</v>
      </c>
      <c r="B34" s="265"/>
      <c r="C34" s="265"/>
      <c r="D34" s="265"/>
      <c r="E34" s="265"/>
      <c r="F34" s="265"/>
      <c r="G34" s="265"/>
      <c r="H34" s="265"/>
      <c r="I34" s="265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4" t="str">
        <f>IF(F37=0,"nerozp.",G37/F37)</f>
        <v>nerozp.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147375</v>
      </c>
      <c r="G41" s="40">
        <v>147375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60874</v>
      </c>
      <c r="F50" s="107">
        <v>15000</v>
      </c>
      <c r="G50" s="108">
        <v>5000</v>
      </c>
      <c r="H50" s="108">
        <f>E50+F50-G50</f>
        <v>70874</v>
      </c>
      <c r="I50" s="109">
        <v>70874</v>
      </c>
    </row>
    <row r="51" spans="1:9" x14ac:dyDescent="0.2">
      <c r="A51" s="110"/>
      <c r="B51" s="67"/>
      <c r="C51" s="67" t="s">
        <v>21</v>
      </c>
      <c r="D51" s="67"/>
      <c r="E51" s="111">
        <v>42860.52</v>
      </c>
      <c r="F51" s="112">
        <v>109356</v>
      </c>
      <c r="G51" s="71">
        <v>80228</v>
      </c>
      <c r="H51" s="71">
        <f>E51+F51-G51</f>
        <v>71988.51999999999</v>
      </c>
      <c r="I51" s="113">
        <v>63055.519999999997</v>
      </c>
    </row>
    <row r="52" spans="1:9" x14ac:dyDescent="0.2">
      <c r="A52" s="110"/>
      <c r="B52" s="67"/>
      <c r="C52" s="67" t="s">
        <v>66</v>
      </c>
      <c r="D52" s="67"/>
      <c r="E52" s="111">
        <v>365741.72</v>
      </c>
      <c r="F52" s="112">
        <v>253758.45</v>
      </c>
      <c r="G52" s="71">
        <v>140000</v>
      </c>
      <c r="H52" s="71">
        <f>E52+F52-G52</f>
        <v>479500.16999999993</v>
      </c>
      <c r="I52" s="113">
        <v>312570.17</v>
      </c>
    </row>
    <row r="53" spans="1:9" x14ac:dyDescent="0.2">
      <c r="A53" s="110"/>
      <c r="B53" s="67"/>
      <c r="C53" s="67" t="s">
        <v>64</v>
      </c>
      <c r="D53" s="67"/>
      <c r="E53" s="111">
        <v>83582.89</v>
      </c>
      <c r="F53" s="112">
        <v>325214</v>
      </c>
      <c r="G53" s="71">
        <v>393127</v>
      </c>
      <c r="H53" s="71">
        <f>E53+F53-G53</f>
        <v>15669.890000000014</v>
      </c>
      <c r="I53" s="113">
        <v>15669.89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553059.13</v>
      </c>
      <c r="F54" s="54">
        <f>F50+F51+F52+F53</f>
        <v>703328.45</v>
      </c>
      <c r="G54" s="53">
        <f>G50+G51+G52+G53</f>
        <v>618355</v>
      </c>
      <c r="H54" s="53">
        <f>H50+H51+H52+H53</f>
        <v>638032.57999999996</v>
      </c>
      <c r="I54" s="114">
        <f>SUM(I50:I53)</f>
        <v>462169.57999999996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1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122</v>
      </c>
      <c r="F2" s="269"/>
      <c r="G2" s="269"/>
      <c r="H2" s="269"/>
      <c r="I2" s="269"/>
    </row>
    <row r="3" spans="1:11" ht="9.9499999999999993" customHeight="1" x14ac:dyDescent="0.4">
      <c r="A3" s="122"/>
      <c r="B3" s="122"/>
      <c r="C3" s="122"/>
      <c r="D3" s="122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123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71">
        <v>70259925</v>
      </c>
      <c r="D6" s="271"/>
      <c r="E6" s="271"/>
      <c r="F6" s="271"/>
      <c r="G6" s="271" t="s">
        <v>3</v>
      </c>
      <c r="H6" s="272">
        <v>1130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123"/>
      <c r="I14" s="123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3468000</v>
      </c>
      <c r="F16" s="276"/>
      <c r="G16" s="7">
        <v>23493612.259999998</v>
      </c>
      <c r="H16" s="34">
        <v>23247144.379999999</v>
      </c>
      <c r="I16" s="34">
        <v>246467.88</v>
      </c>
      <c r="J16" s="126"/>
      <c r="K16" s="68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4086000</v>
      </c>
      <c r="F18" s="276"/>
      <c r="G18" s="7">
        <v>24111573.419999998</v>
      </c>
      <c r="H18" s="34">
        <v>23712507.419999998</v>
      </c>
      <c r="I18" s="34">
        <v>399066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617961.16000000015</v>
      </c>
      <c r="H24" s="58">
        <f>H18-H16-H22</f>
        <v>465363.03999999911</v>
      </c>
      <c r="I24" s="58">
        <f>I18-I16-I22</f>
        <v>152598.12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152598.12000000017</v>
      </c>
      <c r="H25" s="83">
        <f>H24-H26</f>
        <v>-8.7311491370201111E-10</v>
      </c>
      <c r="I25" s="83">
        <f>I24-I26</f>
        <v>152598.12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465363.04</v>
      </c>
      <c r="H26" s="83">
        <v>465363.04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152598.12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10000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142598.12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465363.04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741432.61</v>
      </c>
      <c r="H33" s="92"/>
      <c r="I33" s="92"/>
    </row>
    <row r="34" spans="1:9" ht="38.25" customHeight="1" x14ac:dyDescent="0.2">
      <c r="A34" s="279" t="s">
        <v>103</v>
      </c>
      <c r="B34" s="279"/>
      <c r="C34" s="279"/>
      <c r="D34" s="279"/>
      <c r="E34" s="279"/>
      <c r="F34" s="279"/>
      <c r="G34" s="279"/>
      <c r="H34" s="279"/>
      <c r="I34" s="279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4" t="str">
        <f>IF(F37=0,"nerozp.",G37/F37)</f>
        <v>nerozp.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624618</v>
      </c>
      <c r="G41" s="40">
        <v>624618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41700</v>
      </c>
      <c r="F50" s="107">
        <v>5000</v>
      </c>
      <c r="G50" s="108">
        <v>25000</v>
      </c>
      <c r="H50" s="108">
        <f>E50+F50-G50</f>
        <v>21700</v>
      </c>
      <c r="I50" s="109">
        <v>21700</v>
      </c>
    </row>
    <row r="51" spans="1:9" x14ac:dyDescent="0.2">
      <c r="A51" s="110"/>
      <c r="B51" s="67"/>
      <c r="C51" s="67" t="s">
        <v>21</v>
      </c>
      <c r="D51" s="67"/>
      <c r="E51" s="111">
        <v>38902.959999999999</v>
      </c>
      <c r="F51" s="112">
        <v>183124</v>
      </c>
      <c r="G51" s="71">
        <v>177848</v>
      </c>
      <c r="H51" s="71">
        <f>E51+F51-G51</f>
        <v>44178.959999999992</v>
      </c>
      <c r="I51" s="113">
        <v>39360.959999999999</v>
      </c>
    </row>
    <row r="52" spans="1:9" x14ac:dyDescent="0.2">
      <c r="A52" s="110"/>
      <c r="B52" s="67"/>
      <c r="C52" s="67" t="s">
        <v>66</v>
      </c>
      <c r="D52" s="67"/>
      <c r="E52" s="111">
        <v>1856016.21</v>
      </c>
      <c r="F52" s="112">
        <v>208187.29</v>
      </c>
      <c r="G52" s="71">
        <v>1850484.58</v>
      </c>
      <c r="H52" s="71">
        <f>E52+F52-G52</f>
        <v>213718.91999999993</v>
      </c>
      <c r="I52" s="113">
        <v>138073.72999999998</v>
      </c>
    </row>
    <row r="53" spans="1:9" x14ac:dyDescent="0.2">
      <c r="A53" s="110"/>
      <c r="B53" s="67"/>
      <c r="C53" s="67" t="s">
        <v>64</v>
      </c>
      <c r="D53" s="67"/>
      <c r="E53" s="111">
        <v>164595.20000000001</v>
      </c>
      <c r="F53" s="112">
        <v>794792</v>
      </c>
      <c r="G53" s="71">
        <v>792749.96</v>
      </c>
      <c r="H53" s="71">
        <f>E53+F53-G53</f>
        <v>166637.24</v>
      </c>
      <c r="I53" s="113">
        <v>166637.24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2101214.37</v>
      </c>
      <c r="F54" s="54">
        <f>F50+F51+F52+F53</f>
        <v>1191103.29</v>
      </c>
      <c r="G54" s="53">
        <f>G50+G51+G52+G53</f>
        <v>2846082.54</v>
      </c>
      <c r="H54" s="53">
        <f>H50+H51+H52+H53</f>
        <v>446235.11999999988</v>
      </c>
      <c r="I54" s="114">
        <f>SUM(I50:I53)</f>
        <v>365771.92999999993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2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124</v>
      </c>
      <c r="F2" s="269"/>
      <c r="G2" s="269"/>
      <c r="H2" s="269"/>
      <c r="I2" s="269"/>
    </row>
    <row r="3" spans="1:11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125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82">
        <v>577227</v>
      </c>
      <c r="D6" s="282"/>
      <c r="E6" s="282"/>
      <c r="F6" s="282"/>
      <c r="G6" s="282" t="s">
        <v>3</v>
      </c>
      <c r="H6" s="272">
        <v>1131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12450558</v>
      </c>
      <c r="F16" s="276"/>
      <c r="G16" s="7">
        <v>39327397.539999999</v>
      </c>
      <c r="H16" s="34">
        <v>38820598.829999998</v>
      </c>
      <c r="I16" s="34">
        <v>506798.70999999996</v>
      </c>
      <c r="J16" s="126"/>
      <c r="K16" s="68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13080000</v>
      </c>
      <c r="F18" s="276"/>
      <c r="G18" s="7">
        <v>40091849.119999997</v>
      </c>
      <c r="H18" s="34">
        <v>39294655.829999998</v>
      </c>
      <c r="I18" s="34">
        <v>797193.29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764451.57999999821</v>
      </c>
      <c r="H24" s="58">
        <f>H18-H16-H22</f>
        <v>474057</v>
      </c>
      <c r="I24" s="58">
        <f>I18-I16-I22</f>
        <v>290394.58000000007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290394.57999999821</v>
      </c>
      <c r="H25" s="83">
        <f>H24-H26</f>
        <v>0</v>
      </c>
      <c r="I25" s="83">
        <f>I24-I26</f>
        <v>290394.58000000007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474057</v>
      </c>
      <c r="H26" s="83">
        <v>474057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290394.58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290394.58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474057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1583850</v>
      </c>
      <c r="H33" s="92"/>
      <c r="I33" s="92"/>
    </row>
    <row r="34" spans="1:9" ht="38.25" customHeight="1" x14ac:dyDescent="0.2">
      <c r="A34" s="279" t="s">
        <v>92</v>
      </c>
      <c r="B34" s="279"/>
      <c r="C34" s="279"/>
      <c r="D34" s="279"/>
      <c r="E34" s="279"/>
      <c r="F34" s="279"/>
      <c r="G34" s="279"/>
      <c r="H34" s="279"/>
      <c r="I34" s="279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1990000</v>
      </c>
      <c r="G37" s="40">
        <v>1653385</v>
      </c>
      <c r="H37" s="41"/>
      <c r="I37" s="94">
        <f>IF(F37=0,"nerozp.",G37/F37)</f>
        <v>0.83084673366834172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775797</v>
      </c>
      <c r="G41" s="40">
        <v>775797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809226</v>
      </c>
      <c r="F50" s="107">
        <v>0</v>
      </c>
      <c r="G50" s="108">
        <v>66000</v>
      </c>
      <c r="H50" s="108">
        <f>E50+F50-G50</f>
        <v>743226</v>
      </c>
      <c r="I50" s="109">
        <v>743226</v>
      </c>
    </row>
    <row r="51" spans="1:9" x14ac:dyDescent="0.2">
      <c r="A51" s="110"/>
      <c r="B51" s="67"/>
      <c r="C51" s="67" t="s">
        <v>21</v>
      </c>
      <c r="D51" s="67"/>
      <c r="E51" s="111">
        <v>348995.46</v>
      </c>
      <c r="F51" s="112">
        <v>296741</v>
      </c>
      <c r="G51" s="71">
        <v>190351</v>
      </c>
      <c r="H51" s="71">
        <f>E51+F51-G51</f>
        <v>455385.45999999996</v>
      </c>
      <c r="I51" s="113">
        <v>453767.46</v>
      </c>
    </row>
    <row r="52" spans="1:9" x14ac:dyDescent="0.2">
      <c r="A52" s="110"/>
      <c r="B52" s="67"/>
      <c r="C52" s="67" t="s">
        <v>66</v>
      </c>
      <c r="D52" s="67"/>
      <c r="E52" s="111">
        <v>623687.75</v>
      </c>
      <c r="F52" s="112">
        <v>1478177.37</v>
      </c>
      <c r="G52" s="71">
        <v>375000</v>
      </c>
      <c r="H52" s="71">
        <f>E52+F52-G52</f>
        <v>1726865.12</v>
      </c>
      <c r="I52" s="113">
        <v>1726865.12</v>
      </c>
    </row>
    <row r="53" spans="1:9" x14ac:dyDescent="0.2">
      <c r="A53" s="110"/>
      <c r="B53" s="67"/>
      <c r="C53" s="67" t="s">
        <v>64</v>
      </c>
      <c r="D53" s="67"/>
      <c r="E53" s="111">
        <v>551008.80000000005</v>
      </c>
      <c r="F53" s="112">
        <v>1335797</v>
      </c>
      <c r="G53" s="71">
        <v>1311560</v>
      </c>
      <c r="H53" s="71">
        <f>E53+F53-G53</f>
        <v>575245.80000000005</v>
      </c>
      <c r="I53" s="113">
        <v>575245.80000000005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2332918.0099999998</v>
      </c>
      <c r="F54" s="54">
        <f>F50+F51+F52+F53</f>
        <v>3110715.37</v>
      </c>
      <c r="G54" s="53">
        <f>G50+G51+G52+G53</f>
        <v>1942911</v>
      </c>
      <c r="H54" s="53">
        <f>H50+H51+H52+H53</f>
        <v>3500722.38</v>
      </c>
      <c r="I54" s="114">
        <f>SUM(I50:I53)</f>
        <v>3499104.38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3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topLeftCell="A4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0" width="12.7109375" style="4" bestFit="1" customWidth="1"/>
    <col min="11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126</v>
      </c>
      <c r="F2" s="269"/>
      <c r="G2" s="269"/>
      <c r="H2" s="269"/>
      <c r="I2" s="269"/>
    </row>
    <row r="3" spans="1:11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127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71">
        <v>61986038</v>
      </c>
      <c r="D6" s="271"/>
      <c r="E6" s="271"/>
      <c r="F6" s="271"/>
      <c r="G6" s="271" t="s">
        <v>3</v>
      </c>
      <c r="H6" s="272">
        <v>1132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28976000</v>
      </c>
      <c r="F16" s="276"/>
      <c r="G16" s="7">
        <v>54535652.310000002</v>
      </c>
      <c r="H16" s="34">
        <v>34780109.359999999</v>
      </c>
      <c r="I16" s="34">
        <v>19755542.949999999</v>
      </c>
      <c r="J16" s="126"/>
      <c r="K16" s="68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29509000</v>
      </c>
      <c r="F18" s="276"/>
      <c r="G18" s="7">
        <v>54853911.769999996</v>
      </c>
      <c r="H18" s="34">
        <v>34780109.359999999</v>
      </c>
      <c r="I18" s="34">
        <v>20073802.41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221830</v>
      </c>
      <c r="H22" s="6">
        <v>0</v>
      </c>
      <c r="I22" s="6">
        <v>221830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96429.459999993443</v>
      </c>
      <c r="H24" s="58">
        <f>H18-H16-H22</f>
        <v>0</v>
      </c>
      <c r="I24" s="58">
        <f>I18-I16-I22</f>
        <v>96429.460000000894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54032.459999993443</v>
      </c>
      <c r="H25" s="83">
        <f>H24-H26</f>
        <v>-42397</v>
      </c>
      <c r="I25" s="83">
        <f>I24-I26</f>
        <v>96429.460000000894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42397</v>
      </c>
      <c r="H26" s="83">
        <v>42397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54032.46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5000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49032.46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42397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199464</v>
      </c>
      <c r="H33" s="92"/>
      <c r="I33" s="92"/>
    </row>
    <row r="34" spans="1:9" ht="38.25" customHeight="1" x14ac:dyDescent="0.2">
      <c r="A34" s="279" t="s">
        <v>93</v>
      </c>
      <c r="B34" s="279"/>
      <c r="C34" s="279"/>
      <c r="D34" s="279"/>
      <c r="E34" s="279"/>
      <c r="F34" s="279"/>
      <c r="G34" s="279"/>
      <c r="H34" s="279"/>
      <c r="I34" s="279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30000</v>
      </c>
      <c r="G37" s="40">
        <v>18500</v>
      </c>
      <c r="H37" s="41"/>
      <c r="I37" s="94">
        <f>IF(F37=0,"nerozp.",G37/F37)</f>
        <v>0.6166666666666667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484915</v>
      </c>
      <c r="G41" s="40">
        <v>484915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216390</v>
      </c>
      <c r="F50" s="107">
        <v>40000</v>
      </c>
      <c r="G50" s="108">
        <v>145000</v>
      </c>
      <c r="H50" s="108">
        <f>E50+F50-G50</f>
        <v>111390</v>
      </c>
      <c r="I50" s="109">
        <v>111390</v>
      </c>
    </row>
    <row r="51" spans="1:9" x14ac:dyDescent="0.2">
      <c r="A51" s="110"/>
      <c r="B51" s="67"/>
      <c r="C51" s="67" t="s">
        <v>21</v>
      </c>
      <c r="D51" s="67"/>
      <c r="E51" s="111">
        <v>112838.95</v>
      </c>
      <c r="F51" s="112">
        <v>344480</v>
      </c>
      <c r="G51" s="71">
        <v>232667.89</v>
      </c>
      <c r="H51" s="71">
        <f>E51+F51-G51</f>
        <v>224651.06</v>
      </c>
      <c r="I51" s="113">
        <v>201410.39</v>
      </c>
    </row>
    <row r="52" spans="1:9" x14ac:dyDescent="0.2">
      <c r="A52" s="110"/>
      <c r="B52" s="67"/>
      <c r="C52" s="67" t="s">
        <v>66</v>
      </c>
      <c r="D52" s="67"/>
      <c r="E52" s="111">
        <v>6212267.7800000003</v>
      </c>
      <c r="F52" s="112">
        <v>4951346.67</v>
      </c>
      <c r="G52" s="71">
        <v>7654531.6299999999</v>
      </c>
      <c r="H52" s="71">
        <f>E52+F52-G52</f>
        <v>3509082.8199999994</v>
      </c>
      <c r="I52" s="113">
        <v>3509082.82</v>
      </c>
    </row>
    <row r="53" spans="1:9" x14ac:dyDescent="0.2">
      <c r="A53" s="110"/>
      <c r="B53" s="67"/>
      <c r="C53" s="67" t="s">
        <v>64</v>
      </c>
      <c r="D53" s="67"/>
      <c r="E53" s="111">
        <v>3684360.29</v>
      </c>
      <c r="F53" s="112">
        <v>12713497</v>
      </c>
      <c r="G53" s="71">
        <v>5748772.0800000001</v>
      </c>
      <c r="H53" s="71">
        <f>E53+F53-G53</f>
        <v>10649085.209999999</v>
      </c>
      <c r="I53" s="113">
        <v>10649085.210000001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10225857.02</v>
      </c>
      <c r="F54" s="54">
        <f>F50+F51+F52+F53</f>
        <v>18049323.670000002</v>
      </c>
      <c r="G54" s="53">
        <f>G50+G51+G52+G53</f>
        <v>13780971.6</v>
      </c>
      <c r="H54" s="53">
        <f>H50+H51+H52+H53</f>
        <v>14494209.089999998</v>
      </c>
      <c r="I54" s="114">
        <f>SUM(I50:I53)</f>
        <v>14470968.420000002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4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topLeftCell="A4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128</v>
      </c>
      <c r="F2" s="269"/>
      <c r="G2" s="269"/>
      <c r="H2" s="269"/>
      <c r="I2" s="269"/>
    </row>
    <row r="3" spans="1:11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129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71"/>
      <c r="D6" s="271"/>
      <c r="E6" s="271"/>
      <c r="F6" s="271"/>
      <c r="G6" s="271" t="s">
        <v>3</v>
      </c>
      <c r="H6" s="272">
        <v>1133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4777000</v>
      </c>
      <c r="F16" s="276"/>
      <c r="G16" s="7">
        <v>42573752.950000003</v>
      </c>
      <c r="H16" s="34">
        <v>42216884.980000004</v>
      </c>
      <c r="I16" s="34">
        <v>356867.97</v>
      </c>
      <c r="J16" s="126"/>
      <c r="K16" s="68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4784000</v>
      </c>
      <c r="F18" s="276"/>
      <c r="G18" s="7">
        <v>42781002.770000003</v>
      </c>
      <c r="H18" s="34">
        <v>42417546.07</v>
      </c>
      <c r="I18" s="34">
        <v>363456.7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207249.8200000003</v>
      </c>
      <c r="H24" s="58">
        <f>H18-H16-H22</f>
        <v>200661.08999999613</v>
      </c>
      <c r="I24" s="58">
        <f>I18-I16-I22</f>
        <v>6588.7300000000396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200733.8200000003</v>
      </c>
      <c r="H25" s="83">
        <f>H24-H26</f>
        <v>194145.08999999613</v>
      </c>
      <c r="I25" s="83">
        <f>I24-I26</f>
        <v>6588.7300000000396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6516</v>
      </c>
      <c r="H26" s="83">
        <v>6516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200733.82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10000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190733.82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6516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43332</v>
      </c>
      <c r="H33" s="92"/>
      <c r="I33" s="92"/>
    </row>
    <row r="34" spans="1:9" ht="38.25" customHeight="1" x14ac:dyDescent="0.2">
      <c r="A34" s="279" t="s">
        <v>94</v>
      </c>
      <c r="B34" s="279"/>
      <c r="C34" s="279"/>
      <c r="D34" s="279"/>
      <c r="E34" s="279"/>
      <c r="F34" s="279"/>
      <c r="G34" s="279"/>
      <c r="H34" s="279"/>
      <c r="I34" s="279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73000</v>
      </c>
      <c r="G37" s="40">
        <v>70400</v>
      </c>
      <c r="H37" s="41"/>
      <c r="I37" s="94">
        <f>IF(F37=0,"nerozp.",G37/F37)</f>
        <v>0.96438356164383565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445992</v>
      </c>
      <c r="G41" s="40">
        <v>445992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38261</v>
      </c>
      <c r="F50" s="107">
        <v>5000</v>
      </c>
      <c r="G50" s="108">
        <v>5000</v>
      </c>
      <c r="H50" s="108">
        <f>E50+F50-G50</f>
        <v>38261</v>
      </c>
      <c r="I50" s="109">
        <v>38261</v>
      </c>
    </row>
    <row r="51" spans="1:9" x14ac:dyDescent="0.2">
      <c r="A51" s="110"/>
      <c r="B51" s="67"/>
      <c r="C51" s="67" t="s">
        <v>21</v>
      </c>
      <c r="D51" s="67"/>
      <c r="E51" s="111">
        <v>607859.07999999996</v>
      </c>
      <c r="F51" s="112">
        <v>402396.82</v>
      </c>
      <c r="G51" s="71">
        <v>345845.76000000001</v>
      </c>
      <c r="H51" s="71">
        <f>E51+F51-G51</f>
        <v>664410.1399999999</v>
      </c>
      <c r="I51" s="113">
        <v>645396.43000000005</v>
      </c>
    </row>
    <row r="52" spans="1:9" x14ac:dyDescent="0.2">
      <c r="A52" s="110"/>
      <c r="B52" s="67"/>
      <c r="C52" s="67" t="s">
        <v>66</v>
      </c>
      <c r="D52" s="67"/>
      <c r="E52" s="111">
        <v>186633.34</v>
      </c>
      <c r="F52" s="112">
        <v>351669.15</v>
      </c>
      <c r="G52" s="71">
        <v>0</v>
      </c>
      <c r="H52" s="71">
        <f>E52+F52-G52</f>
        <v>538302.49</v>
      </c>
      <c r="I52" s="113">
        <v>538302.49</v>
      </c>
    </row>
    <row r="53" spans="1:9" x14ac:dyDescent="0.2">
      <c r="A53" s="110"/>
      <c r="B53" s="67"/>
      <c r="C53" s="67" t="s">
        <v>64</v>
      </c>
      <c r="D53" s="67"/>
      <c r="E53" s="111">
        <v>384235.1</v>
      </c>
      <c r="F53" s="112">
        <v>552992</v>
      </c>
      <c r="G53" s="71">
        <v>624478</v>
      </c>
      <c r="H53" s="71">
        <f>E53+F53-G53</f>
        <v>312749.09999999998</v>
      </c>
      <c r="I53" s="113">
        <v>312771.40999999997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1216988.52</v>
      </c>
      <c r="F54" s="54">
        <f>F50+F51+F52+F53</f>
        <v>1312057.97</v>
      </c>
      <c r="G54" s="53">
        <f>G50+G51+G52+G53</f>
        <v>975323.76</v>
      </c>
      <c r="H54" s="53">
        <f>H50+H51+H52+H53</f>
        <v>1553722.73</v>
      </c>
      <c r="I54" s="114">
        <f>SUM(I50:I53)</f>
        <v>1534731.3299999998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5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topLeftCell="A7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130</v>
      </c>
      <c r="F2" s="269"/>
      <c r="G2" s="269"/>
      <c r="H2" s="269"/>
      <c r="I2" s="269"/>
    </row>
    <row r="3" spans="1:11" ht="9.9499999999999993" customHeight="1" x14ac:dyDescent="0.4">
      <c r="A3" s="122"/>
      <c r="B3" s="122"/>
      <c r="C3" s="122"/>
      <c r="D3" s="122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131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71">
        <v>63701171</v>
      </c>
      <c r="D6" s="271"/>
      <c r="E6" s="271"/>
      <c r="F6" s="271"/>
      <c r="G6" s="271" t="s">
        <v>3</v>
      </c>
      <c r="H6" s="272">
        <v>1134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123"/>
      <c r="I14" s="123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11724000</v>
      </c>
      <c r="F16" s="276"/>
      <c r="G16" s="7">
        <v>30180845.039999999</v>
      </c>
      <c r="H16" s="34">
        <v>28401563.829999998</v>
      </c>
      <c r="I16" s="34">
        <v>1779281.21</v>
      </c>
      <c r="J16" s="126"/>
      <c r="K16" s="68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11832000</v>
      </c>
      <c r="F18" s="276"/>
      <c r="G18" s="7">
        <v>29933634.689999998</v>
      </c>
      <c r="H18" s="34">
        <v>28262609.289999999</v>
      </c>
      <c r="I18" s="34">
        <v>1671025.4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-247210.35000000149</v>
      </c>
      <c r="H24" s="58">
        <f>H18-H16-H22</f>
        <v>-138954.53999999911</v>
      </c>
      <c r="I24" s="58">
        <f>I18-I16-I22</f>
        <v>-108255.81000000006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-371993.0500000015</v>
      </c>
      <c r="H25" s="83">
        <f>H24-H26</f>
        <v>-263737.23999999912</v>
      </c>
      <c r="I25" s="83">
        <f>I24-I26</f>
        <v>-108255.81000000006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124782.7</v>
      </c>
      <c r="H26" s="83">
        <v>124782.7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0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0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124782.7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-1887967.98</v>
      </c>
      <c r="H33" s="92"/>
      <c r="I33" s="92"/>
    </row>
    <row r="34" spans="1:9" ht="38.25" customHeight="1" x14ac:dyDescent="0.2">
      <c r="A34" s="264" t="s">
        <v>99</v>
      </c>
      <c r="B34" s="265"/>
      <c r="C34" s="265"/>
      <c r="D34" s="265"/>
      <c r="E34" s="265"/>
      <c r="F34" s="265"/>
      <c r="G34" s="265"/>
      <c r="H34" s="265"/>
      <c r="I34" s="265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20000</v>
      </c>
      <c r="G37" s="40">
        <v>17118</v>
      </c>
      <c r="H37" s="41"/>
      <c r="I37" s="94">
        <f>IF(F37=0,"nerozp.",G37/F37)</f>
        <v>0.85589999999999999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888481</v>
      </c>
      <c r="G41" s="40">
        <v>888481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0</v>
      </c>
      <c r="F50" s="107">
        <v>0</v>
      </c>
      <c r="G50" s="108">
        <v>0</v>
      </c>
      <c r="H50" s="108">
        <f>E50+F50-G50</f>
        <v>0</v>
      </c>
      <c r="I50" s="109">
        <v>0</v>
      </c>
    </row>
    <row r="51" spans="1:9" x14ac:dyDescent="0.2">
      <c r="A51" s="110"/>
      <c r="B51" s="67"/>
      <c r="C51" s="67" t="s">
        <v>21</v>
      </c>
      <c r="D51" s="67"/>
      <c r="E51" s="111">
        <v>3832.82</v>
      </c>
      <c r="F51" s="112">
        <v>201547</v>
      </c>
      <c r="G51" s="71">
        <v>158444.70000000001</v>
      </c>
      <c r="H51" s="71">
        <f>E51+F51-G51</f>
        <v>46935.119999999995</v>
      </c>
      <c r="I51" s="113">
        <v>44650.58</v>
      </c>
    </row>
    <row r="52" spans="1:9" x14ac:dyDescent="0.2">
      <c r="A52" s="110"/>
      <c r="B52" s="67"/>
      <c r="C52" s="67" t="s">
        <v>66</v>
      </c>
      <c r="D52" s="67"/>
      <c r="E52" s="111">
        <v>0</v>
      </c>
      <c r="F52" s="112">
        <v>10000</v>
      </c>
      <c r="G52" s="71">
        <v>10000</v>
      </c>
      <c r="H52" s="71">
        <f>E52+F52-G52</f>
        <v>0</v>
      </c>
      <c r="I52" s="113">
        <v>0</v>
      </c>
    </row>
    <row r="53" spans="1:9" x14ac:dyDescent="0.2">
      <c r="A53" s="110"/>
      <c r="B53" s="67"/>
      <c r="C53" s="67" t="s">
        <v>64</v>
      </c>
      <c r="D53" s="67"/>
      <c r="E53" s="111">
        <v>187225.07</v>
      </c>
      <c r="F53" s="112">
        <v>7732602.1999999993</v>
      </c>
      <c r="G53" s="71">
        <v>6060452.1900000004</v>
      </c>
      <c r="H53" s="71">
        <f>E53+F53-G53</f>
        <v>1859375.0799999991</v>
      </c>
      <c r="I53" s="113">
        <v>1859375.08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191057.89</v>
      </c>
      <c r="F54" s="54">
        <f>F50+F51+F52+F53</f>
        <v>7944149.1999999993</v>
      </c>
      <c r="G54" s="53">
        <f>G50+G51+G52+G53</f>
        <v>6228896.8900000006</v>
      </c>
      <c r="H54" s="53">
        <f>H50+H51+H52+H53</f>
        <v>1906310.1999999993</v>
      </c>
      <c r="I54" s="114">
        <f>SUM(I50:I53)</f>
        <v>1904025.6600000001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6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250"/>
  <sheetViews>
    <sheetView showGridLines="0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0" width="13.7109375" style="4" customWidth="1"/>
    <col min="11" max="16384" width="9.140625" style="4"/>
  </cols>
  <sheetData>
    <row r="1" spans="1:12" ht="19.5" x14ac:dyDescent="0.4">
      <c r="A1" s="35" t="s">
        <v>0</v>
      </c>
      <c r="B1" s="10"/>
      <c r="C1" s="10"/>
      <c r="D1" s="10"/>
      <c r="I1" s="79"/>
    </row>
    <row r="2" spans="1:12" ht="19.5" x14ac:dyDescent="0.4">
      <c r="A2" s="268" t="s">
        <v>1</v>
      </c>
      <c r="B2" s="268"/>
      <c r="C2" s="268"/>
      <c r="D2" s="268"/>
      <c r="E2" s="269" t="s">
        <v>132</v>
      </c>
      <c r="F2" s="269"/>
      <c r="G2" s="269"/>
      <c r="H2" s="269"/>
      <c r="I2" s="269"/>
    </row>
    <row r="3" spans="1:12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2" ht="15.75" x14ac:dyDescent="0.25">
      <c r="A4" s="12" t="s">
        <v>2</v>
      </c>
      <c r="E4" s="270" t="s">
        <v>133</v>
      </c>
      <c r="F4" s="270"/>
      <c r="G4" s="270"/>
      <c r="H4" s="270"/>
      <c r="I4" s="270"/>
    </row>
    <row r="5" spans="1:12" ht="7.5" customHeight="1" x14ac:dyDescent="0.3">
      <c r="A5" s="13"/>
      <c r="E5" s="267" t="s">
        <v>24</v>
      </c>
      <c r="F5" s="267"/>
      <c r="G5" s="267"/>
      <c r="H5" s="267"/>
      <c r="I5" s="267"/>
    </row>
    <row r="6" spans="1:12" ht="19.5" x14ac:dyDescent="0.4">
      <c r="A6" s="11" t="s">
        <v>37</v>
      </c>
      <c r="C6" s="271">
        <v>61985996</v>
      </c>
      <c r="D6" s="271"/>
      <c r="E6" s="271"/>
      <c r="F6" s="271"/>
      <c r="G6" s="271" t="s">
        <v>3</v>
      </c>
      <c r="H6" s="272">
        <v>1152</v>
      </c>
      <c r="I6" s="272"/>
    </row>
    <row r="7" spans="1:12" ht="8.25" customHeight="1" x14ac:dyDescent="0.4">
      <c r="A7" s="11"/>
      <c r="E7" s="267" t="s">
        <v>25</v>
      </c>
      <c r="F7" s="267"/>
      <c r="G7" s="267"/>
      <c r="H7" s="267"/>
      <c r="I7" s="267"/>
    </row>
    <row r="8" spans="1:12" ht="19.5" hidden="1" x14ac:dyDescent="0.4">
      <c r="A8" s="11"/>
      <c r="E8" s="80"/>
      <c r="F8" s="80"/>
      <c r="G8" s="80"/>
      <c r="H8" s="14"/>
      <c r="I8" s="80"/>
    </row>
    <row r="9" spans="1:12" ht="30.75" customHeight="1" x14ac:dyDescent="0.4">
      <c r="A9" s="11"/>
      <c r="E9" s="80"/>
      <c r="F9" s="80"/>
      <c r="G9" s="80"/>
      <c r="H9" s="14"/>
      <c r="I9" s="80"/>
    </row>
    <row r="11" spans="1:12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2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2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2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2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2" ht="19.5" x14ac:dyDescent="0.4">
      <c r="A16" s="21" t="s">
        <v>12</v>
      </c>
      <c r="B16" s="19"/>
      <c r="C16" s="20"/>
      <c r="D16" s="19"/>
      <c r="E16" s="275">
        <v>3009000</v>
      </c>
      <c r="F16" s="276"/>
      <c r="G16" s="7">
        <v>17220015.440000001</v>
      </c>
      <c r="H16" s="34">
        <v>17171986.440000001</v>
      </c>
      <c r="I16" s="34">
        <v>48029</v>
      </c>
      <c r="J16" s="126"/>
      <c r="K16" s="68"/>
      <c r="L16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3009000</v>
      </c>
      <c r="F18" s="276"/>
      <c r="G18" s="7">
        <v>17237873.390000001</v>
      </c>
      <c r="H18" s="34">
        <v>16998777.390000001</v>
      </c>
      <c r="I18" s="34">
        <v>239096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17857.949999999255</v>
      </c>
      <c r="H24" s="58">
        <f>H18-H16-H22</f>
        <v>-173209.05000000075</v>
      </c>
      <c r="I24" s="58">
        <f>I18-I16-I22</f>
        <v>191067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17857.949999999255</v>
      </c>
      <c r="H25" s="83">
        <f>H24-H26</f>
        <v>-173209.05000000075</v>
      </c>
      <c r="I25" s="83">
        <f>I24-I26</f>
        <v>191067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0</v>
      </c>
      <c r="H26" s="83">
        <v>0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17857.95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8000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9857.9500000000007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0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0</v>
      </c>
      <c r="H33" s="92"/>
      <c r="I33" s="92"/>
    </row>
    <row r="34" spans="1:9" ht="38.25" customHeight="1" x14ac:dyDescent="0.2">
      <c r="A34" s="277"/>
      <c r="B34" s="278"/>
      <c r="C34" s="278"/>
      <c r="D34" s="278"/>
      <c r="E34" s="278"/>
      <c r="F34" s="278"/>
      <c r="G34" s="278"/>
      <c r="H34" s="278"/>
      <c r="I34" s="278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550000</v>
      </c>
      <c r="G37" s="40">
        <v>550000</v>
      </c>
      <c r="H37" s="41"/>
      <c r="I37" s="94">
        <f>IF(F37=0,"nerozp.",G37/F37)</f>
        <v>1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415996</v>
      </c>
      <c r="G41" s="40">
        <v>415996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100000</v>
      </c>
      <c r="G42" s="40">
        <v>100000</v>
      </c>
      <c r="H42" s="41"/>
      <c r="I42" s="94">
        <f>IF(F42=0,"nerozp.",G42/F42)</f>
        <v>1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0</v>
      </c>
      <c r="F50" s="107">
        <v>8000</v>
      </c>
      <c r="G50" s="108">
        <v>0</v>
      </c>
      <c r="H50" s="108">
        <f>E50+F50-G50</f>
        <v>8000</v>
      </c>
      <c r="I50" s="109">
        <v>8000</v>
      </c>
    </row>
    <row r="51" spans="1:9" x14ac:dyDescent="0.2">
      <c r="A51" s="110"/>
      <c r="B51" s="67"/>
      <c r="C51" s="67" t="s">
        <v>21</v>
      </c>
      <c r="D51" s="67"/>
      <c r="E51" s="111">
        <v>190290.43</v>
      </c>
      <c r="F51" s="112">
        <v>148645.82999999999</v>
      </c>
      <c r="G51" s="71">
        <v>214524.4</v>
      </c>
      <c r="H51" s="71">
        <f>E51+F51-G51</f>
        <v>124411.86000000002</v>
      </c>
      <c r="I51" s="113">
        <v>41160.04</v>
      </c>
    </row>
    <row r="52" spans="1:9" x14ac:dyDescent="0.2">
      <c r="A52" s="110"/>
      <c r="B52" s="67"/>
      <c r="C52" s="67" t="s">
        <v>66</v>
      </c>
      <c r="D52" s="67"/>
      <c r="E52" s="111">
        <v>783.28</v>
      </c>
      <c r="F52" s="112">
        <v>9197.1</v>
      </c>
      <c r="G52" s="71">
        <v>0</v>
      </c>
      <c r="H52" s="71">
        <f>E52+F52-G52</f>
        <v>9980.380000000001</v>
      </c>
      <c r="I52" s="113">
        <v>9980.3799999999992</v>
      </c>
    </row>
    <row r="53" spans="1:9" x14ac:dyDescent="0.2">
      <c r="A53" s="110"/>
      <c r="B53" s="67"/>
      <c r="C53" s="67" t="s">
        <v>64</v>
      </c>
      <c r="D53" s="67"/>
      <c r="E53" s="111">
        <v>10184.74</v>
      </c>
      <c r="F53" s="112">
        <v>527995</v>
      </c>
      <c r="G53" s="71">
        <v>516685</v>
      </c>
      <c r="H53" s="71">
        <f>E53+F53-G53</f>
        <v>21494.739999999991</v>
      </c>
      <c r="I53" s="113">
        <v>21494.74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201258.44999999998</v>
      </c>
      <c r="F54" s="54">
        <f>F50+F51+F52+F53</f>
        <v>693837.92999999993</v>
      </c>
      <c r="G54" s="53">
        <f>G50+G51+G52+G53</f>
        <v>731209.4</v>
      </c>
      <c r="H54" s="53">
        <f>H50+H51+H52+H53</f>
        <v>163886.98000000001</v>
      </c>
      <c r="I54" s="114">
        <f>SUM(I50:I53)</f>
        <v>80635.16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7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250"/>
  <sheetViews>
    <sheetView showGridLines="0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0" width="12.5703125" style="4" customWidth="1"/>
    <col min="11" max="11" width="13.5703125" style="4" customWidth="1"/>
    <col min="12" max="12" width="11.85546875" style="4" customWidth="1"/>
    <col min="13" max="16384" width="9.140625" style="4"/>
  </cols>
  <sheetData>
    <row r="1" spans="1:12" ht="19.5" x14ac:dyDescent="0.4">
      <c r="A1" s="35" t="s">
        <v>0</v>
      </c>
      <c r="B1" s="10"/>
      <c r="C1" s="10"/>
      <c r="D1" s="10"/>
      <c r="I1" s="79"/>
    </row>
    <row r="2" spans="1:12" ht="19.5" x14ac:dyDescent="0.4">
      <c r="A2" s="268" t="s">
        <v>1</v>
      </c>
      <c r="B2" s="268"/>
      <c r="C2" s="268"/>
      <c r="D2" s="268"/>
      <c r="E2" s="269" t="s">
        <v>134</v>
      </c>
      <c r="F2" s="269"/>
      <c r="G2" s="269"/>
      <c r="H2" s="269"/>
      <c r="I2" s="269"/>
    </row>
    <row r="3" spans="1:12" ht="9.9499999999999993" customHeight="1" x14ac:dyDescent="0.4">
      <c r="A3" s="121"/>
      <c r="B3" s="121"/>
      <c r="C3" s="121"/>
      <c r="D3" s="121"/>
      <c r="E3" s="267" t="s">
        <v>24</v>
      </c>
      <c r="F3" s="267"/>
      <c r="G3" s="267"/>
      <c r="H3" s="267"/>
      <c r="I3" s="267"/>
    </row>
    <row r="4" spans="1:12" ht="15.75" x14ac:dyDescent="0.25">
      <c r="A4" s="12" t="s">
        <v>2</v>
      </c>
      <c r="E4" s="270" t="s">
        <v>135</v>
      </c>
      <c r="F4" s="270"/>
      <c r="G4" s="270"/>
      <c r="H4" s="270"/>
      <c r="I4" s="270"/>
    </row>
    <row r="5" spans="1:12" ht="7.5" customHeight="1" x14ac:dyDescent="0.3">
      <c r="A5" s="13"/>
      <c r="E5" s="267" t="s">
        <v>24</v>
      </c>
      <c r="F5" s="267"/>
      <c r="G5" s="267"/>
      <c r="H5" s="267"/>
      <c r="I5" s="267"/>
    </row>
    <row r="6" spans="1:12" ht="19.5" x14ac:dyDescent="0.4">
      <c r="A6" s="11" t="s">
        <v>37</v>
      </c>
      <c r="C6" s="280">
        <v>600903</v>
      </c>
      <c r="D6" s="280"/>
      <c r="E6" s="280"/>
      <c r="F6" s="280"/>
      <c r="G6" s="280" t="s">
        <v>3</v>
      </c>
      <c r="H6" s="272">
        <v>1162</v>
      </c>
      <c r="I6" s="272"/>
    </row>
    <row r="7" spans="1:12" ht="8.25" customHeight="1" x14ac:dyDescent="0.4">
      <c r="A7" s="11"/>
      <c r="E7" s="267" t="s">
        <v>25</v>
      </c>
      <c r="F7" s="267"/>
      <c r="G7" s="267"/>
      <c r="H7" s="267"/>
      <c r="I7" s="267"/>
    </row>
    <row r="8" spans="1:12" ht="19.5" hidden="1" x14ac:dyDescent="0.4">
      <c r="A8" s="11"/>
      <c r="E8" s="80"/>
      <c r="F8" s="80"/>
      <c r="G8" s="80"/>
      <c r="H8" s="14"/>
      <c r="I8" s="80"/>
    </row>
    <row r="9" spans="1:12" ht="30.75" customHeight="1" x14ac:dyDescent="0.4">
      <c r="A9" s="11"/>
      <c r="E9" s="80"/>
      <c r="F9" s="80"/>
      <c r="G9" s="80"/>
      <c r="H9" s="14"/>
      <c r="I9" s="80"/>
    </row>
    <row r="11" spans="1:12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2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2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2" ht="12.75" customHeight="1" x14ac:dyDescent="0.2">
      <c r="A14" s="18"/>
      <c r="B14" s="18"/>
      <c r="C14" s="18"/>
      <c r="D14" s="18"/>
      <c r="E14" s="17"/>
      <c r="F14" s="17"/>
      <c r="G14" s="37"/>
      <c r="H14" s="120"/>
      <c r="I14" s="120"/>
    </row>
    <row r="15" spans="1:12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2" ht="19.5" x14ac:dyDescent="0.4">
      <c r="A16" s="21" t="s">
        <v>12</v>
      </c>
      <c r="B16" s="19"/>
      <c r="C16" s="20"/>
      <c r="D16" s="19"/>
      <c r="E16" s="275">
        <v>15110000</v>
      </c>
      <c r="F16" s="276"/>
      <c r="G16" s="7">
        <v>18761543.300000004</v>
      </c>
      <c r="H16" s="34">
        <v>18415977.880000003</v>
      </c>
      <c r="I16" s="34">
        <v>345565.42000000004</v>
      </c>
      <c r="J16" s="126"/>
      <c r="K16" s="68"/>
      <c r="L16"/>
    </row>
    <row r="17" spans="1:10" ht="20.25" customHeight="1" x14ac:dyDescent="0.35">
      <c r="A17" s="2"/>
    </row>
    <row r="18" spans="1:10" ht="19.5" x14ac:dyDescent="0.4">
      <c r="A18" s="21" t="s">
        <v>13</v>
      </c>
      <c r="B18" s="3"/>
      <c r="C18" s="3"/>
      <c r="D18" s="3"/>
      <c r="E18" s="275">
        <v>15735000</v>
      </c>
      <c r="F18" s="276"/>
      <c r="G18" s="7">
        <v>18958756.32</v>
      </c>
      <c r="H18" s="34">
        <v>18404673.32</v>
      </c>
      <c r="I18" s="34">
        <v>554083</v>
      </c>
    </row>
    <row r="19" spans="1:10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10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10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10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10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10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197213.01999999583</v>
      </c>
      <c r="H24" s="58">
        <f>H18-H16-H22</f>
        <v>-11304.560000002384</v>
      </c>
      <c r="I24" s="58">
        <f>I18-I16-I22</f>
        <v>208517.57999999996</v>
      </c>
    </row>
    <row r="25" spans="1:10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197213.01999999583</v>
      </c>
      <c r="H25" s="83">
        <f>H24-H26</f>
        <v>-11304.560000002384</v>
      </c>
      <c r="I25" s="83">
        <f>I24-I26</f>
        <v>208517.57999999996</v>
      </c>
    </row>
    <row r="26" spans="1:10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0</v>
      </c>
      <c r="H26" s="83">
        <v>0</v>
      </c>
      <c r="I26" s="83">
        <v>0</v>
      </c>
    </row>
    <row r="27" spans="1:10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10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10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86241.79</v>
      </c>
      <c r="H29" s="64"/>
      <c r="I29" s="63"/>
      <c r="J29" s="127"/>
    </row>
    <row r="30" spans="1:10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17220</v>
      </c>
      <c r="H30" s="64"/>
      <c r="I30" s="63"/>
    </row>
    <row r="31" spans="1:10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69021.789999999994</v>
      </c>
      <c r="H31" s="64"/>
      <c r="I31" s="63"/>
    </row>
    <row r="32" spans="1:10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0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-111111.02</v>
      </c>
      <c r="H33" s="92"/>
      <c r="I33" s="92"/>
    </row>
    <row r="34" spans="1:9" ht="38.25" customHeight="1" x14ac:dyDescent="0.2">
      <c r="A34" s="277" t="s">
        <v>195</v>
      </c>
      <c r="B34" s="277"/>
      <c r="C34" s="277"/>
      <c r="D34" s="277"/>
      <c r="E34" s="277"/>
      <c r="F34" s="277"/>
      <c r="G34" s="277"/>
      <c r="H34" s="277"/>
      <c r="I34" s="277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4" t="str">
        <f>IF(F37=0,"nerozp.",G37/F37)</f>
        <v>nerozp.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102512</v>
      </c>
      <c r="G41" s="40">
        <v>102512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16000</v>
      </c>
      <c r="F50" s="107">
        <v>0</v>
      </c>
      <c r="G50" s="108">
        <v>5000</v>
      </c>
      <c r="H50" s="108">
        <f>E50+F50-G50</f>
        <v>11000</v>
      </c>
      <c r="I50" s="109">
        <v>11000</v>
      </c>
    </row>
    <row r="51" spans="1:9" x14ac:dyDescent="0.2">
      <c r="A51" s="110"/>
      <c r="B51" s="67"/>
      <c r="C51" s="67" t="s">
        <v>21</v>
      </c>
      <c r="D51" s="67"/>
      <c r="E51" s="111">
        <v>31143.360000000001</v>
      </c>
      <c r="F51" s="112">
        <v>168961.08</v>
      </c>
      <c r="G51" s="71">
        <v>108810.79000000001</v>
      </c>
      <c r="H51" s="71">
        <f>E51+F51-G51</f>
        <v>91293.65</v>
      </c>
      <c r="I51" s="113">
        <v>75490.53</v>
      </c>
    </row>
    <row r="52" spans="1:9" x14ac:dyDescent="0.2">
      <c r="A52" s="110"/>
      <c r="B52" s="67"/>
      <c r="C52" s="67" t="s">
        <v>66</v>
      </c>
      <c r="D52" s="67"/>
      <c r="E52" s="111">
        <v>668.79</v>
      </c>
      <c r="F52" s="112">
        <v>0</v>
      </c>
      <c r="G52" s="71">
        <v>593.28</v>
      </c>
      <c r="H52" s="71">
        <f>E52+F52-G52</f>
        <v>75.509999999999991</v>
      </c>
      <c r="I52" s="113">
        <v>75.510000000000005</v>
      </c>
    </row>
    <row r="53" spans="1:9" x14ac:dyDescent="0.2">
      <c r="A53" s="110"/>
      <c r="B53" s="67"/>
      <c r="C53" s="67" t="s">
        <v>64</v>
      </c>
      <c r="D53" s="67"/>
      <c r="E53" s="111">
        <v>19502</v>
      </c>
      <c r="F53" s="112">
        <v>130500</v>
      </c>
      <c r="G53" s="71">
        <v>102512</v>
      </c>
      <c r="H53" s="71">
        <f>E53+F53-G53</f>
        <v>47490</v>
      </c>
      <c r="I53" s="113">
        <v>47490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67314.149999999994</v>
      </c>
      <c r="F54" s="54">
        <f>F50+F51+F52+F53</f>
        <v>299461.07999999996</v>
      </c>
      <c r="G54" s="53">
        <f>G50+G51+G52+G53</f>
        <v>216916.07</v>
      </c>
      <c r="H54" s="53">
        <f>H50+H51+H52+H53</f>
        <v>149859.15999999997</v>
      </c>
      <c r="I54" s="114">
        <f>SUM(I50:I53)</f>
        <v>134056.03999999998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8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topLeftCell="A7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0" width="14" style="4" customWidth="1"/>
    <col min="11" max="11" width="11.140625" style="4" customWidth="1"/>
    <col min="12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136</v>
      </c>
      <c r="F2" s="269"/>
      <c r="G2" s="269"/>
      <c r="H2" s="269"/>
      <c r="I2" s="269"/>
    </row>
    <row r="3" spans="1:11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137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80">
        <v>845370</v>
      </c>
      <c r="D6" s="280"/>
      <c r="E6" s="280"/>
      <c r="F6" s="280"/>
      <c r="G6" s="280" t="s">
        <v>3</v>
      </c>
      <c r="H6" s="272">
        <v>1171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7730000</v>
      </c>
      <c r="F16" s="276"/>
      <c r="G16" s="7">
        <v>19164275.620000001</v>
      </c>
      <c r="H16" s="34">
        <v>16989999.43</v>
      </c>
      <c r="I16" s="34">
        <v>2174276.19</v>
      </c>
      <c r="J16" s="126"/>
      <c r="K16" s="68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7972000</v>
      </c>
      <c r="F18" s="276"/>
      <c r="G18" s="7">
        <v>19452558.260000002</v>
      </c>
      <c r="H18" s="34">
        <v>17031695.620000001</v>
      </c>
      <c r="I18" s="34">
        <v>2420862.64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288282.6400000006</v>
      </c>
      <c r="H24" s="58">
        <f>H18-H16-H22</f>
        <v>41696.190000001341</v>
      </c>
      <c r="I24" s="58">
        <f>I18-I16-I22</f>
        <v>246586.45000000019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288282.6400000006</v>
      </c>
      <c r="H25" s="83">
        <f>H24-H26</f>
        <v>41696.190000001341</v>
      </c>
      <c r="I25" s="83">
        <f>I24-I26</f>
        <v>246586.45000000019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0</v>
      </c>
      <c r="H26" s="83">
        <v>0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288282.64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25000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263282.64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0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0</v>
      </c>
      <c r="H33" s="92"/>
      <c r="I33" s="92"/>
    </row>
    <row r="34" spans="1:9" ht="38.25" customHeight="1" x14ac:dyDescent="0.2">
      <c r="A34" s="277"/>
      <c r="B34" s="278"/>
      <c r="C34" s="278"/>
      <c r="D34" s="278"/>
      <c r="E34" s="278"/>
      <c r="F34" s="278"/>
      <c r="G34" s="278"/>
      <c r="H34" s="278"/>
      <c r="I34" s="278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4" t="str">
        <f>IF(F37=0,"nerozp.",G37/F37)</f>
        <v>nerozp.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392459</v>
      </c>
      <c r="G41" s="40">
        <v>392459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48076</v>
      </c>
      <c r="F50" s="107">
        <v>40000</v>
      </c>
      <c r="G50" s="108">
        <v>9000</v>
      </c>
      <c r="H50" s="108">
        <f>E50+F50-G50</f>
        <v>79076</v>
      </c>
      <c r="I50" s="109">
        <v>79076</v>
      </c>
    </row>
    <row r="51" spans="1:9" x14ac:dyDescent="0.2">
      <c r="A51" s="110"/>
      <c r="B51" s="67"/>
      <c r="C51" s="67" t="s">
        <v>21</v>
      </c>
      <c r="D51" s="67"/>
      <c r="E51" s="111">
        <v>90998.75</v>
      </c>
      <c r="F51" s="112">
        <v>124270.98</v>
      </c>
      <c r="G51" s="71">
        <v>88519.86</v>
      </c>
      <c r="H51" s="71">
        <f>E51+F51-G51</f>
        <v>126749.86999999998</v>
      </c>
      <c r="I51" s="113">
        <v>115422.95</v>
      </c>
    </row>
    <row r="52" spans="1:9" x14ac:dyDescent="0.2">
      <c r="A52" s="110"/>
      <c r="B52" s="67"/>
      <c r="C52" s="67" t="s">
        <v>66</v>
      </c>
      <c r="D52" s="67"/>
      <c r="E52" s="111">
        <v>1024177.04</v>
      </c>
      <c r="F52" s="112">
        <v>186504.06</v>
      </c>
      <c r="G52" s="71">
        <v>10219.99</v>
      </c>
      <c r="H52" s="71">
        <f>E52+F52-G52</f>
        <v>1200461.1100000001</v>
      </c>
      <c r="I52" s="113">
        <v>1200461.1100000001</v>
      </c>
    </row>
    <row r="53" spans="1:9" x14ac:dyDescent="0.2">
      <c r="A53" s="110"/>
      <c r="B53" s="67"/>
      <c r="C53" s="67" t="s">
        <v>64</v>
      </c>
      <c r="D53" s="67"/>
      <c r="E53" s="111">
        <v>815414.94</v>
      </c>
      <c r="F53" s="112">
        <v>586765</v>
      </c>
      <c r="G53" s="71">
        <v>486459</v>
      </c>
      <c r="H53" s="71">
        <f>E53+F53-G53</f>
        <v>915720.94</v>
      </c>
      <c r="I53" s="113">
        <v>915720.94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1978666.73</v>
      </c>
      <c r="F54" s="54">
        <f>F50+F51+F52+F53</f>
        <v>937540.04</v>
      </c>
      <c r="G54" s="53">
        <f>G50+G51+G52+G53</f>
        <v>594198.85</v>
      </c>
      <c r="H54" s="53">
        <f>H50+H51+H52+H53</f>
        <v>2322007.92</v>
      </c>
      <c r="I54" s="114">
        <f>SUM(I50:I53)</f>
        <v>2310681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9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topLeftCell="A13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0" width="14.28515625" style="4" customWidth="1"/>
    <col min="11" max="11" width="11.7109375" style="4" bestFit="1" customWidth="1"/>
    <col min="12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138</v>
      </c>
      <c r="F2" s="269"/>
      <c r="G2" s="269"/>
      <c r="H2" s="269"/>
      <c r="I2" s="269"/>
    </row>
    <row r="3" spans="1:11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139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71">
        <v>19013833</v>
      </c>
      <c r="D6" s="271"/>
      <c r="E6" s="271"/>
      <c r="F6" s="271"/>
      <c r="G6" s="271" t="s">
        <v>3</v>
      </c>
      <c r="H6" s="272">
        <v>1173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19438000</v>
      </c>
      <c r="F16" s="276"/>
      <c r="G16" s="7">
        <v>54240658.839999996</v>
      </c>
      <c r="H16" s="34">
        <v>52211727.299999997</v>
      </c>
      <c r="I16" s="34">
        <v>2028931.54</v>
      </c>
      <c r="J16" s="126"/>
      <c r="K16" s="68"/>
    </row>
    <row r="17" spans="1:11" ht="20.25" customHeight="1" x14ac:dyDescent="0.35">
      <c r="A17" s="2"/>
    </row>
    <row r="18" spans="1:11" ht="19.5" x14ac:dyDescent="0.4">
      <c r="A18" s="21" t="s">
        <v>13</v>
      </c>
      <c r="B18" s="3"/>
      <c r="C18" s="3"/>
      <c r="D18" s="3"/>
      <c r="E18" s="275">
        <v>22154000</v>
      </c>
      <c r="F18" s="276"/>
      <c r="G18" s="7">
        <v>56840405.299999997</v>
      </c>
      <c r="H18" s="34">
        <v>54327409.399999999</v>
      </c>
      <c r="I18" s="34">
        <v>2512995.9000000004</v>
      </c>
      <c r="K18" s="68"/>
    </row>
    <row r="19" spans="1:1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11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11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11" ht="18" x14ac:dyDescent="0.35">
      <c r="A22" s="3"/>
      <c r="B22" s="3"/>
      <c r="C22" s="82" t="s">
        <v>28</v>
      </c>
      <c r="D22" s="3"/>
      <c r="E22" s="3"/>
      <c r="F22" s="3"/>
      <c r="G22" s="5">
        <v>-17600</v>
      </c>
      <c r="H22" s="6">
        <v>0</v>
      </c>
      <c r="I22" s="6">
        <v>-17600</v>
      </c>
    </row>
    <row r="23" spans="1:11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11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2617346.4600000009</v>
      </c>
      <c r="H24" s="58">
        <f>H18-H16-H22</f>
        <v>2115682.1000000015</v>
      </c>
      <c r="I24" s="58">
        <f>I18-I16-I22</f>
        <v>501664.36000000034</v>
      </c>
    </row>
    <row r="25" spans="1:11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297262.96000000089</v>
      </c>
      <c r="H25" s="83">
        <f>H24-H26</f>
        <v>-204401.39999999851</v>
      </c>
      <c r="I25" s="83">
        <f>I24-I26</f>
        <v>501664.36000000034</v>
      </c>
    </row>
    <row r="26" spans="1:11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2320083.5</v>
      </c>
      <c r="H26" s="83">
        <v>2320083.5</v>
      </c>
      <c r="I26" s="83">
        <v>0</v>
      </c>
    </row>
    <row r="27" spans="1:11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11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11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297262.96000000002</v>
      </c>
      <c r="H29" s="64"/>
      <c r="I29" s="63"/>
    </row>
    <row r="30" spans="1:11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25000</v>
      </c>
      <c r="H30" s="64"/>
      <c r="I30" s="63"/>
    </row>
    <row r="31" spans="1:11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272262.96000000002</v>
      </c>
      <c r="H31" s="64"/>
      <c r="I31" s="63"/>
    </row>
    <row r="32" spans="1:11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2320083.5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2724956.36</v>
      </c>
      <c r="H33" s="92"/>
      <c r="I33" s="92"/>
    </row>
    <row r="34" spans="1:9" ht="38.25" customHeight="1" x14ac:dyDescent="0.2">
      <c r="A34" s="279" t="s">
        <v>95</v>
      </c>
      <c r="B34" s="279"/>
      <c r="C34" s="279"/>
      <c r="D34" s="279"/>
      <c r="E34" s="279"/>
      <c r="F34" s="279"/>
      <c r="G34" s="279"/>
      <c r="H34" s="279"/>
      <c r="I34" s="279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422000</v>
      </c>
      <c r="G37" s="40">
        <v>422000</v>
      </c>
      <c r="H37" s="41"/>
      <c r="I37" s="94">
        <f>IF(F37=0,"nerozp.",G37/F37)</f>
        <v>1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0.34</v>
      </c>
      <c r="G40" s="40">
        <v>0.33</v>
      </c>
      <c r="H40" s="41"/>
      <c r="I40" s="94">
        <f>IF(F40=0,"nerozp.",G40/F40)</f>
        <v>0.97058823529411764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3422192</v>
      </c>
      <c r="G41" s="40">
        <v>3422192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8400</v>
      </c>
      <c r="F50" s="107">
        <v>40000</v>
      </c>
      <c r="G50" s="108">
        <v>27000</v>
      </c>
      <c r="H50" s="108">
        <f>E50+F50-G50</f>
        <v>21400</v>
      </c>
      <c r="I50" s="109">
        <v>21400</v>
      </c>
    </row>
    <row r="51" spans="1:9" x14ac:dyDescent="0.2">
      <c r="A51" s="110"/>
      <c r="B51" s="67"/>
      <c r="C51" s="67" t="s">
        <v>21</v>
      </c>
      <c r="D51" s="67"/>
      <c r="E51" s="111">
        <v>42572.53</v>
      </c>
      <c r="F51" s="112">
        <v>384922</v>
      </c>
      <c r="G51" s="71">
        <v>357711</v>
      </c>
      <c r="H51" s="71">
        <f>E51+F51-G51</f>
        <v>69783.530000000028</v>
      </c>
      <c r="I51" s="113">
        <v>35007.94</v>
      </c>
    </row>
    <row r="52" spans="1:9" x14ac:dyDescent="0.2">
      <c r="A52" s="110"/>
      <c r="B52" s="67"/>
      <c r="C52" s="67" t="s">
        <v>66</v>
      </c>
      <c r="D52" s="67"/>
      <c r="E52" s="111">
        <v>269547.49</v>
      </c>
      <c r="F52" s="112">
        <v>525528.43999999994</v>
      </c>
      <c r="G52" s="71">
        <v>326177.8</v>
      </c>
      <c r="H52" s="71">
        <f>E52+F52-G52</f>
        <v>468898.12999999995</v>
      </c>
      <c r="I52" s="113">
        <v>468898.13</v>
      </c>
    </row>
    <row r="53" spans="1:9" x14ac:dyDescent="0.2">
      <c r="A53" s="110"/>
      <c r="B53" s="67"/>
      <c r="C53" s="67" t="s">
        <v>64</v>
      </c>
      <c r="D53" s="67"/>
      <c r="E53" s="111">
        <v>1708091.14</v>
      </c>
      <c r="F53" s="112">
        <v>4640686.1899999995</v>
      </c>
      <c r="G53" s="71">
        <v>5390007.5899999999</v>
      </c>
      <c r="H53" s="71">
        <f>E53+F53-G53</f>
        <v>958769.73999999929</v>
      </c>
      <c r="I53" s="113">
        <v>958769.74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2028611.16</v>
      </c>
      <c r="F54" s="54">
        <f>F50+F51+F52+F53</f>
        <v>5591136.629999999</v>
      </c>
      <c r="G54" s="53">
        <f>G50+G51+G52+G53</f>
        <v>6100896.3899999997</v>
      </c>
      <c r="H54" s="53">
        <f>H50+H51+H52+H53</f>
        <v>1518851.3999999992</v>
      </c>
      <c r="I54" s="114">
        <f>SUM(I50:I53)</f>
        <v>1484075.81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0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topLeftCell="A19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0" width="11.7109375" style="4" bestFit="1" customWidth="1"/>
    <col min="11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104</v>
      </c>
      <c r="F2" s="269"/>
      <c r="G2" s="269"/>
      <c r="H2" s="269"/>
      <c r="I2" s="269"/>
    </row>
    <row r="3" spans="1:11" ht="9.9499999999999993" customHeight="1" x14ac:dyDescent="0.4">
      <c r="A3" s="125"/>
      <c r="B3" s="125"/>
      <c r="C3" s="125"/>
      <c r="D3" s="125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105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71">
        <v>61985937</v>
      </c>
      <c r="D6" s="271"/>
      <c r="E6" s="271"/>
      <c r="F6" s="271"/>
      <c r="G6" s="271" t="s">
        <v>3</v>
      </c>
      <c r="H6" s="272">
        <v>1035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124"/>
      <c r="I14" s="124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560000</v>
      </c>
      <c r="F16" s="276"/>
      <c r="G16" s="7">
        <v>6191588.2999999998</v>
      </c>
      <c r="H16" s="34">
        <v>6178048.2999999998</v>
      </c>
      <c r="I16" s="34">
        <v>13540</v>
      </c>
      <c r="J16" s="126"/>
      <c r="K16" s="68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560000</v>
      </c>
      <c r="F18" s="276"/>
      <c r="G18" s="7">
        <v>6114215.290000001</v>
      </c>
      <c r="H18" s="34">
        <v>6100675.290000001</v>
      </c>
      <c r="I18" s="34">
        <v>13540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-77373.009999998845</v>
      </c>
      <c r="H24" s="58">
        <f>H18-H16-H22</f>
        <v>-77373.009999998845</v>
      </c>
      <c r="I24" s="58">
        <f>I18-I16-I22</f>
        <v>0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-77373.009999998845</v>
      </c>
      <c r="H25" s="83">
        <f>H24-H26</f>
        <v>-77373.009999998845</v>
      </c>
      <c r="I25" s="83">
        <f>I24-I26</f>
        <v>0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0</v>
      </c>
      <c r="H26" s="83">
        <v>0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0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0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0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7480.37</v>
      </c>
      <c r="H33" s="92"/>
      <c r="I33" s="92"/>
    </row>
    <row r="34" spans="1:9" ht="38.25" customHeight="1" x14ac:dyDescent="0.2">
      <c r="A34" s="264" t="s">
        <v>100</v>
      </c>
      <c r="B34" s="265"/>
      <c r="C34" s="265"/>
      <c r="D34" s="265"/>
      <c r="E34" s="265"/>
      <c r="F34" s="265"/>
      <c r="G34" s="265"/>
      <c r="H34" s="265"/>
      <c r="I34" s="265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4" t="str">
        <f>IF(F37=0,"nerozp.",G37/F37)</f>
        <v>nerozp.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0</v>
      </c>
      <c r="G41" s="40">
        <v>0</v>
      </c>
      <c r="H41" s="41"/>
      <c r="I41" s="94" t="str">
        <f>IF(F41=0,"nerozp.",G41/F41)</f>
        <v>nerozp.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399146</v>
      </c>
      <c r="F50" s="107">
        <v>0</v>
      </c>
      <c r="G50" s="108">
        <v>0</v>
      </c>
      <c r="H50" s="108">
        <f>E50+F50-G50</f>
        <v>399146</v>
      </c>
      <c r="I50" s="109">
        <v>-399146</v>
      </c>
    </row>
    <row r="51" spans="1:9" x14ac:dyDescent="0.2">
      <c r="A51" s="110"/>
      <c r="B51" s="67"/>
      <c r="C51" s="67" t="s">
        <v>21</v>
      </c>
      <c r="D51" s="67"/>
      <c r="E51" s="111">
        <v>12340.66</v>
      </c>
      <c r="F51" s="112">
        <v>42904.23</v>
      </c>
      <c r="G51" s="71">
        <v>37888</v>
      </c>
      <c r="H51" s="71">
        <f>E51+F51-G51</f>
        <v>17356.89</v>
      </c>
      <c r="I51" s="113">
        <v>9402.18</v>
      </c>
    </row>
    <row r="52" spans="1:9" x14ac:dyDescent="0.2">
      <c r="A52" s="110"/>
      <c r="B52" s="67"/>
      <c r="C52" s="67" t="s">
        <v>66</v>
      </c>
      <c r="D52" s="67"/>
      <c r="E52" s="111">
        <v>341777.51</v>
      </c>
      <c r="F52" s="112">
        <v>3000</v>
      </c>
      <c r="G52" s="71">
        <v>3000</v>
      </c>
      <c r="H52" s="71">
        <f>E52+F52-G52</f>
        <v>341777.51</v>
      </c>
      <c r="I52" s="113">
        <v>-341777.51</v>
      </c>
    </row>
    <row r="53" spans="1:9" x14ac:dyDescent="0.2">
      <c r="A53" s="110"/>
      <c r="B53" s="67"/>
      <c r="C53" s="67" t="s">
        <v>64</v>
      </c>
      <c r="D53" s="67"/>
      <c r="E53" s="111">
        <v>174023.76</v>
      </c>
      <c r="F53" s="112">
        <v>0</v>
      </c>
      <c r="G53" s="71">
        <v>0</v>
      </c>
      <c r="H53" s="71">
        <f>E53+F53-G53</f>
        <v>174023.76</v>
      </c>
      <c r="I53" s="113">
        <v>-174023.76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927287.92999999993</v>
      </c>
      <c r="F54" s="54">
        <f>F50+F51+F52+F53</f>
        <v>45904.23</v>
      </c>
      <c r="G54" s="53">
        <f>G50+G51+G52+G53</f>
        <v>40888</v>
      </c>
      <c r="H54" s="53">
        <f>H50+H51+H52+H53</f>
        <v>932304.16</v>
      </c>
      <c r="I54" s="114">
        <f>SUM(I50:I53)</f>
        <v>-905545.09000000008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11:F11"/>
    <mergeCell ref="E12:F12"/>
    <mergeCell ref="E13:F13"/>
    <mergeCell ref="E16:F16"/>
    <mergeCell ref="E18:F18"/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C29:E29"/>
    <mergeCell ref="C32:F32"/>
    <mergeCell ref="H13:I13"/>
    <mergeCell ref="A43:I43"/>
    <mergeCell ref="H45:I45"/>
    <mergeCell ref="B33:F33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3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topLeftCell="A7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140</v>
      </c>
      <c r="F2" s="269"/>
      <c r="G2" s="269"/>
      <c r="H2" s="269"/>
      <c r="I2" s="269"/>
    </row>
    <row r="3" spans="1:11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141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71">
        <v>14616831</v>
      </c>
      <c r="D6" s="271"/>
      <c r="E6" s="271"/>
      <c r="F6" s="271"/>
      <c r="G6" s="271" t="s">
        <v>3</v>
      </c>
      <c r="H6" s="272">
        <v>1216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3172000</v>
      </c>
      <c r="F16" s="276"/>
      <c r="G16" s="7">
        <v>15963499.68</v>
      </c>
      <c r="H16" s="34">
        <v>15909802.18</v>
      </c>
      <c r="I16" s="34">
        <v>53697.5</v>
      </c>
      <c r="J16" s="126"/>
      <c r="K16" s="68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3228000</v>
      </c>
      <c r="F18" s="276"/>
      <c r="G18" s="7">
        <v>16164393.370000001</v>
      </c>
      <c r="H18" s="34">
        <v>16067746.870000001</v>
      </c>
      <c r="I18" s="34">
        <v>96646.5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200893.69000000134</v>
      </c>
      <c r="H24" s="58">
        <f>H18-H16-H22</f>
        <v>157944.69000000134</v>
      </c>
      <c r="I24" s="58">
        <f>I18-I16-I22</f>
        <v>42949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190251.31000000134</v>
      </c>
      <c r="H25" s="83">
        <f>H24-H26</f>
        <v>147302.31000000134</v>
      </c>
      <c r="I25" s="83">
        <f>I24-I26</f>
        <v>42949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10642.38</v>
      </c>
      <c r="H26" s="83">
        <v>10642.38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190251.31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10000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180251.31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10642.38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44091</v>
      </c>
      <c r="H33" s="92"/>
      <c r="I33" s="92"/>
    </row>
    <row r="34" spans="1:9" ht="38.25" customHeight="1" x14ac:dyDescent="0.2">
      <c r="A34" s="279" t="s">
        <v>97</v>
      </c>
      <c r="B34" s="279"/>
      <c r="C34" s="279"/>
      <c r="D34" s="279"/>
      <c r="E34" s="279"/>
      <c r="F34" s="279"/>
      <c r="G34" s="279"/>
      <c r="H34" s="279"/>
      <c r="I34" s="279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90000</v>
      </c>
      <c r="G37" s="40">
        <v>90000</v>
      </c>
      <c r="H37" s="41"/>
      <c r="I37" s="94">
        <f>IF(F37=0,"nerozp.",G37/F37)</f>
        <v>1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166298</v>
      </c>
      <c r="G41" s="40">
        <v>166298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4350</v>
      </c>
      <c r="F50" s="107">
        <v>0</v>
      </c>
      <c r="G50" s="108">
        <v>0</v>
      </c>
      <c r="H50" s="108">
        <f>E50+F50-G50</f>
        <v>4350</v>
      </c>
      <c r="I50" s="109">
        <v>4350</v>
      </c>
    </row>
    <row r="51" spans="1:9" x14ac:dyDescent="0.2">
      <c r="A51" s="110"/>
      <c r="B51" s="67"/>
      <c r="C51" s="67" t="s">
        <v>21</v>
      </c>
      <c r="D51" s="67"/>
      <c r="E51" s="111">
        <v>90553.279999999999</v>
      </c>
      <c r="F51" s="112">
        <v>141974</v>
      </c>
      <c r="G51" s="71">
        <v>108160</v>
      </c>
      <c r="H51" s="71">
        <f>E51+F51-G51</f>
        <v>124367.28</v>
      </c>
      <c r="I51" s="113">
        <v>112720.08</v>
      </c>
    </row>
    <row r="52" spans="1:9" x14ac:dyDescent="0.2">
      <c r="A52" s="110"/>
      <c r="B52" s="67"/>
      <c r="C52" s="67" t="s">
        <v>66</v>
      </c>
      <c r="D52" s="67"/>
      <c r="E52" s="111">
        <v>138501.69</v>
      </c>
      <c r="F52" s="112">
        <v>0</v>
      </c>
      <c r="G52" s="71">
        <v>79769.509999999995</v>
      </c>
      <c r="H52" s="71">
        <f>E52+F52-G52</f>
        <v>58732.180000000008</v>
      </c>
      <c r="I52" s="113">
        <v>58732.18</v>
      </c>
    </row>
    <row r="53" spans="1:9" x14ac:dyDescent="0.2">
      <c r="A53" s="110"/>
      <c r="B53" s="67"/>
      <c r="C53" s="67" t="s">
        <v>64</v>
      </c>
      <c r="D53" s="67"/>
      <c r="E53" s="111">
        <v>80882.62</v>
      </c>
      <c r="F53" s="112">
        <v>219698</v>
      </c>
      <c r="G53" s="71">
        <v>231923</v>
      </c>
      <c r="H53" s="71">
        <f>E53+F53-G53</f>
        <v>68657.62</v>
      </c>
      <c r="I53" s="113">
        <v>68657.62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314287.58999999997</v>
      </c>
      <c r="F54" s="54">
        <f>F50+F51+F52+F53</f>
        <v>361672</v>
      </c>
      <c r="G54" s="53">
        <f>G50+G51+G52+G53</f>
        <v>419852.51</v>
      </c>
      <c r="H54" s="53">
        <f>H50+H51+H52+H53</f>
        <v>256107.08000000002</v>
      </c>
      <c r="I54" s="114">
        <f>SUM(I50:I53)</f>
        <v>244459.88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1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topLeftCell="A13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142</v>
      </c>
      <c r="F2" s="269"/>
      <c r="G2" s="269"/>
      <c r="H2" s="269"/>
      <c r="I2" s="269"/>
    </row>
    <row r="3" spans="1:11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143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80">
        <v>842800</v>
      </c>
      <c r="D6" s="280"/>
      <c r="E6" s="280"/>
      <c r="F6" s="280"/>
      <c r="G6" s="280" t="s">
        <v>3</v>
      </c>
      <c r="H6" s="272">
        <v>1218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3472000</v>
      </c>
      <c r="F16" s="276"/>
      <c r="G16" s="7">
        <v>22665527.93</v>
      </c>
      <c r="H16" s="34">
        <v>22179375.73</v>
      </c>
      <c r="I16" s="34">
        <v>486152.1999999999</v>
      </c>
      <c r="J16" s="126"/>
      <c r="K16" s="68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3566000</v>
      </c>
      <c r="F18" s="276"/>
      <c r="G18" s="7">
        <v>22851118.840000004</v>
      </c>
      <c r="H18" s="34">
        <v>22332758.840000004</v>
      </c>
      <c r="I18" s="34">
        <v>518360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185590.91000000387</v>
      </c>
      <c r="H24" s="58">
        <f>H18-H16-H22</f>
        <v>153383.11000000313</v>
      </c>
      <c r="I24" s="58">
        <f>I18-I16-I22</f>
        <v>32207.800000000105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185590.91000000387</v>
      </c>
      <c r="H25" s="83">
        <f>H24-H26</f>
        <v>153383.11000000313</v>
      </c>
      <c r="I25" s="83">
        <f>I24-I26</f>
        <v>32207.800000000105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0</v>
      </c>
      <c r="H26" s="83">
        <v>0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185590.91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6000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179590.91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0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118">
        <v>0</v>
      </c>
      <c r="H33" s="92"/>
      <c r="I33" s="92"/>
    </row>
    <row r="34" spans="1:9" ht="38.25" customHeight="1" x14ac:dyDescent="0.2">
      <c r="A34" s="277"/>
      <c r="B34" s="278"/>
      <c r="C34" s="278"/>
      <c r="D34" s="278"/>
      <c r="E34" s="278"/>
      <c r="F34" s="278"/>
      <c r="G34" s="278"/>
      <c r="H34" s="278"/>
      <c r="I34" s="278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240000</v>
      </c>
      <c r="G37" s="40">
        <v>207792</v>
      </c>
      <c r="H37" s="41"/>
      <c r="I37" s="94">
        <f>IF(F37=0,"nerozp.",G37/F37)</f>
        <v>0.86580000000000001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275908</v>
      </c>
      <c r="G41" s="40">
        <v>275908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16857</v>
      </c>
      <c r="F50" s="107">
        <v>4000</v>
      </c>
      <c r="G50" s="108">
        <v>5000</v>
      </c>
      <c r="H50" s="108">
        <f>E50+F50-G50</f>
        <v>15857</v>
      </c>
      <c r="I50" s="109">
        <v>15857</v>
      </c>
    </row>
    <row r="51" spans="1:9" x14ac:dyDescent="0.2">
      <c r="A51" s="110"/>
      <c r="B51" s="67"/>
      <c r="C51" s="67" t="s">
        <v>21</v>
      </c>
      <c r="D51" s="67"/>
      <c r="E51" s="111">
        <v>166377.14000000001</v>
      </c>
      <c r="F51" s="112">
        <v>198476.07</v>
      </c>
      <c r="G51" s="71">
        <v>195411</v>
      </c>
      <c r="H51" s="71">
        <f>E51+F51-G51</f>
        <v>169442.21000000002</v>
      </c>
      <c r="I51" s="113">
        <v>150154.10999999999</v>
      </c>
    </row>
    <row r="52" spans="1:9" x14ac:dyDescent="0.2">
      <c r="A52" s="110"/>
      <c r="B52" s="67"/>
      <c r="C52" s="67" t="s">
        <v>66</v>
      </c>
      <c r="D52" s="67"/>
      <c r="E52" s="111">
        <v>203759.49</v>
      </c>
      <c r="F52" s="112">
        <v>220404.04</v>
      </c>
      <c r="G52" s="71">
        <v>117742</v>
      </c>
      <c r="H52" s="71">
        <f>E52+F52-G52</f>
        <v>306421.53000000003</v>
      </c>
      <c r="I52" s="113">
        <v>306421.53000000003</v>
      </c>
    </row>
    <row r="53" spans="1:9" x14ac:dyDescent="0.2">
      <c r="A53" s="110"/>
      <c r="B53" s="67"/>
      <c r="C53" s="67" t="s">
        <v>64</v>
      </c>
      <c r="D53" s="67"/>
      <c r="E53" s="111">
        <v>200869.35</v>
      </c>
      <c r="F53" s="112">
        <v>445776</v>
      </c>
      <c r="G53" s="71">
        <v>464246</v>
      </c>
      <c r="H53" s="71">
        <f>E53+F53-G53</f>
        <v>182399.34999999998</v>
      </c>
      <c r="I53" s="113">
        <v>182399.35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587862.98</v>
      </c>
      <c r="F54" s="54">
        <f>F50+F51+F52+F53</f>
        <v>868656.11</v>
      </c>
      <c r="G54" s="53">
        <f>G50+G51+G52+G53</f>
        <v>782399</v>
      </c>
      <c r="H54" s="53">
        <f>H50+H51+H52+H53</f>
        <v>674120.09000000008</v>
      </c>
      <c r="I54" s="114">
        <f>SUM(I50:I53)</f>
        <v>654831.99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2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250"/>
  <sheetViews>
    <sheetView showGridLines="0" topLeftCell="A13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12" ht="19.5" x14ac:dyDescent="0.4">
      <c r="A1" s="35" t="s">
        <v>0</v>
      </c>
      <c r="B1" s="10"/>
      <c r="C1" s="10"/>
      <c r="D1" s="10"/>
      <c r="I1" s="79"/>
    </row>
    <row r="2" spans="1:12" ht="19.5" x14ac:dyDescent="0.4">
      <c r="A2" s="268" t="s">
        <v>1</v>
      </c>
      <c r="B2" s="268"/>
      <c r="C2" s="268"/>
      <c r="D2" s="268"/>
      <c r="E2" s="269" t="s">
        <v>144</v>
      </c>
      <c r="F2" s="269"/>
      <c r="G2" s="269"/>
      <c r="H2" s="269"/>
      <c r="I2" s="269"/>
    </row>
    <row r="3" spans="1:12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2" ht="15.75" x14ac:dyDescent="0.25">
      <c r="A4" s="12" t="s">
        <v>2</v>
      </c>
      <c r="E4" s="270" t="s">
        <v>145</v>
      </c>
      <c r="F4" s="270"/>
      <c r="G4" s="270"/>
      <c r="H4" s="270"/>
      <c r="I4" s="270"/>
    </row>
    <row r="5" spans="1:12" ht="7.5" customHeight="1" x14ac:dyDescent="0.3">
      <c r="A5" s="13"/>
      <c r="E5" s="267" t="s">
        <v>24</v>
      </c>
      <c r="F5" s="267"/>
      <c r="G5" s="267"/>
      <c r="H5" s="267"/>
      <c r="I5" s="267"/>
    </row>
    <row r="6" spans="1:12" ht="19.5" x14ac:dyDescent="0.4">
      <c r="A6" s="11" t="s">
        <v>37</v>
      </c>
      <c r="C6" s="271">
        <v>47184434</v>
      </c>
      <c r="D6" s="271"/>
      <c r="E6" s="271"/>
      <c r="F6" s="271"/>
      <c r="G6" s="271" t="s">
        <v>3</v>
      </c>
      <c r="H6" s="272">
        <v>1306</v>
      </c>
      <c r="I6" s="272"/>
    </row>
    <row r="7" spans="1:12" ht="8.25" customHeight="1" x14ac:dyDescent="0.4">
      <c r="A7" s="11"/>
      <c r="E7" s="267" t="s">
        <v>25</v>
      </c>
      <c r="F7" s="267"/>
      <c r="G7" s="267"/>
      <c r="H7" s="267"/>
      <c r="I7" s="267"/>
    </row>
    <row r="8" spans="1:12" ht="19.5" hidden="1" x14ac:dyDescent="0.4">
      <c r="A8" s="11"/>
      <c r="E8" s="80"/>
      <c r="F8" s="80"/>
      <c r="G8" s="80"/>
      <c r="H8" s="14"/>
      <c r="I8" s="80"/>
    </row>
    <row r="9" spans="1:12" ht="30.75" customHeight="1" x14ac:dyDescent="0.4">
      <c r="A9" s="11"/>
      <c r="E9" s="80"/>
      <c r="F9" s="80"/>
      <c r="G9" s="80"/>
      <c r="H9" s="14"/>
      <c r="I9" s="80"/>
    </row>
    <row r="11" spans="1:12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2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2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2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2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2" ht="19.5" x14ac:dyDescent="0.4">
      <c r="A16" s="21" t="s">
        <v>12</v>
      </c>
      <c r="B16" s="19"/>
      <c r="C16" s="20"/>
      <c r="D16" s="19"/>
      <c r="E16" s="275">
        <v>508000</v>
      </c>
      <c r="F16" s="276"/>
      <c r="G16" s="7">
        <v>4032986.3699999996</v>
      </c>
      <c r="H16" s="34">
        <v>4013749.3699999996</v>
      </c>
      <c r="I16" s="34">
        <v>19237</v>
      </c>
      <c r="J16" s="126"/>
      <c r="K16" s="68"/>
      <c r="L16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508000</v>
      </c>
      <c r="F18" s="276"/>
      <c r="G18" s="7">
        <v>4048209.37</v>
      </c>
      <c r="H18" s="34">
        <v>4013749.37</v>
      </c>
      <c r="I18" s="34">
        <v>34460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15223.000000000466</v>
      </c>
      <c r="H24" s="58">
        <f>H18-H16-H22</f>
        <v>4.6566128730773926E-10</v>
      </c>
      <c r="I24" s="58">
        <f>I18-I16-I22</f>
        <v>15223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15223.000000000466</v>
      </c>
      <c r="H25" s="83">
        <f>H24-H26</f>
        <v>4.6566128730773926E-10</v>
      </c>
      <c r="I25" s="83">
        <f>I24-I26</f>
        <v>15223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0</v>
      </c>
      <c r="H26" s="83">
        <v>0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15223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5000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10223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0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0</v>
      </c>
      <c r="H33" s="92"/>
      <c r="I33" s="92"/>
    </row>
    <row r="34" spans="1:9" ht="38.25" customHeight="1" x14ac:dyDescent="0.2">
      <c r="A34" s="277"/>
      <c r="B34" s="278"/>
      <c r="C34" s="278"/>
      <c r="D34" s="278"/>
      <c r="E34" s="278"/>
      <c r="F34" s="278"/>
      <c r="G34" s="278"/>
      <c r="H34" s="278"/>
      <c r="I34" s="278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4" t="str">
        <f>IF(F37=0,"nerozp.",G37/F37)</f>
        <v>nerozp.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0</v>
      </c>
      <c r="G41" s="40">
        <v>0</v>
      </c>
      <c r="H41" s="41"/>
      <c r="I41" s="94" t="str">
        <f>IF(F41=0,"nerozp.",G41/F41)</f>
        <v>nerozp.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25953</v>
      </c>
      <c r="F50" s="107">
        <v>0</v>
      </c>
      <c r="G50" s="108">
        <v>0</v>
      </c>
      <c r="H50" s="108">
        <f>E50+F50-G50</f>
        <v>25953</v>
      </c>
      <c r="I50" s="109">
        <v>25953</v>
      </c>
    </row>
    <row r="51" spans="1:9" x14ac:dyDescent="0.2">
      <c r="A51" s="110"/>
      <c r="B51" s="67"/>
      <c r="C51" s="67" t="s">
        <v>21</v>
      </c>
      <c r="D51" s="67"/>
      <c r="E51" s="111">
        <v>41974.81</v>
      </c>
      <c r="F51" s="112">
        <v>38843.760000000002</v>
      </c>
      <c r="G51" s="71">
        <v>13171.5</v>
      </c>
      <c r="H51" s="71">
        <f>E51+F51-G51</f>
        <v>67647.070000000007</v>
      </c>
      <c r="I51" s="113">
        <v>65137.11</v>
      </c>
    </row>
    <row r="52" spans="1:9" x14ac:dyDescent="0.2">
      <c r="A52" s="110"/>
      <c r="B52" s="67"/>
      <c r="C52" s="67" t="s">
        <v>66</v>
      </c>
      <c r="D52" s="67"/>
      <c r="E52" s="111">
        <v>31274.16</v>
      </c>
      <c r="F52" s="112">
        <v>5000</v>
      </c>
      <c r="G52" s="71">
        <v>12918.529999999999</v>
      </c>
      <c r="H52" s="71">
        <f>E52+F52-G52</f>
        <v>23355.630000000005</v>
      </c>
      <c r="I52" s="113">
        <v>23355.63</v>
      </c>
    </row>
    <row r="53" spans="1:9" x14ac:dyDescent="0.2">
      <c r="A53" s="110"/>
      <c r="B53" s="67"/>
      <c r="C53" s="67" t="s">
        <v>64</v>
      </c>
      <c r="D53" s="67"/>
      <c r="E53" s="111">
        <v>129888.1</v>
      </c>
      <c r="F53" s="112">
        <v>0</v>
      </c>
      <c r="G53" s="71">
        <v>0</v>
      </c>
      <c r="H53" s="71">
        <f>E53+F53-G53</f>
        <v>129888.1</v>
      </c>
      <c r="I53" s="113">
        <v>129888.1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229090.07</v>
      </c>
      <c r="F54" s="54">
        <f>F50+F51+F52+F53</f>
        <v>43843.76</v>
      </c>
      <c r="G54" s="53">
        <f>G50+G51+G52+G53</f>
        <v>26090.03</v>
      </c>
      <c r="H54" s="53">
        <f>H50+H51+H52+H53</f>
        <v>246843.80000000002</v>
      </c>
      <c r="I54" s="114">
        <f>SUM(I50:I53)</f>
        <v>244333.84000000003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3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topLeftCell="A22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146</v>
      </c>
      <c r="F2" s="269"/>
      <c r="G2" s="269"/>
      <c r="H2" s="269"/>
      <c r="I2" s="269"/>
    </row>
    <row r="3" spans="1:11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147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71">
        <v>47184477</v>
      </c>
      <c r="D6" s="271"/>
      <c r="E6" s="271"/>
      <c r="F6" s="271"/>
      <c r="G6" s="271" t="s">
        <v>3</v>
      </c>
      <c r="H6" s="272">
        <v>1307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2238000</v>
      </c>
      <c r="F16" s="276"/>
      <c r="G16" s="7">
        <v>17309474.77</v>
      </c>
      <c r="H16" s="34">
        <v>17309474.77</v>
      </c>
      <c r="I16" s="34">
        <v>0</v>
      </c>
      <c r="J16" s="126"/>
      <c r="K16" s="68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2238000</v>
      </c>
      <c r="F18" s="276"/>
      <c r="G18" s="7">
        <v>17459336</v>
      </c>
      <c r="H18" s="34">
        <v>17459336</v>
      </c>
      <c r="I18" s="34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149861.23000000045</v>
      </c>
      <c r="H24" s="58">
        <f>H18-H16-H22</f>
        <v>149861.23000000045</v>
      </c>
      <c r="I24" s="58">
        <f>I18-I16-I22</f>
        <v>0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149861.23000000045</v>
      </c>
      <c r="H25" s="83">
        <f>H24-H26</f>
        <v>149861.23000000045</v>
      </c>
      <c r="I25" s="83">
        <f>I24-I26</f>
        <v>0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0</v>
      </c>
      <c r="H26" s="83">
        <v>0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149861.23000000001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149861.23000000001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0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0</v>
      </c>
      <c r="H33" s="92"/>
      <c r="I33" s="92"/>
    </row>
    <row r="34" spans="1:9" ht="38.25" customHeight="1" x14ac:dyDescent="0.2">
      <c r="A34" s="277"/>
      <c r="B34" s="278"/>
      <c r="C34" s="278"/>
      <c r="D34" s="278"/>
      <c r="E34" s="278"/>
      <c r="F34" s="278"/>
      <c r="G34" s="278"/>
      <c r="H34" s="278"/>
      <c r="I34" s="278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4" t="str">
        <f>IF(F37=0,"nerozp.",G37/F37)</f>
        <v>nerozp.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6122</v>
      </c>
      <c r="G41" s="40">
        <v>6122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213305</v>
      </c>
      <c r="F50" s="107">
        <v>1000</v>
      </c>
      <c r="G50" s="108">
        <v>46933</v>
      </c>
      <c r="H50" s="108">
        <f>E50+F50-G50</f>
        <v>167372</v>
      </c>
      <c r="I50" s="109">
        <v>167372</v>
      </c>
    </row>
    <row r="51" spans="1:9" x14ac:dyDescent="0.2">
      <c r="A51" s="110"/>
      <c r="B51" s="67"/>
      <c r="C51" s="67" t="s">
        <v>21</v>
      </c>
      <c r="D51" s="67"/>
      <c r="E51" s="111">
        <v>89812.55</v>
      </c>
      <c r="F51" s="112">
        <v>152791</v>
      </c>
      <c r="G51" s="71">
        <v>83803</v>
      </c>
      <c r="H51" s="71">
        <f>E51+F51-G51</f>
        <v>158800.54999999999</v>
      </c>
      <c r="I51" s="113">
        <v>158617.54999999999</v>
      </c>
    </row>
    <row r="52" spans="1:9" x14ac:dyDescent="0.2">
      <c r="A52" s="110"/>
      <c r="B52" s="67"/>
      <c r="C52" s="67" t="s">
        <v>66</v>
      </c>
      <c r="D52" s="67"/>
      <c r="E52" s="111">
        <v>487146.07</v>
      </c>
      <c r="F52" s="112">
        <v>88245.17</v>
      </c>
      <c r="G52" s="71">
        <v>0</v>
      </c>
      <c r="H52" s="71">
        <f>E52+F52-G52</f>
        <v>575391.24</v>
      </c>
      <c r="I52" s="113">
        <v>575391.24</v>
      </c>
    </row>
    <row r="53" spans="1:9" x14ac:dyDescent="0.2">
      <c r="A53" s="110"/>
      <c r="B53" s="67"/>
      <c r="C53" s="67" t="s">
        <v>64</v>
      </c>
      <c r="D53" s="67"/>
      <c r="E53" s="111">
        <v>123052.2</v>
      </c>
      <c r="F53" s="112">
        <v>8122</v>
      </c>
      <c r="G53" s="71">
        <v>6122</v>
      </c>
      <c r="H53" s="71">
        <f>E53+F53-G53</f>
        <v>125052.20000000001</v>
      </c>
      <c r="I53" s="113">
        <v>125052.2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913315.82</v>
      </c>
      <c r="F54" s="54">
        <f>F50+F51+F52+F53</f>
        <v>250158.16999999998</v>
      </c>
      <c r="G54" s="53">
        <f>G50+G51+G52+G53</f>
        <v>136858</v>
      </c>
      <c r="H54" s="53">
        <f>H50+H51+H52+H53</f>
        <v>1026615.99</v>
      </c>
      <c r="I54" s="114">
        <f>SUM(I50:I53)</f>
        <v>1026432.99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4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topLeftCell="A10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148</v>
      </c>
      <c r="F2" s="269"/>
      <c r="G2" s="269"/>
      <c r="H2" s="269"/>
      <c r="I2" s="269"/>
    </row>
    <row r="3" spans="1:11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149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71"/>
      <c r="D6" s="271"/>
      <c r="E6" s="271"/>
      <c r="F6" s="271"/>
      <c r="G6" s="271" t="s">
        <v>3</v>
      </c>
      <c r="H6" s="272">
        <v>1308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523000</v>
      </c>
      <c r="F16" s="276"/>
      <c r="G16" s="7">
        <v>6579227.25</v>
      </c>
      <c r="H16" s="34">
        <v>6579227.25</v>
      </c>
      <c r="I16" s="34">
        <v>0</v>
      </c>
      <c r="J16" s="126"/>
      <c r="K16" s="68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523000</v>
      </c>
      <c r="F18" s="276"/>
      <c r="G18" s="7">
        <v>6624695.7400000002</v>
      </c>
      <c r="H18" s="34">
        <v>6624695.7400000002</v>
      </c>
      <c r="I18" s="34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45468.490000000224</v>
      </c>
      <c r="H24" s="58">
        <f>H18-H16-H22</f>
        <v>45468.490000000224</v>
      </c>
      <c r="I24" s="58">
        <f>I18-I16-I22</f>
        <v>0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45468.490000000224</v>
      </c>
      <c r="H25" s="83">
        <f>H24-H26</f>
        <v>45468.490000000224</v>
      </c>
      <c r="I25" s="83">
        <f>I24-I26</f>
        <v>0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0</v>
      </c>
      <c r="H26" s="83">
        <v>0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45468.49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45468.49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0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0</v>
      </c>
      <c r="H33" s="92"/>
      <c r="I33" s="92"/>
    </row>
    <row r="34" spans="1:9" ht="38.25" customHeight="1" x14ac:dyDescent="0.2">
      <c r="A34" s="277"/>
      <c r="B34" s="278"/>
      <c r="C34" s="278"/>
      <c r="D34" s="278"/>
      <c r="E34" s="278"/>
      <c r="F34" s="278"/>
      <c r="G34" s="278"/>
      <c r="H34" s="278"/>
      <c r="I34" s="278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4" t="str">
        <f>IF(F37=0,"nerozp.",G37/F37)</f>
        <v>nerozp.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0</v>
      </c>
      <c r="G41" s="40">
        <v>0</v>
      </c>
      <c r="H41" s="41"/>
      <c r="I41" s="94" t="str">
        <f>IF(F41=0,"nerozp.",G41/F41)</f>
        <v>nerozp.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53969</v>
      </c>
      <c r="F50" s="107">
        <v>0</v>
      </c>
      <c r="G50" s="108">
        <v>0</v>
      </c>
      <c r="H50" s="108">
        <f>E50+F50-G50</f>
        <v>53969</v>
      </c>
      <c r="I50" s="109">
        <v>53969</v>
      </c>
    </row>
    <row r="51" spans="1:9" x14ac:dyDescent="0.2">
      <c r="A51" s="110"/>
      <c r="B51" s="67"/>
      <c r="C51" s="67" t="s">
        <v>21</v>
      </c>
      <c r="D51" s="67"/>
      <c r="E51" s="111">
        <v>30187.55</v>
      </c>
      <c r="F51" s="112">
        <v>62341</v>
      </c>
      <c r="G51" s="71">
        <v>44748</v>
      </c>
      <c r="H51" s="71">
        <f>E51+F51-G51</f>
        <v>47780.55</v>
      </c>
      <c r="I51" s="113">
        <v>40993.550000000003</v>
      </c>
    </row>
    <row r="52" spans="1:9" x14ac:dyDescent="0.2">
      <c r="A52" s="110"/>
      <c r="B52" s="67"/>
      <c r="C52" s="67" t="s">
        <v>66</v>
      </c>
      <c r="D52" s="67"/>
      <c r="E52" s="111">
        <v>126876.74</v>
      </c>
      <c r="F52" s="112">
        <v>65473.83</v>
      </c>
      <c r="G52" s="71">
        <v>0</v>
      </c>
      <c r="H52" s="71">
        <f>E52+F52-G52</f>
        <v>192350.57</v>
      </c>
      <c r="I52" s="113">
        <v>192350.57</v>
      </c>
    </row>
    <row r="53" spans="1:9" x14ac:dyDescent="0.2">
      <c r="A53" s="110"/>
      <c r="B53" s="67"/>
      <c r="C53" s="67" t="s">
        <v>64</v>
      </c>
      <c r="D53" s="67"/>
      <c r="E53" s="111">
        <v>0</v>
      </c>
      <c r="F53" s="112">
        <v>0</v>
      </c>
      <c r="G53" s="71">
        <v>0</v>
      </c>
      <c r="H53" s="71">
        <f>E53+F53-G53</f>
        <v>0</v>
      </c>
      <c r="I53" s="113">
        <v>0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211033.29</v>
      </c>
      <c r="F54" s="54">
        <f>F50+F51+F52+F53</f>
        <v>127814.83</v>
      </c>
      <c r="G54" s="53">
        <f>G50+G51+G52+G53</f>
        <v>44748</v>
      </c>
      <c r="H54" s="53">
        <f>H50+H51+H52+H53</f>
        <v>294100.12</v>
      </c>
      <c r="I54" s="114">
        <f>SUM(I50:I53)</f>
        <v>287313.12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250"/>
  <sheetViews>
    <sheetView showGridLines="0" topLeftCell="A10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12" ht="19.5" x14ac:dyDescent="0.4">
      <c r="A1" s="35" t="s">
        <v>0</v>
      </c>
      <c r="B1" s="10"/>
      <c r="C1" s="10"/>
      <c r="D1" s="10"/>
      <c r="I1" s="79"/>
    </row>
    <row r="2" spans="1:12" ht="19.5" x14ac:dyDescent="0.4">
      <c r="A2" s="268" t="s">
        <v>1</v>
      </c>
      <c r="B2" s="268"/>
      <c r="C2" s="268"/>
      <c r="D2" s="268"/>
      <c r="E2" s="269" t="s">
        <v>150</v>
      </c>
      <c r="F2" s="269"/>
      <c r="G2" s="269"/>
      <c r="H2" s="269"/>
      <c r="I2" s="269"/>
    </row>
    <row r="3" spans="1:12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2" ht="15.75" x14ac:dyDescent="0.25">
      <c r="A4" s="12" t="s">
        <v>2</v>
      </c>
      <c r="E4" s="270" t="s">
        <v>151</v>
      </c>
      <c r="F4" s="270"/>
      <c r="G4" s="270"/>
      <c r="H4" s="270"/>
      <c r="I4" s="270"/>
    </row>
    <row r="5" spans="1:12" ht="7.5" customHeight="1" x14ac:dyDescent="0.3">
      <c r="A5" s="13"/>
      <c r="E5" s="267" t="s">
        <v>24</v>
      </c>
      <c r="F5" s="267"/>
      <c r="G5" s="267"/>
      <c r="H5" s="267"/>
      <c r="I5" s="267"/>
    </row>
    <row r="6" spans="1:12" ht="19.5" x14ac:dyDescent="0.4">
      <c r="A6" s="11" t="s">
        <v>37</v>
      </c>
      <c r="C6" s="271">
        <v>47184442</v>
      </c>
      <c r="D6" s="271"/>
      <c r="E6" s="271"/>
      <c r="F6" s="271"/>
      <c r="G6" s="271" t="s">
        <v>3</v>
      </c>
      <c r="H6" s="272">
        <v>1309</v>
      </c>
      <c r="I6" s="272"/>
    </row>
    <row r="7" spans="1:12" ht="8.25" customHeight="1" x14ac:dyDescent="0.4">
      <c r="A7" s="11"/>
      <c r="E7" s="267" t="s">
        <v>25</v>
      </c>
      <c r="F7" s="267"/>
      <c r="G7" s="267"/>
      <c r="H7" s="267"/>
      <c r="I7" s="267"/>
    </row>
    <row r="8" spans="1:12" ht="19.5" hidden="1" x14ac:dyDescent="0.4">
      <c r="A8" s="11"/>
      <c r="E8" s="80"/>
      <c r="F8" s="80"/>
      <c r="G8" s="80"/>
      <c r="H8" s="14"/>
      <c r="I8" s="80"/>
    </row>
    <row r="9" spans="1:12" ht="30.75" customHeight="1" x14ac:dyDescent="0.4">
      <c r="A9" s="11"/>
      <c r="E9" s="80"/>
      <c r="F9" s="80"/>
      <c r="G9" s="80"/>
      <c r="H9" s="14"/>
      <c r="I9" s="80"/>
    </row>
    <row r="11" spans="1:12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2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2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2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2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2" ht="19.5" x14ac:dyDescent="0.4">
      <c r="A16" s="21" t="s">
        <v>12</v>
      </c>
      <c r="B16" s="19"/>
      <c r="C16" s="20"/>
      <c r="D16" s="19"/>
      <c r="E16" s="275">
        <v>2967000</v>
      </c>
      <c r="F16" s="276"/>
      <c r="G16" s="7">
        <v>23174559.890000001</v>
      </c>
      <c r="H16" s="34">
        <v>23154532.890000001</v>
      </c>
      <c r="I16" s="34">
        <v>20027</v>
      </c>
      <c r="J16" s="126"/>
      <c r="K16" s="68"/>
      <c r="L16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3090000</v>
      </c>
      <c r="F18" s="276"/>
      <c r="G18" s="7">
        <v>23340585.890000001</v>
      </c>
      <c r="H18" s="34">
        <v>23154532.890000001</v>
      </c>
      <c r="I18" s="34">
        <v>186053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166026</v>
      </c>
      <c r="H24" s="58">
        <f>H18-H16-H22</f>
        <v>0</v>
      </c>
      <c r="I24" s="58">
        <f>I18-I16-I22</f>
        <v>166026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165931</v>
      </c>
      <c r="H25" s="83">
        <f>H24-H26</f>
        <v>-95</v>
      </c>
      <c r="I25" s="83">
        <f>I24-I26</f>
        <v>166026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95</v>
      </c>
      <c r="H26" s="83">
        <v>95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165931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165931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95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0</v>
      </c>
      <c r="H33" s="92"/>
      <c r="I33" s="92"/>
    </row>
    <row r="34" spans="1:9" ht="38.25" customHeight="1" x14ac:dyDescent="0.2">
      <c r="A34" s="279" t="s">
        <v>96</v>
      </c>
      <c r="B34" s="279"/>
      <c r="C34" s="279"/>
      <c r="D34" s="279"/>
      <c r="E34" s="279"/>
      <c r="F34" s="279"/>
      <c r="G34" s="279"/>
      <c r="H34" s="279"/>
      <c r="I34" s="279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4" t="str">
        <f>IF(F37=0,"nerozp.",G37/F37)</f>
        <v>nerozp.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136016</v>
      </c>
      <c r="G41" s="40">
        <v>136016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159387</v>
      </c>
      <c r="F50" s="107">
        <v>10000</v>
      </c>
      <c r="G50" s="108">
        <v>12690</v>
      </c>
      <c r="H50" s="108">
        <f>E50+F50-G50</f>
        <v>156697</v>
      </c>
      <c r="I50" s="109">
        <v>156697</v>
      </c>
    </row>
    <row r="51" spans="1:9" x14ac:dyDescent="0.2">
      <c r="A51" s="110"/>
      <c r="B51" s="67"/>
      <c r="C51" s="67" t="s">
        <v>21</v>
      </c>
      <c r="D51" s="67"/>
      <c r="E51" s="111">
        <v>55061.81</v>
      </c>
      <c r="F51" s="112">
        <v>220873</v>
      </c>
      <c r="G51" s="71">
        <v>182043</v>
      </c>
      <c r="H51" s="71">
        <f>E51+F51-G51</f>
        <v>93891.81</v>
      </c>
      <c r="I51" s="113">
        <v>79376.81</v>
      </c>
    </row>
    <row r="52" spans="1:9" x14ac:dyDescent="0.2">
      <c r="A52" s="110"/>
      <c r="B52" s="67"/>
      <c r="C52" s="67" t="s">
        <v>66</v>
      </c>
      <c r="D52" s="67"/>
      <c r="E52" s="111">
        <v>413525.73</v>
      </c>
      <c r="F52" s="112">
        <v>141602.97</v>
      </c>
      <c r="G52" s="71">
        <v>218068.89</v>
      </c>
      <c r="H52" s="71">
        <f>E52+F52-G52</f>
        <v>337059.80999999994</v>
      </c>
      <c r="I52" s="113">
        <v>337059.81</v>
      </c>
    </row>
    <row r="53" spans="1:9" x14ac:dyDescent="0.2">
      <c r="A53" s="110"/>
      <c r="B53" s="67"/>
      <c r="C53" s="67" t="s">
        <v>64</v>
      </c>
      <c r="D53" s="67"/>
      <c r="E53" s="111">
        <v>84020.160000000003</v>
      </c>
      <c r="F53" s="112">
        <v>336874</v>
      </c>
      <c r="G53" s="71">
        <v>371461</v>
      </c>
      <c r="H53" s="71">
        <f>E53+F53-G53</f>
        <v>49433.160000000033</v>
      </c>
      <c r="I53" s="113">
        <v>49433.16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711994.70000000007</v>
      </c>
      <c r="F54" s="54">
        <f>F50+F51+F52+F53</f>
        <v>709349.97</v>
      </c>
      <c r="G54" s="53">
        <f>G50+G51+G52+G53</f>
        <v>784262.89</v>
      </c>
      <c r="H54" s="53">
        <f>H50+H51+H52+H53</f>
        <v>637081.77999999991</v>
      </c>
      <c r="I54" s="114">
        <f>SUM(I50:I53)</f>
        <v>622566.78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6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 Strana &amp;P (celkem 500)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topLeftCell="A10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152</v>
      </c>
      <c r="F2" s="269"/>
      <c r="G2" s="269"/>
      <c r="H2" s="269"/>
      <c r="I2" s="269"/>
    </row>
    <row r="3" spans="1:11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153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71">
        <v>61985228</v>
      </c>
      <c r="D6" s="271"/>
      <c r="E6" s="271"/>
      <c r="F6" s="271"/>
      <c r="G6" s="271" t="s">
        <v>3</v>
      </c>
      <c r="H6" s="272">
        <v>1310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1117000</v>
      </c>
      <c r="F16" s="276"/>
      <c r="G16" s="7">
        <v>7341970.1199999992</v>
      </c>
      <c r="H16" s="34">
        <v>7341970.1199999992</v>
      </c>
      <c r="I16" s="34">
        <v>0</v>
      </c>
      <c r="J16" s="126"/>
      <c r="K16" s="68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1117000</v>
      </c>
      <c r="F18" s="276"/>
      <c r="G18" s="7">
        <v>7361832.9000000004</v>
      </c>
      <c r="H18" s="34">
        <v>7361832.9000000004</v>
      </c>
      <c r="I18" s="34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19862.780000001192</v>
      </c>
      <c r="H24" s="58">
        <f>H18-H16-H22</f>
        <v>19862.780000001192</v>
      </c>
      <c r="I24" s="58">
        <f>I18-I16-I22</f>
        <v>0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19862.780000001192</v>
      </c>
      <c r="H25" s="83">
        <f>H24-H26</f>
        <v>19862.780000001192</v>
      </c>
      <c r="I25" s="83">
        <f>I24-I26</f>
        <v>0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0</v>
      </c>
      <c r="H26" s="83">
        <v>0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19862.78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19862.78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0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0</v>
      </c>
      <c r="H33" s="92"/>
      <c r="I33" s="92"/>
    </row>
    <row r="34" spans="1:9" ht="38.25" customHeight="1" x14ac:dyDescent="0.2">
      <c r="A34" s="277"/>
      <c r="B34" s="278"/>
      <c r="C34" s="278"/>
      <c r="D34" s="278"/>
      <c r="E34" s="278"/>
      <c r="F34" s="278"/>
      <c r="G34" s="278"/>
      <c r="H34" s="278"/>
      <c r="I34" s="278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4" t="str">
        <f>IF(F37=0,"nerozp.",G37/F37)</f>
        <v>nerozp.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40828</v>
      </c>
      <c r="G41" s="40">
        <v>40828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52405</v>
      </c>
      <c r="F50" s="107">
        <v>1000</v>
      </c>
      <c r="G50" s="108">
        <v>0</v>
      </c>
      <c r="H50" s="108">
        <f>E50+F50-G50</f>
        <v>53405</v>
      </c>
      <c r="I50" s="109">
        <v>53405</v>
      </c>
    </row>
    <row r="51" spans="1:9" x14ac:dyDescent="0.2">
      <c r="A51" s="110"/>
      <c r="B51" s="67"/>
      <c r="C51" s="67" t="s">
        <v>21</v>
      </c>
      <c r="D51" s="67"/>
      <c r="E51" s="111">
        <v>46003.88</v>
      </c>
      <c r="F51" s="112">
        <v>68085.27</v>
      </c>
      <c r="G51" s="71">
        <v>36010</v>
      </c>
      <c r="H51" s="71">
        <f>E51+F51-G51</f>
        <v>78079.149999999994</v>
      </c>
      <c r="I51" s="113">
        <v>71018.06</v>
      </c>
    </row>
    <row r="52" spans="1:9" x14ac:dyDescent="0.2">
      <c r="A52" s="110"/>
      <c r="B52" s="67"/>
      <c r="C52" s="67" t="s">
        <v>66</v>
      </c>
      <c r="D52" s="67"/>
      <c r="E52" s="111">
        <v>176766.48</v>
      </c>
      <c r="F52" s="112">
        <v>22174.36</v>
      </c>
      <c r="G52" s="71">
        <v>100000</v>
      </c>
      <c r="H52" s="71">
        <f>E52+F52-G52</f>
        <v>98940.840000000026</v>
      </c>
      <c r="I52" s="113">
        <v>98940.84</v>
      </c>
    </row>
    <row r="53" spans="1:9" x14ac:dyDescent="0.2">
      <c r="A53" s="110"/>
      <c r="B53" s="67"/>
      <c r="C53" s="67" t="s">
        <v>64</v>
      </c>
      <c r="D53" s="67"/>
      <c r="E53" s="111">
        <v>141449</v>
      </c>
      <c r="F53" s="112">
        <v>142828</v>
      </c>
      <c r="G53" s="71">
        <v>136228</v>
      </c>
      <c r="H53" s="71">
        <f>E53+F53-G53</f>
        <v>148049</v>
      </c>
      <c r="I53" s="113">
        <v>148049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416624.36</v>
      </c>
      <c r="F54" s="54">
        <f>F50+F51+F52+F53</f>
        <v>234087.63</v>
      </c>
      <c r="G54" s="53">
        <f>G50+G51+G52+G53</f>
        <v>272238</v>
      </c>
      <c r="H54" s="53">
        <f>H50+H51+H52+H53</f>
        <v>378473.99</v>
      </c>
      <c r="I54" s="114">
        <f>SUM(I50:I53)</f>
        <v>371412.9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7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250"/>
  <sheetViews>
    <sheetView showGridLines="0" topLeftCell="A7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12" ht="19.5" x14ac:dyDescent="0.4">
      <c r="A1" s="35" t="s">
        <v>0</v>
      </c>
      <c r="B1" s="10"/>
      <c r="C1" s="10"/>
      <c r="D1" s="10"/>
      <c r="I1" s="79"/>
    </row>
    <row r="2" spans="1:12" ht="19.5" x14ac:dyDescent="0.4">
      <c r="A2" s="268" t="s">
        <v>1</v>
      </c>
      <c r="B2" s="268"/>
      <c r="C2" s="268"/>
      <c r="D2" s="268"/>
      <c r="E2" s="269" t="s">
        <v>154</v>
      </c>
      <c r="F2" s="269"/>
      <c r="G2" s="269"/>
      <c r="H2" s="269"/>
      <c r="I2" s="269"/>
    </row>
    <row r="3" spans="1:12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2" ht="15.75" x14ac:dyDescent="0.25">
      <c r="A4" s="12" t="s">
        <v>2</v>
      </c>
      <c r="E4" s="270" t="s">
        <v>155</v>
      </c>
      <c r="F4" s="270"/>
      <c r="G4" s="270"/>
      <c r="H4" s="270"/>
      <c r="I4" s="270"/>
    </row>
    <row r="5" spans="1:12" ht="7.5" customHeight="1" x14ac:dyDescent="0.3">
      <c r="A5" s="13"/>
      <c r="E5" s="267" t="s">
        <v>24</v>
      </c>
      <c r="F5" s="267"/>
      <c r="G5" s="267"/>
      <c r="H5" s="267"/>
      <c r="I5" s="267"/>
    </row>
    <row r="6" spans="1:12" ht="19.5" x14ac:dyDescent="0.4">
      <c r="A6" s="11" t="s">
        <v>37</v>
      </c>
      <c r="C6" s="271">
        <v>47184469</v>
      </c>
      <c r="D6" s="271"/>
      <c r="E6" s="271"/>
      <c r="F6" s="271"/>
      <c r="G6" s="271" t="s">
        <v>3</v>
      </c>
      <c r="H6" s="272">
        <v>1353</v>
      </c>
      <c r="I6" s="272"/>
    </row>
    <row r="7" spans="1:12" ht="8.25" customHeight="1" x14ac:dyDescent="0.4">
      <c r="A7" s="11"/>
      <c r="E7" s="267" t="s">
        <v>25</v>
      </c>
      <c r="F7" s="267"/>
      <c r="G7" s="267"/>
      <c r="H7" s="267"/>
      <c r="I7" s="267"/>
    </row>
    <row r="8" spans="1:12" ht="19.5" hidden="1" x14ac:dyDescent="0.4">
      <c r="A8" s="11"/>
      <c r="E8" s="80"/>
      <c r="F8" s="80"/>
      <c r="G8" s="80"/>
      <c r="H8" s="14"/>
      <c r="I8" s="80"/>
    </row>
    <row r="9" spans="1:12" ht="30.75" customHeight="1" x14ac:dyDescent="0.4">
      <c r="A9" s="11"/>
      <c r="E9" s="80"/>
      <c r="F9" s="80"/>
      <c r="G9" s="80"/>
      <c r="H9" s="14"/>
      <c r="I9" s="80"/>
    </row>
    <row r="11" spans="1:12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2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2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2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2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2" ht="19.5" x14ac:dyDescent="0.4">
      <c r="A16" s="21" t="s">
        <v>12</v>
      </c>
      <c r="B16" s="19"/>
      <c r="C16" s="20"/>
      <c r="D16" s="19"/>
      <c r="E16" s="275">
        <v>2965000</v>
      </c>
      <c r="F16" s="276"/>
      <c r="G16" s="7">
        <v>11250211.76</v>
      </c>
      <c r="H16" s="34">
        <v>11024270.560000001</v>
      </c>
      <c r="I16" s="34">
        <v>225941.19999999998</v>
      </c>
      <c r="J16" s="126"/>
      <c r="K16" s="68"/>
      <c r="L16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2965000</v>
      </c>
      <c r="F18" s="276"/>
      <c r="G18" s="7">
        <v>11340040.069999998</v>
      </c>
      <c r="H18" s="34">
        <v>11012738.069999998</v>
      </c>
      <c r="I18" s="34">
        <v>327302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89828.309999998659</v>
      </c>
      <c r="H24" s="58">
        <f>H18-H16-H22</f>
        <v>-11532.490000002086</v>
      </c>
      <c r="I24" s="58">
        <f>I18-I16-I22</f>
        <v>101360.80000000002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89828.309999998659</v>
      </c>
      <c r="H25" s="83">
        <f>H24-H26</f>
        <v>-11532.490000002086</v>
      </c>
      <c r="I25" s="83">
        <f>I24-I26</f>
        <v>101360.80000000002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0</v>
      </c>
      <c r="H26" s="83">
        <v>0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89828.31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8980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80848.31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0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0</v>
      </c>
      <c r="H33" s="92"/>
      <c r="I33" s="92"/>
    </row>
    <row r="34" spans="1:9" ht="38.25" customHeight="1" x14ac:dyDescent="0.2">
      <c r="A34" s="277"/>
      <c r="B34" s="278"/>
      <c r="C34" s="278"/>
      <c r="D34" s="278"/>
      <c r="E34" s="278"/>
      <c r="F34" s="278"/>
      <c r="G34" s="278"/>
      <c r="H34" s="278"/>
      <c r="I34" s="278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350000</v>
      </c>
      <c r="G37" s="40">
        <v>272567</v>
      </c>
      <c r="H37" s="41"/>
      <c r="I37" s="94">
        <f>IF(F37=0,"nerozp.",G37/F37)</f>
        <v>0.77876285714285709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44343</v>
      </c>
      <c r="G41" s="40">
        <v>44343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55300</v>
      </c>
      <c r="F50" s="107">
        <v>5700</v>
      </c>
      <c r="G50" s="108">
        <v>5163</v>
      </c>
      <c r="H50" s="108">
        <f>E50+F50-G50</f>
        <v>55837</v>
      </c>
      <c r="I50" s="109">
        <v>55837</v>
      </c>
    </row>
    <row r="51" spans="1:9" x14ac:dyDescent="0.2">
      <c r="A51" s="110"/>
      <c r="B51" s="67"/>
      <c r="C51" s="67" t="s">
        <v>21</v>
      </c>
      <c r="D51" s="67"/>
      <c r="E51" s="111">
        <v>105017.87</v>
      </c>
      <c r="F51" s="112">
        <v>73541.009999999995</v>
      </c>
      <c r="G51" s="71">
        <v>60015</v>
      </c>
      <c r="H51" s="71">
        <f>E51+F51-G51</f>
        <v>118543.88</v>
      </c>
      <c r="I51" s="113">
        <v>112203.05</v>
      </c>
    </row>
    <row r="52" spans="1:9" x14ac:dyDescent="0.2">
      <c r="A52" s="110"/>
      <c r="B52" s="67"/>
      <c r="C52" s="67" t="s">
        <v>66</v>
      </c>
      <c r="D52" s="67"/>
      <c r="E52" s="111">
        <v>472326.26</v>
      </c>
      <c r="F52" s="112">
        <v>68938.48000000001</v>
      </c>
      <c r="G52" s="71">
        <v>117173</v>
      </c>
      <c r="H52" s="71">
        <f>E52+F52-G52</f>
        <v>424091.74</v>
      </c>
      <c r="I52" s="113">
        <v>424091.74</v>
      </c>
    </row>
    <row r="53" spans="1:9" x14ac:dyDescent="0.2">
      <c r="A53" s="110"/>
      <c r="B53" s="67"/>
      <c r="C53" s="67" t="s">
        <v>64</v>
      </c>
      <c r="D53" s="67"/>
      <c r="E53" s="111">
        <v>136207.88</v>
      </c>
      <c r="F53" s="112">
        <v>166660</v>
      </c>
      <c r="G53" s="71">
        <v>230725</v>
      </c>
      <c r="H53" s="71">
        <f>E53+F53-G53</f>
        <v>72142.880000000005</v>
      </c>
      <c r="I53" s="113">
        <v>72142.880000000005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768852.01</v>
      </c>
      <c r="F54" s="54">
        <f>F50+F51+F52+F53</f>
        <v>314839.49</v>
      </c>
      <c r="G54" s="53">
        <f>G50+G51+G52+G53</f>
        <v>413076</v>
      </c>
      <c r="H54" s="53">
        <f>H50+H51+H52+H53</f>
        <v>670615.5</v>
      </c>
      <c r="I54" s="114">
        <f>SUM(I50:I53)</f>
        <v>664274.67000000004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8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156</v>
      </c>
      <c r="F2" s="269"/>
      <c r="G2" s="269"/>
      <c r="H2" s="269"/>
      <c r="I2" s="269"/>
    </row>
    <row r="3" spans="1:11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157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71">
        <v>62350277</v>
      </c>
      <c r="D6" s="271"/>
      <c r="E6" s="271"/>
      <c r="F6" s="271"/>
      <c r="G6" s="271" t="s">
        <v>3</v>
      </c>
      <c r="H6" s="272">
        <v>1403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2163000</v>
      </c>
      <c r="F16" s="276"/>
      <c r="G16" s="7">
        <v>11795269.74</v>
      </c>
      <c r="H16" s="34">
        <v>11795269.74</v>
      </c>
      <c r="I16" s="34">
        <v>0</v>
      </c>
      <c r="J16" s="126"/>
      <c r="K16" s="68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2163000</v>
      </c>
      <c r="F18" s="276"/>
      <c r="G18" s="7">
        <v>11796464.439999999</v>
      </c>
      <c r="H18" s="34">
        <v>11796464.439999999</v>
      </c>
      <c r="I18" s="34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1194.6999999992549</v>
      </c>
      <c r="H24" s="58">
        <f>H18-H16-H22</f>
        <v>1194.6999999992549</v>
      </c>
      <c r="I24" s="58">
        <f>I18-I16-I22</f>
        <v>0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1194.6999999992549</v>
      </c>
      <c r="H25" s="83">
        <f>H24-H26</f>
        <v>1194.6999999992549</v>
      </c>
      <c r="I25" s="83">
        <f>I24-I26</f>
        <v>0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0</v>
      </c>
      <c r="H26" s="83">
        <v>0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1194.7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1194.7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0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0</v>
      </c>
      <c r="H33" s="92"/>
      <c r="I33" s="92"/>
    </row>
    <row r="34" spans="1:9" ht="38.25" customHeight="1" x14ac:dyDescent="0.2">
      <c r="A34" s="277"/>
      <c r="B34" s="278"/>
      <c r="C34" s="278"/>
      <c r="D34" s="278"/>
      <c r="E34" s="278"/>
      <c r="F34" s="278"/>
      <c r="G34" s="278"/>
      <c r="H34" s="278"/>
      <c r="I34" s="278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4" t="str">
        <f>IF(F37=0,"nerozp.",G37/F37)</f>
        <v>nerozp.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86518</v>
      </c>
      <c r="G41" s="40">
        <v>86518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124190</v>
      </c>
      <c r="F50" s="107">
        <v>0</v>
      </c>
      <c r="G50" s="108">
        <v>0</v>
      </c>
      <c r="H50" s="108">
        <f>E50+F50-G50</f>
        <v>124190</v>
      </c>
      <c r="I50" s="109">
        <v>124190</v>
      </c>
    </row>
    <row r="51" spans="1:9" x14ac:dyDescent="0.2">
      <c r="A51" s="110"/>
      <c r="B51" s="67"/>
      <c r="C51" s="67" t="s">
        <v>21</v>
      </c>
      <c r="D51" s="67"/>
      <c r="E51" s="111">
        <v>28014.67</v>
      </c>
      <c r="F51" s="112">
        <v>102002.75</v>
      </c>
      <c r="G51" s="71">
        <v>90624</v>
      </c>
      <c r="H51" s="71">
        <f>E51+F51-G51</f>
        <v>39393.42</v>
      </c>
      <c r="I51" s="113">
        <v>29615.33</v>
      </c>
    </row>
    <row r="52" spans="1:9" x14ac:dyDescent="0.2">
      <c r="A52" s="110"/>
      <c r="B52" s="67"/>
      <c r="C52" s="67" t="s">
        <v>66</v>
      </c>
      <c r="D52" s="67"/>
      <c r="E52" s="111">
        <v>394033.02999999997</v>
      </c>
      <c r="F52" s="112">
        <v>144396.89000000001</v>
      </c>
      <c r="G52" s="71">
        <v>298175</v>
      </c>
      <c r="H52" s="71">
        <f>E52+F52-G52</f>
        <v>240254.91999999993</v>
      </c>
      <c r="I52" s="113">
        <v>240254.91999999998</v>
      </c>
    </row>
    <row r="53" spans="1:9" x14ac:dyDescent="0.2">
      <c r="A53" s="110"/>
      <c r="B53" s="67"/>
      <c r="C53" s="67" t="s">
        <v>64</v>
      </c>
      <c r="D53" s="67"/>
      <c r="E53" s="111">
        <v>54461.5</v>
      </c>
      <c r="F53" s="112">
        <v>235518</v>
      </c>
      <c r="G53" s="71">
        <v>218030</v>
      </c>
      <c r="H53" s="71">
        <f>E53+F53-G53</f>
        <v>71949.5</v>
      </c>
      <c r="I53" s="113">
        <v>71949.5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600699.19999999995</v>
      </c>
      <c r="F54" s="54">
        <f>F50+F51+F52+F53</f>
        <v>481917.64</v>
      </c>
      <c r="G54" s="53">
        <f>G50+G51+G52+G53</f>
        <v>606829</v>
      </c>
      <c r="H54" s="53">
        <f>H50+H51+H52+H53</f>
        <v>475787.83999999991</v>
      </c>
      <c r="I54" s="114">
        <f>SUM(I50:I53)</f>
        <v>466009.75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9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 Strana &amp;P (celkem 500)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158</v>
      </c>
      <c r="F2" s="269"/>
      <c r="G2" s="269"/>
      <c r="H2" s="269"/>
      <c r="I2" s="269"/>
    </row>
    <row r="3" spans="1:11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159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71">
        <v>63701294</v>
      </c>
      <c r="D6" s="271"/>
      <c r="E6" s="271"/>
      <c r="F6" s="271"/>
      <c r="G6" s="271" t="s">
        <v>3</v>
      </c>
      <c r="H6" s="272">
        <v>1404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1773000</v>
      </c>
      <c r="F16" s="276"/>
      <c r="G16" s="7">
        <v>8940520.5200000014</v>
      </c>
      <c r="H16" s="34">
        <v>8940520.5200000014</v>
      </c>
      <c r="I16" s="34">
        <v>0</v>
      </c>
      <c r="J16" s="126"/>
      <c r="K16" s="68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1773000</v>
      </c>
      <c r="F18" s="276"/>
      <c r="G18" s="7">
        <v>8944581.1699999999</v>
      </c>
      <c r="H18" s="34">
        <v>8944581.1699999999</v>
      </c>
      <c r="I18" s="34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4060.6499999985099</v>
      </c>
      <c r="H24" s="58">
        <f>H18-H16-H22</f>
        <v>4060.6499999985099</v>
      </c>
      <c r="I24" s="58">
        <f>I18-I16-I22</f>
        <v>0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4060.6499999985099</v>
      </c>
      <c r="H25" s="83">
        <f>H24-H26</f>
        <v>4060.6499999985099</v>
      </c>
      <c r="I25" s="83">
        <f>I24-I26</f>
        <v>0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0</v>
      </c>
      <c r="H26" s="83">
        <v>0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4060.65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4060.65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0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0</v>
      </c>
      <c r="H33" s="92"/>
      <c r="I33" s="92"/>
    </row>
    <row r="34" spans="1:9" ht="38.25" customHeight="1" x14ac:dyDescent="0.2">
      <c r="A34" s="277"/>
      <c r="B34" s="278"/>
      <c r="C34" s="278"/>
      <c r="D34" s="278"/>
      <c r="E34" s="278"/>
      <c r="F34" s="278"/>
      <c r="G34" s="278"/>
      <c r="H34" s="278"/>
      <c r="I34" s="278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4" t="str">
        <f>IF(F37=0,"nerozp.",G37/F37)</f>
        <v>nerozp.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157875</v>
      </c>
      <c r="G41" s="40">
        <v>157875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44250</v>
      </c>
      <c r="F50" s="107">
        <v>0</v>
      </c>
      <c r="G50" s="108">
        <v>5000</v>
      </c>
      <c r="H50" s="108">
        <f>E50+F50-G50</f>
        <v>39250</v>
      </c>
      <c r="I50" s="109">
        <v>39250</v>
      </c>
    </row>
    <row r="51" spans="1:9" x14ac:dyDescent="0.2">
      <c r="A51" s="110"/>
      <c r="B51" s="67"/>
      <c r="C51" s="67" t="s">
        <v>21</v>
      </c>
      <c r="D51" s="67"/>
      <c r="E51" s="111">
        <v>35905.93</v>
      </c>
      <c r="F51" s="112">
        <v>77286.5</v>
      </c>
      <c r="G51" s="71">
        <v>49193</v>
      </c>
      <c r="H51" s="71">
        <f>E51+F51-G51</f>
        <v>63999.429999999993</v>
      </c>
      <c r="I51" s="113">
        <v>55600.21</v>
      </c>
    </row>
    <row r="52" spans="1:9" x14ac:dyDescent="0.2">
      <c r="A52" s="110"/>
      <c r="B52" s="67"/>
      <c r="C52" s="67" t="s">
        <v>66</v>
      </c>
      <c r="D52" s="67"/>
      <c r="E52" s="111">
        <v>564839.91</v>
      </c>
      <c r="F52" s="112">
        <v>86891.85</v>
      </c>
      <c r="G52" s="71">
        <v>224997</v>
      </c>
      <c r="H52" s="71">
        <f>E52+F52-G52</f>
        <v>426734.76</v>
      </c>
      <c r="I52" s="113">
        <v>152114.76</v>
      </c>
    </row>
    <row r="53" spans="1:9" x14ac:dyDescent="0.2">
      <c r="A53" s="110"/>
      <c r="B53" s="67"/>
      <c r="C53" s="67" t="s">
        <v>64</v>
      </c>
      <c r="D53" s="67"/>
      <c r="E53" s="111">
        <v>92942.88</v>
      </c>
      <c r="F53" s="112">
        <v>287524.2</v>
      </c>
      <c r="G53" s="71">
        <v>248875.16999999998</v>
      </c>
      <c r="H53" s="71">
        <f>E53+F53-G53</f>
        <v>131591.91000000003</v>
      </c>
      <c r="I53" s="113">
        <v>131591.91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737938.72000000009</v>
      </c>
      <c r="F54" s="54">
        <f>F50+F51+F52+F53</f>
        <v>451702.55000000005</v>
      </c>
      <c r="G54" s="53">
        <f>G50+G51+G52+G53</f>
        <v>528065.16999999993</v>
      </c>
      <c r="H54" s="53">
        <f>H50+H51+H52+H53</f>
        <v>661576.1</v>
      </c>
      <c r="I54" s="114">
        <f>SUM(I50:I53)</f>
        <v>378556.88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50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106</v>
      </c>
      <c r="F2" s="269"/>
      <c r="G2" s="269"/>
      <c r="H2" s="269"/>
      <c r="I2" s="269"/>
    </row>
    <row r="3" spans="1:11" ht="9.9499999999999993" customHeight="1" x14ac:dyDescent="0.4">
      <c r="A3" s="76"/>
      <c r="B3" s="76"/>
      <c r="C3" s="76"/>
      <c r="D3" s="76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107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71">
        <v>61985988</v>
      </c>
      <c r="D6" s="271"/>
      <c r="E6" s="271"/>
      <c r="F6" s="271"/>
      <c r="G6" s="271" t="s">
        <v>3</v>
      </c>
      <c r="H6" s="272">
        <v>1036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75"/>
      <c r="I14" s="75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2349000</v>
      </c>
      <c r="F16" s="276"/>
      <c r="G16" s="7">
        <v>13337676.409999998</v>
      </c>
      <c r="H16" s="34">
        <v>13157341.399999999</v>
      </c>
      <c r="I16" s="34">
        <v>180335.01</v>
      </c>
      <c r="J16" s="126"/>
      <c r="K16" s="68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2349000</v>
      </c>
      <c r="F18" s="276"/>
      <c r="G18" s="7">
        <v>13337676.41</v>
      </c>
      <c r="H18" s="34">
        <v>13063766.41</v>
      </c>
      <c r="I18" s="34">
        <v>273910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1.862645149230957E-9</v>
      </c>
      <c r="H24" s="58">
        <f>H18-H16-H22</f>
        <v>-93574.989999998361</v>
      </c>
      <c r="I24" s="58">
        <f>I18-I16-I22</f>
        <v>93574.989999999991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1.862645149230957E-9</v>
      </c>
      <c r="H25" s="83">
        <f>H24-H26</f>
        <v>-93574.989999998361</v>
      </c>
      <c r="I25" s="83">
        <f>I24-I26</f>
        <v>93574.989999999991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0</v>
      </c>
      <c r="H26" s="83">
        <v>0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0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0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0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0</v>
      </c>
      <c r="H33" s="92"/>
      <c r="I33" s="92"/>
    </row>
    <row r="34" spans="1:9" ht="38.25" customHeight="1" x14ac:dyDescent="0.2">
      <c r="A34" s="277"/>
      <c r="B34" s="278"/>
      <c r="C34" s="278"/>
      <c r="D34" s="278"/>
      <c r="E34" s="278"/>
      <c r="F34" s="278"/>
      <c r="G34" s="278"/>
      <c r="H34" s="278"/>
      <c r="I34" s="278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4" t="str">
        <f>IF(F37=0,"nerozp.",G37/F37)</f>
        <v>nerozp.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468821</v>
      </c>
      <c r="G41" s="40">
        <v>468821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179275</v>
      </c>
      <c r="F50" s="107">
        <v>10000</v>
      </c>
      <c r="G50" s="108">
        <v>0</v>
      </c>
      <c r="H50" s="108">
        <f>E50+F50-G50</f>
        <v>189275</v>
      </c>
      <c r="I50" s="109">
        <v>189275</v>
      </c>
    </row>
    <row r="51" spans="1:9" x14ac:dyDescent="0.2">
      <c r="A51" s="110"/>
      <c r="B51" s="67"/>
      <c r="C51" s="67" t="s">
        <v>21</v>
      </c>
      <c r="D51" s="67"/>
      <c r="E51" s="111">
        <v>81357.48</v>
      </c>
      <c r="F51" s="112">
        <v>113945.71</v>
      </c>
      <c r="G51" s="71">
        <v>120291</v>
      </c>
      <c r="H51" s="71">
        <f>E51+F51-G51</f>
        <v>75012.19</v>
      </c>
      <c r="I51" s="113">
        <v>61514.52</v>
      </c>
    </row>
    <row r="52" spans="1:9" x14ac:dyDescent="0.2">
      <c r="A52" s="110"/>
      <c r="B52" s="67"/>
      <c r="C52" s="67" t="s">
        <v>66</v>
      </c>
      <c r="D52" s="67"/>
      <c r="E52" s="111">
        <v>793906.97</v>
      </c>
      <c r="F52" s="112">
        <v>54261.33</v>
      </c>
      <c r="G52" s="71">
        <v>419510.47</v>
      </c>
      <c r="H52" s="71">
        <f>E52+F52-G52</f>
        <v>428657.82999999996</v>
      </c>
      <c r="I52" s="113">
        <v>428657.83</v>
      </c>
    </row>
    <row r="53" spans="1:9" x14ac:dyDescent="0.2">
      <c r="A53" s="110"/>
      <c r="B53" s="67"/>
      <c r="C53" s="67" t="s">
        <v>64</v>
      </c>
      <c r="D53" s="67"/>
      <c r="E53" s="111">
        <v>592056.63</v>
      </c>
      <c r="F53" s="112">
        <v>1033604</v>
      </c>
      <c r="G53" s="71">
        <v>868313</v>
      </c>
      <c r="H53" s="71">
        <f>E53+F53-G53</f>
        <v>757347.62999999989</v>
      </c>
      <c r="I53" s="113">
        <v>757347.63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1646596.08</v>
      </c>
      <c r="F54" s="54">
        <f>F50+F51+F52+F53</f>
        <v>1211811.04</v>
      </c>
      <c r="G54" s="53">
        <f>G50+G51+G52+G53</f>
        <v>1408114.47</v>
      </c>
      <c r="H54" s="53">
        <f>H50+H51+H52+H53</f>
        <v>1450292.65</v>
      </c>
      <c r="I54" s="114">
        <f>SUM(I50:I53)</f>
        <v>1436794.98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11:F11"/>
    <mergeCell ref="E12:F12"/>
    <mergeCell ref="E13:F13"/>
    <mergeCell ref="E16:F16"/>
    <mergeCell ref="E18:F18"/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H13:I13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4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tabSelected="1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160</v>
      </c>
      <c r="F2" s="269"/>
      <c r="G2" s="269"/>
      <c r="H2" s="269"/>
      <c r="I2" s="269"/>
    </row>
    <row r="3" spans="1:11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161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80">
        <v>63701332</v>
      </c>
      <c r="D6" s="280"/>
      <c r="E6" s="280"/>
      <c r="F6" s="280"/>
      <c r="G6" s="280" t="s">
        <v>3</v>
      </c>
      <c r="H6" s="272">
        <v>1405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2091000</v>
      </c>
      <c r="F16" s="276"/>
      <c r="G16" s="7">
        <v>9331863.9100000001</v>
      </c>
      <c r="H16" s="34">
        <v>9331863.9100000001</v>
      </c>
      <c r="I16" s="34">
        <v>0</v>
      </c>
      <c r="J16" s="126"/>
      <c r="K16" s="68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2091000</v>
      </c>
      <c r="F18" s="276"/>
      <c r="G18" s="7">
        <v>9362579</v>
      </c>
      <c r="H18" s="34">
        <v>9362579</v>
      </c>
      <c r="I18" s="34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30715.089999999851</v>
      </c>
      <c r="H24" s="58">
        <f>H18-H16-H22</f>
        <v>30715.089999999851</v>
      </c>
      <c r="I24" s="58">
        <f>I18-I16-I22</f>
        <v>0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30715.089999999851</v>
      </c>
      <c r="H25" s="83">
        <f>H24-H26</f>
        <v>30715.089999999851</v>
      </c>
      <c r="I25" s="83">
        <f>I24-I26</f>
        <v>0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0</v>
      </c>
      <c r="H26" s="83">
        <v>0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v>30715.09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30715.09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0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0</v>
      </c>
      <c r="H33" s="92"/>
      <c r="I33" s="92"/>
    </row>
    <row r="34" spans="1:9" ht="38.25" customHeight="1" x14ac:dyDescent="0.2">
      <c r="A34" s="277"/>
      <c r="B34" s="278"/>
      <c r="C34" s="278"/>
      <c r="D34" s="278"/>
      <c r="E34" s="278"/>
      <c r="F34" s="278"/>
      <c r="G34" s="278"/>
      <c r="H34" s="278"/>
      <c r="I34" s="278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4" t="str">
        <f>IF(F37=0,"nerozp.",G37/F37)</f>
        <v>nerozp.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9856</v>
      </c>
      <c r="G41" s="40">
        <v>9856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187610</v>
      </c>
      <c r="F50" s="107">
        <v>1000</v>
      </c>
      <c r="G50" s="108">
        <v>0</v>
      </c>
      <c r="H50" s="108">
        <f>E50+F50-G50</f>
        <v>188610</v>
      </c>
      <c r="I50" s="109">
        <v>188610</v>
      </c>
    </row>
    <row r="51" spans="1:9" x14ac:dyDescent="0.2">
      <c r="A51" s="110"/>
      <c r="B51" s="67"/>
      <c r="C51" s="67" t="s">
        <v>21</v>
      </c>
      <c r="D51" s="67"/>
      <c r="E51" s="111">
        <v>19993.900000000001</v>
      </c>
      <c r="F51" s="112">
        <v>79210.64</v>
      </c>
      <c r="G51" s="71">
        <v>59972</v>
      </c>
      <c r="H51" s="71">
        <f>E51+F51-G51</f>
        <v>39232.540000000008</v>
      </c>
      <c r="I51" s="113">
        <v>28030.080000000002</v>
      </c>
    </row>
    <row r="52" spans="1:9" x14ac:dyDescent="0.2">
      <c r="A52" s="110"/>
      <c r="B52" s="67"/>
      <c r="C52" s="67" t="s">
        <v>66</v>
      </c>
      <c r="D52" s="67"/>
      <c r="E52" s="111">
        <v>753251.5</v>
      </c>
      <c r="F52" s="112">
        <v>84977.22</v>
      </c>
      <c r="G52" s="71">
        <v>65842</v>
      </c>
      <c r="H52" s="71">
        <f>E52+F52-G52</f>
        <v>772386.72</v>
      </c>
      <c r="I52" s="113">
        <v>294168.98</v>
      </c>
    </row>
    <row r="53" spans="1:9" x14ac:dyDescent="0.2">
      <c r="A53" s="110"/>
      <c r="B53" s="67"/>
      <c r="C53" s="67" t="s">
        <v>64</v>
      </c>
      <c r="D53" s="67"/>
      <c r="E53" s="111">
        <v>63174</v>
      </c>
      <c r="F53" s="112">
        <v>11820</v>
      </c>
      <c r="G53" s="71">
        <v>9856</v>
      </c>
      <c r="H53" s="71">
        <f>E53+F53-G53</f>
        <v>65138</v>
      </c>
      <c r="I53" s="113">
        <v>65138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1024029.4</v>
      </c>
      <c r="F54" s="54">
        <f>F50+F51+F52+F53</f>
        <v>177007.86</v>
      </c>
      <c r="G54" s="53">
        <f>G50+G51+G52+G53</f>
        <v>135670</v>
      </c>
      <c r="H54" s="53">
        <f>H50+H51+H52+H53</f>
        <v>1065367.26</v>
      </c>
      <c r="I54" s="114">
        <f>SUM(I50:I53)</f>
        <v>575947.06000000006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51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topLeftCell="A19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9" ht="19.5" x14ac:dyDescent="0.4">
      <c r="A1" s="35" t="s">
        <v>0</v>
      </c>
      <c r="B1" s="10"/>
      <c r="C1" s="10"/>
      <c r="D1" s="10"/>
      <c r="I1" s="79"/>
    </row>
    <row r="2" spans="1:9" ht="19.5" x14ac:dyDescent="0.4">
      <c r="A2" s="268" t="s">
        <v>1</v>
      </c>
      <c r="B2" s="268"/>
      <c r="C2" s="268"/>
      <c r="D2" s="268"/>
      <c r="E2" s="269" t="s">
        <v>108</v>
      </c>
      <c r="F2" s="269"/>
      <c r="G2" s="269"/>
      <c r="H2" s="269"/>
      <c r="I2" s="269"/>
    </row>
    <row r="3" spans="1:9" ht="9.9499999999999993" customHeight="1" x14ac:dyDescent="0.4">
      <c r="A3" s="76"/>
      <c r="B3" s="76"/>
      <c r="C3" s="76"/>
      <c r="D3" s="76"/>
      <c r="E3" s="267" t="s">
        <v>24</v>
      </c>
      <c r="F3" s="267"/>
      <c r="G3" s="267"/>
      <c r="H3" s="267"/>
      <c r="I3" s="267"/>
    </row>
    <row r="4" spans="1:9" ht="15.75" x14ac:dyDescent="0.25">
      <c r="A4" s="12" t="s">
        <v>2</v>
      </c>
      <c r="E4" s="270" t="s">
        <v>109</v>
      </c>
      <c r="F4" s="270"/>
      <c r="G4" s="270"/>
      <c r="H4" s="270"/>
      <c r="I4" s="270"/>
    </row>
    <row r="5" spans="1:9" ht="7.5" customHeight="1" x14ac:dyDescent="0.3">
      <c r="A5" s="13"/>
      <c r="E5" s="267" t="s">
        <v>24</v>
      </c>
      <c r="F5" s="267"/>
      <c r="G5" s="267"/>
      <c r="H5" s="267"/>
      <c r="I5" s="267"/>
    </row>
    <row r="6" spans="1:9" ht="19.5" x14ac:dyDescent="0.4">
      <c r="A6" s="11" t="s">
        <v>37</v>
      </c>
      <c r="C6" s="271">
        <v>49558978</v>
      </c>
      <c r="D6" s="271"/>
      <c r="E6" s="271"/>
      <c r="F6" s="271"/>
      <c r="G6" s="271" t="s">
        <v>3</v>
      </c>
      <c r="H6" s="272">
        <v>1037</v>
      </c>
      <c r="I6" s="272"/>
    </row>
    <row r="7" spans="1:9" ht="8.25" customHeight="1" x14ac:dyDescent="0.4">
      <c r="A7" s="11"/>
      <c r="E7" s="267" t="s">
        <v>25</v>
      </c>
      <c r="F7" s="267"/>
      <c r="G7" s="267"/>
      <c r="H7" s="267"/>
      <c r="I7" s="267"/>
    </row>
    <row r="8" spans="1:9" ht="19.5" hidden="1" x14ac:dyDescent="0.4">
      <c r="A8" s="11"/>
      <c r="E8" s="80"/>
      <c r="F8" s="80"/>
      <c r="G8" s="80"/>
      <c r="H8" s="14"/>
      <c r="I8" s="80"/>
    </row>
    <row r="9" spans="1:9" ht="30.75" customHeight="1" x14ac:dyDescent="0.4">
      <c r="A9" s="11"/>
      <c r="E9" s="80"/>
      <c r="F9" s="80"/>
      <c r="G9" s="80"/>
      <c r="H9" s="14"/>
      <c r="I9" s="80"/>
    </row>
    <row r="11" spans="1:9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9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9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9" ht="12.75" customHeight="1" x14ac:dyDescent="0.2">
      <c r="A14" s="18"/>
      <c r="B14" s="18"/>
      <c r="C14" s="18"/>
      <c r="D14" s="18"/>
      <c r="E14" s="17"/>
      <c r="F14" s="17"/>
      <c r="G14" s="37"/>
      <c r="H14" s="75"/>
      <c r="I14" s="75"/>
    </row>
    <row r="15" spans="1:9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9" ht="19.5" x14ac:dyDescent="0.4">
      <c r="A16" s="21" t="s">
        <v>12</v>
      </c>
      <c r="B16" s="19"/>
      <c r="C16" s="20"/>
      <c r="D16" s="19"/>
      <c r="E16" s="275">
        <v>1999000</v>
      </c>
      <c r="F16" s="276"/>
      <c r="G16" s="7">
        <f>H16+I16</f>
        <v>17869080.07</v>
      </c>
      <c r="H16" s="34">
        <v>17869080.07</v>
      </c>
      <c r="I16" s="34">
        <v>0</v>
      </c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1999000</v>
      </c>
      <c r="F18" s="276"/>
      <c r="G18" s="7">
        <f>H18+I18</f>
        <v>17869094</v>
      </c>
      <c r="H18" s="34">
        <v>17869094</v>
      </c>
      <c r="I18" s="34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13.929999999701977</v>
      </c>
      <c r="H24" s="58">
        <f>H18-H16-H22</f>
        <v>13.929999999701977</v>
      </c>
      <c r="I24" s="58">
        <f>I18-I16-I22</f>
        <v>0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13.929999999701977</v>
      </c>
      <c r="H25" s="83">
        <f>H24-H26</f>
        <v>13.929999999701977</v>
      </c>
      <c r="I25" s="83">
        <f>I24-I26</f>
        <v>0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0</v>
      </c>
      <c r="H26" s="83">
        <v>0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13.93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13.93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0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0</v>
      </c>
      <c r="H33" s="92"/>
      <c r="I33" s="92"/>
    </row>
    <row r="34" spans="1:9" ht="38.25" customHeight="1" x14ac:dyDescent="0.2">
      <c r="A34" s="277"/>
      <c r="B34" s="278"/>
      <c r="C34" s="278"/>
      <c r="D34" s="278"/>
      <c r="E34" s="278"/>
      <c r="F34" s="278"/>
      <c r="G34" s="278"/>
      <c r="H34" s="278"/>
      <c r="I34" s="278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4" t="str">
        <f>IF(F37=0,"nerozp.",G37/F37)</f>
        <v>nerozp.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14703</v>
      </c>
      <c r="G41" s="40">
        <v>14703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169540</v>
      </c>
      <c r="F50" s="107">
        <v>0</v>
      </c>
      <c r="G50" s="108">
        <v>0</v>
      </c>
      <c r="H50" s="108">
        <f>E50+F50-G50</f>
        <v>169540</v>
      </c>
      <c r="I50" s="109">
        <v>169540</v>
      </c>
    </row>
    <row r="51" spans="1:9" x14ac:dyDescent="0.2">
      <c r="A51" s="110"/>
      <c r="B51" s="67"/>
      <c r="C51" s="67" t="s">
        <v>21</v>
      </c>
      <c r="D51" s="67"/>
      <c r="E51" s="111">
        <v>158896.99</v>
      </c>
      <c r="F51" s="112">
        <v>172252.73</v>
      </c>
      <c r="G51" s="71">
        <v>202114.5</v>
      </c>
      <c r="H51" s="71">
        <f>E51+F51-G51</f>
        <v>129035.21999999997</v>
      </c>
      <c r="I51" s="113">
        <v>160828.63</v>
      </c>
    </row>
    <row r="52" spans="1:9" x14ac:dyDescent="0.2">
      <c r="A52" s="110"/>
      <c r="B52" s="67"/>
      <c r="C52" s="67" t="s">
        <v>66</v>
      </c>
      <c r="D52" s="67"/>
      <c r="E52" s="111">
        <v>229963.2</v>
      </c>
      <c r="F52" s="112">
        <v>0</v>
      </c>
      <c r="G52" s="71">
        <v>0</v>
      </c>
      <c r="H52" s="71">
        <f>E52+F52-G52</f>
        <v>229963.2</v>
      </c>
      <c r="I52" s="113">
        <v>229963.2</v>
      </c>
    </row>
    <row r="53" spans="1:9" x14ac:dyDescent="0.2">
      <c r="A53" s="110"/>
      <c r="B53" s="67"/>
      <c r="C53" s="67" t="s">
        <v>64</v>
      </c>
      <c r="D53" s="67"/>
      <c r="E53" s="111">
        <v>1595.3</v>
      </c>
      <c r="F53" s="112">
        <v>18629</v>
      </c>
      <c r="G53" s="71">
        <v>14703</v>
      </c>
      <c r="H53" s="71">
        <f>E53+F53-G53</f>
        <v>5521.2999999999993</v>
      </c>
      <c r="I53" s="113">
        <v>5521.3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559995.49</v>
      </c>
      <c r="F54" s="54">
        <f>F50+F51+F52+F53</f>
        <v>190881.73</v>
      </c>
      <c r="G54" s="53">
        <f>G50+G51+G52+G53</f>
        <v>216817.5</v>
      </c>
      <c r="H54" s="53">
        <f>H50+H51+H52+H53</f>
        <v>534059.72</v>
      </c>
      <c r="I54" s="114">
        <f>SUM(I50:I53)</f>
        <v>565853.13000000012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5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topLeftCell="A25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110</v>
      </c>
      <c r="F2" s="269"/>
      <c r="G2" s="269"/>
      <c r="H2" s="269"/>
      <c r="I2" s="269"/>
    </row>
    <row r="3" spans="1:11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111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71">
        <v>61985953</v>
      </c>
      <c r="D6" s="271"/>
      <c r="E6" s="271"/>
      <c r="F6" s="271"/>
      <c r="G6" s="271" t="s">
        <v>3</v>
      </c>
      <c r="H6" s="272">
        <v>1038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1027000</v>
      </c>
      <c r="F16" s="276"/>
      <c r="G16" s="7">
        <v>15547227.359999999</v>
      </c>
      <c r="H16" s="34">
        <v>15469108.26</v>
      </c>
      <c r="I16" s="34">
        <v>78119.100000000006</v>
      </c>
      <c r="J16" s="126"/>
      <c r="K16" s="68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1060000</v>
      </c>
      <c r="F18" s="276"/>
      <c r="G18" s="7">
        <v>15545903.309999999</v>
      </c>
      <c r="H18" s="34">
        <v>15392183.309999999</v>
      </c>
      <c r="I18" s="34">
        <v>153720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-1324.0500000007451</v>
      </c>
      <c r="H24" s="58">
        <f>H18-H16-H22</f>
        <v>-76924.950000001118</v>
      </c>
      <c r="I24" s="58">
        <f>I18-I16-I22</f>
        <v>75600.899999999994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-1324.0500000007451</v>
      </c>
      <c r="H25" s="83">
        <f>H24-H26</f>
        <v>-76924.950000001118</v>
      </c>
      <c r="I25" s="83">
        <f>I24-I26</f>
        <v>75600.899999999994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0</v>
      </c>
      <c r="H26" s="83">
        <v>0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0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0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0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0</v>
      </c>
      <c r="H33" s="92"/>
      <c r="I33" s="92"/>
    </row>
    <row r="34" spans="1:9" ht="38.25" customHeight="1" x14ac:dyDescent="0.2">
      <c r="A34" s="264" t="s">
        <v>101</v>
      </c>
      <c r="B34" s="265"/>
      <c r="C34" s="265"/>
      <c r="D34" s="265"/>
      <c r="E34" s="265"/>
      <c r="F34" s="265"/>
      <c r="G34" s="265"/>
      <c r="H34" s="265"/>
      <c r="I34" s="265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8500</v>
      </c>
      <c r="G37" s="40">
        <v>8500</v>
      </c>
      <c r="H37" s="41"/>
      <c r="I37" s="94">
        <f>IF(F37=0,"nerozp.",G37/F37)</f>
        <v>1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253200</v>
      </c>
      <c r="G41" s="40">
        <v>253200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20000</v>
      </c>
      <c r="G42" s="40">
        <v>20000</v>
      </c>
      <c r="H42" s="41"/>
      <c r="I42" s="94">
        <f>IF(F42=0,"nerozp.",G42/F42)</f>
        <v>1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4845</v>
      </c>
      <c r="F50" s="107">
        <v>5000</v>
      </c>
      <c r="G50" s="108">
        <v>0</v>
      </c>
      <c r="H50" s="108">
        <f>E50+F50-G50</f>
        <v>9845</v>
      </c>
      <c r="I50" s="109">
        <v>9845</v>
      </c>
    </row>
    <row r="51" spans="1:9" x14ac:dyDescent="0.2">
      <c r="A51" s="110"/>
      <c r="B51" s="67"/>
      <c r="C51" s="67" t="s">
        <v>21</v>
      </c>
      <c r="D51" s="67"/>
      <c r="E51" s="111">
        <v>22804.06</v>
      </c>
      <c r="F51" s="112">
        <v>144889.59</v>
      </c>
      <c r="G51" s="71">
        <v>120600</v>
      </c>
      <c r="H51" s="71">
        <f>E51+F51-G51</f>
        <v>47093.649999999994</v>
      </c>
      <c r="I51" s="113">
        <v>31134.46</v>
      </c>
    </row>
    <row r="52" spans="1:9" x14ac:dyDescent="0.2">
      <c r="A52" s="110"/>
      <c r="B52" s="67"/>
      <c r="C52" s="67" t="s">
        <v>66</v>
      </c>
      <c r="D52" s="67"/>
      <c r="E52" s="111">
        <v>54685.15</v>
      </c>
      <c r="F52" s="112">
        <v>38227.379999999997</v>
      </c>
      <c r="G52" s="71">
        <v>0</v>
      </c>
      <c r="H52" s="71">
        <f>E52+F52-G52</f>
        <v>92912.53</v>
      </c>
      <c r="I52" s="113">
        <v>92912.53</v>
      </c>
    </row>
    <row r="53" spans="1:9" x14ac:dyDescent="0.2">
      <c r="A53" s="110"/>
      <c r="B53" s="67"/>
      <c r="C53" s="67" t="s">
        <v>64</v>
      </c>
      <c r="D53" s="67"/>
      <c r="E53" s="111">
        <v>103306.35</v>
      </c>
      <c r="F53" s="112">
        <v>352560</v>
      </c>
      <c r="G53" s="71">
        <v>322846.75</v>
      </c>
      <c r="H53" s="71">
        <f>E53+F53-G53</f>
        <v>133019.59999999998</v>
      </c>
      <c r="I53" s="113">
        <v>133019.6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185640.56</v>
      </c>
      <c r="F54" s="54">
        <f>F50+F51+F52+F53</f>
        <v>540676.97</v>
      </c>
      <c r="G54" s="53">
        <f>G50+G51+G52+G53</f>
        <v>443446.75</v>
      </c>
      <c r="H54" s="53">
        <f>H50+H51+H52+H53</f>
        <v>282870.77999999997</v>
      </c>
      <c r="I54" s="114">
        <f>SUM(I50:I53)</f>
        <v>266911.58999999997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6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topLeftCell="A28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112</v>
      </c>
      <c r="F2" s="269"/>
      <c r="G2" s="269"/>
      <c r="H2" s="269"/>
      <c r="I2" s="269"/>
    </row>
    <row r="3" spans="1:11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113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80">
        <v>842966</v>
      </c>
      <c r="D6" s="280"/>
      <c r="E6" s="280"/>
      <c r="F6" s="280"/>
      <c r="G6" s="280" t="s">
        <v>3</v>
      </c>
      <c r="H6" s="272">
        <v>1108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8119000</v>
      </c>
      <c r="F16" s="276"/>
      <c r="G16" s="7">
        <v>40905979.439999998</v>
      </c>
      <c r="H16" s="34">
        <v>40696164.119999997</v>
      </c>
      <c r="I16" s="34">
        <v>209815.32</v>
      </c>
      <c r="J16" s="126"/>
      <c r="K16" s="68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8310000</v>
      </c>
      <c r="F18" s="276"/>
      <c r="G18" s="7">
        <v>41205547.620000005</v>
      </c>
      <c r="H18" s="34">
        <v>40809504.120000005</v>
      </c>
      <c r="I18" s="34">
        <v>396043.5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299568.18000000715</v>
      </c>
      <c r="H24" s="58">
        <f>H18-H16-H22</f>
        <v>113340.00000000745</v>
      </c>
      <c r="I24" s="58">
        <f>I18-I16-I22</f>
        <v>186228.18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186228.18000000715</v>
      </c>
      <c r="H25" s="83">
        <f>H24-H26</f>
        <v>7.4505805969238281E-9</v>
      </c>
      <c r="I25" s="83">
        <f>I24-I26</f>
        <v>186228.18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113340</v>
      </c>
      <c r="H26" s="83">
        <v>113340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186228.18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25000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161228.18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113340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286875</v>
      </c>
      <c r="H33" s="92"/>
      <c r="I33" s="92"/>
    </row>
    <row r="34" spans="1:9" ht="38.25" customHeight="1" x14ac:dyDescent="0.2">
      <c r="A34" s="279" t="s">
        <v>88</v>
      </c>
      <c r="B34" s="279"/>
      <c r="C34" s="279"/>
      <c r="D34" s="279"/>
      <c r="E34" s="279"/>
      <c r="F34" s="279"/>
      <c r="G34" s="279"/>
      <c r="H34" s="279"/>
      <c r="I34" s="279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60000</v>
      </c>
      <c r="G37" s="40">
        <v>15448</v>
      </c>
      <c r="H37" s="41"/>
      <c r="I37" s="94">
        <f>IF(F37=0,"nerozp.",G37/F37)</f>
        <v>0.25746666666666668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326695</v>
      </c>
      <c r="G41" s="40">
        <v>326695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29228.43</v>
      </c>
      <c r="F50" s="107">
        <v>35000</v>
      </c>
      <c r="G50" s="108">
        <v>24032.560000000001</v>
      </c>
      <c r="H50" s="108">
        <f>E50+F50-G50</f>
        <v>40195.869999999995</v>
      </c>
      <c r="I50" s="109">
        <v>40195.870000000003</v>
      </c>
    </row>
    <row r="51" spans="1:9" x14ac:dyDescent="0.2">
      <c r="A51" s="110"/>
      <c r="B51" s="67"/>
      <c r="C51" s="67" t="s">
        <v>21</v>
      </c>
      <c r="D51" s="67"/>
      <c r="E51" s="111">
        <v>19111.27</v>
      </c>
      <c r="F51" s="112">
        <v>343542</v>
      </c>
      <c r="G51" s="71">
        <v>339316</v>
      </c>
      <c r="H51" s="71">
        <f>E51+F51-G51</f>
        <v>23337.270000000019</v>
      </c>
      <c r="I51" s="113">
        <v>22462.27</v>
      </c>
    </row>
    <row r="52" spans="1:9" x14ac:dyDescent="0.2">
      <c r="A52" s="110"/>
      <c r="B52" s="67"/>
      <c r="C52" s="67" t="s">
        <v>66</v>
      </c>
      <c r="D52" s="67"/>
      <c r="E52" s="111">
        <v>487644.39</v>
      </c>
      <c r="F52" s="112">
        <v>341886.35000000003</v>
      </c>
      <c r="G52" s="71">
        <v>456894.75</v>
      </c>
      <c r="H52" s="71">
        <f>E52+F52-G52</f>
        <v>372635.99</v>
      </c>
      <c r="I52" s="113">
        <v>374647.99</v>
      </c>
    </row>
    <row r="53" spans="1:9" x14ac:dyDescent="0.2">
      <c r="A53" s="110"/>
      <c r="B53" s="67"/>
      <c r="C53" s="67" t="s">
        <v>64</v>
      </c>
      <c r="D53" s="67"/>
      <c r="E53" s="111">
        <v>108569.11</v>
      </c>
      <c r="F53" s="112">
        <v>605579.30999999994</v>
      </c>
      <c r="G53" s="71">
        <v>678418.2</v>
      </c>
      <c r="H53" s="71">
        <f>E53+F53-G53</f>
        <v>35730.219999999972</v>
      </c>
      <c r="I53" s="113">
        <v>35730.22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644553.19999999995</v>
      </c>
      <c r="F54" s="54">
        <f>F50+F51+F52+F53</f>
        <v>1326007.6600000001</v>
      </c>
      <c r="G54" s="53">
        <f>G50+G51+G52+G53</f>
        <v>1498661.51</v>
      </c>
      <c r="H54" s="53">
        <f>H50+H51+H52+H53</f>
        <v>471899.35</v>
      </c>
      <c r="I54" s="114">
        <f>SUM(I50:I53)</f>
        <v>473036.35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7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topLeftCell="A16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114</v>
      </c>
      <c r="F2" s="269"/>
      <c r="G2" s="269"/>
      <c r="H2" s="269"/>
      <c r="I2" s="269"/>
    </row>
    <row r="3" spans="1:11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115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71">
        <v>70259909</v>
      </c>
      <c r="D6" s="271"/>
      <c r="E6" s="271"/>
      <c r="F6" s="271"/>
      <c r="G6" s="271" t="s">
        <v>3</v>
      </c>
      <c r="H6" s="272">
        <v>1109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2997000</v>
      </c>
      <c r="F16" s="276"/>
      <c r="G16" s="7">
        <v>17369773.640000001</v>
      </c>
      <c r="H16" s="34">
        <v>17206361.140000001</v>
      </c>
      <c r="I16" s="34">
        <v>163412.5</v>
      </c>
      <c r="J16" s="126"/>
      <c r="K16" s="68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3026000</v>
      </c>
      <c r="F18" s="276"/>
      <c r="G18" s="7">
        <v>17454581.699999999</v>
      </c>
      <c r="H18" s="34">
        <v>17241847.199999999</v>
      </c>
      <c r="I18" s="34">
        <v>212734.5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84808.059999998659</v>
      </c>
      <c r="H24" s="58">
        <f>H18-H16-H22</f>
        <v>35486.059999998659</v>
      </c>
      <c r="I24" s="58">
        <f>I18-I16-I22</f>
        <v>49322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56105.059999998659</v>
      </c>
      <c r="H25" s="83">
        <f>H24-H26</f>
        <v>6783.0599999986589</v>
      </c>
      <c r="I25" s="83">
        <f>I24-I26</f>
        <v>49322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28703</v>
      </c>
      <c r="H26" s="83">
        <v>28703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56105.06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5000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51105.06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28703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69101</v>
      </c>
      <c r="H33" s="92"/>
      <c r="I33" s="92"/>
    </row>
    <row r="34" spans="1:9" ht="38.25" customHeight="1" x14ac:dyDescent="0.2">
      <c r="A34" s="279" t="s">
        <v>89</v>
      </c>
      <c r="B34" s="279"/>
      <c r="C34" s="279"/>
      <c r="D34" s="279"/>
      <c r="E34" s="279"/>
      <c r="F34" s="279"/>
      <c r="G34" s="279"/>
      <c r="H34" s="279"/>
      <c r="I34" s="279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4" t="str">
        <f>IF(F37=0,"nerozp.",G37/F37)</f>
        <v>nerozp.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661645</v>
      </c>
      <c r="G41" s="40">
        <v>661645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6502</v>
      </c>
      <c r="F50" s="107">
        <v>10498</v>
      </c>
      <c r="G50" s="108">
        <v>0</v>
      </c>
      <c r="H50" s="108">
        <f>E50+F50-G50</f>
        <v>17000</v>
      </c>
      <c r="I50" s="109">
        <v>17000</v>
      </c>
    </row>
    <row r="51" spans="1:9" x14ac:dyDescent="0.2">
      <c r="A51" s="110"/>
      <c r="B51" s="67"/>
      <c r="C51" s="67" t="s">
        <v>21</v>
      </c>
      <c r="D51" s="67"/>
      <c r="E51" s="111">
        <v>81256.95</v>
      </c>
      <c r="F51" s="112">
        <v>151754</v>
      </c>
      <c r="G51" s="71">
        <v>116327</v>
      </c>
      <c r="H51" s="71">
        <f>E51+F51-G51</f>
        <v>116683.95000000001</v>
      </c>
      <c r="I51" s="113">
        <v>116673.95</v>
      </c>
    </row>
    <row r="52" spans="1:9" x14ac:dyDescent="0.2">
      <c r="A52" s="110"/>
      <c r="B52" s="67"/>
      <c r="C52" s="67" t="s">
        <v>66</v>
      </c>
      <c r="D52" s="67"/>
      <c r="E52" s="111">
        <v>107596.95</v>
      </c>
      <c r="F52" s="112">
        <v>52360.32</v>
      </c>
      <c r="G52" s="71">
        <v>72047.89</v>
      </c>
      <c r="H52" s="71">
        <f>E52+F52-G52</f>
        <v>87909.37999999999</v>
      </c>
      <c r="I52" s="113">
        <v>83632.63</v>
      </c>
    </row>
    <row r="53" spans="1:9" x14ac:dyDescent="0.2">
      <c r="A53" s="110"/>
      <c r="B53" s="67"/>
      <c r="C53" s="67" t="s">
        <v>64</v>
      </c>
      <c r="D53" s="67"/>
      <c r="E53" s="111">
        <v>441809.81</v>
      </c>
      <c r="F53" s="112">
        <v>891250</v>
      </c>
      <c r="G53" s="71">
        <v>1054998</v>
      </c>
      <c r="H53" s="71">
        <f>E53+F53-G53</f>
        <v>278061.81000000006</v>
      </c>
      <c r="I53" s="113">
        <v>278061.81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637165.71</v>
      </c>
      <c r="F54" s="54">
        <f>F50+F51+F52+F53</f>
        <v>1105862.32</v>
      </c>
      <c r="G54" s="53">
        <f>G50+G51+G52+G53</f>
        <v>1243372.8900000001</v>
      </c>
      <c r="H54" s="53">
        <f>H50+H51+H52+H53</f>
        <v>499655.14000000007</v>
      </c>
      <c r="I54" s="114">
        <f>SUM(I50:I53)</f>
        <v>495368.39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8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116</v>
      </c>
      <c r="F2" s="269"/>
      <c r="G2" s="269"/>
      <c r="H2" s="269"/>
      <c r="I2" s="269"/>
    </row>
    <row r="3" spans="1:11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117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71">
        <v>70259861</v>
      </c>
      <c r="D6" s="271"/>
      <c r="E6" s="271"/>
      <c r="F6" s="271"/>
      <c r="G6" s="271" t="s">
        <v>3</v>
      </c>
      <c r="H6" s="272">
        <v>1110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3434000</v>
      </c>
      <c r="F16" s="276"/>
      <c r="G16" s="7">
        <v>16603029.940000001</v>
      </c>
      <c r="H16" s="34">
        <v>16496800.940000001</v>
      </c>
      <c r="I16" s="34">
        <v>106229</v>
      </c>
      <c r="J16" s="126"/>
      <c r="K16" s="68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3707000</v>
      </c>
      <c r="F18" s="276"/>
      <c r="G18" s="7">
        <v>16956968.949999999</v>
      </c>
      <c r="H18" s="34">
        <v>16786891.949999999</v>
      </c>
      <c r="I18" s="34">
        <v>170077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353939.00999999791</v>
      </c>
      <c r="H24" s="58">
        <f>H18-H16-H22</f>
        <v>290091.00999999791</v>
      </c>
      <c r="I24" s="58">
        <f>I18-I16-I22</f>
        <v>63848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80987.009999997914</v>
      </c>
      <c r="H25" s="83">
        <f>H24-H26</f>
        <v>17139.009999997914</v>
      </c>
      <c r="I25" s="83">
        <f>I24-I26</f>
        <v>63848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272952</v>
      </c>
      <c r="H26" s="83">
        <v>272952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80987.009999999995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5000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75987.009999999995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272952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1054344</v>
      </c>
      <c r="H33" s="92"/>
      <c r="I33" s="92"/>
    </row>
    <row r="34" spans="1:9" ht="38.25" customHeight="1" x14ac:dyDescent="0.2">
      <c r="A34" s="279" t="s">
        <v>90</v>
      </c>
      <c r="B34" s="279"/>
      <c r="C34" s="279"/>
      <c r="D34" s="279"/>
      <c r="E34" s="279"/>
      <c r="F34" s="279"/>
      <c r="G34" s="279"/>
      <c r="H34" s="279"/>
      <c r="I34" s="279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0</v>
      </c>
      <c r="G37" s="40">
        <v>0</v>
      </c>
      <c r="H37" s="41"/>
      <c r="I37" s="94" t="str">
        <f>IF(F37=0,"nerozp.",G37/F37)</f>
        <v>nerozp.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620504</v>
      </c>
      <c r="G41" s="40">
        <v>620504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0</v>
      </c>
      <c r="G42" s="40">
        <v>0</v>
      </c>
      <c r="H42" s="41"/>
      <c r="I42" s="94" t="str">
        <f>IF(F42=0,"nerozp.",G42/F42)</f>
        <v>nerozp.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28000</v>
      </c>
      <c r="F50" s="107">
        <v>20000</v>
      </c>
      <c r="G50" s="108">
        <v>19000</v>
      </c>
      <c r="H50" s="108">
        <f>E50+F50-G50</f>
        <v>29000</v>
      </c>
      <c r="I50" s="109">
        <v>29000</v>
      </c>
    </row>
    <row r="51" spans="1:9" x14ac:dyDescent="0.2">
      <c r="A51" s="110"/>
      <c r="B51" s="67"/>
      <c r="C51" s="67" t="s">
        <v>21</v>
      </c>
      <c r="D51" s="67"/>
      <c r="E51" s="111">
        <v>62496.52</v>
      </c>
      <c r="F51" s="112">
        <v>145733</v>
      </c>
      <c r="G51" s="71">
        <v>81309</v>
      </c>
      <c r="H51" s="71">
        <f>E51+F51-G51</f>
        <v>126920.51999999999</v>
      </c>
      <c r="I51" s="113">
        <v>110212.52</v>
      </c>
    </row>
    <row r="52" spans="1:9" x14ac:dyDescent="0.2">
      <c r="A52" s="110"/>
      <c r="B52" s="67"/>
      <c r="C52" s="67" t="s">
        <v>66</v>
      </c>
      <c r="D52" s="67"/>
      <c r="E52" s="111">
        <v>700114.01</v>
      </c>
      <c r="F52" s="112">
        <v>227527.72</v>
      </c>
      <c r="G52" s="71">
        <v>84153.95</v>
      </c>
      <c r="H52" s="71">
        <f>E52+F52-G52</f>
        <v>843487.78</v>
      </c>
      <c r="I52" s="113">
        <v>825733.78</v>
      </c>
    </row>
    <row r="53" spans="1:9" x14ac:dyDescent="0.2">
      <c r="A53" s="110"/>
      <c r="B53" s="67"/>
      <c r="C53" s="67" t="s">
        <v>64</v>
      </c>
      <c r="D53" s="67"/>
      <c r="E53" s="111">
        <v>2619451.86</v>
      </c>
      <c r="F53" s="112">
        <v>776400</v>
      </c>
      <c r="G53" s="71">
        <v>678785</v>
      </c>
      <c r="H53" s="71">
        <f>E53+F53-G53</f>
        <v>2717066.86</v>
      </c>
      <c r="I53" s="113">
        <v>2717066.86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3410062.3899999997</v>
      </c>
      <c r="F54" s="54">
        <f>F50+F51+F52+F53</f>
        <v>1169660.72</v>
      </c>
      <c r="G54" s="53">
        <f>G50+G51+G52+G53</f>
        <v>863247.95</v>
      </c>
      <c r="H54" s="53">
        <f>H50+H51+H52+H53</f>
        <v>3716475.16</v>
      </c>
      <c r="I54" s="114">
        <f>SUM(I50:I53)</f>
        <v>3682013.16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9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topLeftCell="A4" zoomScaleNormal="100" workbookViewId="0">
      <selection activeCell="G15" sqref="G15"/>
    </sheetView>
  </sheetViews>
  <sheetFormatPr defaultColWidth="9.140625"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5.28515625" style="16" customWidth="1"/>
    <col min="6" max="6" width="15.5703125" style="16" customWidth="1"/>
    <col min="7" max="7" width="15" style="16" customWidth="1"/>
    <col min="8" max="8" width="15.28515625" style="16" customWidth="1"/>
    <col min="9" max="9" width="16.28515625" style="16" customWidth="1"/>
    <col min="10" max="10" width="10.7109375" style="4" bestFit="1" customWidth="1"/>
    <col min="11" max="16384" width="9.140625" style="4"/>
  </cols>
  <sheetData>
    <row r="1" spans="1:11" ht="19.5" x14ac:dyDescent="0.4">
      <c r="A1" s="35" t="s">
        <v>0</v>
      </c>
      <c r="B1" s="10"/>
      <c r="C1" s="10"/>
      <c r="D1" s="10"/>
      <c r="I1" s="79"/>
    </row>
    <row r="2" spans="1:11" ht="19.5" x14ac:dyDescent="0.4">
      <c r="A2" s="268" t="s">
        <v>1</v>
      </c>
      <c r="B2" s="268"/>
      <c r="C2" s="268"/>
      <c r="D2" s="268"/>
      <c r="E2" s="269" t="s">
        <v>118</v>
      </c>
      <c r="F2" s="269"/>
      <c r="G2" s="269"/>
      <c r="H2" s="269"/>
      <c r="I2" s="269"/>
    </row>
    <row r="3" spans="1:11" ht="9.9499999999999993" customHeight="1" x14ac:dyDescent="0.4">
      <c r="A3" s="77"/>
      <c r="B3" s="77"/>
      <c r="C3" s="77"/>
      <c r="D3" s="77"/>
      <c r="E3" s="267" t="s">
        <v>24</v>
      </c>
      <c r="F3" s="267"/>
      <c r="G3" s="267"/>
      <c r="H3" s="267"/>
      <c r="I3" s="267"/>
    </row>
    <row r="4" spans="1:11" ht="15.75" x14ac:dyDescent="0.25">
      <c r="A4" s="12" t="s">
        <v>2</v>
      </c>
      <c r="E4" s="270" t="s">
        <v>119</v>
      </c>
      <c r="F4" s="270"/>
      <c r="G4" s="270"/>
      <c r="H4" s="270"/>
      <c r="I4" s="270"/>
    </row>
    <row r="5" spans="1:11" ht="7.5" customHeight="1" x14ac:dyDescent="0.3">
      <c r="A5" s="13"/>
      <c r="E5" s="267" t="s">
        <v>24</v>
      </c>
      <c r="F5" s="267"/>
      <c r="G5" s="267"/>
      <c r="H5" s="267"/>
      <c r="I5" s="267"/>
    </row>
    <row r="6" spans="1:11" ht="19.5" x14ac:dyDescent="0.4">
      <c r="A6" s="11" t="s">
        <v>37</v>
      </c>
      <c r="C6" s="280">
        <v>842893</v>
      </c>
      <c r="D6" s="280"/>
      <c r="E6" s="280"/>
      <c r="F6" s="280"/>
      <c r="G6" s="280" t="s">
        <v>3</v>
      </c>
      <c r="H6" s="272">
        <v>1128</v>
      </c>
      <c r="I6" s="272"/>
    </row>
    <row r="7" spans="1:11" ht="8.25" customHeight="1" x14ac:dyDescent="0.4">
      <c r="A7" s="11"/>
      <c r="E7" s="267" t="s">
        <v>25</v>
      </c>
      <c r="F7" s="267"/>
      <c r="G7" s="267"/>
      <c r="H7" s="267"/>
      <c r="I7" s="267"/>
    </row>
    <row r="8" spans="1:11" ht="19.5" hidden="1" x14ac:dyDescent="0.4">
      <c r="A8" s="11"/>
      <c r="E8" s="80"/>
      <c r="F8" s="80"/>
      <c r="G8" s="80"/>
      <c r="H8" s="14"/>
      <c r="I8" s="80"/>
    </row>
    <row r="9" spans="1:11" ht="30.75" customHeight="1" x14ac:dyDescent="0.4">
      <c r="A9" s="11"/>
      <c r="E9" s="80"/>
      <c r="F9" s="80"/>
      <c r="G9" s="80"/>
      <c r="H9" s="14"/>
      <c r="I9" s="80"/>
    </row>
    <row r="11" spans="1:11" ht="15" customHeight="1" x14ac:dyDescent="0.4">
      <c r="A11" s="15"/>
      <c r="E11" s="273" t="s">
        <v>4</v>
      </c>
      <c r="F11" s="274"/>
      <c r="G11" s="33" t="s">
        <v>5</v>
      </c>
      <c r="H11" s="22" t="s">
        <v>6</v>
      </c>
      <c r="I11" s="22"/>
    </row>
    <row r="12" spans="1:11" ht="15" customHeight="1" x14ac:dyDescent="0.4">
      <c r="A12" s="18"/>
      <c r="B12" s="18"/>
      <c r="C12" s="18"/>
      <c r="D12" s="18"/>
      <c r="E12" s="273" t="s">
        <v>7</v>
      </c>
      <c r="F12" s="274"/>
      <c r="G12" s="33" t="s">
        <v>8</v>
      </c>
      <c r="H12" s="32" t="s">
        <v>9</v>
      </c>
      <c r="I12" s="36" t="s">
        <v>10</v>
      </c>
    </row>
    <row r="13" spans="1:11" ht="12.75" customHeight="1" x14ac:dyDescent="0.2">
      <c r="A13" s="18"/>
      <c r="B13" s="18"/>
      <c r="C13" s="18"/>
      <c r="D13" s="18"/>
      <c r="E13" s="273" t="s">
        <v>11</v>
      </c>
      <c r="F13" s="274"/>
      <c r="G13" s="37"/>
      <c r="H13" s="260" t="s">
        <v>39</v>
      </c>
      <c r="I13" s="260"/>
    </row>
    <row r="14" spans="1:11" ht="12.75" customHeight="1" x14ac:dyDescent="0.2">
      <c r="A14" s="18"/>
      <c r="B14" s="18"/>
      <c r="C14" s="18"/>
      <c r="D14" s="18"/>
      <c r="E14" s="17"/>
      <c r="F14" s="17"/>
      <c r="G14" s="37"/>
      <c r="H14" s="78"/>
      <c r="I14" s="78"/>
    </row>
    <row r="15" spans="1:11" ht="18.75" x14ac:dyDescent="0.4">
      <c r="A15" s="19" t="s">
        <v>40</v>
      </c>
      <c r="B15" s="19"/>
      <c r="C15" s="20"/>
      <c r="D15" s="19"/>
      <c r="E15" s="2"/>
      <c r="F15" s="2"/>
      <c r="G15" s="38"/>
      <c r="H15" s="18"/>
      <c r="I15" s="18"/>
    </row>
    <row r="16" spans="1:11" ht="19.5" x14ac:dyDescent="0.4">
      <c r="A16" s="21" t="s">
        <v>12</v>
      </c>
      <c r="B16" s="19"/>
      <c r="C16" s="20"/>
      <c r="D16" s="19"/>
      <c r="E16" s="275">
        <v>12747000</v>
      </c>
      <c r="F16" s="276"/>
      <c r="G16" s="7">
        <v>49312774.789999992</v>
      </c>
      <c r="H16" s="34">
        <v>47850545.139999993</v>
      </c>
      <c r="I16" s="34">
        <v>1462229.65</v>
      </c>
      <c r="J16" s="126"/>
      <c r="K16" s="68"/>
    </row>
    <row r="17" spans="1:9" ht="20.25" customHeight="1" x14ac:dyDescent="0.35">
      <c r="A17" s="2"/>
    </row>
    <row r="18" spans="1:9" ht="19.5" x14ac:dyDescent="0.4">
      <c r="A18" s="21" t="s">
        <v>13</v>
      </c>
      <c r="B18" s="3"/>
      <c r="C18" s="3"/>
      <c r="D18" s="3"/>
      <c r="E18" s="275">
        <v>13396000</v>
      </c>
      <c r="F18" s="276"/>
      <c r="G18" s="7">
        <v>50549851.590000004</v>
      </c>
      <c r="H18" s="34">
        <v>48159161.510000005</v>
      </c>
      <c r="I18" s="34">
        <v>2390690.08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1" t="s">
        <v>14</v>
      </c>
      <c r="B21" s="3"/>
      <c r="C21" s="3"/>
      <c r="D21" s="3"/>
      <c r="E21" s="3"/>
      <c r="F21" s="3"/>
      <c r="G21" s="81"/>
      <c r="H21" s="3"/>
      <c r="I21" s="3"/>
    </row>
    <row r="22" spans="1:9" ht="18" x14ac:dyDescent="0.35">
      <c r="A22" s="3"/>
      <c r="B22" s="3"/>
      <c r="C22" s="82" t="s">
        <v>28</v>
      </c>
      <c r="D22" s="3"/>
      <c r="E22" s="3"/>
      <c r="F22" s="3"/>
      <c r="G22" s="5">
        <v>108196</v>
      </c>
      <c r="H22" s="6">
        <v>0</v>
      </c>
      <c r="I22" s="6">
        <v>108196</v>
      </c>
    </row>
    <row r="23" spans="1:9" ht="18" x14ac:dyDescent="0.35">
      <c r="A23" s="3"/>
      <c r="B23" s="3"/>
      <c r="C23" s="82"/>
      <c r="D23" s="3"/>
      <c r="E23" s="3"/>
      <c r="F23" s="3"/>
      <c r="G23" s="5"/>
      <c r="H23" s="6"/>
      <c r="I23" s="6"/>
    </row>
    <row r="24" spans="1:9" s="66" customFormat="1" ht="15" x14ac:dyDescent="0.3">
      <c r="A24" s="61" t="s">
        <v>26</v>
      </c>
      <c r="B24" s="61"/>
      <c r="C24" s="59"/>
      <c r="D24" s="61"/>
      <c r="E24" s="61"/>
      <c r="F24" s="61"/>
      <c r="G24" s="58">
        <f>G18-G16-G22</f>
        <v>1128880.8000000119</v>
      </c>
      <c r="H24" s="58">
        <f>H18-H16-H22</f>
        <v>308616.37000001222</v>
      </c>
      <c r="I24" s="58">
        <f>I18-I16-I22</f>
        <v>820264.43000000017</v>
      </c>
    </row>
    <row r="25" spans="1:9" s="66" customFormat="1" ht="18.95" customHeight="1" x14ac:dyDescent="0.3">
      <c r="A25" s="59" t="s">
        <v>46</v>
      </c>
      <c r="B25" s="59"/>
      <c r="C25" s="59"/>
      <c r="D25" s="59"/>
      <c r="E25" s="59"/>
      <c r="F25" s="59"/>
      <c r="G25" s="72">
        <f>G24-G26</f>
        <v>480203.77000001189</v>
      </c>
      <c r="H25" s="83">
        <f>H24-H26</f>
        <v>-340060.65999998781</v>
      </c>
      <c r="I25" s="83">
        <f>I24-I26</f>
        <v>820264.43000000017</v>
      </c>
    </row>
    <row r="26" spans="1:9" s="66" customFormat="1" ht="15" x14ac:dyDescent="0.3">
      <c r="A26" s="59" t="s">
        <v>41</v>
      </c>
      <c r="B26" s="59"/>
      <c r="C26" s="59"/>
      <c r="D26" s="59"/>
      <c r="E26" s="59"/>
      <c r="F26" s="59"/>
      <c r="G26" s="72">
        <f>H26+I26</f>
        <v>648677.03</v>
      </c>
      <c r="H26" s="83">
        <v>648677.03</v>
      </c>
      <c r="I26" s="83">
        <v>0</v>
      </c>
    </row>
    <row r="27" spans="1:9" s="66" customFormat="1" x14ac:dyDescent="0.2">
      <c r="A27" s="60"/>
      <c r="B27" s="60"/>
      <c r="C27" s="60"/>
      <c r="D27" s="60"/>
      <c r="E27" s="60"/>
      <c r="F27" s="60"/>
      <c r="G27" s="60"/>
      <c r="H27" s="60"/>
      <c r="I27" s="60"/>
    </row>
    <row r="28" spans="1:9" s="66" customFormat="1" ht="16.5" x14ac:dyDescent="0.35">
      <c r="A28" s="61" t="s">
        <v>42</v>
      </c>
      <c r="B28" s="61" t="s">
        <v>43</v>
      </c>
      <c r="C28" s="61"/>
      <c r="D28" s="62"/>
      <c r="E28" s="62"/>
      <c r="F28" s="63"/>
      <c r="G28" s="58"/>
      <c r="H28" s="64"/>
      <c r="I28" s="63"/>
    </row>
    <row r="29" spans="1:9" s="66" customFormat="1" ht="16.5" customHeight="1" x14ac:dyDescent="0.3">
      <c r="A29" s="61"/>
      <c r="B29" s="61"/>
      <c r="C29" s="259" t="s">
        <v>15</v>
      </c>
      <c r="D29" s="259"/>
      <c r="E29" s="259"/>
      <c r="F29" s="63"/>
      <c r="G29" s="69">
        <f>G30+G31</f>
        <v>480203.77</v>
      </c>
      <c r="H29" s="64"/>
      <c r="I29" s="63"/>
    </row>
    <row r="30" spans="1:9" s="66" customFormat="1" ht="18.75" x14ac:dyDescent="0.4">
      <c r="A30" s="84"/>
      <c r="B30" s="84"/>
      <c r="C30" s="85"/>
      <c r="D30" s="86"/>
      <c r="E30" s="87" t="s">
        <v>47</v>
      </c>
      <c r="F30" s="88" t="s">
        <v>16</v>
      </c>
      <c r="G30" s="65">
        <v>30000</v>
      </c>
      <c r="H30" s="64"/>
      <c r="I30" s="63"/>
    </row>
    <row r="31" spans="1:9" s="66" customFormat="1" ht="18.75" x14ac:dyDescent="0.4">
      <c r="A31" s="84"/>
      <c r="B31" s="84"/>
      <c r="C31" s="89"/>
      <c r="D31" s="86"/>
      <c r="E31" s="90"/>
      <c r="F31" s="88" t="s">
        <v>66</v>
      </c>
      <c r="G31" s="65">
        <v>450203.77</v>
      </c>
      <c r="H31" s="64"/>
      <c r="I31" s="63"/>
    </row>
    <row r="32" spans="1:9" s="66" customFormat="1" ht="18.75" x14ac:dyDescent="0.4">
      <c r="A32" s="84"/>
      <c r="B32" s="91"/>
      <c r="C32" s="259" t="s">
        <v>48</v>
      </c>
      <c r="D32" s="259"/>
      <c r="E32" s="259"/>
      <c r="F32" s="259"/>
      <c r="G32" s="69">
        <f>G26</f>
        <v>648677.03</v>
      </c>
      <c r="H32" s="64"/>
      <c r="I32" s="63"/>
    </row>
    <row r="33" spans="1:9" ht="20.25" customHeight="1" x14ac:dyDescent="0.3">
      <c r="A33" s="92"/>
      <c r="B33" s="263" t="s">
        <v>73</v>
      </c>
      <c r="C33" s="263"/>
      <c r="D33" s="263"/>
      <c r="E33" s="263"/>
      <c r="F33" s="263"/>
      <c r="G33" s="73">
        <v>685378.35</v>
      </c>
      <c r="H33" s="92"/>
      <c r="I33" s="92"/>
    </row>
    <row r="34" spans="1:9" ht="38.25" customHeight="1" x14ac:dyDescent="0.2">
      <c r="A34" s="281" t="s">
        <v>91</v>
      </c>
      <c r="B34" s="281"/>
      <c r="C34" s="281"/>
      <c r="D34" s="281"/>
      <c r="E34" s="281"/>
      <c r="F34" s="281"/>
      <c r="G34" s="281"/>
      <c r="H34" s="281"/>
      <c r="I34" s="281"/>
    </row>
    <row r="35" spans="1:9" ht="18.95" customHeight="1" x14ac:dyDescent="0.4">
      <c r="A35" s="19" t="s">
        <v>44</v>
      </c>
      <c r="B35" s="19" t="s">
        <v>22</v>
      </c>
      <c r="C35" s="19"/>
      <c r="D35" s="24"/>
      <c r="E35" s="38"/>
      <c r="F35" s="3"/>
      <c r="G35" s="25"/>
      <c r="H35" s="18"/>
      <c r="I35" s="18"/>
    </row>
    <row r="36" spans="1:9" ht="18.75" x14ac:dyDescent="0.4">
      <c r="A36" s="19"/>
      <c r="B36" s="19"/>
      <c r="C36" s="19"/>
      <c r="D36" s="24"/>
      <c r="F36" s="26" t="s">
        <v>27</v>
      </c>
      <c r="G36" s="36" t="s">
        <v>5</v>
      </c>
      <c r="H36" s="18"/>
      <c r="I36" s="93" t="s">
        <v>29</v>
      </c>
    </row>
    <row r="37" spans="1:9" ht="16.5" x14ac:dyDescent="0.35">
      <c r="A37" s="39" t="s">
        <v>23</v>
      </c>
      <c r="B37" s="27"/>
      <c r="C37" s="2"/>
      <c r="D37" s="27"/>
      <c r="E37" s="38"/>
      <c r="F37" s="40">
        <v>131000</v>
      </c>
      <c r="G37" s="40">
        <v>131000</v>
      </c>
      <c r="H37" s="41"/>
      <c r="I37" s="94">
        <f>IF(F37=0,"nerozp.",G37/F37)</f>
        <v>1</v>
      </c>
    </row>
    <row r="38" spans="1:9" ht="16.5" hidden="1" x14ac:dyDescent="0.35">
      <c r="A38" s="39" t="s">
        <v>75</v>
      </c>
      <c r="B38" s="27"/>
      <c r="C38" s="2"/>
      <c r="D38" s="42"/>
      <c r="E38" s="42"/>
      <c r="F38" s="40">
        <v>0</v>
      </c>
      <c r="G38" s="40">
        <v>0</v>
      </c>
      <c r="H38" s="41"/>
      <c r="I38" s="94" t="e">
        <f>G38/F38</f>
        <v>#DIV/0!</v>
      </c>
    </row>
    <row r="39" spans="1:9" ht="16.5" hidden="1" x14ac:dyDescent="0.35">
      <c r="A39" s="39" t="s">
        <v>76</v>
      </c>
      <c r="B39" s="27"/>
      <c r="C39" s="2"/>
      <c r="D39" s="42"/>
      <c r="E39" s="42"/>
      <c r="F39" s="40">
        <v>0</v>
      </c>
      <c r="G39" s="40">
        <v>0</v>
      </c>
      <c r="H39" s="41"/>
      <c r="I39" s="94" t="e">
        <f>G39/F39</f>
        <v>#DIV/0!</v>
      </c>
    </row>
    <row r="40" spans="1:9" ht="16.5" x14ac:dyDescent="0.35">
      <c r="A40" s="39" t="s">
        <v>65</v>
      </c>
      <c r="B40" s="27"/>
      <c r="C40" s="2"/>
      <c r="D40" s="42"/>
      <c r="E40" s="42"/>
      <c r="F40" s="40">
        <v>0</v>
      </c>
      <c r="G40" s="40">
        <v>0</v>
      </c>
      <c r="H40" s="41"/>
      <c r="I40" s="94" t="str">
        <f>IF(F40=0,"nerozp.",G40/F40)</f>
        <v>nerozp.</v>
      </c>
    </row>
    <row r="41" spans="1:9" ht="16.5" x14ac:dyDescent="0.35">
      <c r="A41" s="39" t="s">
        <v>62</v>
      </c>
      <c r="B41" s="27"/>
      <c r="C41" s="2"/>
      <c r="D41" s="38"/>
      <c r="E41" s="38"/>
      <c r="F41" s="40">
        <v>1197368</v>
      </c>
      <c r="G41" s="40">
        <v>1197368</v>
      </c>
      <c r="H41" s="41"/>
      <c r="I41" s="94">
        <f>IF(F41=0,"nerozp.",G41/F41)</f>
        <v>1</v>
      </c>
    </row>
    <row r="42" spans="1:9" ht="16.5" x14ac:dyDescent="0.35">
      <c r="A42" s="39" t="s">
        <v>63</v>
      </c>
      <c r="B42" s="2"/>
      <c r="C42" s="2"/>
      <c r="D42" s="18"/>
      <c r="E42" s="18"/>
      <c r="F42" s="40">
        <v>200000</v>
      </c>
      <c r="G42" s="40">
        <v>200000</v>
      </c>
      <c r="H42" s="41"/>
      <c r="I42" s="94">
        <f>IF(F42=0,"nerozp.",G42/F42)</f>
        <v>1</v>
      </c>
    </row>
    <row r="43" spans="1:9" hidden="1" x14ac:dyDescent="0.2">
      <c r="A43" s="261" t="s">
        <v>61</v>
      </c>
      <c r="B43" s="262"/>
      <c r="C43" s="262"/>
      <c r="D43" s="262"/>
      <c r="E43" s="262"/>
      <c r="F43" s="262"/>
      <c r="G43" s="262"/>
      <c r="H43" s="262"/>
      <c r="I43" s="262"/>
    </row>
    <row r="44" spans="1:9" ht="27" customHeight="1" x14ac:dyDescent="0.2">
      <c r="A44" s="95" t="s">
        <v>61</v>
      </c>
      <c r="B44" s="266"/>
      <c r="C44" s="266"/>
      <c r="D44" s="266"/>
      <c r="E44" s="266"/>
      <c r="F44" s="266"/>
      <c r="G44" s="266"/>
      <c r="H44" s="266"/>
      <c r="I44" s="266"/>
    </row>
    <row r="45" spans="1:9" ht="19.5" thickBot="1" x14ac:dyDescent="0.45">
      <c r="A45" s="19" t="s">
        <v>45</v>
      </c>
      <c r="B45" s="19" t="s">
        <v>17</v>
      </c>
      <c r="C45" s="19"/>
      <c r="D45" s="38"/>
      <c r="E45" s="38"/>
      <c r="F45" s="18"/>
      <c r="G45" s="28"/>
      <c r="H45" s="260" t="s">
        <v>31</v>
      </c>
      <c r="I45" s="260"/>
    </row>
    <row r="46" spans="1:9" ht="18.75" thickTop="1" x14ac:dyDescent="0.35">
      <c r="A46" s="43"/>
      <c r="B46" s="96"/>
      <c r="C46" s="97"/>
      <c r="D46" s="96"/>
      <c r="E46" s="55" t="s">
        <v>74</v>
      </c>
      <c r="F46" s="44" t="s">
        <v>18</v>
      </c>
      <c r="G46" s="44" t="s">
        <v>19</v>
      </c>
      <c r="H46" s="45" t="s">
        <v>20</v>
      </c>
      <c r="I46" s="46" t="s">
        <v>30</v>
      </c>
    </row>
    <row r="47" spans="1:9" x14ac:dyDescent="0.2">
      <c r="A47" s="98"/>
      <c r="B47" s="99"/>
      <c r="C47" s="99"/>
      <c r="D47" s="99"/>
      <c r="E47" s="56"/>
      <c r="F47" s="258"/>
      <c r="G47" s="47"/>
      <c r="H47" s="48">
        <v>42735</v>
      </c>
      <c r="I47" s="49">
        <v>42735</v>
      </c>
    </row>
    <row r="48" spans="1:9" x14ac:dyDescent="0.2">
      <c r="A48" s="98"/>
      <c r="B48" s="99"/>
      <c r="C48" s="99"/>
      <c r="D48" s="99"/>
      <c r="E48" s="56"/>
      <c r="F48" s="258"/>
      <c r="G48" s="50"/>
      <c r="H48" s="50"/>
      <c r="I48" s="51"/>
    </row>
    <row r="49" spans="1:9" ht="13.5" thickBot="1" x14ac:dyDescent="0.25">
      <c r="A49" s="100"/>
      <c r="B49" s="101"/>
      <c r="C49" s="101"/>
      <c r="D49" s="101"/>
      <c r="E49" s="56"/>
      <c r="F49" s="102"/>
      <c r="G49" s="102"/>
      <c r="H49" s="102"/>
      <c r="I49" s="103"/>
    </row>
    <row r="50" spans="1:9" ht="13.5" thickTop="1" x14ac:dyDescent="0.2">
      <c r="A50" s="104"/>
      <c r="B50" s="105"/>
      <c r="C50" s="105" t="s">
        <v>16</v>
      </c>
      <c r="D50" s="105"/>
      <c r="E50" s="106">
        <v>100</v>
      </c>
      <c r="F50" s="107">
        <v>37000</v>
      </c>
      <c r="G50" s="108">
        <v>13000</v>
      </c>
      <c r="H50" s="108">
        <f>E50+F50-G50</f>
        <v>24100</v>
      </c>
      <c r="I50" s="109">
        <v>24100</v>
      </c>
    </row>
    <row r="51" spans="1:9" x14ac:dyDescent="0.2">
      <c r="A51" s="110"/>
      <c r="B51" s="67"/>
      <c r="C51" s="67" t="s">
        <v>21</v>
      </c>
      <c r="D51" s="67"/>
      <c r="E51" s="111">
        <v>268981</v>
      </c>
      <c r="F51" s="112">
        <v>390848</v>
      </c>
      <c r="G51" s="71">
        <v>270019</v>
      </c>
      <c r="H51" s="71">
        <f>E51+F51-G51</f>
        <v>389810</v>
      </c>
      <c r="I51" s="113">
        <v>348789</v>
      </c>
    </row>
    <row r="52" spans="1:9" x14ac:dyDescent="0.2">
      <c r="A52" s="110"/>
      <c r="B52" s="67"/>
      <c r="C52" s="67" t="s">
        <v>66</v>
      </c>
      <c r="D52" s="67"/>
      <c r="E52" s="111">
        <v>71608.710000000006</v>
      </c>
      <c r="F52" s="112">
        <v>304063.09999999998</v>
      </c>
      <c r="G52" s="71">
        <v>203500</v>
      </c>
      <c r="H52" s="71">
        <f>E52+F52-G52</f>
        <v>172171.81</v>
      </c>
      <c r="I52" s="113">
        <v>172171.81</v>
      </c>
    </row>
    <row r="53" spans="1:9" x14ac:dyDescent="0.2">
      <c r="A53" s="110"/>
      <c r="B53" s="67"/>
      <c r="C53" s="67" t="s">
        <v>64</v>
      </c>
      <c r="D53" s="67"/>
      <c r="E53" s="111">
        <v>99905.76</v>
      </c>
      <c r="F53" s="112">
        <v>1745370</v>
      </c>
      <c r="G53" s="71">
        <v>1724923</v>
      </c>
      <c r="H53" s="71">
        <f>E53+F53-G53</f>
        <v>120352.76000000001</v>
      </c>
      <c r="I53" s="113">
        <v>120352.76</v>
      </c>
    </row>
    <row r="54" spans="1:9" ht="18.75" thickBot="1" x14ac:dyDescent="0.4">
      <c r="A54" s="29" t="s">
        <v>11</v>
      </c>
      <c r="B54" s="52"/>
      <c r="C54" s="52"/>
      <c r="D54" s="52"/>
      <c r="E54" s="57">
        <f>E50+E51+E52+E53</f>
        <v>440595.47000000003</v>
      </c>
      <c r="F54" s="54">
        <f>F50+F51+F52+F53</f>
        <v>2477281.1</v>
      </c>
      <c r="G54" s="53">
        <f>G50+G51+G52+G53</f>
        <v>2211442</v>
      </c>
      <c r="H54" s="53">
        <f>H50+H51+H52+H53</f>
        <v>706434.57000000007</v>
      </c>
      <c r="I54" s="114">
        <f>SUM(I50:I53)</f>
        <v>665413.57000000007</v>
      </c>
    </row>
    <row r="55" spans="1:9" ht="18.75" thickTop="1" x14ac:dyDescent="0.35">
      <c r="A55" s="30"/>
      <c r="B55" s="3"/>
      <c r="C55" s="3"/>
      <c r="D55" s="38"/>
      <c r="E55" s="38"/>
      <c r="F55" s="18"/>
      <c r="G55" s="28"/>
      <c r="H55" s="26"/>
      <c r="I55" s="26"/>
    </row>
    <row r="56" spans="1:9" ht="18" x14ac:dyDescent="0.35">
      <c r="A56" s="30"/>
      <c r="B56" s="3"/>
      <c r="C56" s="3"/>
      <c r="D56" s="38"/>
      <c r="E56" s="38"/>
      <c r="F56" s="18"/>
      <c r="G56" s="115"/>
      <c r="H56" s="18"/>
      <c r="I56" s="18"/>
    </row>
    <row r="57" spans="1:9" ht="1.5" customHeight="1" x14ac:dyDescent="0.35">
      <c r="A57" s="31"/>
      <c r="B57" s="116"/>
      <c r="C57" s="116"/>
      <c r="D57" s="70"/>
      <c r="E57" s="70"/>
      <c r="F57" s="23"/>
      <c r="G57" s="23"/>
      <c r="H57" s="23"/>
      <c r="I57" s="23"/>
    </row>
    <row r="58" spans="1:9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0" orientation="portrait" useFirstPageNumber="1" r:id="rId1"/>
  <headerFooter alignWithMargins="0">
    <oddFooter>&amp;L&amp;"Arial,Kurzíva"Zastupitelstvo Olomouckého kraje 19. 6. 2017
5.1.- Rozpočet Olomouckého kraje 2016 - závěrečný účet
Příloha č.14: Financování hospodaření příspěvkových organizací Olomouckého kraje&amp;R&amp;"Arial,Kurzíva"Strana &amp;P (celkem 500)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32</vt:i4>
      </vt:variant>
    </vt:vector>
  </HeadingPairs>
  <TitlesOfParts>
    <vt:vector size="62" baseType="lpstr">
      <vt:lpstr>Rekapitulace dle oblasti</vt:lpstr>
      <vt:lpstr>1035</vt:lpstr>
      <vt:lpstr>1036</vt:lpstr>
      <vt:lpstr>1037</vt:lpstr>
      <vt:lpstr>1038</vt:lpstr>
      <vt:lpstr>1108</vt:lpstr>
      <vt:lpstr>1109</vt:lpstr>
      <vt:lpstr>1110</vt:lpstr>
      <vt:lpstr>1128</vt:lpstr>
      <vt:lpstr>1129</vt:lpstr>
      <vt:lpstr>1130</vt:lpstr>
      <vt:lpstr>1131</vt:lpstr>
      <vt:lpstr>1132</vt:lpstr>
      <vt:lpstr>1133</vt:lpstr>
      <vt:lpstr>1134</vt:lpstr>
      <vt:lpstr>1152</vt:lpstr>
      <vt:lpstr>1162</vt:lpstr>
      <vt:lpstr>1171</vt:lpstr>
      <vt:lpstr>1173</vt:lpstr>
      <vt:lpstr>1216</vt:lpstr>
      <vt:lpstr>1218</vt:lpstr>
      <vt:lpstr>1306</vt:lpstr>
      <vt:lpstr>1307</vt:lpstr>
      <vt:lpstr>1308</vt:lpstr>
      <vt:lpstr>1309</vt:lpstr>
      <vt:lpstr>1310</vt:lpstr>
      <vt:lpstr>1353</vt:lpstr>
      <vt:lpstr>1403</vt:lpstr>
      <vt:lpstr>1404</vt:lpstr>
      <vt:lpstr>1405</vt:lpstr>
      <vt:lpstr>'Rekapitulace dle oblasti'!A</vt:lpstr>
      <vt:lpstr>'Rekapitulace dle oblasti'!Názvy_tisku</vt:lpstr>
      <vt:lpstr>'1035'!Oblast_tisku</vt:lpstr>
      <vt:lpstr>'1036'!Oblast_tisku</vt:lpstr>
      <vt:lpstr>'1037'!Oblast_tisku</vt:lpstr>
      <vt:lpstr>'1038'!Oblast_tisku</vt:lpstr>
      <vt:lpstr>'1108'!Oblast_tisku</vt:lpstr>
      <vt:lpstr>'1109'!Oblast_tisku</vt:lpstr>
      <vt:lpstr>'1110'!Oblast_tisku</vt:lpstr>
      <vt:lpstr>'1128'!Oblast_tisku</vt:lpstr>
      <vt:lpstr>'1129'!Oblast_tisku</vt:lpstr>
      <vt:lpstr>'1130'!Oblast_tisku</vt:lpstr>
      <vt:lpstr>'1131'!Oblast_tisku</vt:lpstr>
      <vt:lpstr>'1132'!Oblast_tisku</vt:lpstr>
      <vt:lpstr>'1133'!Oblast_tisku</vt:lpstr>
      <vt:lpstr>'1134'!Oblast_tisku</vt:lpstr>
      <vt:lpstr>'1152'!Oblast_tisku</vt:lpstr>
      <vt:lpstr>'1162'!Oblast_tisku</vt:lpstr>
      <vt:lpstr>'1171'!Oblast_tisku</vt:lpstr>
      <vt:lpstr>'1173'!Oblast_tisku</vt:lpstr>
      <vt:lpstr>'1216'!Oblast_tisku</vt:lpstr>
      <vt:lpstr>'1218'!Oblast_tisku</vt:lpstr>
      <vt:lpstr>'1306'!Oblast_tisku</vt:lpstr>
      <vt:lpstr>'1307'!Oblast_tisku</vt:lpstr>
      <vt:lpstr>'1308'!Oblast_tisku</vt:lpstr>
      <vt:lpstr>'1309'!Oblast_tisku</vt:lpstr>
      <vt:lpstr>'1310'!Oblast_tisku</vt:lpstr>
      <vt:lpstr>'1353'!Oblast_tisku</vt:lpstr>
      <vt:lpstr>'1403'!Oblast_tisku</vt:lpstr>
      <vt:lpstr>'1404'!Oblast_tisku</vt:lpstr>
      <vt:lpstr>'1405'!Oblast_tisku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2017-05-25T09:59:23Z</cp:lastPrinted>
  <dcterms:created xsi:type="dcterms:W3CDTF">2008-01-24T08:46:29Z</dcterms:created>
  <dcterms:modified xsi:type="dcterms:W3CDTF">2017-06-02T08:39:59Z</dcterms:modified>
</cp:coreProperties>
</file>