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0" yWindow="165" windowWidth="15480" windowHeight="11190"/>
  </bookViews>
  <sheets>
    <sheet name="rekapitulace" sheetId="3" r:id="rId1"/>
    <sheet name="Individální dotace" sheetId="1" r:id="rId2"/>
    <sheet name="ORJ 03" sheetId="5" r:id="rId3"/>
    <sheet name="ORJ 08" sheetId="7" r:id="rId4"/>
    <sheet name="ORJ 09" sheetId="8" r:id="rId5"/>
    <sheet name="ORJ 10" sheetId="9" r:id="rId6"/>
    <sheet name="ORJ 11" sheetId="10" r:id="rId7"/>
    <sheet name="ORJ 12" sheetId="11" r:id="rId8"/>
    <sheet name="ORJ 14" sheetId="12" r:id="rId9"/>
    <sheet name="ORJ 18" sheetId="13" r:id="rId10"/>
    <sheet name="ORJ 99" sheetId="14" r:id="rId11"/>
  </sheets>
  <definedNames>
    <definedName name="_xlnm.Print_Titles" localSheetId="0">rekapitulace!$6:$7</definedName>
    <definedName name="_xlnm.Print_Area" localSheetId="1">'Individální dotace'!$A$1:$E$254</definedName>
    <definedName name="_xlnm.Print_Area" localSheetId="4">'ORJ 09'!$A$1:$D$365</definedName>
    <definedName name="_xlnm.Print_Area" localSheetId="6">'ORJ 11'!$A$1:$D$139</definedName>
    <definedName name="_xlnm.Print_Area" localSheetId="0">rekapitulace!$A$1:$H$137</definedName>
  </definedNames>
  <calcPr calcId="162913"/>
</workbook>
</file>

<file path=xl/calcChain.xml><?xml version="1.0" encoding="utf-8"?>
<calcChain xmlns="http://schemas.openxmlformats.org/spreadsheetml/2006/main">
  <c r="G129" i="3" l="1"/>
  <c r="F91" i="3" l="1"/>
  <c r="F39" i="3"/>
  <c r="B451" i="9" l="1"/>
  <c r="D87" i="10" l="1"/>
  <c r="D135" i="10"/>
  <c r="E233" i="1"/>
  <c r="G122" i="3" l="1"/>
  <c r="G94" i="3" l="1"/>
  <c r="G93" i="3"/>
  <c r="G92" i="3"/>
  <c r="D44" i="11"/>
  <c r="B44" i="11"/>
  <c r="G64" i="3"/>
  <c r="G61" i="3"/>
  <c r="G58" i="3"/>
  <c r="G91" i="3" l="1"/>
  <c r="G26" i="3"/>
  <c r="G32" i="3"/>
  <c r="G35" i="3"/>
  <c r="G39" i="3"/>
  <c r="G42" i="3"/>
  <c r="F42" i="3"/>
  <c r="G16" i="3"/>
  <c r="D118" i="9" l="1"/>
  <c r="B118" i="9"/>
  <c r="D66" i="9"/>
  <c r="E199" i="1"/>
  <c r="G13" i="3" s="1"/>
  <c r="E211" i="1"/>
  <c r="C211" i="1"/>
  <c r="C199" i="1"/>
  <c r="D112" i="13" l="1"/>
  <c r="G113" i="3" s="1"/>
  <c r="B112" i="13"/>
  <c r="D77" i="13"/>
  <c r="G112" i="3" s="1"/>
  <c r="B77" i="13"/>
  <c r="D45" i="13"/>
  <c r="G111" i="3" s="1"/>
  <c r="B45" i="13"/>
  <c r="D24" i="13"/>
  <c r="B24" i="13"/>
  <c r="E250" i="1"/>
  <c r="G17" i="3" s="1"/>
  <c r="C250" i="1"/>
  <c r="B121" i="13" l="1"/>
  <c r="B123" i="13" s="1"/>
  <c r="D121" i="13"/>
  <c r="D123" i="13" s="1"/>
  <c r="G110" i="3"/>
  <c r="G109" i="3" s="1"/>
  <c r="G108" i="3" s="1"/>
  <c r="D115" i="12"/>
  <c r="G107" i="3" s="1"/>
  <c r="B115" i="12"/>
  <c r="D41" i="12"/>
  <c r="G101" i="3" s="1"/>
  <c r="B41" i="12"/>
  <c r="D22" i="12"/>
  <c r="G98" i="3" s="1"/>
  <c r="B22" i="12"/>
  <c r="D12" i="12"/>
  <c r="G97" i="3" s="1"/>
  <c r="B12" i="12"/>
  <c r="D29" i="12"/>
  <c r="G99" i="3" s="1"/>
  <c r="B29" i="12"/>
  <c r="D35" i="12"/>
  <c r="G100" i="3" s="1"/>
  <c r="B35" i="12"/>
  <c r="D107" i="12"/>
  <c r="G106" i="3" s="1"/>
  <c r="B107" i="12"/>
  <c r="D100" i="12"/>
  <c r="G105" i="3" s="1"/>
  <c r="B100" i="12"/>
  <c r="B85" i="12"/>
  <c r="D85" i="12"/>
  <c r="D71" i="12"/>
  <c r="G103" i="3" s="1"/>
  <c r="B71" i="12"/>
  <c r="C233" i="1"/>
  <c r="D42" i="11"/>
  <c r="B42" i="11"/>
  <c r="D26" i="11"/>
  <c r="B26" i="11"/>
  <c r="B23" i="11"/>
  <c r="B8" i="11"/>
  <c r="D12" i="11"/>
  <c r="B12" i="11"/>
  <c r="D40" i="11"/>
  <c r="B40" i="11"/>
  <c r="C226" i="1"/>
  <c r="E226" i="1"/>
  <c r="G15" i="3" s="1"/>
  <c r="B117" i="12" l="1"/>
  <c r="B119" i="12" s="1"/>
  <c r="G96" i="3"/>
  <c r="G95" i="3" s="1"/>
  <c r="G104" i="3"/>
  <c r="G102" i="3" s="1"/>
  <c r="D117" i="12"/>
  <c r="D119" i="12" s="1"/>
  <c r="D26" i="14"/>
  <c r="G117" i="3" s="1"/>
  <c r="B26" i="14"/>
  <c r="F117" i="3" s="1"/>
  <c r="D12" i="14"/>
  <c r="G116" i="3" s="1"/>
  <c r="G115" i="3" s="1"/>
  <c r="B12" i="14"/>
  <c r="B28" i="14" s="1"/>
  <c r="B194" i="8"/>
  <c r="E22" i="1"/>
  <c r="C22" i="1"/>
  <c r="G12" i="3" l="1"/>
  <c r="F116" i="3"/>
  <c r="F115" i="3" s="1"/>
  <c r="D28" i="14"/>
  <c r="B393" i="5"/>
  <c r="D393" i="5"/>
  <c r="B19" i="5"/>
  <c r="F19" i="3" s="1"/>
  <c r="D19" i="5"/>
  <c r="D263" i="5"/>
  <c r="G22" i="3" s="1"/>
  <c r="G20" i="3" s="1"/>
  <c r="G18" i="3" s="1"/>
  <c r="B263" i="5"/>
  <c r="D237" i="5"/>
  <c r="B237" i="5"/>
  <c r="D193" i="7"/>
  <c r="B193" i="7"/>
  <c r="D142" i="7"/>
  <c r="B142" i="7"/>
  <c r="D376" i="7"/>
  <c r="B376" i="7"/>
  <c r="D363" i="7"/>
  <c r="B363" i="7"/>
  <c r="D340" i="7"/>
  <c r="B340" i="7"/>
  <c r="D330" i="7"/>
  <c r="B330" i="7"/>
  <c r="G9" i="3" l="1"/>
  <c r="G8" i="3" s="1"/>
  <c r="B395" i="5"/>
  <c r="D395" i="5"/>
  <c r="B43" i="7"/>
  <c r="B35" i="7"/>
  <c r="D63" i="7"/>
  <c r="B63" i="7"/>
  <c r="D54" i="7"/>
  <c r="B54" i="7"/>
  <c r="B26" i="7"/>
  <c r="D26" i="7"/>
  <c r="G31" i="3" l="1"/>
  <c r="G29" i="3" s="1"/>
  <c r="G24" i="3" s="1"/>
  <c r="D8" i="7"/>
  <c r="B8" i="7"/>
  <c r="B378" i="7" s="1"/>
  <c r="B380" i="7" s="1"/>
  <c r="E14" i="1"/>
  <c r="C14" i="1"/>
  <c r="G90" i="3" l="1"/>
  <c r="B135" i="10"/>
  <c r="G89" i="3"/>
  <c r="B87" i="10"/>
  <c r="D59" i="10"/>
  <c r="G88" i="3" s="1"/>
  <c r="B59" i="10"/>
  <c r="D24" i="10"/>
  <c r="G87" i="3" s="1"/>
  <c r="B24" i="10"/>
  <c r="D15" i="10"/>
  <c r="G86" i="3" s="1"/>
  <c r="B15" i="10"/>
  <c r="E6" i="1"/>
  <c r="E252" i="1" s="1"/>
  <c r="C6" i="1"/>
  <c r="C252" i="1" s="1"/>
  <c r="G85" i="3" l="1"/>
  <c r="G84" i="3" s="1"/>
  <c r="B137" i="10"/>
  <c r="B139" i="10" s="1"/>
  <c r="D137" i="10"/>
  <c r="D1252" i="9"/>
  <c r="B1252" i="9"/>
  <c r="D1243" i="9"/>
  <c r="B1243" i="9"/>
  <c r="D1219" i="9"/>
  <c r="B1219" i="9"/>
  <c r="D1079" i="9"/>
  <c r="G79" i="3" s="1"/>
  <c r="B1079" i="9"/>
  <c r="D1067" i="9"/>
  <c r="G78" i="3" s="1"/>
  <c r="B1067" i="9"/>
  <c r="F78" i="3" s="1"/>
  <c r="D1038" i="9"/>
  <c r="B1038" i="9"/>
  <c r="D965" i="9"/>
  <c r="B965" i="9"/>
  <c r="D947" i="9"/>
  <c r="G74" i="3" s="1"/>
  <c r="B947" i="9"/>
  <c r="D816" i="9"/>
  <c r="G73" i="3" s="1"/>
  <c r="B816" i="9"/>
  <c r="D479" i="9"/>
  <c r="B479" i="9"/>
  <c r="D451" i="9"/>
  <c r="G70" i="3" s="1"/>
  <c r="G69" i="3" s="1"/>
  <c r="D192" i="9"/>
  <c r="G68" i="3" s="1"/>
  <c r="B192" i="9"/>
  <c r="D152" i="9"/>
  <c r="B152" i="9"/>
  <c r="D146" i="9"/>
  <c r="B146" i="9"/>
  <c r="D138" i="9"/>
  <c r="B138" i="9"/>
  <c r="D78" i="9"/>
  <c r="B78" i="9"/>
  <c r="B66" i="9"/>
  <c r="G77" i="3" l="1"/>
  <c r="G72" i="3"/>
  <c r="G57" i="3" s="1"/>
  <c r="G119" i="3" s="1"/>
  <c r="D1254" i="9"/>
  <c r="D1256" i="9" s="1"/>
  <c r="F59" i="3"/>
  <c r="B1254" i="9"/>
  <c r="B1256" i="9" s="1"/>
  <c r="D361" i="8"/>
  <c r="B361" i="8"/>
  <c r="D352" i="8"/>
  <c r="B352" i="8"/>
  <c r="D322" i="8"/>
  <c r="G54" i="3" s="1"/>
  <c r="G51" i="3" s="1"/>
  <c r="B322" i="8"/>
  <c r="D313" i="8"/>
  <c r="B313" i="8"/>
  <c r="D295" i="8"/>
  <c r="B295" i="8"/>
  <c r="D259" i="8"/>
  <c r="B259" i="8"/>
  <c r="D253" i="8"/>
  <c r="G49" i="3" s="1"/>
  <c r="G48" i="3" s="1"/>
  <c r="G45" i="3" s="1"/>
  <c r="B253" i="8"/>
  <c r="D240" i="8"/>
  <c r="B240" i="8"/>
  <c r="D188" i="8"/>
  <c r="B188" i="8"/>
  <c r="D43" i="7"/>
  <c r="D378" i="7" s="1"/>
  <c r="B363" i="8" l="1"/>
  <c r="B365" i="8" s="1"/>
  <c r="D363" i="8"/>
  <c r="F109" i="3"/>
  <c r="F108" i="3" s="1"/>
  <c r="F102" i="3"/>
  <c r="F96" i="3"/>
  <c r="F85" i="3"/>
  <c r="F84" i="3" s="1"/>
  <c r="F95" i="3" l="1"/>
  <c r="F69" i="3"/>
  <c r="F77" i="3"/>
  <c r="F72" i="3"/>
  <c r="F64" i="3"/>
  <c r="F61" i="3"/>
  <c r="F58" i="3"/>
  <c r="F52" i="3"/>
  <c r="F55" i="3"/>
  <c r="F54" i="3"/>
  <c r="F53" i="3"/>
  <c r="F49" i="3"/>
  <c r="F48" i="3" s="1"/>
  <c r="F46" i="3"/>
  <c r="F12" i="3"/>
  <c r="F44" i="3"/>
  <c r="F36" i="3"/>
  <c r="F35" i="3" s="1"/>
  <c r="F34" i="3"/>
  <c r="F33" i="3"/>
  <c r="F31" i="3"/>
  <c r="F30" i="3"/>
  <c r="F29" i="3" s="1"/>
  <c r="F28" i="3"/>
  <c r="F26" i="3" s="1"/>
  <c r="F11" i="3"/>
  <c r="F21" i="3"/>
  <c r="F20" i="3" s="1"/>
  <c r="F18" i="3" s="1"/>
  <c r="F57" i="3" l="1"/>
  <c r="F8" i="3"/>
  <c r="F9" i="3"/>
  <c r="F32" i="3"/>
  <c r="F24" i="3"/>
  <c r="F45" i="3"/>
  <c r="F51" i="3"/>
  <c r="F119" i="3" l="1"/>
</calcChain>
</file>

<file path=xl/sharedStrings.xml><?xml version="1.0" encoding="utf-8"?>
<sst xmlns="http://schemas.openxmlformats.org/spreadsheetml/2006/main" count="3315" uniqueCount="2189">
  <si>
    <t>A. Dotační tituly</t>
  </si>
  <si>
    <t>B. Ostatní příspěvky</t>
  </si>
  <si>
    <t>v Kč</t>
  </si>
  <si>
    <t>ORJ</t>
  </si>
  <si>
    <t>Příjemce</t>
  </si>
  <si>
    <t>Skutečnost</t>
  </si>
  <si>
    <t>Celkem</t>
  </si>
  <si>
    <t>Rekapitulace</t>
  </si>
  <si>
    <t xml:space="preserve">Oblast školství </t>
  </si>
  <si>
    <t xml:space="preserve">Oblast sociálních věcí </t>
  </si>
  <si>
    <t xml:space="preserve">Oblast dopravy </t>
  </si>
  <si>
    <t>Oblast kultury</t>
  </si>
  <si>
    <t xml:space="preserve">Oblast zdravotnictví </t>
  </si>
  <si>
    <t>Vráceno  v roce 2017</t>
  </si>
  <si>
    <t>Celkem k použití v rozpočtu na rok 2017</t>
  </si>
  <si>
    <t xml:space="preserve">Odbor </t>
  </si>
  <si>
    <t>UZ</t>
  </si>
  <si>
    <t>Odbor kancelář ředitele</t>
  </si>
  <si>
    <t xml:space="preserve">Dotační program: </t>
  </si>
  <si>
    <t xml:space="preserve">Rezerva Olomouckého kraje pro případ řešení krizové situace nebo mimořádné události </t>
  </si>
  <si>
    <t>Program na podporu JSDH a SDH</t>
  </si>
  <si>
    <t xml:space="preserve">Dotační tituly: </t>
  </si>
  <si>
    <t>Dotace na pořízení, rekonstrukci, opravu požární techniky a nákup věcného vybavení JSDH obcí Olomouckého kraje</t>
  </si>
  <si>
    <t xml:space="preserve">Dotace pro JSDH obí Olomouckého kraje na nákup dopravních aut na zařízení </t>
  </si>
  <si>
    <t>Dotace na činnosti, akce a projekty hasičů, spolků a pobočných spolků hasičů Olomouckého kraje</t>
  </si>
  <si>
    <t xml:space="preserve">Odbor ekonomický </t>
  </si>
  <si>
    <t>Individuální dotace</t>
  </si>
  <si>
    <t>Odbor strategického rozvoje kraje</t>
  </si>
  <si>
    <t>Program na podporu podnikání</t>
  </si>
  <si>
    <t>Podpora soutěží propagujících podnikatele</t>
  </si>
  <si>
    <t>Podpora poradenství pro podnikatele</t>
  </si>
  <si>
    <t>Program na podporu místních produktů</t>
  </si>
  <si>
    <t xml:space="preserve">Podpora regionálního značení </t>
  </si>
  <si>
    <t>Podpora farmářských trhů</t>
  </si>
  <si>
    <t>Program památkové péče v Olomouckém kraji</t>
  </si>
  <si>
    <t>Obnova kulturních památek</t>
  </si>
  <si>
    <t>Obnova staveb drobné architektury místního významu</t>
  </si>
  <si>
    <t>Program obnovy venkova Olomouckého kraje</t>
  </si>
  <si>
    <t>Podpora zpracování územně plánovací dokumentace</t>
  </si>
  <si>
    <t xml:space="preserve">Podpora realizace integrovaných projektů mikroregionů a MAS se sídlem v OK </t>
  </si>
  <si>
    <t>Program RIS 3 Olomouckého kraje</t>
  </si>
  <si>
    <t>OP 1 Inovační vouchery Olomouckého kraje</t>
  </si>
  <si>
    <t xml:space="preserve">OP 2 Studentské inovace ve firmách </t>
  </si>
  <si>
    <t>Program návratné finanční výpomoci MAS se sídlem na území Olomouckého kraje</t>
  </si>
  <si>
    <t xml:space="preserve">Odbor životního prostředí a zemědělství </t>
  </si>
  <si>
    <t>Dotace na podporu lesních ekosystémů</t>
  </si>
  <si>
    <t>Program na podporu začínajících včelařů na území Olomouckého kraje</t>
  </si>
  <si>
    <t>Dotace obcím na území Olomouckého kraje na řešení mimořádných událostí v oblasti vodohospodářské infrastruktury</t>
  </si>
  <si>
    <t>Řešení mimořádné situace na infrastruktuře vodovodů a kanalizací</t>
  </si>
  <si>
    <t>Řešení mimořádné situace na vodních dílech a realizace opatření k předcházení a odstraňování následků povodní</t>
  </si>
  <si>
    <t>Program na podporu aktivit v oblasti životního prostředí a zemědělství</t>
  </si>
  <si>
    <t xml:space="preserve">Podpora propagačních, vzdělávacích a osvětových akcí zaměřených na tématiku živnostního prostředí a zemědělství  </t>
  </si>
  <si>
    <t>Podpora aktivit přispívajících k zachování nebo zlepšení různorodosti přírody a krajiny</t>
  </si>
  <si>
    <t xml:space="preserve">Podpora činnosti záchranných stanic pro handicapované živočichy </t>
  </si>
  <si>
    <t xml:space="preserve">Podpora zájmových spolků a organizací, předmětem  jejichž činnosti je oblast životního prostředí a zemědělství </t>
  </si>
  <si>
    <t>Podpora akcí zaměřených na tématiku životního prostředí a zemědělství a aktivit přispívajících k zachování nebo zlepšení různorodosti přírody a krajiny</t>
  </si>
  <si>
    <t>Odbor školství, sportu a kultury</t>
  </si>
  <si>
    <t xml:space="preserve">Studijní stipendium Olomouckého kraje na studium v zahraniční </t>
  </si>
  <si>
    <t>Program podpory kultury v Olomouckém kraji</t>
  </si>
  <si>
    <t xml:space="preserve">Víceletá podpora významných kulturních akcí </t>
  </si>
  <si>
    <t xml:space="preserve">Program na podporu sportu v Olomouckém kraji </t>
  </si>
  <si>
    <t xml:space="preserve">Podpora celoroční sportovní činnosti </t>
  </si>
  <si>
    <t xml:space="preserve">Podpora sportovních akcí </t>
  </si>
  <si>
    <t xml:space="preserve">Program na podporu volnočasových a tělovýchovných aktivit v Olomouckém kraji </t>
  </si>
  <si>
    <t>Program na podporu sportovní činnosti dětí a mládeže v Olomouckém kraji</t>
  </si>
  <si>
    <t>Program podpory práce s dětmi a mládeží pro nestátní neziskové organizace v Olomouckém kraji</t>
  </si>
  <si>
    <t>Podpora environmentálního vzdělávání, výchovy a osvěty v Olomouckém kraji</t>
  </si>
  <si>
    <t>Program na podporu terciárního vzdělávání na vysokých školách v Olomouckém kraji</t>
  </si>
  <si>
    <t xml:space="preserve">Odbor sociálních věcí </t>
  </si>
  <si>
    <t xml:space="preserve">Dotační program pro sociální oblast </t>
  </si>
  <si>
    <t>Podpora prevence kriminality</t>
  </si>
  <si>
    <t>Podpora integrace romských komunit</t>
  </si>
  <si>
    <t>Podpora prorodinných aktivit</t>
  </si>
  <si>
    <t xml:space="preserve">Podpora aktivit směřujících k sociálnímu začleňování </t>
  </si>
  <si>
    <t>Program finanční podpory poskytování sociálních služeb v Olomuckém kraji - Podprogram č. 2</t>
  </si>
  <si>
    <t xml:space="preserve">Odbor dopravy a silničního hospodářství </t>
  </si>
  <si>
    <t>Podpora opatření pro zvýšení bezpečnosti provozu na pozemních komunikacích</t>
  </si>
  <si>
    <t>Podpora budování a rekonstrukce přechodů pro chodce</t>
  </si>
  <si>
    <t>Podpora výstavby a oprav cyklostezek</t>
  </si>
  <si>
    <t xml:space="preserve">Odbor zdravotnictví </t>
  </si>
  <si>
    <t>Program pro oblast protidrogové prevence</t>
  </si>
  <si>
    <t>Kontaktní a poradenské služby</t>
  </si>
  <si>
    <t>Terénní programy pro problémové uživatele jiných návykových látek a osoby na nich závislé</t>
  </si>
  <si>
    <t>Ambulantní léčba závislostí na tabákových výrobcích, alkoholu a jiných návykových látkách</t>
  </si>
  <si>
    <t>Programy následné péče, které zajišťují poskytovatelé zdravotních služeb a jiná zařízení</t>
  </si>
  <si>
    <t>Adiktologické služby ve výkonu trestu odnětí svobody nebo ve vazbě</t>
  </si>
  <si>
    <t>Program na podporu zdraví a zdravého životního stylu</t>
  </si>
  <si>
    <t>Podpora ozdravných a rehabilitačních pobytů pro specifické skupiny obyvatel</t>
  </si>
  <si>
    <t>Podpora zdravotně-preventivních aktivit a výchovy ke zdraví pro všechny skupiny obyvatel</t>
  </si>
  <si>
    <t xml:space="preserve">Podpora činnosti organizací podporujících zdravotně znevýhodněné občany </t>
  </si>
  <si>
    <t xml:space="preserve">Podpora akcí zaměřených na zvyšování odborných kompetencí pracovníků ve zdravotnictví </t>
  </si>
  <si>
    <t>Program pro vzdělávání ve zdravotnictví</t>
  </si>
  <si>
    <t>Odbor tajemníka hejtmana</t>
  </si>
  <si>
    <t>Program na podporu cestovního ruchu a zahraničních vztahů</t>
  </si>
  <si>
    <t>Nadregionální akce cestovního ruchu</t>
  </si>
  <si>
    <t xml:space="preserve">Podpora rozvoje zahraničních vztahů Olomouckého kraje </t>
  </si>
  <si>
    <t xml:space="preserve">Podpora zkvalitnění služeb turistických informačních center v Olomouckém kraji </t>
  </si>
  <si>
    <t>Podpora cestovního ruchu v turistických regionech Jeseníky a Střední Morava</t>
  </si>
  <si>
    <t>Podpora kinematografie v turistických regionech Jeseníky a Střední Morava</t>
  </si>
  <si>
    <t xml:space="preserve">Dotace celkem </t>
  </si>
  <si>
    <t>Skutečnost k 31.12.2016</t>
  </si>
  <si>
    <t>11.  Dotace poskytnuté z rozpočtu Olomouckého kraje v roce 2016</t>
  </si>
  <si>
    <t>Vráceno v roce 2017</t>
  </si>
  <si>
    <t>Dotační tituly:</t>
  </si>
  <si>
    <t xml:space="preserve">Dary - věcné </t>
  </si>
  <si>
    <t>Návratná finanční výpomoc</t>
  </si>
  <si>
    <t>Individuální žádosti</t>
  </si>
  <si>
    <t>Program na podporu talentů v Olomouckém kraji v roce 2016</t>
  </si>
  <si>
    <t>Podpora talentovaných žáků a studentů v Olomouckém kraji 2016</t>
  </si>
  <si>
    <t>Podpora škol vychovávajících talentovanou mládež v Olomouckém kraji 2016</t>
  </si>
  <si>
    <t xml:space="preserve">Program na podporu polytechnického vzdělávání a řemesel v Olomouckém kraji </t>
  </si>
  <si>
    <t>Učňovské stipendium Olomouckého kraje</t>
  </si>
  <si>
    <t xml:space="preserve">Stipendia pro žáky technických oborů vzdělání zakončených maturitní zkouškou </t>
  </si>
  <si>
    <t>Program na podoru mezinárodních výměnných pobytů mládeže a mezinárodních vzdělávacích programů</t>
  </si>
  <si>
    <t>Výjezd dětí a mládeže do zahraničí</t>
  </si>
  <si>
    <t xml:space="preserve">Organizace výměnného pobytu pro děti, žáky a studenty ze zahraničních partnerských škol a školských zařízení </t>
  </si>
  <si>
    <t xml:space="preserve">Kofinancování mezinárodních vzdělávacích programů </t>
  </si>
  <si>
    <t>Environmentální vzdělávání, výchova a osvěta v Olomouckém kraji v roce 2016</t>
  </si>
  <si>
    <t>Podpora environmentálního vzdělávání, výchovy a osvěty v Olomouckém kraji v roce 2016</t>
  </si>
  <si>
    <t xml:space="preserve">Zelená škola Olomouckého kraje </t>
  </si>
  <si>
    <t xml:space="preserve">Vratky od příspěvkových organizací - účelové příspěvky z rozpočtu Olomouckého kraje </t>
  </si>
  <si>
    <t>Podpora akcí zaměřených na tématiku životního prostředí a zemědělství a aktivit přispívajících k zachování nebo zlepšení různorodosti přírody a krajiny (UZ 469)</t>
  </si>
  <si>
    <t>Program kinematografie v turistických regionech Jeseníky a Střední Morava (UZ 584)</t>
  </si>
  <si>
    <t>Kariérový a personální servis, s. r. o.</t>
  </si>
  <si>
    <t>Krajská rada seniorů Olomouckého kraje – pobočný spolek Rady seniorů České republiky</t>
  </si>
  <si>
    <t>Pro Poznání</t>
  </si>
  <si>
    <t>Prime Communications, s.r.o.</t>
  </si>
  <si>
    <t>Doležal Josef</t>
  </si>
  <si>
    <t>ProMancus, o.p.s.</t>
  </si>
  <si>
    <t>Moravskoslezský kraj (Benjamín, příspěvková organizace)</t>
  </si>
  <si>
    <t>Jdeme Autistům Naproti, z.s.</t>
  </si>
  <si>
    <t>Město Kojetín</t>
  </si>
  <si>
    <t>Město Loštice</t>
  </si>
  <si>
    <t>Obec Hlubočky</t>
  </si>
  <si>
    <t>Město Žulová</t>
  </si>
  <si>
    <t>Obec Libina</t>
  </si>
  <si>
    <t>Město Plumlov</t>
  </si>
  <si>
    <t>Město Hanušovice</t>
  </si>
  <si>
    <t>Město Mohelnice</t>
  </si>
  <si>
    <t xml:space="preserve">Charita Olomouc  </t>
  </si>
  <si>
    <t xml:space="preserve">Oblastní charita Přerov     </t>
  </si>
  <si>
    <t xml:space="preserve">Osvětová beseda, o. p. s.  </t>
  </si>
  <si>
    <t xml:space="preserve">Společenství Romů na Moravě Romano jekhetaniben pre Morava, Spolek                    </t>
  </si>
  <si>
    <t>RC Heřmánek z.s.</t>
  </si>
  <si>
    <t>Žebřík, z.s.</t>
  </si>
  <si>
    <t>Náruč dětem z.s.</t>
  </si>
  <si>
    <t>DUHA Klub Rodinka</t>
  </si>
  <si>
    <t>Rodinné centrum Pohádka z.s.</t>
  </si>
  <si>
    <t>Občanská společnost DSI, z.s.</t>
  </si>
  <si>
    <t>RC Vikýrek, z.s.</t>
  </si>
  <si>
    <t>Síť mateřských center o. s.</t>
  </si>
  <si>
    <t>ISIS – občanské sdružení pro pomoc náhradním rodinám</t>
  </si>
  <si>
    <t>Centrum pro rodiny s dvojčaty a vícerčaty, z.s.</t>
  </si>
  <si>
    <t>Charita Konice</t>
  </si>
  <si>
    <t>OLiVy, z.s.</t>
  </si>
  <si>
    <t>Rodinné centrum Provázek, z. s.</t>
  </si>
  <si>
    <t>RODINNÉ CENTRUM SLUNÍČKO Držovice, z.s.</t>
  </si>
  <si>
    <t>Rodinné centrum Sluníčko v Přerově, z.s.</t>
  </si>
  <si>
    <t xml:space="preserve">MC Žirafa Šternberk </t>
  </si>
  <si>
    <t>Mateřské centrum Prostějov, z.s.</t>
  </si>
  <si>
    <t>Rodinné centrum Klásek, z.s.</t>
  </si>
  <si>
    <t>Rozvišť, o.s.</t>
  </si>
  <si>
    <t>Centrum pro rodinu Ráj, z.s.</t>
  </si>
  <si>
    <t>Centrum pro rodinu Jitřenka z.s.</t>
  </si>
  <si>
    <t>MC Krteček Jeseník</t>
  </si>
  <si>
    <t>Centrum pro rodinný život, z.s.</t>
  </si>
  <si>
    <t>Středisko rané péče SPRP</t>
  </si>
  <si>
    <t>OSEČÁNEK, z.s.</t>
  </si>
  <si>
    <t>Povzbuzení, z.s.</t>
  </si>
  <si>
    <t xml:space="preserve">Sun Drive Communications s.r.o. </t>
  </si>
  <si>
    <t xml:space="preserve">Maltézská pomoc, o. p. s.  </t>
  </si>
  <si>
    <t xml:space="preserve">ProMancus, o.p.s. </t>
  </si>
  <si>
    <t>Mezi námi, o.p.s.</t>
  </si>
  <si>
    <t xml:space="preserve">DĚTSKÝ KLÍČ Šumperk, o.p.s. </t>
  </si>
  <si>
    <t>NIPI bezbariérové prostředí, o.p.s.</t>
  </si>
  <si>
    <t>Občanské sdružení Klub seniorů Brodek u Přerova</t>
  </si>
  <si>
    <t>Národní rada osob se zdravotním postižením České republiky</t>
  </si>
  <si>
    <t>SPOLU Olomouc, z. s.</t>
  </si>
  <si>
    <t xml:space="preserve">Asociace poskytovatelů sociálních služeb České republiky, o. s.  </t>
  </si>
  <si>
    <t xml:space="preserve">Potravinová banka v Olomouckém kraji z. s. </t>
  </si>
  <si>
    <t xml:space="preserve">Sdružení obrany spotřebitelů Moravy a Slezska, z.s. </t>
  </si>
  <si>
    <t>Klub českých turistů odbor zdravotně postižených</t>
  </si>
  <si>
    <t xml:space="preserve">Moravský senior, z.s. </t>
  </si>
  <si>
    <t>Klub seniorů Rouské - Všechovice, z.s.</t>
  </si>
  <si>
    <t>Regionální unie seniorů</t>
  </si>
  <si>
    <t>Spolek Trend vozíčkářů Olomouc</t>
  </si>
  <si>
    <t>P-centrum</t>
  </si>
  <si>
    <t>Charita Olomouc</t>
  </si>
  <si>
    <t>Sdružení D, z.ú.</t>
  </si>
  <si>
    <t>Cyrilometodějské gymnázium,ZŠ a MŠ v Prostějově</t>
  </si>
  <si>
    <t>Armáda spásy v České republice, z. s.</t>
  </si>
  <si>
    <t>Bílý kruh bezpečí, z.s.</t>
  </si>
  <si>
    <t>Člověk v tísni, o.p.s.</t>
  </si>
  <si>
    <t>Darmoděj z.ú.</t>
  </si>
  <si>
    <t>DĚTSKÝ KLÍČ Šumperk, o.p.s.</t>
  </si>
  <si>
    <t>Diakonie ČCE - středisko v Sobotíně</t>
  </si>
  <si>
    <t>Domov se zvláštním režimem Bílsko, o. p. s.</t>
  </si>
  <si>
    <t>Duševní zdraví, o.p.s.</t>
  </si>
  <si>
    <t>ELIM - křesťanská společnost pro evangelizaci a diakonii Hranice</t>
  </si>
  <si>
    <t>Charita Hranice</t>
  </si>
  <si>
    <t>Charita Javorník</t>
  </si>
  <si>
    <t>Charita Kojetín</t>
  </si>
  <si>
    <t>Charita Prostějov</t>
  </si>
  <si>
    <t>Charita Šternberk</t>
  </si>
  <si>
    <t>Charita Šumperk</t>
  </si>
  <si>
    <t>Charita Valašské Meziříčí</t>
  </si>
  <si>
    <t>Charita Zábřeh</t>
  </si>
  <si>
    <t>Jasněnka, z.s.</t>
  </si>
  <si>
    <t>JITRO Olomouc, o.p.s.</t>
  </si>
  <si>
    <t>Jsme tady, o.p.s.</t>
  </si>
  <si>
    <t>Maltézská pomoc, o.p.s.</t>
  </si>
  <si>
    <t>o.s. Kappa-Help</t>
  </si>
  <si>
    <t>Oblastní charita Přerov</t>
  </si>
  <si>
    <t>Pamatováček, o.p.s.</t>
  </si>
  <si>
    <t>P-centrum, spolek</t>
  </si>
  <si>
    <t>PONTIS Šumperk, o.p.s.</t>
  </si>
  <si>
    <t>Poradna pro občanství / Občanská a lidská práva</t>
  </si>
  <si>
    <t>Pro Vás, z.s.</t>
  </si>
  <si>
    <t>Soužití 2005, o.p.s.</t>
  </si>
  <si>
    <t>SOZE, z.s.</t>
  </si>
  <si>
    <t>Společnost Mana, o.p.s.</t>
  </si>
  <si>
    <t>Společnost Podané ruce, o.p.s.</t>
  </si>
  <si>
    <t>Spolek Trend vozíčkářů</t>
  </si>
  <si>
    <t>SPOLU Olomouc, z.s.</t>
  </si>
  <si>
    <t>Středisko rané péče SPRP Olomouc</t>
  </si>
  <si>
    <t>TyfloCentrum Olomouc, o.p.s.</t>
  </si>
  <si>
    <t>Zahrada 2000, z.s.</t>
  </si>
  <si>
    <t>Celkem za odbor</t>
  </si>
  <si>
    <t>Odbor ekonomický - ORJ 07</t>
  </si>
  <si>
    <t>Odbor sociálních věcí - ORJ 11</t>
  </si>
  <si>
    <t>Odbor strategického rozvoje kraje - ORJ 08</t>
  </si>
  <si>
    <t>Regionální agentura pro rozvoj Střední Moravy</t>
  </si>
  <si>
    <t>SPAZ o.s.-Farmářské trhy Přerov</t>
  </si>
  <si>
    <t>Univerzita Palackého v Olomouci</t>
  </si>
  <si>
    <t>KHK Projekt BussinesPoint</t>
  </si>
  <si>
    <t xml:space="preserve">MedchemBio </t>
  </si>
  <si>
    <t>KUNST, spol. s r.o.,  Hranice</t>
  </si>
  <si>
    <t>AgroBioChem, s.r.o., Olomouc</t>
  </si>
  <si>
    <t>AVENTRO, a.s., Olomouc</t>
  </si>
  <si>
    <t>BioApex s.r.o.Olomouc</t>
  </si>
  <si>
    <t>FAGRON a.s. Olomouc</t>
  </si>
  <si>
    <t>CHEMAP AGRO s.r.o. Olomouc</t>
  </si>
  <si>
    <t>OlChemIm s.r.o. Olomouc</t>
  </si>
  <si>
    <t>TRISOL farm s.r.o. Olomouc</t>
  </si>
  <si>
    <t>FARMAK, a.s. Olomouc</t>
  </si>
  <si>
    <t>FERMAT Stroje Lipník, s.r.o.</t>
  </si>
  <si>
    <t>Medihope, s.r.o., Prostějov</t>
  </si>
  <si>
    <t>SAJM COMP s.r.o., Olomouc</t>
  </si>
  <si>
    <t>UNIVIT s.r.o., Uničov</t>
  </si>
  <si>
    <t>Výstaviště Flora Olomouc, a.s., Olomouc</t>
  </si>
  <si>
    <t>BioPatterns s.r.o., Olomouc</t>
  </si>
  <si>
    <t>GRANETTE &amp; STAROREŽNÁ Distilleries a.s., Prostějov</t>
  </si>
  <si>
    <t>H&amp;D a.s., Prostějov</t>
  </si>
  <si>
    <t>Koyo Bearings Česká republika,s.r.o.</t>
  </si>
  <si>
    <t>Fortová pevnost s.r.o</t>
  </si>
  <si>
    <t>Dům u parku, s.r.o.
Olomouc,</t>
  </si>
  <si>
    <t xml:space="preserve">Výstaviště Flora Olomouc, a.s., </t>
  </si>
  <si>
    <t>Římskokatolická farnost Uhelná</t>
  </si>
  <si>
    <t>Římskokatolická farnost Náklo</t>
  </si>
  <si>
    <t>Farní sbor Českobratrské církve evangelické v Olomouci</t>
  </si>
  <si>
    <t>Římskokatolická farnost Šumvald</t>
  </si>
  <si>
    <t xml:space="preserve"> Římskokatolická farnost Dolany u Olomouce</t>
  </si>
  <si>
    <t>Římskokatolická farnost kostela sv. Mikuláše v Horce nad Moravou</t>
  </si>
  <si>
    <t>Pravoslavná církevní obec v Chudobíně</t>
  </si>
  <si>
    <t>Římskokatolická farnost Velký Újezd u Olomouce</t>
  </si>
  <si>
    <t>Římskokatolická farnost Olomouc-Hejčín</t>
  </si>
  <si>
    <t>Římskokatolická akademická farnost Náklo Olomouc</t>
  </si>
  <si>
    <t>Římskokatolická farnost Nová Hradečná</t>
  </si>
  <si>
    <t>Římskokatolická farnost Povýšení svatého kříže Prostějov</t>
  </si>
  <si>
    <t>Římskokatolická farnost Prostějov - Vrahovice</t>
  </si>
  <si>
    <t>Římskokatolická farnost svatého Petra a Pavla Prostějov</t>
  </si>
  <si>
    <t>Římskokatolická farnost Nezamyslice na Hané</t>
  </si>
  <si>
    <t>Římskokatolická farnost Olšany u Prostějov</t>
  </si>
  <si>
    <t>Římskokatolická farnost Němčice nad Hanou</t>
  </si>
  <si>
    <t>Římskokatolická farnost Přerov</t>
  </si>
  <si>
    <t>Římskokatolická farnost Stará Ves u Přerova</t>
  </si>
  <si>
    <t>Římskokatolická farnost Dubicko</t>
  </si>
  <si>
    <t>Římskokatolická farnost Libina</t>
  </si>
  <si>
    <t>Římskokatolická farnost Bratrušov</t>
  </si>
  <si>
    <t>Římskokatolická farnost Velké Losiny</t>
  </si>
  <si>
    <t>Římskokatolická farnost Mohelnice</t>
  </si>
  <si>
    <t>Římskokatolická farnost Lesnice</t>
  </si>
  <si>
    <t>Římskokatolická farnost Třeština</t>
  </si>
  <si>
    <t>Římskokatolická farnost Vidnava</t>
  </si>
  <si>
    <t>Královská kanonie premonstrátů na Strahov, Praha</t>
  </si>
  <si>
    <t>Římskokatolická farnost Litovel</t>
  </si>
  <si>
    <t>Římskokatolická farnost Štěpánov u Olomouce</t>
  </si>
  <si>
    <t>Římskokatolická farnost Soběchleby u Hranic na Morava</t>
  </si>
  <si>
    <t>Společenství vlastnílů Olomoucká 12, Šternberk</t>
  </si>
  <si>
    <t>Město Uničov</t>
  </si>
  <si>
    <t>Klub voj. historie Olomouc</t>
  </si>
  <si>
    <t>ŘKF Bohuslavice u Konice</t>
  </si>
  <si>
    <t>ŘKF Paseka</t>
  </si>
  <si>
    <t>ŘKF Kladky</t>
  </si>
  <si>
    <t>ŘKF  Oskava</t>
  </si>
  <si>
    <t>ŘKF  Staré Město pod Sněžníkem</t>
  </si>
  <si>
    <t>Alena Aichová</t>
  </si>
  <si>
    <t>Amazonit, 790 65 Kobylá nad Vidnavkou 104</t>
  </si>
  <si>
    <t>Město Hranice</t>
  </si>
  <si>
    <t>Město Javorník - Bílý Potok</t>
  </si>
  <si>
    <t>Město Javorník - Javorník</t>
  </si>
  <si>
    <t>Město Jeseník</t>
  </si>
  <si>
    <t>Město Konice - Konice</t>
  </si>
  <si>
    <t>Město Konice - Runářov</t>
  </si>
  <si>
    <t>Město Kostelec na Hané</t>
  </si>
  <si>
    <t>Město Lipník nad Bečvou - Lipník nad Bečvou I-Město</t>
  </si>
  <si>
    <t xml:space="preserve">Město Lipník nad Bečvou - Loučka </t>
  </si>
  <si>
    <t xml:space="preserve">Město Lipník nad Bečvou - Nové Dvory </t>
  </si>
  <si>
    <t>Město Moravský Beroun</t>
  </si>
  <si>
    <t>Město Němčice nad Hanou</t>
  </si>
  <si>
    <t>Město Staré Město</t>
  </si>
  <si>
    <t>Město Štíty</t>
  </si>
  <si>
    <t>Město Tovačov *</t>
  </si>
  <si>
    <t>Město Úsov</t>
  </si>
  <si>
    <t>Město Vidnava</t>
  </si>
  <si>
    <t>Město Zábřeh</t>
  </si>
  <si>
    <t>Město Zlaté Hory</t>
  </si>
  <si>
    <t>Městys Brodek u Prostějova</t>
  </si>
  <si>
    <t>Městys Dřevohostice</t>
  </si>
  <si>
    <t>Městys Hustopeče nad Bečvou - Hustopeče n/B.</t>
  </si>
  <si>
    <t>Městys Hustopeče nad Bečvou - Vysoká</t>
  </si>
  <si>
    <t>Městys Náměšť na Hané</t>
  </si>
  <si>
    <t>MĚSTYS NEZAMYSLICE</t>
  </si>
  <si>
    <t>Městys Velký Újezd</t>
  </si>
  <si>
    <t>Obec Alojzov</t>
  </si>
  <si>
    <t>Obec Babice</t>
  </si>
  <si>
    <t>Obec Bělá pod Pradědem</t>
  </si>
  <si>
    <t>Obec Bělkovice-Lašťany</t>
  </si>
  <si>
    <t>Obec Beňov</t>
  </si>
  <si>
    <t>Obec Bernartice</t>
  </si>
  <si>
    <t>Obec Bezuchov</t>
  </si>
  <si>
    <t>Obec Bílá Voda</t>
  </si>
  <si>
    <t>Obec Bílsko</t>
  </si>
  <si>
    <t>Obec Bohuňovice</t>
  </si>
  <si>
    <t>Obec Bohuňovice-Trusovice</t>
  </si>
  <si>
    <t>Obec Bohuslavice-PV</t>
  </si>
  <si>
    <t>Obec Bohuslavice-SU</t>
  </si>
  <si>
    <t>Obec Bohuslávky</t>
  </si>
  <si>
    <t>Obec Bochoř</t>
  </si>
  <si>
    <t>Obec Bouzov</t>
  </si>
  <si>
    <t>Obec Bratrušov</t>
  </si>
  <si>
    <t>Obec Brníčko</t>
  </si>
  <si>
    <t>Obec Brodek u Konice</t>
  </si>
  <si>
    <t>Obec Březsko</t>
  </si>
  <si>
    <t>Obec Buk</t>
  </si>
  <si>
    <t>Obec Buková</t>
  </si>
  <si>
    <t>Obec Býškovice</t>
  </si>
  <si>
    <t>Obec Císařov</t>
  </si>
  <si>
    <t>Obec Čechy</t>
  </si>
  <si>
    <t>Obec Čechy pod Kosířem</t>
  </si>
  <si>
    <t>Obec Černotín</t>
  </si>
  <si>
    <t>Obec Česká Ves</t>
  </si>
  <si>
    <t>obec Daskabát</t>
  </si>
  <si>
    <t>Obec Dlouhá Loučka</t>
  </si>
  <si>
    <t>Obec Dlouhomilov</t>
  </si>
  <si>
    <t>Obec Dobrčice</t>
  </si>
  <si>
    <t>Obec Dobrochov</t>
  </si>
  <si>
    <t>Obec Dolany</t>
  </si>
  <si>
    <t>Obec Dolní Újezd-Dolní Újezd</t>
  </si>
  <si>
    <t>Obec Domašov nad Bystřicí</t>
  </si>
  <si>
    <t>Obec Domaželice</t>
  </si>
  <si>
    <t>Obec Drahanovice</t>
  </si>
  <si>
    <t>Obec Držovice</t>
  </si>
  <si>
    <t>Obec Dřevnovice</t>
  </si>
  <si>
    <t>Obec Dubicko</t>
  </si>
  <si>
    <t>Obec Dzbel</t>
  </si>
  <si>
    <t>Obec Grygov</t>
  </si>
  <si>
    <t>Obec Hlinsko</t>
  </si>
  <si>
    <t>Obec Horní Loděnice</t>
  </si>
  <si>
    <t>Obec Horní Moštěnice</t>
  </si>
  <si>
    <t>Obec Horní Studénky</t>
  </si>
  <si>
    <t>Obec Horní Újezd</t>
  </si>
  <si>
    <t>Obec Hrabišín</t>
  </si>
  <si>
    <t>Obec Hrabová</t>
  </si>
  <si>
    <t>Obec Hrubčice</t>
  </si>
  <si>
    <t>Obec Chromeč</t>
  </si>
  <si>
    <t>Obec Jindřichov SU</t>
  </si>
  <si>
    <t>Obec Jindřichov-PR</t>
  </si>
  <si>
    <t>Obec Jívová</t>
  </si>
  <si>
    <t>Obec Klenovice na Hané</t>
  </si>
  <si>
    <t>Obec Klopina</t>
  </si>
  <si>
    <t>Obec Klopotovice</t>
  </si>
  <si>
    <t>Obec Kobylá nad Vidnavkou</t>
  </si>
  <si>
    <t>Obec Křenovice</t>
  </si>
  <si>
    <t>Obec Lešany</t>
  </si>
  <si>
    <t>Obec Lhota</t>
  </si>
  <si>
    <t>Obec Liboš</t>
  </si>
  <si>
    <t>Obec Lipinka</t>
  </si>
  <si>
    <t>Obec Lipová-Hrochov</t>
  </si>
  <si>
    <t>Obec Lipová-lázně</t>
  </si>
  <si>
    <t>Obec Lipová-Lipová</t>
  </si>
  <si>
    <t>Obec Lipová-Seč</t>
  </si>
  <si>
    <t>Obec Líšná</t>
  </si>
  <si>
    <t>Obec Líšnice</t>
  </si>
  <si>
    <t>Obec Lobodice</t>
  </si>
  <si>
    <t>Obec Loučany</t>
  </si>
  <si>
    <t>Obec Luběnice</t>
  </si>
  <si>
    <t>Obec Luká-Ješov</t>
  </si>
  <si>
    <t>Obec Lutín</t>
  </si>
  <si>
    <t>Obec Malé Hradisko</t>
  </si>
  <si>
    <t>Obec Maletín</t>
  </si>
  <si>
    <t>Obec Malhotice</t>
  </si>
  <si>
    <t>Obec Mikulovice</t>
  </si>
  <si>
    <t>Obec Milenov</t>
  </si>
  <si>
    <t>Obec Milotice nad Bečvou</t>
  </si>
  <si>
    <t>Obec Mírov</t>
  </si>
  <si>
    <t>Obec Mladějovice</t>
  </si>
  <si>
    <t>Obec Moravičany</t>
  </si>
  <si>
    <t>Obec Mořice</t>
  </si>
  <si>
    <t>Obec Mostkovice</t>
  </si>
  <si>
    <t>Obec Nemile</t>
  </si>
  <si>
    <t>Obec Nový Malín</t>
  </si>
  <si>
    <t>Obec Obědkovice</t>
  </si>
  <si>
    <t>Obec Olšany</t>
  </si>
  <si>
    <t>Obec Olšany u Prostějova</t>
  </si>
  <si>
    <t>Obec Opatovice</t>
  </si>
  <si>
    <t>Obec Oplocany</t>
  </si>
  <si>
    <t>Obec Osek nad Bečvou</t>
  </si>
  <si>
    <t>Obec Oskava</t>
  </si>
  <si>
    <t>Obec Ostružná</t>
  </si>
  <si>
    <t>Obec Otaslavice</t>
  </si>
  <si>
    <t>Obec Partutovice</t>
  </si>
  <si>
    <t>Obec Pavlov</t>
  </si>
  <si>
    <t>Obec Pěnčín</t>
  </si>
  <si>
    <t>Obec Petrov nad Desnou</t>
  </si>
  <si>
    <t>Obec Písečná</t>
  </si>
  <si>
    <t>Obec Podolí</t>
  </si>
  <si>
    <t>Obec Polomí</t>
  </si>
  <si>
    <t>Obec Postřelmůvek</t>
  </si>
  <si>
    <t>Obec Prostějovičky</t>
  </si>
  <si>
    <t>Obec Přemyslovice</t>
  </si>
  <si>
    <t>Obec Přestavlky</t>
  </si>
  <si>
    <t>Obec Radíkov</t>
  </si>
  <si>
    <t>Obec Radotín</t>
  </si>
  <si>
    <t>Obec Radslavice</t>
  </si>
  <si>
    <t>Obec Rájec</t>
  </si>
  <si>
    <t>Obec Rapotín</t>
  </si>
  <si>
    <t>Obec Rohle</t>
  </si>
  <si>
    <t>Obec Rouské</t>
  </si>
  <si>
    <t>Obec Řídeč</t>
  </si>
  <si>
    <t>Obec Říkovice</t>
  </si>
  <si>
    <t>Obec Seloutky</t>
  </si>
  <si>
    <t>Obec Senice na Hané</t>
  </si>
  <si>
    <t>Obec Skalička</t>
  </si>
  <si>
    <t>Obec Skorošice-Nýznerov</t>
  </si>
  <si>
    <t>Obec Skorošice-Skorošice</t>
  </si>
  <si>
    <t>Obec Skrbeň</t>
  </si>
  <si>
    <t>Obec Slatinky</t>
  </si>
  <si>
    <t>Obec Slavětín</t>
  </si>
  <si>
    <t>Obec Stará Červená Voda</t>
  </si>
  <si>
    <t>Obec Stařechovice</t>
  </si>
  <si>
    <t>Obec Střítež nad Ludinou</t>
  </si>
  <si>
    <t>Obec Sudkov</t>
  </si>
  <si>
    <t>Obec Suchdol-Jednov</t>
  </si>
  <si>
    <t>Obec Suchdol-Labutice</t>
  </si>
  <si>
    <t>Obec Suchdol-Suchdol</t>
  </si>
  <si>
    <t>Obec Svébohov</t>
  </si>
  <si>
    <t>Obec Svésedlice</t>
  </si>
  <si>
    <t>Obec Špičky</t>
  </si>
  <si>
    <t>Obec Štarnov</t>
  </si>
  <si>
    <t>Obec Šubířov</t>
  </si>
  <si>
    <t>Obec Šumvald - Břevenec</t>
  </si>
  <si>
    <t>Obec Těšetice</t>
  </si>
  <si>
    <t>Obec Troubelice</t>
  </si>
  <si>
    <t>Obec Troubky</t>
  </si>
  <si>
    <t>Obec Třeština</t>
  </si>
  <si>
    <t>Obec Tučín</t>
  </si>
  <si>
    <t>Obec Uhelná</t>
  </si>
  <si>
    <t>Obec Újezd</t>
  </si>
  <si>
    <t>Obec Velká Kraš</t>
  </si>
  <si>
    <t>Obec Velké Kunětice</t>
  </si>
  <si>
    <t>Obec Velké Losiny</t>
  </si>
  <si>
    <t>Obec Veselíčko</t>
  </si>
  <si>
    <t>Obec Víceměřice</t>
  </si>
  <si>
    <t>Obec Vícov</t>
  </si>
  <si>
    <t>Obec Vikýřovice</t>
  </si>
  <si>
    <t>Obec Vilémov</t>
  </si>
  <si>
    <t>Obec Vlčice</t>
  </si>
  <si>
    <t>Obec Vrbátky</t>
  </si>
  <si>
    <t>Obec Vrchoslavice</t>
  </si>
  <si>
    <t>Obec Vřesovice</t>
  </si>
  <si>
    <t>Obec Zábeštní Lhota*</t>
  </si>
  <si>
    <t>Obec Zborov</t>
  </si>
  <si>
    <t>Obec Zdětín</t>
  </si>
  <si>
    <t>Obec Želatovice</t>
  </si>
  <si>
    <t>Statutární město Olomouc</t>
  </si>
  <si>
    <t>Statutární město Prostějov</t>
  </si>
  <si>
    <t>Statutární město Přerov</t>
  </si>
  <si>
    <t>Obec Bílovice-Lutotín</t>
  </si>
  <si>
    <t>Obec Čehovice</t>
  </si>
  <si>
    <t>Obec Dolní Újezd</t>
  </si>
  <si>
    <t>Obec Hrabůvka</t>
  </si>
  <si>
    <t>Obec Krumsín</t>
  </si>
  <si>
    <t>Obec Laškov</t>
  </si>
  <si>
    <t>Obec Niva</t>
  </si>
  <si>
    <t>Obec Otinoves</t>
  </si>
  <si>
    <t>Obec Radvanice</t>
  </si>
  <si>
    <t>Obec Střeň</t>
  </si>
  <si>
    <t>Obec Tršice</t>
  </si>
  <si>
    <t>Obec Vranovice-Kelčice</t>
  </si>
  <si>
    <t>Český svaz bojovníků za svobodu</t>
  </si>
  <si>
    <t>Československá obec legionářská</t>
  </si>
  <si>
    <t>Hasičský záchranný sbor OK</t>
  </si>
  <si>
    <t>Letecký spolek gen. Fr. Peřiny, Olomouc</t>
  </si>
  <si>
    <t>Obec Palonín</t>
  </si>
  <si>
    <t>Rescue Olomouc-Sdružení dobr.záchr.</t>
  </si>
  <si>
    <t>SH ČMS - Krajské sdružení hasičů OK</t>
  </si>
  <si>
    <t>SH ČSM - SDH Zákřov</t>
  </si>
  <si>
    <t>Vojenské sdružení rehabilitovaných, z.s.</t>
  </si>
  <si>
    <t>Asociace požárního sportu</t>
  </si>
  <si>
    <t>Moravská hasičská jednota</t>
  </si>
  <si>
    <t>SDH Horní Újezd</t>
  </si>
  <si>
    <t>SDH Jindřichov</t>
  </si>
  <si>
    <t>SDH Osek nad Bečvou</t>
  </si>
  <si>
    <t>SDH Paršovice</t>
  </si>
  <si>
    <t>SDH Provodovice</t>
  </si>
  <si>
    <t>SDH Radslavice</t>
  </si>
  <si>
    <t>SDH Střítež nad Ludinou</t>
  </si>
  <si>
    <t>SDH Všechovice</t>
  </si>
  <si>
    <t>SH ČMS - KSH OK</t>
  </si>
  <si>
    <t>SH ČMS - Okrsek Hanácký</t>
  </si>
  <si>
    <t>SH ČMS - Okrsek Uničov</t>
  </si>
  <si>
    <t>SH ČMS - OSH Jeseník</t>
  </si>
  <si>
    <t>SH ČMS - OSH Olomouc</t>
  </si>
  <si>
    <t>SH ČMS - OSH Prostějov</t>
  </si>
  <si>
    <t>SH ČMS - OSH Přerov</t>
  </si>
  <si>
    <t>SH ČMS - OSH Šumperk</t>
  </si>
  <si>
    <t>SH ČMS - SDH Bělkovice-Lašťany</t>
  </si>
  <si>
    <t>SH ČMS - SDH Bílá Voda</t>
  </si>
  <si>
    <t>SH ČMS - SDH Bílovice</t>
  </si>
  <si>
    <t>SH ČMS - SDH Bludov</t>
  </si>
  <si>
    <t>SH ČMS - SDH Bohdíkov</t>
  </si>
  <si>
    <t>SH ČMS - SDH Bohuňovice</t>
  </si>
  <si>
    <t>SH ČMS - SDH Bohuslavice</t>
  </si>
  <si>
    <t>SH ČMS - SDH Bousín</t>
  </si>
  <si>
    <t>SH ČMS - SDH Bouzov</t>
  </si>
  <si>
    <t>SH ČMS - SDH Brodek u Prostějova</t>
  </si>
  <si>
    <t>SH ČMS - SDH Břevenec</t>
  </si>
  <si>
    <t>SH ČMS - SDH Buková</t>
  </si>
  <si>
    <t>SH ČMS - SDH Červenka</t>
  </si>
  <si>
    <t>SH ČMS - SDH Dolany</t>
  </si>
  <si>
    <t>SH ČMS - SDH Dolní Libina</t>
  </si>
  <si>
    <t>SH ČMS - SDH Doloplazy</t>
  </si>
  <si>
    <t>SH ČMS - SDH Drahlov</t>
  </si>
  <si>
    <t>SH ČMS - SDH Dřevnovice</t>
  </si>
  <si>
    <t>SH ČMS - SDH Dub nad Moravou</t>
  </si>
  <si>
    <t>SH ČMS - SDH Dubicko</t>
  </si>
  <si>
    <t>SH ČMS - SDH Dzbel</t>
  </si>
  <si>
    <t>SH ČMS - SDH Hamry</t>
  </si>
  <si>
    <t>SH ČMS - SDH Haňovice</t>
  </si>
  <si>
    <t>SH ČMS - SDH Hlubočky</t>
  </si>
  <si>
    <t>SH ČMS - SDH Horka nad Moravou</t>
  </si>
  <si>
    <t>SH ČMS - SDH Hostice</t>
  </si>
  <si>
    <t>SH ČMS - SDH Hrabišín</t>
  </si>
  <si>
    <t>SH ČMS - SDH Hrabová</t>
  </si>
  <si>
    <t>SH ČMS - SDH Hrochov</t>
  </si>
  <si>
    <t>SH ČMS - SDH Huzová</t>
  </si>
  <si>
    <t>SH ČMS - SDH Chválkovice</t>
  </si>
  <si>
    <t>SH ČMS - SDH Ivaň</t>
  </si>
  <si>
    <t>SH ČMS - SDH Jeseník</t>
  </si>
  <si>
    <t>SH ČMS - SDH Ješov</t>
  </si>
  <si>
    <t>SH ČMS - SDH Kelčice</t>
  </si>
  <si>
    <t>SH ČMS - SDH Klopina</t>
  </si>
  <si>
    <t>SH ČMS - SDH Klopotovice</t>
  </si>
  <si>
    <t>SH ČMS - SDH Klužínek</t>
  </si>
  <si>
    <t>SH ČMS - SDH Kobeřice</t>
  </si>
  <si>
    <t>SH ČMS - SDH Kostelec na Hané</t>
  </si>
  <si>
    <t>SH ČMS - SDH Kožušany - Tážaly</t>
  </si>
  <si>
    <t>SH ČMS - SDH Lazce</t>
  </si>
  <si>
    <t>SH ČMS - SDH Loučany</t>
  </si>
  <si>
    <t>SH ČMS - SDH Majetín</t>
  </si>
  <si>
    <t>SH ČMS - SDH Medlov</t>
  </si>
  <si>
    <t>SH ČMS - SDH Měrotín</t>
  </si>
  <si>
    <t>SH ČMS - SDH Mezice</t>
  </si>
  <si>
    <t>SH ČMS - SDH Mikulovice</t>
  </si>
  <si>
    <t>SH ČMS - SDH Mohelnice</t>
  </si>
  <si>
    <t>SH ČMS - SDH Mostkov</t>
  </si>
  <si>
    <t>SH ČMS - SDH Náměšť na Hané</t>
  </si>
  <si>
    <t>SH ČMS - SDH Němčice nad Hanou</t>
  </si>
  <si>
    <t>SH ČMS - SDH Nemile</t>
  </si>
  <si>
    <t>SH ČMS - SDH Niva</t>
  </si>
  <si>
    <t>SH ČMS - SDH Nová Dědina</t>
  </si>
  <si>
    <t>SH ČMS - SDH Nová Hradečná</t>
  </si>
  <si>
    <t>SH ČMS - SDH Nové Dvory</t>
  </si>
  <si>
    <t>SH ČMS - SDH Olešnice</t>
  </si>
  <si>
    <t>SH ČMS - SDH Olšany</t>
  </si>
  <si>
    <t>SH ČMS - SDH Olšovec</t>
  </si>
  <si>
    <t>SH ČMS - SDH Oprostovice</t>
  </si>
  <si>
    <t>SH ČMS - SDH Pavlov</t>
  </si>
  <si>
    <t>SH ČMS - SDH Pěnčín</t>
  </si>
  <si>
    <t>SH ČMS - SDH Písařov</t>
  </si>
  <si>
    <t>SH ČMS - SDH Plumlov</t>
  </si>
  <si>
    <t>SH ČMS - SDH Postřelmůvek</t>
  </si>
  <si>
    <t>SH ČMS - SDH Prosenice</t>
  </si>
  <si>
    <t>SH ČMS - SDH Příkazy</t>
  </si>
  <si>
    <t>SH ČMS - SDH Radíkov</t>
  </si>
  <si>
    <t>SH ČMS - SDH Raškov</t>
  </si>
  <si>
    <t>SH ČMS - SDH Řídeč</t>
  </si>
  <si>
    <t>SH ČMS - SDH Skorošice</t>
  </si>
  <si>
    <t>SH ČMS - SDH Skrbeň</t>
  </si>
  <si>
    <t>SH ČMS - SDH Svésedlice</t>
  </si>
  <si>
    <t>SH ČMS - SDH Štarnov</t>
  </si>
  <si>
    <t>SH ČMS - SDH Štíty</t>
  </si>
  <si>
    <t>SH ČMS - SDH Tovačov</t>
  </si>
  <si>
    <t>SH ČMS - SDH Troubelice</t>
  </si>
  <si>
    <t>SH ČMS - SDH Troubky</t>
  </si>
  <si>
    <t>SH ČMS - SDH Tršice</t>
  </si>
  <si>
    <t>SH ČMS - SDH Trusovice</t>
  </si>
  <si>
    <t>SH ČMS - SDH Třeština</t>
  </si>
  <si>
    <t>SH ČMS - SDH Újezd</t>
  </si>
  <si>
    <t>SH ČMS - SDH Uničov</t>
  </si>
  <si>
    <t>SH ČMS - SDH v Opatovicích</t>
  </si>
  <si>
    <t>SH ČMS - SDH Velká</t>
  </si>
  <si>
    <t>SH ČMS - SDH Velké Kunětice</t>
  </si>
  <si>
    <t>SH ČMS - SDH Velký Týnec</t>
  </si>
  <si>
    <t>SH ČMS - SDH Víceměřice</t>
  </si>
  <si>
    <t>SH ČMS - SDH Vícov</t>
  </si>
  <si>
    <t>SH ČMS - SDH Vidnava</t>
  </si>
  <si>
    <t>SH ČMS - SDH Vikýřovice</t>
  </si>
  <si>
    <t>SH ČMS - SDH Vilémov</t>
  </si>
  <si>
    <t>SH ČMS - SDH Vlčice</t>
  </si>
  <si>
    <t>SH ČMS - SDH Vrahovice</t>
  </si>
  <si>
    <t>SH ČMS - SDH Vrchoslavice</t>
  </si>
  <si>
    <t>SH ČMS - SDH Žádlovice</t>
  </si>
  <si>
    <t>SHČMS, SDH Bohuslávky</t>
  </si>
  <si>
    <t>Sportovní klub při HZS OK</t>
  </si>
  <si>
    <t>Odbor životního prostřední a zemědělství - ORJ 09</t>
  </si>
  <si>
    <t>Povodí Moravy, s.p., Brno</t>
  </si>
  <si>
    <t>Asociace kuchařů a cukrářů České republiky</t>
  </si>
  <si>
    <t>Odpady Olomouckého kraje, z.s., Olomouc</t>
  </si>
  <si>
    <t>Agrární komora Olomouckého kraje</t>
  </si>
  <si>
    <t>Knajblová Eva, Bc., Pěnčín</t>
  </si>
  <si>
    <t>Šváček Miroslav, Hranice</t>
  </si>
  <si>
    <t>Lesní družstvo, Skalička</t>
  </si>
  <si>
    <t>Hanuška Marian, Mikulov</t>
  </si>
  <si>
    <t>Václav Pop, Lipník nad Bečvou</t>
  </si>
  <si>
    <t>Rýpar Ladislav, Jindřichov</t>
  </si>
  <si>
    <t>Nádeníček Rudolf, Lipník nad Bečvou</t>
  </si>
  <si>
    <t>Válek Jaromír, Dolní Bečva</t>
  </si>
  <si>
    <t>Kudláček Petr, Horní Nětčice</t>
  </si>
  <si>
    <t>Lesy Jedlí, s.r.o., Jedlí</t>
  </si>
  <si>
    <t>Kuttich Karel, Ing., Šumperk</t>
  </si>
  <si>
    <t>Voldánová Blažena, Hranice</t>
  </si>
  <si>
    <t>Pajdla Petr, Hrabůvka</t>
  </si>
  <si>
    <t>Střední lesnická škola Hranice</t>
  </si>
  <si>
    <t>Stupárek Pavel, Ing., Olšovec</t>
  </si>
  <si>
    <t>Valenta Petr, Jedlí</t>
  </si>
  <si>
    <t>Dostál Jiří, Loučka</t>
  </si>
  <si>
    <t>Šindler Luděk, Lazníky</t>
  </si>
  <si>
    <t>Vrbová Irena, Nové Město nad Metují</t>
  </si>
  <si>
    <t>Janásek Antonín, Lipník nad Bečvou</t>
  </si>
  <si>
    <t>Přikryl Stanislav, Bohuslávky</t>
  </si>
  <si>
    <t>Jan Grézl, Olomouc</t>
  </si>
  <si>
    <t>Hýžová Ivana, Střítež nad Ludinou</t>
  </si>
  <si>
    <t>Kozák Ivan, Šumperk</t>
  </si>
  <si>
    <t xml:space="preserve">Kaulerová Vaňková Vladislava Mgr. </t>
  </si>
  <si>
    <t>Římskokatolická farnost Drahotuše</t>
  </si>
  <si>
    <t>Šatánek Petr, Jindřichov</t>
  </si>
  <si>
    <t>Úsovsko a.s., Klopina</t>
  </si>
  <si>
    <t>Loštická lesní s.r.o., Loštice</t>
  </si>
  <si>
    <t>Šímová Lucie, MUDr., Dolní Studénky</t>
  </si>
  <si>
    <t>Voldán Petr, Partutovice</t>
  </si>
  <si>
    <t>NIKA dřevoprodej, s.r.o., Olomouc</t>
  </si>
  <si>
    <t>Ondra František, Ing., Jindřichov</t>
  </si>
  <si>
    <t>Spojené lesy s.r.o., Rýmařov</t>
  </si>
  <si>
    <t>Obecní lesy Bludov s.r.o., Bludov</t>
  </si>
  <si>
    <t>Obecní lesy Lipová - lázně, s.r.o., Lipová - lázně</t>
  </si>
  <si>
    <t>Mornstein-Zierotinová Karla, Mgr., Bludov</t>
  </si>
  <si>
    <t>Lošťáková Helena, Prostějov</t>
  </si>
  <si>
    <t>Davidová Marcela, Ing., Praha</t>
  </si>
  <si>
    <t>Sohr Jan, Partutovice</t>
  </si>
  <si>
    <t>Hapala Jaromír, Střítež nad Ludinou</t>
  </si>
  <si>
    <t>Pinkava Jan, JUDr., Luká</t>
  </si>
  <si>
    <t xml:space="preserve">Pinkava Lubomír, Ing., Luká </t>
  </si>
  <si>
    <t>KOBZ s.r.o., Jezernice</t>
  </si>
  <si>
    <t>Stojan Jakub, Ing., Teplice nad Bečvou</t>
  </si>
  <si>
    <t>Pospíšilík Radek, Přerov</t>
  </si>
  <si>
    <t>Patáková Anna, Skrbeň</t>
  </si>
  <si>
    <t>Bouzovské lesy s.r.o., Bouzov</t>
  </si>
  <si>
    <t xml:space="preserve">Arcibiskupské lesy a statky Olomouc s.r.o., </t>
  </si>
  <si>
    <t>Římskokatolická farnost Střítež nad Ludinou</t>
  </si>
  <si>
    <t>Röder Aleš, Střítež nad Ludinou</t>
  </si>
  <si>
    <t>Mík Libor, Střítež nad Ludinou</t>
  </si>
  <si>
    <t>Progles s.r.o., Jičín</t>
  </si>
  <si>
    <t>Obchodní společnost singularistů, s.r.o., Uhřičice</t>
  </si>
  <si>
    <t>Hojgr Bořivoj, Vernířovice</t>
  </si>
  <si>
    <t>Horák Libor, Hustopeče nad Bečvou</t>
  </si>
  <si>
    <t>Dudík Karel, Oprostovice</t>
  </si>
  <si>
    <t>Král Čeněk, Jindřichov</t>
  </si>
  <si>
    <t>Buchta Petr, Mgr., Jeseník</t>
  </si>
  <si>
    <t>Michálek Tomáš, Ing., Brno</t>
  </si>
  <si>
    <t>Pinkavová Jana, Luká</t>
  </si>
  <si>
    <t>Staněk Josef, Hustopeče nad Bečvou</t>
  </si>
  <si>
    <t>Venus Josef, Ing., Velká Bystřice</t>
  </si>
  <si>
    <t>Zábřežská lesní, s.r.o., Lukavice</t>
  </si>
  <si>
    <t>Lesní statek Třemešek, v.o.s., Oskava</t>
  </si>
  <si>
    <t>Ekoltes Hranice, a.s., Hranice</t>
  </si>
  <si>
    <t>MP Lesy, spol. s r.o., Benešov</t>
  </si>
  <si>
    <t>Doubrava les, s.r.o., Křenovice</t>
  </si>
  <si>
    <t>Lesy města Prostějova, s.r.o., Prostějov</t>
  </si>
  <si>
    <t>Tagros a.s., Troubelice</t>
  </si>
  <si>
    <t>Bělecký Mlýn s.r.o., Olomouc</t>
  </si>
  <si>
    <t>Lesy města Mohelnice, s.r.o., Mohelnice</t>
  </si>
  <si>
    <t>Martin Vaculík, Lobodice</t>
  </si>
  <si>
    <t>Metropolitní kapitula u svatého Václava v Olomouci</t>
  </si>
  <si>
    <t>Biskupová Marie, Jindřichov</t>
  </si>
  <si>
    <t>Welfare Corp s.r.o., Praha</t>
  </si>
  <si>
    <t>Marwood s.r.o., Hlína</t>
  </si>
  <si>
    <t>Svatopluk Lengál, Grygov</t>
  </si>
  <si>
    <t>Obec Krchleby</t>
  </si>
  <si>
    <t>Obec Hačky</t>
  </si>
  <si>
    <t>Obec Pavlovice u Přerova</t>
  </si>
  <si>
    <t>Obec Jindřichov</t>
  </si>
  <si>
    <t>Obec Všechovice</t>
  </si>
  <si>
    <t>Obec Rakov</t>
  </si>
  <si>
    <t>Obec Domašov u Šternberk</t>
  </si>
  <si>
    <t>Obec Sobíšky</t>
  </si>
  <si>
    <t>Obec Vápenná</t>
  </si>
  <si>
    <t>Obec Huzová</t>
  </si>
  <si>
    <t>Obec Norberčany</t>
  </si>
  <si>
    <t>Stojan Antonín, Ing., Vlkoš</t>
  </si>
  <si>
    <t>Deutscher Petr, Opatovice</t>
  </si>
  <si>
    <t>Opatovické lesní singulární družstvo, Opatovice</t>
  </si>
  <si>
    <t>Obec Myslejovice</t>
  </si>
  <si>
    <t>Obec Polom</t>
  </si>
  <si>
    <t>Obec Horní Těšice</t>
  </si>
  <si>
    <t>Obec Jestřebí</t>
  </si>
  <si>
    <t>Město Javorník</t>
  </si>
  <si>
    <t>Obec Vernířovice</t>
  </si>
  <si>
    <t>Technické služby Litovel</t>
  </si>
  <si>
    <t>Obec Paršovice</t>
  </si>
  <si>
    <t>Obec Dolní Těšice</t>
  </si>
  <si>
    <t>Lesy města Olomouce, a.s.</t>
  </si>
  <si>
    <t>Obec Sobotín</t>
  </si>
  <si>
    <t>Obec Paseka</t>
  </si>
  <si>
    <t>Martin Berčík, Kojetín</t>
  </si>
  <si>
    <t>Město Šternberk</t>
  </si>
  <si>
    <t>Rýpar Petr, Střítež nad Ludinou</t>
  </si>
  <si>
    <t>Obec Štěpánov</t>
  </si>
  <si>
    <t>Obec Provodovice</t>
  </si>
  <si>
    <t>Městys Hustopeče nad Bečvou</t>
  </si>
  <si>
    <t>Obec Teplice nad Bečvou</t>
  </si>
  <si>
    <t>Město Potštát</t>
  </si>
  <si>
    <t>Uhlířová Dagmar, Charváty</t>
  </si>
  <si>
    <t>Hamlová Alena, Olomouc</t>
  </si>
  <si>
    <t>Melo Roman, Ing., Přerov</t>
  </si>
  <si>
    <t>Dostálek Jiří</t>
  </si>
  <si>
    <t>Sosík Jaromír, Olomouc</t>
  </si>
  <si>
    <t>Kolář František, Olomouc</t>
  </si>
  <si>
    <t>Stojan Lubomír, Přerov</t>
  </si>
  <si>
    <t>Holubec Milan, Horka nad Moravou</t>
  </si>
  <si>
    <t>Kavka Oldřich, Týn nad Bečvou</t>
  </si>
  <si>
    <t>Císařová Kateřina, Mgr., Javoříčko</t>
  </si>
  <si>
    <t>Kubíček František, Zborov</t>
  </si>
  <si>
    <t>Foukalová Eva, Radkova Lhota</t>
  </si>
  <si>
    <t>Kužílek Tomáš, Osek nad Bečvou</t>
  </si>
  <si>
    <t>Pokorný Rostislav, Loučná nad Desnou</t>
  </si>
  <si>
    <t>Hlochová Jana, Staměřice</t>
  </si>
  <si>
    <t>Dostálová Jiřina, Kopřivná</t>
  </si>
  <si>
    <t>Bazala Petr, Litovel</t>
  </si>
  <si>
    <t>Pavliňák Aleš, Přemyslovice</t>
  </si>
  <si>
    <t>Gallas Jan, Stražisko</t>
  </si>
  <si>
    <t>Lutera Jaroslav, Mostkovice</t>
  </si>
  <si>
    <t>Šembera Petr, Prostějov</t>
  </si>
  <si>
    <t>Heřmanová Miroslava, Úsov</t>
  </si>
  <si>
    <t>Halenka Miloslav, Polkovice</t>
  </si>
  <si>
    <t>Januš Jiří, Ing., Hradčany</t>
  </si>
  <si>
    <t>Pejř Miroslav, Suchdol</t>
  </si>
  <si>
    <t>Vinklerová Michaela, Oldřichov</t>
  </si>
  <si>
    <t>Bosák Martin, Ing. , Kojetín</t>
  </si>
  <si>
    <t>Zdenek Michal, Nový Malín</t>
  </si>
  <si>
    <t>Hansl Jaroslav, Olšany u Prostějova</t>
  </si>
  <si>
    <t>Maderová Silvie, Mgr., Olomouc</t>
  </si>
  <si>
    <t>Gybas Josef, Mgr., Polkovice</t>
  </si>
  <si>
    <t>Jordán Karel, Ing. Střítež nad Ludinou</t>
  </si>
  <si>
    <t>Plaček Vlastimil, Olomouc</t>
  </si>
  <si>
    <t>Skoumalová Adéla, Bc., Zábřeh</t>
  </si>
  <si>
    <t>Kaliszová Lucie, DiS., Šumperk</t>
  </si>
  <si>
    <t>Rozehnal Alois, Prostějov</t>
  </si>
  <si>
    <t>Jakeš Jan, DiS., Skalička</t>
  </si>
  <si>
    <t>Halenka Vojtěch, Staré Město</t>
  </si>
  <si>
    <t>Beránková Radka, Bc., Dub na Moravu</t>
  </si>
  <si>
    <t>Vénos Lukáš, Ruda nad Moravou</t>
  </si>
  <si>
    <t>Vénosová Růžena, Vikýřovice</t>
  </si>
  <si>
    <t>Novotný Martin, Ing., Dřevnovice</t>
  </si>
  <si>
    <t>Stuchlík Josef, Kopřivná</t>
  </si>
  <si>
    <t>Obec Velký Týnec</t>
  </si>
  <si>
    <t>Obec Ludmírov</t>
  </si>
  <si>
    <t>Obec Ruda nad Moravou</t>
  </si>
  <si>
    <t>Obec Drozdov</t>
  </si>
  <si>
    <t>SLŠ Hranice</t>
  </si>
  <si>
    <t>ČSV, o.s., ZO Slavkov</t>
  </si>
  <si>
    <t>Zelinářská unie Čech a Moravy z.s, Olomouc</t>
  </si>
  <si>
    <t>ČSCH, ZO Plumlov</t>
  </si>
  <si>
    <t>ČZS, z.s., Praha</t>
  </si>
  <si>
    <t>ÚS ČZS Olomouc</t>
  </si>
  <si>
    <t>ČSOP - RS Iris, Prostějov</t>
  </si>
  <si>
    <t>ČMMJ, z.s., OMS Olomouc</t>
  </si>
  <si>
    <t>Sociální spolek na ochranu přírody a krajiny, Hranice</t>
  </si>
  <si>
    <t>Naše společná krajina, z.s., Přerov</t>
  </si>
  <si>
    <t>ZO ČZS Rapotín</t>
  </si>
  <si>
    <t>MS Mořice - Vrchoslavice, z.s.</t>
  </si>
  <si>
    <t>ČSCH, OO Prostějov</t>
  </si>
  <si>
    <t>VIADUA, Daskabát</t>
  </si>
  <si>
    <t>Recyklohraní, o.p.s., Praha</t>
  </si>
  <si>
    <t>ČSV, o.s., ZO Šumperk</t>
  </si>
  <si>
    <t>ČSCH, OO Přerov</t>
  </si>
  <si>
    <t>ČSCH ZO č. 1 okrasného a exotického ptactva, Lipník</t>
  </si>
  <si>
    <t>Svaz školkařů ČR, z.s., Olomouc</t>
  </si>
  <si>
    <t>ČSCH, ZO Výkleky</t>
  </si>
  <si>
    <t>Společnost pro orbu České republiky, Praha</t>
  </si>
  <si>
    <t>ČSCH, ZO Senice na Hané</t>
  </si>
  <si>
    <t>Boxerklub ČR - územní pobočka Olomouc</t>
  </si>
  <si>
    <t>TYTO, z.s., Nenakonice</t>
  </si>
  <si>
    <t>ČRS, z.s., MO Zábřeh na Moravě</t>
  </si>
  <si>
    <t>Lukáš Drdlík, Úsov</t>
  </si>
  <si>
    <t>ČRS, z.s., ÚS pro Severní Moravu a Slezsko, Ostrava</t>
  </si>
  <si>
    <t>Obec Hraničné Petrovice</t>
  </si>
  <si>
    <t>Muzeum Komenského v Přerově, p.o.</t>
  </si>
  <si>
    <t>ZO ČSOP Haná, Němčice nad Hanou</t>
  </si>
  <si>
    <t>ZO ČSOP Sovinecko, Stránské</t>
  </si>
  <si>
    <t>ČSOP Šumperk</t>
  </si>
  <si>
    <t>ČSV, z.s, ZO Olomouc</t>
  </si>
  <si>
    <t>ZO ČZS Bělkovice - Lašťany</t>
  </si>
  <si>
    <t>MS Mořice - Vrchoslavice</t>
  </si>
  <si>
    <t>ČSCH, ZO Loštice 2</t>
  </si>
  <si>
    <t>Jezdecký klub z.s., Radkova Lhota</t>
  </si>
  <si>
    <t>ČRS, z.s., MO Olomouc</t>
  </si>
  <si>
    <t>ÚS ČZS Přerov</t>
  </si>
  <si>
    <t>ÚS ČZS, Prostějov</t>
  </si>
  <si>
    <t>JK Flamengo, o.s., Olomouc - Droždín</t>
  </si>
  <si>
    <t>ČSCH ZO Kostelec na Hané</t>
  </si>
  <si>
    <t>ČSCH, OO Jeseník</t>
  </si>
  <si>
    <t>Jezdecký klub Eldorado Odrlice, zapsaný spolek</t>
  </si>
  <si>
    <t>Rozvišť, z.s., Horka nad Moravou</t>
  </si>
  <si>
    <t>Hnutí Brontosaurus Jeseníky</t>
  </si>
  <si>
    <t>Agrární komora Olomuckého kraje</t>
  </si>
  <si>
    <t>Obec Bělotín</t>
  </si>
  <si>
    <t>Městys Brodek u Přerova</t>
  </si>
  <si>
    <t>Obec Týn nad Bečvou</t>
  </si>
  <si>
    <t>Fond na podporu výstavby a obnovy vodohospodářské infrastruktury na území Olomouckého kraje</t>
  </si>
  <si>
    <t>Výstavba, dostavba, intenzifikace čistíren odpadních vod včetně kořenových čistíren odpadních vod</t>
  </si>
  <si>
    <t>Výstavba a dostavba pro veřejnou potřebu a úpraven vod</t>
  </si>
  <si>
    <t>Obnova enviromentálních funkcí území</t>
  </si>
  <si>
    <t>Odbor dopravy a silničního hospodářství - ORJ 12</t>
  </si>
  <si>
    <t>CSPSD, s.p.o.</t>
  </si>
  <si>
    <t>Kroměřížská dráha, z.s.</t>
  </si>
  <si>
    <t>Obec Loučná nad Desnou</t>
  </si>
  <si>
    <t>Obec Luká</t>
  </si>
  <si>
    <t>Město Prostějov</t>
  </si>
  <si>
    <t>Obec Šumvald</t>
  </si>
  <si>
    <t>Město Přerov</t>
  </si>
  <si>
    <t>Obec Bukovany</t>
  </si>
  <si>
    <t>Obec Domašov u Šternberka</t>
  </si>
  <si>
    <t>Obec Želechovice</t>
  </si>
  <si>
    <t>Odbor zdravotnictví - ORJ 14</t>
  </si>
  <si>
    <t>Alfa handicap - sdružení občanů se zdravotním postižením přerovského regionu z.s., pobočný spolek vozíčkáři Přerov</t>
  </si>
  <si>
    <t>KROUŽEK - Spolek sluchově a komunikačně znevýhodněných, Přerov</t>
  </si>
  <si>
    <t>Územní organizace SD ČR Přerov</t>
  </si>
  <si>
    <t>Inzulínek, z.s. Přerov</t>
  </si>
  <si>
    <t>Unie ROSKA - reg. org. ROSKA Přerov, z.p.s.</t>
  </si>
  <si>
    <t>Asociace rodičů a přátel zdravotně postižených dětí v ČR, z.s., Klub Jeseník</t>
  </si>
  <si>
    <t>Svaz tělesně postižených v ČR z.s., místní organizace Zlaté Hory</t>
  </si>
  <si>
    <t>Svaz postižených civilizačními chorobami v ČR, z.s., základní organizace SPCCH 3, Přerov</t>
  </si>
  <si>
    <t>o.s. Centrum pohybu, Olomouc</t>
  </si>
  <si>
    <t>Odbor Klubu českých turistů Zábřeh</t>
  </si>
  <si>
    <t>Svaz tělesně postižených v ČR z.s., okresní organizace Prostějov</t>
  </si>
  <si>
    <t>Oblastní unie neslyšících Olomouc, z.s.</t>
  </si>
  <si>
    <t>Asociace rodičů a přátel zdravotně postižených dětí v ČR, z.s., Turnerklub, Mírov</t>
  </si>
  <si>
    <t>Onko klub Slunečnice Olomouc, z.s.</t>
  </si>
  <si>
    <t>Mamma HELP, z.s. Olomouc</t>
  </si>
  <si>
    <t>Osvětová beseda, o.p.s., Přerov</t>
  </si>
  <si>
    <t>Arak o.p.s., Olomouc</t>
  </si>
  <si>
    <t>Ryzáček, z.s. Šumperk</t>
  </si>
  <si>
    <t>Univerzita Palackého v Olomouci, Fakulta tělesné výchovy, Aplikační centrum BALUO, Olomouc</t>
  </si>
  <si>
    <t>Nordic walking Olomouc, z.s.</t>
  </si>
  <si>
    <t xml:space="preserve">Oblastní charita Přerov </t>
  </si>
  <si>
    <t>RC Heřmánek, z.s. Olomouc</t>
  </si>
  <si>
    <t>Tyfloservis, o.p.s. Olomouc</t>
  </si>
  <si>
    <t>Klub stomiků Přerov</t>
  </si>
  <si>
    <t>Alfa handicap, sdružení občanů se zdravotním postižením přerovského regionu z.s., pobočný spolek vozíčkářů Přerov</t>
  </si>
  <si>
    <t>Sjednocená organizace nevidomých a slabozrakých České republiky, Olomouc</t>
  </si>
  <si>
    <t>APLA Olomoucký kraj, Šumperk</t>
  </si>
  <si>
    <t>RALLYE REJVÍZ, o.s. Jeseník</t>
  </si>
  <si>
    <t>Nadšení moravští záchranáři z.s. Olomouc</t>
  </si>
  <si>
    <t xml:space="preserve">Celkem </t>
  </si>
  <si>
    <t>KAPPA-HELP, o.p.s., Přerov</t>
  </si>
  <si>
    <t>Darmoděj, z.ú., Jeseník</t>
  </si>
  <si>
    <t>Společnost Podané ruce, o.p.s., Brno</t>
  </si>
  <si>
    <t>URBAN-MED s.r.o., Šternberk</t>
  </si>
  <si>
    <t>SALVUS MEDECO s.r.o. Olomouc</t>
  </si>
  <si>
    <t>Městys Kralice na Hané</t>
  </si>
  <si>
    <t>Obec Lipová</t>
  </si>
  <si>
    <t>Obec Výšovice</t>
  </si>
  <si>
    <t>Obec Hoštejn</t>
  </si>
  <si>
    <t>Obec Příkazy</t>
  </si>
  <si>
    <t>Město Lipník nad Bečvou</t>
  </si>
  <si>
    <t>Město Tovačov</t>
  </si>
  <si>
    <t>Obec Hluchov</t>
  </si>
  <si>
    <t>Obec Hruška</t>
  </si>
  <si>
    <t>Obec Bělkovice-Laštany</t>
  </si>
  <si>
    <t>Obec Bílá Lhota</t>
  </si>
  <si>
    <t>Obec Hnojice</t>
  </si>
  <si>
    <t>Obec Cholina</t>
  </si>
  <si>
    <t>Obec Křelov-Břuchotín</t>
  </si>
  <si>
    <t>Obec Lipina</t>
  </si>
  <si>
    <t>Obec Medlov</t>
  </si>
  <si>
    <t>Obec Ústín</t>
  </si>
  <si>
    <t>Obec Žerotín</t>
  </si>
  <si>
    <t>Město Lipník nad Bačvou</t>
  </si>
  <si>
    <t>Obec Hradčany</t>
  </si>
  <si>
    <t>Obec Uhřičice</t>
  </si>
  <si>
    <t>Obec Zámrsky</t>
  </si>
  <si>
    <t>Obec Hradec - Nová Ves</t>
  </si>
  <si>
    <t>Obec Kobylá  nad Vidnávkou</t>
  </si>
  <si>
    <t>Obec Skorošice</t>
  </si>
  <si>
    <t>Obec Stará Červená voda</t>
  </si>
  <si>
    <t>Obec Bohuslavice</t>
  </si>
  <si>
    <t>Obec Bousín</t>
  </si>
  <si>
    <t>Obec Budětsko</t>
  </si>
  <si>
    <t>Obec Hvozd</t>
  </si>
  <si>
    <t>Obec Jesenec</t>
  </si>
  <si>
    <t>Obec Malá Hradisko</t>
  </si>
  <si>
    <t>Obec Nezamyslice</t>
  </si>
  <si>
    <t>Obec Ohrozim</t>
  </si>
  <si>
    <t>Obec Ochoz</t>
  </si>
  <si>
    <t>Obec Ptení</t>
  </si>
  <si>
    <t>Obec Raková u Konice</t>
  </si>
  <si>
    <t>Obec Rakůvka</t>
  </si>
  <si>
    <t>Obec Srbce</t>
  </si>
  <si>
    <t>Obec Suchdol</t>
  </si>
  <si>
    <t>Obec Tištín</t>
  </si>
  <si>
    <t>Obec Tvorovice</t>
  </si>
  <si>
    <t>Obec Vitčice</t>
  </si>
  <si>
    <t>Obec Bušín</t>
  </si>
  <si>
    <t>Obec Hynčina</t>
  </si>
  <si>
    <t>Obec Kamenná</t>
  </si>
  <si>
    <t>Obec Kosov</t>
  </si>
  <si>
    <t>Obec Písařov</t>
  </si>
  <si>
    <t>Obec Police</t>
  </si>
  <si>
    <t>Obec Rejchartice</t>
  </si>
  <si>
    <t>Obec Haňovice</t>
  </si>
  <si>
    <t>Obec Hlásnice</t>
  </si>
  <si>
    <t>Obec Krčmaň</t>
  </si>
  <si>
    <t>Obec Loučka</t>
  </si>
  <si>
    <t>Obec Majetín</t>
  </si>
  <si>
    <t>Obec Měrotín</t>
  </si>
  <si>
    <t>Obec Nová Hradečná</t>
  </si>
  <si>
    <t>Obec Senička</t>
  </si>
  <si>
    <t>Obec Suchonice</t>
  </si>
  <si>
    <t>Obec Citov</t>
  </si>
  <si>
    <t>Obec Dolní Nětčice</t>
  </si>
  <si>
    <t>Obec Jezernice</t>
  </si>
  <si>
    <t>Obec Lhotka</t>
  </si>
  <si>
    <t>Obec Oprostovice</t>
  </si>
  <si>
    <t>Obec Polkovice</t>
  </si>
  <si>
    <t>Obec Potštát</t>
  </si>
  <si>
    <t>Obec Prosenice</t>
  </si>
  <si>
    <t>Obec Radkovy</t>
  </si>
  <si>
    <t>Obec Střítěž nad Ludinou</t>
  </si>
  <si>
    <t>Obec Ústí</t>
  </si>
  <si>
    <t>Obec Vlkoš</t>
  </si>
  <si>
    <t>Obec Samotišky</t>
  </si>
  <si>
    <t>Obec Grymov</t>
  </si>
  <si>
    <t>Obec Stará Ves</t>
  </si>
  <si>
    <t>Odbor tajemníka hejtmana - ORJ 18</t>
  </si>
  <si>
    <t>RNDr. Ivan Marek</t>
  </si>
  <si>
    <t>Repechy Crew, z.s.</t>
  </si>
  <si>
    <t>Střední Morava - Sdružení cestovního ruchu, z.s.p.o.</t>
  </si>
  <si>
    <t>Klub českých turistů, oblast Olomoucký kraj</t>
  </si>
  <si>
    <t>Jeseníky - Sdružení cestovního ruchu, z.s.p.o.</t>
  </si>
  <si>
    <t>TV Metuje, s.r.o.</t>
  </si>
  <si>
    <t>Bio Illusion, s.r.o.</t>
  </si>
  <si>
    <t>Evolutio Films, s.r.o.</t>
  </si>
  <si>
    <t xml:space="preserve">Česko-ruská společnost z. s. </t>
  </si>
  <si>
    <t>Nadační fond na podporu fotbalové mládeže Olomouckého kraje</t>
  </si>
  <si>
    <t>ABATEC OSTRAVA s.r.o.</t>
  </si>
  <si>
    <t>Celkem za odbory</t>
  </si>
  <si>
    <t>Foodfest, s.r.o.</t>
  </si>
  <si>
    <t>Ensemble Damian z.s.</t>
  </si>
  <si>
    <t>Muzeum Komenského v Přerově, příspěvková organizace</t>
  </si>
  <si>
    <t>Keltská noc, z.s.</t>
  </si>
  <si>
    <t>Svatopluk Kuča</t>
  </si>
  <si>
    <t>Top race agency o.s.</t>
  </si>
  <si>
    <t>Kraj pro život s.r.o.</t>
  </si>
  <si>
    <t>Rychlebské stezky</t>
  </si>
  <si>
    <t>Priessnitzovy léčebné lázně a.s.</t>
  </si>
  <si>
    <t>Městská kulturní zařízení Jeseník, příspěvková organizace</t>
  </si>
  <si>
    <t>Klubové zařízení Plumlov, příspěvková organizace</t>
  </si>
  <si>
    <t>OBNOVA KULTURNÍHO DĚDICTVÍ ÚDOLÍ DESNÉ Z.S.</t>
  </si>
  <si>
    <t xml:space="preserve">Obnova obce Branná - Kolštejn, o. p. s. </t>
  </si>
  <si>
    <t>Ruční papírna Velké Losiny a.s.</t>
  </si>
  <si>
    <t>SERENDIPITY o.s.</t>
  </si>
  <si>
    <t xml:space="preserve">Aeroklub Jeseník </t>
  </si>
  <si>
    <t xml:space="preserve">Olomoucká vinná společnost </t>
  </si>
  <si>
    <t xml:space="preserve">Střední lesnická škola, Hranice </t>
  </si>
  <si>
    <t xml:space="preserve">Kulturní Morava z.s. </t>
  </si>
  <si>
    <t xml:space="preserve">Muzeum umění Olomouc </t>
  </si>
  <si>
    <t>Post Bellum o.p.s.</t>
  </si>
  <si>
    <t xml:space="preserve">Paraklub Jeseník z.s. </t>
  </si>
  <si>
    <t xml:space="preserve">SK Řetězárna </t>
  </si>
  <si>
    <t xml:space="preserve">Sbor dobrovolných hasičů ve Vidnavě </t>
  </si>
  <si>
    <t xml:space="preserve">Mgr. Marcela Vystrčilová </t>
  </si>
  <si>
    <t xml:space="preserve">Okresní Agrární komora Šumperk </t>
  </si>
  <si>
    <t xml:space="preserve">Město Štíty </t>
  </si>
  <si>
    <t xml:space="preserve">Klíč - centrum sociálních služeb, příspěvková organizace </t>
  </si>
  <si>
    <t>Centrum</t>
  </si>
  <si>
    <t>Mikroregion Plumlovsko</t>
  </si>
  <si>
    <t xml:space="preserve">Sluňákov - centrum ekologických aktivit </t>
  </si>
  <si>
    <t>Městská knihovna Lipník nad Bečvou</t>
  </si>
  <si>
    <t>Lázně Slatinice a.s.</t>
  </si>
  <si>
    <t>MAS Šternbersko o.p.s.</t>
  </si>
  <si>
    <t>Městský klub Litovel</t>
  </si>
  <si>
    <t>Městské kulturní středisko Konice</t>
  </si>
  <si>
    <t>MAS Horní Pomoraví o.p.s.</t>
  </si>
  <si>
    <t>Kulturní a informační služby města Přerova</t>
  </si>
  <si>
    <t>Městské kulturní zařízení Uničov</t>
  </si>
  <si>
    <t>Městské kulturní středisko Javorník</t>
  </si>
  <si>
    <t>Mohelnické kulturní a sportovní centrum, s.r.o.</t>
  </si>
  <si>
    <t>Akademie Jana Amose Komenského, z.s.</t>
  </si>
  <si>
    <t>Společnost Vincenze Priessnitze, z.s.</t>
  </si>
  <si>
    <t>PARK SPORTU Hrubá Voda, a.s.</t>
  </si>
  <si>
    <t>Mgr. Roman Lipavský</t>
  </si>
  <si>
    <t>KRALIČÁK s.r.o.</t>
  </si>
  <si>
    <t>Řeka Morava pro Olomouc, z.s.</t>
  </si>
  <si>
    <t>TNF bike team</t>
  </si>
  <si>
    <t>Kolovna Koncept, s.r.o.</t>
  </si>
  <si>
    <t>Muzeum Olomoucké pevnosti, o.s.</t>
  </si>
  <si>
    <t>GM5, s.r.o.</t>
  </si>
  <si>
    <t>Cyklostezka Bečva, z.s.</t>
  </si>
  <si>
    <t>MORAVSKÁ STEZKA z.s.</t>
  </si>
  <si>
    <t>Frmol s.r.o.</t>
  </si>
  <si>
    <t>Ing. František Kaštyl - KASTE</t>
  </si>
  <si>
    <t xml:space="preserve">KRÁSNÁ MORAVA </t>
  </si>
  <si>
    <t>ING. DUŠAN JUŘÍČEK</t>
  </si>
  <si>
    <t>Machovský mapy s.r.o.</t>
  </si>
  <si>
    <t>Lukáš Drlík</t>
  </si>
  <si>
    <t>AMK kemp Hranice, p. s. ÚAMK ČR</t>
  </si>
  <si>
    <t>Theodor Mojžíš</t>
  </si>
  <si>
    <t>Fort Radíkov z.s.</t>
  </si>
  <si>
    <t>Za krásným kopcem,z.s.</t>
  </si>
  <si>
    <t>Odbor školství, sportu a kultury - ORJ 10</t>
  </si>
  <si>
    <t>Střední škola gastronomie a farmářství Jeseník</t>
  </si>
  <si>
    <t>Švehlova střední škola polytechnická Prostějov</t>
  </si>
  <si>
    <t>Střední odborná škola Prostějov</t>
  </si>
  <si>
    <t>Střední průmyslová škola Hranice</t>
  </si>
  <si>
    <t>Střední škola železniční, technická a služeb, Šumperk</t>
  </si>
  <si>
    <t>Střední škola technická a zemědělská Mohelnice</t>
  </si>
  <si>
    <t>Střední průmyslová škola a Střední odborné učiliště Uničov</t>
  </si>
  <si>
    <t>Sigmundova střední škola strojírenská, Lutín</t>
  </si>
  <si>
    <t>Střední odborná škola lesnická a strojírenská Šternberk</t>
  </si>
  <si>
    <t>Základní umělecká škola Franze Schuberta Zlaté Hory</t>
  </si>
  <si>
    <t>Jurečková Petra, Bc., Dukelských hrdinů 212/, 78361 Hlubočky</t>
  </si>
  <si>
    <t xml:space="preserve">HC Olomouc s.r.o., Olomouc   </t>
  </si>
  <si>
    <t>FBK Jeseník, U Norkárny 138, 790 81 Česká Ves</t>
  </si>
  <si>
    <t>TJ SOKOL DRŽOVICE, Tichá 421/, 796 07 Držovice</t>
  </si>
  <si>
    <t xml:space="preserve">Sportovní klub SULKO Zábřeh,  Postřelmovská 2265/,  78901 Zábřeh </t>
  </si>
  <si>
    <t>TJ Vidnava, Fojství 326/,  79055 Vidnava</t>
  </si>
  <si>
    <t>Automotoklub kemp Hranice, pobočný spolek ÚAMK ČR / AMK kemp Hranice, p.s. ÚAMK ČR, Pod Hůrkou 470, 75301 Hranice 1</t>
  </si>
  <si>
    <t>Střední lesnická škola, Hranice</t>
  </si>
  <si>
    <t>Gymnázium Svatopluka Čecha, Kojetín</t>
  </si>
  <si>
    <t>Junák - český skaut, středisko Járy Kaštila Prostějov, z.s.</t>
  </si>
  <si>
    <t>UZ 401</t>
  </si>
  <si>
    <t xml:space="preserve">Odbor tajemníka hejtmana 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</si>
  <si>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Výstavba, dostavba, intenzifikace čistíren odpadních vod včetně kořenových čistíren odpadních vod (UZ 470)</t>
    </r>
  </si>
  <si>
    <r>
      <rPr>
        <sz val="11"/>
        <rFont val="Arial"/>
        <family val="2"/>
        <charset val="238"/>
      </rPr>
      <t>Dotační titul:</t>
    </r>
    <r>
      <rPr>
        <b/>
        <sz val="11"/>
        <rFont val="Arial"/>
        <family val="2"/>
        <charset val="238"/>
      </rPr>
      <t xml:space="preserve"> Výstavba a dostavba pro veřejnou potřebu a úpraven vod (UZ 471)</t>
    </r>
  </si>
  <si>
    <r>
      <rPr>
        <sz val="11"/>
        <rFont val="Arial"/>
        <family val="2"/>
        <charset val="238"/>
      </rPr>
      <t>Dotační titul:</t>
    </r>
    <r>
      <rPr>
        <b/>
        <sz val="11"/>
        <rFont val="Arial"/>
        <family val="2"/>
        <charset val="238"/>
      </rPr>
      <t xml:space="preserve"> Nadregionální akce cestovního ruchu (UZ 580)</t>
    </r>
  </si>
  <si>
    <r>
      <rPr>
        <sz val="11"/>
        <rFont val="Arial"/>
        <family val="2"/>
        <charset val="238"/>
      </rPr>
      <t>Dotační titul</t>
    </r>
    <r>
      <rPr>
        <b/>
        <sz val="11"/>
        <rFont val="Arial"/>
        <family val="2"/>
        <charset val="238"/>
      </rPr>
      <t>: Podpora rozvoje zahraničních vztahů Olomouckého kraje (UZ 581)</t>
    </r>
  </si>
  <si>
    <r>
      <rPr>
        <sz val="12"/>
        <rFont val="Arial"/>
        <family val="2"/>
        <charset val="238"/>
      </rPr>
      <t xml:space="preserve">Dotační program: </t>
    </r>
    <r>
      <rPr>
        <b/>
        <sz val="12"/>
        <rFont val="Arial"/>
        <family val="2"/>
        <charset val="238"/>
      </rPr>
      <t>Program na podporu cestovního ruchu a zahraničních vztahů</t>
    </r>
  </si>
  <si>
    <r>
      <rPr>
        <sz val="11"/>
        <rFont val="Arial"/>
        <family val="2"/>
        <charset val="238"/>
      </rPr>
      <t>Dotační titul</t>
    </r>
    <r>
      <rPr>
        <b/>
        <sz val="11"/>
        <rFont val="Arial"/>
        <family val="2"/>
        <charset val="238"/>
      </rPr>
      <t>: Podpora zkvalitnění služeb turistických informačních center v Olomouckém kraji
 (UZ 582)</t>
    </r>
  </si>
  <si>
    <r>
      <rPr>
        <sz val="11"/>
        <rFont val="Arial"/>
        <family val="2"/>
        <charset val="238"/>
      </rPr>
      <t>Dotační titul:</t>
    </r>
    <r>
      <rPr>
        <b/>
        <sz val="11"/>
        <rFont val="Arial"/>
        <family val="2"/>
        <charset val="238"/>
      </rPr>
      <t xml:space="preserve"> Podpora cestovního ruchu v turistických regionech Jeseníky a Střední Morava 
(UZ 583)</t>
    </r>
  </si>
  <si>
    <r>
      <rPr>
        <sz val="12"/>
        <rFont val="Arial"/>
        <family val="2"/>
        <charset val="238"/>
      </rPr>
      <t xml:space="preserve">Dotační program: </t>
    </r>
    <r>
      <rPr>
        <b/>
        <sz val="12"/>
        <rFont val="Arial"/>
        <family val="2"/>
        <charset val="238"/>
      </rPr>
      <t>Program pro oblast protidrogové prevence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</si>
  <si>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Kontakní a poradenské služby (UZ 575)</t>
    </r>
  </si>
  <si>
    <r>
      <rPr>
        <sz val="11"/>
        <rFont val="Arial"/>
        <family val="2"/>
        <charset val="238"/>
      </rPr>
      <t>Dotační titul:</t>
    </r>
    <r>
      <rPr>
        <b/>
        <sz val="11"/>
        <rFont val="Arial"/>
        <family val="2"/>
        <charset val="238"/>
      </rPr>
      <t xml:space="preserve"> Terénní programy pro problémové uživatele jiných návykových látek a osoby na nich závislé (UZ 576)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</si>
  <si>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Ambulantní léčba závislostí na tabákových výrobcích, alkoholu a jiných návykových látkách (UZ 577)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</si>
  <si>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Programy následné péče, které zajišťují poskytované zdravotních služeb a jiná zařízení (UZ 578)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</si>
  <si>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Adiktologické služby ve výkonu trestu odnětí svobody nebo ve vazbě (UZ 579)</t>
    </r>
  </si>
  <si>
    <r>
      <rPr>
        <sz val="12"/>
        <rFont val="Arial"/>
        <family val="2"/>
        <charset val="238"/>
      </rPr>
      <t xml:space="preserve">Dotační program: </t>
    </r>
    <r>
      <rPr>
        <b/>
        <sz val="12"/>
        <rFont val="Arial"/>
        <family val="2"/>
        <charset val="238"/>
      </rPr>
      <t xml:space="preserve">Program na podporu zdraví a zdravého životního stylu 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</si>
  <si>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ozdravných a rehabilitačních pobytů pro specifické skupiny obyvatel
 (UZ 565)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</si>
  <si>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zdravotně-preventivních aktivit a výchovy ke zdraví pro všechny skupiny obyvatel (UZ 566)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</si>
  <si>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činnosti organizací podporujících zdravotně znevýhodněné občany 
(UZ 567)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</si>
  <si>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akcí zaměřených na zvyšování odborných kompetencí pracovníků ve zdravotnictví (UZ 568)</t>
    </r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</si>
  <si>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Program pro vzdělávání ve zdravotnictví (UZ 570)</t>
    </r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</si>
  <si>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Podpora opatření pro zvýšení bezpečnosti provozu na pozemních komunikacích (UZ 540)</t>
    </r>
  </si>
  <si>
    <r>
      <rPr>
        <sz val="11"/>
        <rFont val="Arial"/>
        <family val="2"/>
        <charset val="238"/>
      </rPr>
      <t>Dotační program</t>
    </r>
    <r>
      <rPr>
        <b/>
        <sz val="11"/>
        <rFont val="Arial"/>
        <family val="2"/>
        <charset val="238"/>
      </rPr>
      <t>: Podpora budování a rekonstrukce přechodů pro chodce (UZ 545)</t>
    </r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</si>
  <si>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Podpora výstavby a oprav cyklostezek (UZ 535)</t>
    </r>
  </si>
  <si>
    <r>
      <t xml:space="preserve">Dotační program : </t>
    </r>
    <r>
      <rPr>
        <b/>
        <sz val="12"/>
        <rFont val="Arial"/>
        <family val="2"/>
        <charset val="238"/>
      </rPr>
      <t xml:space="preserve">Dotační program pro sociální oblast 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</si>
  <si>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prevence kriminality (UZ 525)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</si>
  <si>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integrace romských komunit (UZ 526)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</si>
  <si>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prorodinných aktivit (UZ 527)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</si>
  <si>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aktivit směřujících k sociálnímu začleňování (UZ 528)</t>
    </r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</si>
  <si>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Program finanční podpory poskytování sociálních služeb v Olomouckém kraji - Podprogram č. 2 (UZ 530)</t>
    </r>
  </si>
  <si>
    <r>
      <rPr>
        <sz val="11"/>
        <rFont val="Arial"/>
        <family val="2"/>
        <charset val="238"/>
      </rPr>
      <t>Dotační program:</t>
    </r>
    <r>
      <rPr>
        <b/>
        <sz val="11"/>
        <rFont val="Arial"/>
        <family val="2"/>
        <charset val="238"/>
      </rPr>
      <t xml:space="preserve"> Dotace na podporu ekosystémů (UZ 450)</t>
    </r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</si>
  <si>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Program na podporu začínajících včelařů na území Olomouckého kraje
 (UZ 455)</t>
    </r>
  </si>
  <si>
    <r>
      <t xml:space="preserve">Dotační program: </t>
    </r>
    <r>
      <rPr>
        <b/>
        <sz val="11"/>
        <rFont val="Arial"/>
        <family val="2"/>
        <charset val="238"/>
      </rPr>
      <t>Dotace obcím na území Olomouckého kraje na řešení mimořádných událostí v oblasti vodohospodářské infrastruktury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</si>
  <si>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Řešení mimořádné situace na infrastruktuře vodovodů a kanalizací (UZ 460)</t>
    </r>
  </si>
  <si>
    <r>
      <t xml:space="preserve">Dotační program: </t>
    </r>
    <r>
      <rPr>
        <b/>
        <sz val="11"/>
        <rFont val="Arial"/>
        <family val="2"/>
        <charset val="238"/>
      </rPr>
      <t>Program na podporu aktivit v oblasti životního prostředí a zemědělství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</si>
  <si>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propagačních, vzdělávacích a osvětových akcí zaměřených na tématiku živnostního prostředí a zemědělství  (UZ 465)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</si>
  <si>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aktivit přispívajících k zachování nebo zlepšení různorodosti přírody a krajiny (UZ 466)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</si>
  <si>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činnosti záchranných stanic pro handicapované živočichy (UZ 467)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</si>
  <si>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zájmových spolků a organizací, předmětem  jejichž činnosti je oblast životního prostředí a zemědělství (UZ 468)</t>
    </r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</si>
  <si>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Návratná finanční výpomoc - individuální žádost (UZ 410)</t>
    </r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</si>
  <si>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Program návratné finanční výpomoci MAS se sídlem na území Olomouckého kraje (UZ 411)</t>
    </r>
  </si>
  <si>
    <t>MAS Hranicko, z.s.,  Přerov</t>
  </si>
  <si>
    <t>MAS Horní Pomoraví,o.p.s.,   Šumperk</t>
  </si>
  <si>
    <t>MAS Mohelnicko,z.s., Šumperk</t>
  </si>
  <si>
    <t>MAS Śternbersko,o.p.s., Olomouc</t>
  </si>
  <si>
    <t>Ragion Haná,z.s., Olomouc</t>
  </si>
  <si>
    <t>MAS Partnerství Moštěnka,o.p.s., Přerov</t>
  </si>
  <si>
    <t>MAS Hanácké Království,z.s., Olomouc</t>
  </si>
  <si>
    <t>MAS Šumperský venkov,z.s., Šumperk</t>
  </si>
  <si>
    <t>MAS Vincence Priessnitze,o.p.s., Jeseník</t>
  </si>
  <si>
    <t>MAS Hanácký venkov,z.s., Prostějov</t>
  </si>
  <si>
    <t>MAS Prostějov venkov,o.p.s., Prostějov</t>
  </si>
  <si>
    <t>MAS Střední Haná,o.p.s., Přerov</t>
  </si>
  <si>
    <t>MAS Moravská brána,z.s, Přerov</t>
  </si>
  <si>
    <r>
      <t xml:space="preserve">Dotační program: </t>
    </r>
    <r>
      <rPr>
        <b/>
        <sz val="11"/>
        <rFont val="Arial"/>
        <family val="2"/>
        <charset val="238"/>
      </rPr>
      <t xml:space="preserve">Program na podporu podnikání </t>
    </r>
  </si>
  <si>
    <r>
      <t xml:space="preserve">Dotační titul: </t>
    </r>
    <r>
      <rPr>
        <b/>
        <sz val="11"/>
        <rFont val="Arial"/>
        <family val="2"/>
        <charset val="238"/>
      </rPr>
      <t>Podpora soutěží propagujících podnikatele (UZ 435)</t>
    </r>
  </si>
  <si>
    <t>OK4Inovace, Olomouc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</si>
  <si>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poradenství pro podnikatele (UZ 436)</t>
    </r>
  </si>
  <si>
    <r>
      <t xml:space="preserve">Dotační program: </t>
    </r>
    <r>
      <rPr>
        <b/>
        <sz val="11"/>
        <rFont val="Arial"/>
        <family val="2"/>
        <charset val="238"/>
      </rPr>
      <t xml:space="preserve">Program na podporu místních produktů 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</si>
  <si>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regionálního značení (UZ 430)</t>
    </r>
  </si>
  <si>
    <t>MAS Horní Pomoraví o.p.s., Hanušovice</t>
  </si>
  <si>
    <t>Hranická rozvojová  agentura, Hranice</t>
  </si>
  <si>
    <t>Moravská cesta (Litovel.Pomoraví) o.s, Litovel</t>
  </si>
  <si>
    <t>Agrární komora OK, Olomouc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</si>
  <si>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farmářských trhů (UZ 431)</t>
    </r>
  </si>
  <si>
    <t>Město Hranice,Hranice</t>
  </si>
  <si>
    <t>Okresní agrární komora, Šumperk</t>
  </si>
  <si>
    <t>Levandulový statek s.r.o., Úsov</t>
  </si>
  <si>
    <t>Sudetikus z.s. , Jeseník</t>
  </si>
  <si>
    <r>
      <t xml:space="preserve">Dotační program: </t>
    </r>
    <r>
      <rPr>
        <b/>
        <sz val="11"/>
        <rFont val="Arial"/>
        <family val="2"/>
        <charset val="238"/>
      </rPr>
      <t xml:space="preserve">Program památkové péče v Olomouckém kraji 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</si>
  <si>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Obnova kulturních památek (UZ 550)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</si>
  <si>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Obnova staveb drobné architektury místního významu (UZ 551)</t>
    </r>
  </si>
  <si>
    <r>
      <t xml:space="preserve">Dotační program: </t>
    </r>
    <r>
      <rPr>
        <b/>
        <sz val="11"/>
        <rFont val="Arial"/>
        <family val="2"/>
        <charset val="238"/>
      </rPr>
      <t>Program obnovy venkova Olomouckého kraje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</si>
  <si>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Program obnovy venkova Olomouckého kraje (UZ 440)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</si>
  <si>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zpracování územně plánovací dokumentace (UZ 441)</t>
    </r>
  </si>
  <si>
    <r>
      <t xml:space="preserve">Dotační program: </t>
    </r>
    <r>
      <rPr>
        <b/>
        <sz val="11"/>
        <rFont val="Arial"/>
        <family val="2"/>
        <charset val="238"/>
      </rPr>
      <t>Program RIS 3 Olomouckého kraje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</si>
  <si>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OP 1 Inovační vouchery Olomouckého kraje (UZ 445)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</si>
  <si>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OP 2 Studentské inovace ve firmách (UZ 446)</t>
    </r>
  </si>
  <si>
    <t>PhDr. Pelinka-Marková  Marta, Rohle</t>
  </si>
  <si>
    <t>Adamec Zdeněk, Drnovice</t>
  </si>
  <si>
    <t>Ing. arch. Martin Cviček, Frýdek-Místek</t>
  </si>
  <si>
    <t>Štursová Gabriela, Senice na Hané</t>
  </si>
  <si>
    <t xml:space="preserve">Audyová Vlasta JUDr.,Olomouc </t>
  </si>
  <si>
    <t xml:space="preserve">Musil Karel, Bludov </t>
  </si>
  <si>
    <t xml:space="preserve">Popčuková renáta, Palonín </t>
  </si>
  <si>
    <t>Pekař Aleš, Pekařová Jitka, Brno-Bystrc</t>
  </si>
  <si>
    <t>Crha Lubomír, Mohelnice</t>
  </si>
  <si>
    <t xml:space="preserve">Ing. David Pavel, Olomouc </t>
  </si>
  <si>
    <t>Centrum odborné přípravy Priessnitze v gastronomických a potravinářských oborech - středisko praktického vyučování,  Jeseník</t>
  </si>
  <si>
    <t>ARPOK o.p.s., Olomouc</t>
  </si>
  <si>
    <t>BEA 4 junior o.p.s.,  Olomouc</t>
  </si>
  <si>
    <t>Sluňákov - centrum ekologických aktivit města Olomouce, o.p.s., Horka nad Moravou</t>
  </si>
  <si>
    <t>NOVÉ JAVOŘÍČKO,o.s.,  Luká</t>
  </si>
  <si>
    <t>Nadační fond Centrum bakalářských studií, Šumperk</t>
  </si>
  <si>
    <t>Macková Iveta, Šternberk</t>
  </si>
  <si>
    <t>Václav Janík - Janík Motosport,  Litovel</t>
  </si>
  <si>
    <t>Romana Labounková, Jeseník</t>
  </si>
  <si>
    <t>Mgr. Ivo Frömel, Zábřeh</t>
  </si>
  <si>
    <t>ITS Tennis centre s.r.o., Olomouc</t>
  </si>
  <si>
    <t>HC Olomouc s.r.o., Olomouc</t>
  </si>
  <si>
    <t>Klub přátel SOU Prostějov, Prostějov</t>
  </si>
  <si>
    <t xml:space="preserve">Olomoucká krajská organizace ČUS, Olomouc </t>
  </si>
  <si>
    <t>Sokolská župa Severomoravská, Zábřeh</t>
  </si>
  <si>
    <t>SK BADMINTON Přerov, z.s., Přerov</t>
  </si>
  <si>
    <t>Jesenické sdružení orientačních sportů z.s., Šumperk</t>
  </si>
  <si>
    <t>Taneční klub Olymp Olomouc, z. s.,  Olomouc</t>
  </si>
  <si>
    <t>MTB TEAM Mohelnice o.s.,  Mohelnice</t>
  </si>
  <si>
    <t xml:space="preserve">Český tenisový svaz vozíčkářů, Brno </t>
  </si>
  <si>
    <t>Český korfbalový svaz z.s., Praha 6 - Břevnov</t>
  </si>
  <si>
    <t>BC BOWLAND Olomouc z.s., Olomouc</t>
  </si>
  <si>
    <t>Cesta za snem, z.s.,  Praha</t>
  </si>
  <si>
    <t>KOSTKA Racing z.s., Hanušovice</t>
  </si>
  <si>
    <t>Jesenická nemocnice s.r.o.,  Jeseník</t>
  </si>
  <si>
    <t>Oblastní spolek ČČK,  Olomouc</t>
  </si>
  <si>
    <t>P - centrum, Olomouc</t>
  </si>
  <si>
    <t>Nadace pro transplantaci kostní dřeně, Plzeň</t>
  </si>
  <si>
    <t>Vojenská nemocnice Olomouc, Olomouc</t>
  </si>
  <si>
    <t>Město ÚSOV, Úsov</t>
  </si>
  <si>
    <t>Obec Luboměř pod Strážnou</t>
  </si>
  <si>
    <t xml:space="preserve">Taneční klub Olymp Olomouc, z. s., Olomouc </t>
  </si>
  <si>
    <t>Auto Klub Přerov - město v AČR, Přerov</t>
  </si>
  <si>
    <t>TJ Sokol Velký Týnec, z.s., Velký Týnec</t>
  </si>
  <si>
    <t>Centrum volného času Bozeňov, Zábřeh</t>
  </si>
  <si>
    <t>Tělovýchovná jednota Sokol Dub nad Moravou,z.s., Dub nad Moravou</t>
  </si>
  <si>
    <t>Dragon Force Přerov, z.s., Přerov</t>
  </si>
  <si>
    <t>Český volejbalový svaz, Praha</t>
  </si>
  <si>
    <t>Centrum Individuálních sportů kraje Olomouckého, z.s., Olomouc</t>
  </si>
  <si>
    <t xml:space="preserve">Klub stolního tenisu Olomouc, Olomouc </t>
  </si>
  <si>
    <t xml:space="preserve">TBS Přerov, Přerov II </t>
  </si>
  <si>
    <t>Cykloklub Morava, Leština</t>
  </si>
  <si>
    <t>HC Olomouc - mládež, spolek, Olomouc</t>
  </si>
  <si>
    <t>Nadační fond Regionální fotbalové akademie Olomouckého kraje, Olomouc</t>
  </si>
  <si>
    <t>Marčan Vladimír, Olomouc</t>
  </si>
  <si>
    <t>Senohrábek Zdeněk, Jeseník</t>
  </si>
  <si>
    <t xml:space="preserve">Petr Krejčiřík, Hranice </t>
  </si>
  <si>
    <t xml:space="preserve">Herman Jiří, Olomouc </t>
  </si>
  <si>
    <t>Bc. Páleníček Jan, Olomouc</t>
  </si>
  <si>
    <t>Vít Nosálek, Zábřeh</t>
  </si>
  <si>
    <t>Kacanu Eva,  Olomouc</t>
  </si>
  <si>
    <t xml:space="preserve">ŠMOLDAS MICHAL, Cholina </t>
  </si>
  <si>
    <t>Šotola Karel, Uničov</t>
  </si>
  <si>
    <t>Čapáková Eliška, Litovel</t>
  </si>
  <si>
    <t>Zima Vojtěch, Ing., Hranice</t>
  </si>
  <si>
    <t>Hlahůlek Michal, Otaslavice</t>
  </si>
  <si>
    <t>Kajnar Tomáš, Zlaté Hory</t>
  </si>
  <si>
    <t>Pejzl Martin, Bc., Olomouc</t>
  </si>
  <si>
    <t>Kučera Miroslav, Ruda nad Moravou</t>
  </si>
  <si>
    <t>Ferenc Milan, Mgr., Lipník nad Bečvou</t>
  </si>
  <si>
    <t>HUDEC MARTIN, Bílovec</t>
  </si>
  <si>
    <t>HOKEJ UNIČOV, s.r.o., Uničov</t>
  </si>
  <si>
    <t>SK RADSLAVICE, z. s., RADSLAVICE</t>
  </si>
  <si>
    <t>SKC Prostějov z.s., Prostějov</t>
  </si>
  <si>
    <t xml:space="preserve">Tělocvičná jednota Sokol Vícov,  </t>
  </si>
  <si>
    <t>T. J. Sokol Olomouc-Neředín</t>
  </si>
  <si>
    <t>Tělocvičná jednota Sokol Henčlov</t>
  </si>
  <si>
    <t>Sportovní klub Přerov 1908 z.s., Přerov</t>
  </si>
  <si>
    <t>Sportovní klub Velká Bystřice</t>
  </si>
  <si>
    <t>SK Uničov, z.s., Uničov</t>
  </si>
  <si>
    <t>Tělovýchovná jednota Sokol Bohuńovice</t>
  </si>
  <si>
    <t>Prostějov olympijský, z.s., Prostějov</t>
  </si>
  <si>
    <t>TJ Vodní Sporty Litovel</t>
  </si>
  <si>
    <t>Veslařský klub Přerov, z. s.</t>
  </si>
  <si>
    <t>TJ SPARTAK PŘEROV, spolek</t>
  </si>
  <si>
    <t xml:space="preserve">SKC Prostějov z.s., </t>
  </si>
  <si>
    <t>Dámský házenkářský klub Zora Olomouc, z.s.,  Olomouc</t>
  </si>
  <si>
    <t>1. SK Prostějov, Prostějov</t>
  </si>
  <si>
    <t>Kanoistika Kojetín, Kojetín</t>
  </si>
  <si>
    <t>Nadační fond na podporu fotbalové mládeže Olomouckého kraje, Olomouc</t>
  </si>
  <si>
    <t xml:space="preserve">Obec Doloplazy, Doloplazy </t>
  </si>
  <si>
    <t>Město Šumperk</t>
  </si>
  <si>
    <t>HigBic s.r.o.,  Veselí nad Moravou</t>
  </si>
  <si>
    <t>Sdružení pro rozvoj Gymnázia, Olomouc</t>
  </si>
  <si>
    <t>LITKA, Olomouc</t>
  </si>
  <si>
    <t>International Police Association (IPA), Sekce ČR, z.s, Jeseník</t>
  </si>
  <si>
    <t>Spolek rodičů a přátel ZUŠ CAMPANELLA Olomouc</t>
  </si>
  <si>
    <t xml:space="preserve">TJ Postřelmov, z.s., </t>
  </si>
  <si>
    <t>YACHT CLUB JESENÍK o.s., Jeseník</t>
  </si>
  <si>
    <t>Klub přátel Hotelové školy Jeseník</t>
  </si>
  <si>
    <t>Středisko volného času a zařízení pro další vzdělávání pedagogických pracovníků Doris Šumperk,  Šumperk</t>
  </si>
  <si>
    <t>Mikroregion Předina,  Brodek u Prostějova</t>
  </si>
  <si>
    <t>Dům dětí a mládeže Olomouc</t>
  </si>
  <si>
    <t xml:space="preserve">Hanáková Markéta, Bc., Olomouc </t>
  </si>
  <si>
    <t>Divadlo Šumperk, s.r.o.</t>
  </si>
  <si>
    <t>Městské kulturní středisko Kojetín, příspěvková organizace</t>
  </si>
  <si>
    <t>Moravské divadlo Olomouc příspěvková organizace</t>
  </si>
  <si>
    <t>MgA.Roman Janků, Rostoklaty</t>
  </si>
  <si>
    <t>MgA.Roman Janků,  Rostoklaty</t>
  </si>
  <si>
    <t>Pavel Ondrůj, Přerov</t>
  </si>
  <si>
    <t>Hanácký folklorní spolek, Prostějov</t>
  </si>
  <si>
    <t xml:space="preserve">Sdružení přátel folkloru Severní Hané,  Postřelmov </t>
  </si>
  <si>
    <t>Smíšený pěvecký sbor Vokál z.s., Přerov</t>
  </si>
  <si>
    <t>KUSZUŠ z.s., Vidnava</t>
  </si>
  <si>
    <t>DUHA klub Dlažka, Přerov</t>
  </si>
  <si>
    <t>Demokratická aliance Romů ČR z.s., Valašské Meziříčí</t>
  </si>
  <si>
    <t xml:space="preserve">Moravská filharmonie Olomouc, příspěvková organizace  </t>
  </si>
  <si>
    <t>Moravská filharmonie Olomouc, příspěvková organizace</t>
  </si>
  <si>
    <t>Televize Přerov s.r.o., Přerov</t>
  </si>
  <si>
    <t>Městská kulturní zařízení Hranice, p. o., Hranice</t>
  </si>
  <si>
    <t>Městská kulturní zařízení Jeseník, p. o., Jeseník</t>
  </si>
  <si>
    <t>Městská knihovna Lipník nad Bečvou, p. o., Lipník nad Bečvou</t>
  </si>
  <si>
    <t>Knihovna města Olomouce, p. o., Olomouc</t>
  </si>
  <si>
    <t xml:space="preserve">Městská knihovna Prostějov, p. o., Prostějov </t>
  </si>
  <si>
    <t>Městská knihovna v Přerově, p. o., Přerov</t>
  </si>
  <si>
    <t>Městská knihovna Šumperk, p. o.,  Šumperk</t>
  </si>
  <si>
    <t>MUZEUM ČS. LEGIÍ OLOMOUC z.s. ,  Olomouc</t>
  </si>
  <si>
    <t>Muzeum umění Olomouc, státní příspěvková organizace, Olomouc</t>
  </si>
  <si>
    <t>Historické kočáry "MYLORD",  Čechy pod Kosířem</t>
  </si>
  <si>
    <t>Libor Gašparovič,Olomouc</t>
  </si>
  <si>
    <t>Kulturní a informační služby města Přerova, Přerov</t>
  </si>
  <si>
    <t>Městská kulturní zařízení Jeseník, příspěvková organizace, Jeseník</t>
  </si>
  <si>
    <t>Auerswald Zdeněk, Ing., Malá Morava</t>
  </si>
  <si>
    <t>Puhač Vladimír, Olomouc</t>
  </si>
  <si>
    <t>Vičar Jan, Prof. PhDr. MgA. Mgr. CSc., Olomouc</t>
  </si>
  <si>
    <t>Klauda Marcel, Ing., Tovačov</t>
  </si>
  <si>
    <t>Ing.Ladislav Dobeš, Olomouc</t>
  </si>
  <si>
    <t xml:space="preserve">Pivovar KOSÍŘ s.r.o., Lhota pod Kosířem </t>
  </si>
  <si>
    <t>Občanské sdružení Muzeum Vitráží, Zábřeh</t>
  </si>
  <si>
    <t>Javornická dělostřelecká garda, z. s., Javorník</t>
  </si>
  <si>
    <t>Myslivecký spolek Pavlov, Pavlov</t>
  </si>
  <si>
    <t>AMK S.K.A.M. Olomouc,  Olomouc</t>
  </si>
  <si>
    <t>Císařská Slavkovská Garda, z.s., Brno</t>
  </si>
  <si>
    <t>Česká welzlologická a cestovatelská společnost, Zábřeh</t>
  </si>
  <si>
    <t xml:space="preserve">Společnost přátel hradu Bouzova - SOCIETAS AMICORUM CASTRI BUSOVIENSIS (dále SACB),  Bouzov </t>
  </si>
  <si>
    <t>Spolek přátel umění, Jeseník</t>
  </si>
  <si>
    <t>Židovská obec Olomouc</t>
  </si>
  <si>
    <t>Arcibiskupství olomoucké,Olomouc</t>
  </si>
  <si>
    <t>Obec Koválovice-Osíčany</t>
  </si>
  <si>
    <t>Obec Tovéř</t>
  </si>
  <si>
    <t>Obec Soběchleby</t>
  </si>
  <si>
    <t>Muzeum umění Olomouc, státní příspěvková organizace</t>
  </si>
  <si>
    <t>Občanské sdružení Aktiv+, Senice na Hané</t>
  </si>
  <si>
    <t>"Divadlo Tramtarie, o.s.", Olomouc</t>
  </si>
  <si>
    <r>
      <t xml:space="preserve">Dotační program: </t>
    </r>
    <r>
      <rPr>
        <b/>
        <sz val="11"/>
        <rFont val="Arial"/>
        <family val="2"/>
        <charset val="238"/>
      </rPr>
      <t>Program na podporu talentů v Olomouckém kraji v roce 2016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</si>
  <si>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talentovaných žáků a studentů v Olomouckém kraji 2016 (UZ 475)</t>
    </r>
  </si>
  <si>
    <t>Kristina Pimerová, Šternberk</t>
  </si>
  <si>
    <t>Lucie Herentinová, Olomouc</t>
  </si>
  <si>
    <t>Anastázie Bryndová, Šternebrk</t>
  </si>
  <si>
    <t xml:space="preserve">Kateřina Ritterová, Dubany </t>
  </si>
  <si>
    <t>Jan Schneider, Olomouc</t>
  </si>
  <si>
    <t>Jaroslav Vychodil, Kostelec na Hané</t>
  </si>
  <si>
    <t xml:space="preserve">Jiří Loun, Lipina </t>
  </si>
  <si>
    <t>Barbora Kovalová, Olomouc</t>
  </si>
  <si>
    <t>David Vraj, Olomouc</t>
  </si>
  <si>
    <t>Natálie Maleňáková, Olomouc</t>
  </si>
  <si>
    <t>Tomáš Kreuzinger, Olomouc</t>
  </si>
  <si>
    <t>Martin Rudorfer, Olomouc</t>
  </si>
  <si>
    <t>Tomáš Vepřek, Olomouc</t>
  </si>
  <si>
    <t>Daniel Borůvka, Olomouc</t>
  </si>
  <si>
    <t>Martin Děcký, Hlušovice</t>
  </si>
  <si>
    <t>Adéla Bendová, Olomouc</t>
  </si>
  <si>
    <t>Veronika Čejnová, Přerov</t>
  </si>
  <si>
    <t xml:space="preserve">Vojtěch Cina, Jívová </t>
  </si>
  <si>
    <t>Jakub Szymsza, Prostějov</t>
  </si>
  <si>
    <t>Tomáš Němeček, Litovel</t>
  </si>
  <si>
    <t>Eliška Tkadlčíková, Olomouc</t>
  </si>
  <si>
    <t xml:space="preserve">Eliška Mikešová, Cholina </t>
  </si>
  <si>
    <t>Eduard Miklenda, Olomouc</t>
  </si>
  <si>
    <t>Veronika Špačková, Olomouc</t>
  </si>
  <si>
    <t>Adina Lejsková, Olomouc</t>
  </si>
  <si>
    <t>Zuzana Plodková, Olomouc</t>
  </si>
  <si>
    <t>Anna Skácelová, Šternberk</t>
  </si>
  <si>
    <t>Filip Bašný, Kostelec na Hané</t>
  </si>
  <si>
    <t>Tomáš Jurásek, Olšany</t>
  </si>
  <si>
    <t>Radka Pallová, Přerov</t>
  </si>
  <si>
    <t>Vít Pospíšil, Olomouc</t>
  </si>
  <si>
    <t>Jindřich Jelínek, Horka nad Moravou</t>
  </si>
  <si>
    <t>Ondřej Motlíček, Šumperk</t>
  </si>
  <si>
    <t>Tomáš Heger, Olomouc</t>
  </si>
  <si>
    <t>Martin Vondrák, Olomouc</t>
  </si>
  <si>
    <t>Ondřej Belfín, Olomouc</t>
  </si>
  <si>
    <t xml:space="preserve">Jakub Dostál, Chudobín </t>
  </si>
  <si>
    <t>Anna Slováková, Rožnov pod Radhoštěm</t>
  </si>
  <si>
    <t>Eduard Bezděk, Olomouc</t>
  </si>
  <si>
    <t>Jakub Héža, Olomouc</t>
  </si>
  <si>
    <t>Daniel Vydra, Hulín</t>
  </si>
  <si>
    <t>Milan Vaněk, Šumperk</t>
  </si>
  <si>
    <t>Martina Ivanova, Křelov-Břuchotín</t>
  </si>
  <si>
    <t>Ondřej Tylich, Hranice</t>
  </si>
  <si>
    <t>Filip Hamrla, Šternberk</t>
  </si>
  <si>
    <t>Štěpán Kratochvíl,  Litovel</t>
  </si>
  <si>
    <t>Filip Cakirpaloglu, Nový Malín</t>
  </si>
  <si>
    <t>Lukáš Mora, Lipník nad Bečvou</t>
  </si>
  <si>
    <t xml:space="preserve">Patrik Pluhař, Dolní Újezd </t>
  </si>
  <si>
    <t>Lucie Kadlecová, Olomouc</t>
  </si>
  <si>
    <t>Tobiáš Nevřiva, Olomouc</t>
  </si>
  <si>
    <t>Tereza Janečková, Čechy pod Kosířem</t>
  </si>
  <si>
    <t>Jiří Růžička, Olomouc</t>
  </si>
  <si>
    <t xml:space="preserve">David Kirner, Určice </t>
  </si>
  <si>
    <t>Ondřej Král, Kralice na Hané</t>
  </si>
  <si>
    <t>Radovan Mládek, Prostějov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</si>
  <si>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škol vychovávajících talentovanou mládež v Olomouckém kraji 2016
 (UZ 476)</t>
    </r>
  </si>
  <si>
    <t>Obchodní akademie a Jazyková škola s právem státní jazykové zkoušky, Přerov</t>
  </si>
  <si>
    <t>Gymnázium, Šternberk</t>
  </si>
  <si>
    <t>Gymnázium Jakuba Škody, Přerov</t>
  </si>
  <si>
    <t>Gymnázium, Šumperk</t>
  </si>
  <si>
    <t>Gymnázium, Olomouc - Hejčín</t>
  </si>
  <si>
    <t>Cyrilometodějské gymnázium, základní škola a mateřská škola v Prostějově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</si>
  <si>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Učňovské stipendium Olomouckého kraje (UZ 485)</t>
    </r>
  </si>
  <si>
    <r>
      <t xml:space="preserve">Dotační program: </t>
    </r>
    <r>
      <rPr>
        <b/>
        <sz val="11"/>
        <rFont val="Arial"/>
        <family val="2"/>
        <charset val="238"/>
      </rPr>
      <t xml:space="preserve">Program na podporu polytechnického vzdělávání a řemesel v Olomouckém kraji </t>
    </r>
  </si>
  <si>
    <t>SOŠ a SOU strojírenské a stavební, Jeseník</t>
  </si>
  <si>
    <t xml:space="preserve">Odborné učiliště a Praktická škola, Lipová-lázně </t>
  </si>
  <si>
    <t>Střední škola, Základní škola a MŠ Prostějov</t>
  </si>
  <si>
    <t>SOŠ průmyslová a SOU strojírenské, Prostějov</t>
  </si>
  <si>
    <t>SPŠ stavební, Lipník nad Bečvou</t>
  </si>
  <si>
    <t>Střední průmyslová škola, Přerov</t>
  </si>
  <si>
    <t>Střední škola elektrotechnická, Lipník nad Bečvou</t>
  </si>
  <si>
    <t>Střední škola technická, Přerov</t>
  </si>
  <si>
    <t>Střední škola řezbářská, Tovačov</t>
  </si>
  <si>
    <t xml:space="preserve">Odborné učiliště, Křenovice </t>
  </si>
  <si>
    <t>VOŠ a SPŠ, Šumperk</t>
  </si>
  <si>
    <t>SPŠ elektrotechnická, Mohelnice</t>
  </si>
  <si>
    <t>Odborné učiliště a Praktická škola, Mohelnice</t>
  </si>
  <si>
    <t>VOŠ a SPŠ elektrotechnická, Olomouc</t>
  </si>
  <si>
    <t>Střední průmyslová škola strojnická, Olomouc</t>
  </si>
  <si>
    <t>Střední odborná škola Litovel</t>
  </si>
  <si>
    <t>Střední škola logistiky a chemie, Olomouc</t>
  </si>
  <si>
    <t>Střední škola polytechnická, Olomouc</t>
  </si>
  <si>
    <t>Střední odborná škola obchodu a služeb, Olomouc</t>
  </si>
  <si>
    <t>Střední škola technická a obchodní, Olomouc</t>
  </si>
  <si>
    <t>SŠ stavební a podnikatelská s.r.o., Olomouc</t>
  </si>
  <si>
    <r>
      <t xml:space="preserve">Dotační program: </t>
    </r>
    <r>
      <rPr>
        <b/>
        <sz val="11"/>
        <rFont val="Arial"/>
        <family val="2"/>
        <charset val="238"/>
      </rPr>
      <t>Program na podporu mezinárodních výměnnných pobytů mládeže a mezinárodních vzdělávacích programů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</si>
  <si>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Výjezd dětí a mládeže do zahraničí (UZ 490)</t>
    </r>
  </si>
  <si>
    <t xml:space="preserve">Gymnázium, Olomouc, Čajkovského </t>
  </si>
  <si>
    <t>Obchodní akademie, Olomouc</t>
  </si>
  <si>
    <t>Gymnázium, Šumperk,</t>
  </si>
  <si>
    <t>Střední škola zemědělská, Přerov</t>
  </si>
  <si>
    <t>Základní umělecká škola, Potštát</t>
  </si>
  <si>
    <t>Obchodní akademie, Prostějov</t>
  </si>
  <si>
    <t>Slovanské gymnázium, Olomouc</t>
  </si>
  <si>
    <t>Dětský domov a Školní jídelna, Olomouc</t>
  </si>
  <si>
    <t>Základní umělecká škola "Žerotín" Olomouc</t>
  </si>
  <si>
    <t>Gymnázium, Zábřeh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</si>
  <si>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Organizace výměného pobytu pro děti, žáky a studenty ze zahraničních partnerských škol a školských zařízení (UZ 491)</t>
    </r>
  </si>
  <si>
    <t>Gymnázium, Hranice</t>
  </si>
  <si>
    <t>Gymnázium Jiřího Wolkera, Prostějov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</si>
  <si>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Kofinancování mezinárodních vzdělávacích programů (UZ 492)</t>
    </r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</si>
  <si>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Studijní stipendium Olomouckého kraje na studium v zahraničí (UZ 495)</t>
    </r>
  </si>
  <si>
    <t>Olivíková Gabriela, Bc., Olomouc</t>
  </si>
  <si>
    <t>Hovorka Martin, Olomouc</t>
  </si>
  <si>
    <t>Mocko Štefan, Bc., Hradec - Nová Ves</t>
  </si>
  <si>
    <t>Žák František, Bc., Rájec</t>
  </si>
  <si>
    <t>Horčička Tomáš, Bělá pod Pradědem</t>
  </si>
  <si>
    <t>Bednář Milan, Bc., Uničov</t>
  </si>
  <si>
    <t>Galuška Jiří, Bc., Samotišky</t>
  </si>
  <si>
    <t>Dohnalík Petr, Bc., Hlivice</t>
  </si>
  <si>
    <t>Navrátilová Šárka, Olomouc</t>
  </si>
  <si>
    <t>Fišbachová Lenka, Lipník nad Bečvou</t>
  </si>
  <si>
    <t>Plachý Ladislav, Bc., Grygov</t>
  </si>
  <si>
    <t>Kováříková Tereza, Bc., Olomouc</t>
  </si>
  <si>
    <t>Dohnalová Miroslava Bc., Lipník nad Bečvou</t>
  </si>
  <si>
    <t>Šmerdová Iva, Bc., Olomouc</t>
  </si>
  <si>
    <t>Barvíř Radek, Bc., Olomouc</t>
  </si>
  <si>
    <t>Oš'tádalová Jitka, Bc., Olomouc</t>
  </si>
  <si>
    <t>Šilhan Lukáš, Konice</t>
  </si>
  <si>
    <t>Balkanská Lucie, Lipník nad Bečvou</t>
  </si>
  <si>
    <t>Zdražil Tomáš, Bc., Olomouc</t>
  </si>
  <si>
    <t>Pešáková Michaela, Bc., Olomouc</t>
  </si>
  <si>
    <t>Benešová Markéta, Horka nad Moravou</t>
  </si>
  <si>
    <t>Šnapková Daniela, Šumperk</t>
  </si>
  <si>
    <t xml:space="preserve">Grabovská Lada, Bc.,  Olomouc </t>
  </si>
  <si>
    <t>Gajdůšková Karolína, Bc., Hranice</t>
  </si>
  <si>
    <t>Sova Marek, Bc, Olomouc</t>
  </si>
  <si>
    <t>Juhászová Gabriela, Bc., Prostějov</t>
  </si>
  <si>
    <t>Šebík Marek, Bc., Brodek u Přerova</t>
  </si>
  <si>
    <t xml:space="preserve">Hastíková Barbora, Dobrčice </t>
  </si>
  <si>
    <t>Hanák Jiří, Bc., Přerov</t>
  </si>
  <si>
    <t>Kövér Ondřej, Bc., Bohutín</t>
  </si>
  <si>
    <t>Kunovská Petra, Jeseník</t>
  </si>
  <si>
    <t>Malý Vojtěch, Bc., Jeseník</t>
  </si>
  <si>
    <r>
      <t xml:space="preserve">Dotační program: </t>
    </r>
    <r>
      <rPr>
        <b/>
        <sz val="11"/>
        <rFont val="Arial"/>
        <family val="2"/>
        <charset val="238"/>
      </rPr>
      <t xml:space="preserve">Program podpory kultury v Olomouckém kraji 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</si>
  <si>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Program podpory kultury v Olomouckém kraji (UZ 555)</t>
    </r>
  </si>
  <si>
    <t>Ing. Ladislav Dobeš, Olomouc</t>
  </si>
  <si>
    <t>Tomáš Hanzlík, Moravičany</t>
  </si>
  <si>
    <t>HOTEL JANA a.s., Přerov</t>
  </si>
  <si>
    <t xml:space="preserve">Tenis klub Prostějov, a.s., </t>
  </si>
  <si>
    <t>DW7, o.p.s., Olomouc</t>
  </si>
  <si>
    <t>Svaz českých divadelních ochotníků, o.s., Praha</t>
  </si>
  <si>
    <t>Loutkové divadlo STAROST, Prostějov</t>
  </si>
  <si>
    <t>ŠOK aneb Šternberští ochotničtí komedianti, Šternberk</t>
  </si>
  <si>
    <t>Hudebně-dramatické studio při Moravském divadle Olomouc, z. s.,   Olomouc</t>
  </si>
  <si>
    <t>Divadlo Václav, z.s., Zábřeh</t>
  </si>
  <si>
    <t xml:space="preserve">Občanská společnost DSi, z.s., Beňov  </t>
  </si>
  <si>
    <t>DIVADLO DOSTAVNÍK PŘEROV o.s., Přerov</t>
  </si>
  <si>
    <t>Tělocvičná jednota Sokol Přerov</t>
  </si>
  <si>
    <t xml:space="preserve">DS Smotaná hadice,  Křenovice </t>
  </si>
  <si>
    <t>Divadelní spolek Na štaci, o.s., Němčice nad Hanou</t>
  </si>
  <si>
    <t>Divadlo Plyšového Medvídka, z.s., Prostějov</t>
  </si>
  <si>
    <t xml:space="preserve">TĚLOCVIČNÁ JEDNOTA SOKOL OLŠANY U PROSTĚJOVA, Olšany u Prostějova </t>
  </si>
  <si>
    <t xml:space="preserve">Kulturní Morava z.s., Dolní Újezd </t>
  </si>
  <si>
    <t>Sdružení D, z.ú., Olomouc</t>
  </si>
  <si>
    <t>Lachmanová Edita,   Prostějov</t>
  </si>
  <si>
    <t>Leo Friedl, Olomouc</t>
  </si>
  <si>
    <t>Ing. Bohumil Moudrý,   Brodek u Prostějova</t>
  </si>
  <si>
    <t>Ing. Katuše Zahradníčková, Olomouc</t>
  </si>
  <si>
    <t>Aleš Sigmund, Dřevohostice</t>
  </si>
  <si>
    <t>Pavel Nenkovský, Mohelnice</t>
  </si>
  <si>
    <t xml:space="preserve">Richard Pohl, Hluboká </t>
  </si>
  <si>
    <t>Mohelnické kulturní a sportovní centrum, s.r.o., Mohelnice</t>
  </si>
  <si>
    <t>Musica Florea, z. s.,  Bořanovice</t>
  </si>
  <si>
    <t>Spolek přátel olomouckého jazzu, Olomouc</t>
  </si>
  <si>
    <t>Pamfilia, z.s., Bludov</t>
  </si>
  <si>
    <t>Dechová kapela Věrovanka, Drahlov</t>
  </si>
  <si>
    <t xml:space="preserve">Air Force Production, z.s.,  Střítež nad Ludinou </t>
  </si>
  <si>
    <t>Komorní orchestr Iši Krejčího Olomouc, z.s.</t>
  </si>
  <si>
    <t xml:space="preserve">Moravia Big Band Zábřeh, z. s.,  </t>
  </si>
  <si>
    <t>Dechový orchestr Haná Uničov o.s.</t>
  </si>
  <si>
    <t>Captivate o.s., Ostrava</t>
  </si>
  <si>
    <t>Národopisný soubor Cholinka, z.s.,  Cholina</t>
  </si>
  <si>
    <t>Dechový orchestr Haná Přerov z.s., Brodek u Přerova</t>
  </si>
  <si>
    <t>Hanácký soubor písní a tanců KLAS, Kralice na Hané</t>
  </si>
  <si>
    <t>LOŠTICKÁ VESELKA, Loštice</t>
  </si>
  <si>
    <t>Slavice, z.s.,  Zábřeh</t>
  </si>
  <si>
    <t>Ensemble Damian o.s.,  Olomouc</t>
  </si>
  <si>
    <t>Haná Velká Bystřice z.s., Velká Bystřice</t>
  </si>
  <si>
    <t>KORNET MUSIC, z. s.,  Lipník nad Bečvou</t>
  </si>
  <si>
    <t>Dechový orchestr ZUŠ Němčice nad Hanou, z. s.</t>
  </si>
  <si>
    <t>VESELÁ KAPELA,  Zábřeh</t>
  </si>
  <si>
    <t>MusicOlomouc, Olomouc</t>
  </si>
  <si>
    <t>Spolek múzických umění, Jedlí</t>
  </si>
  <si>
    <t>ProArte21 z.s.,  Přerov</t>
  </si>
  <si>
    <t>Komorní pěvecký spolek Dvořák, Olomouc</t>
  </si>
  <si>
    <t xml:space="preserve">Tělocvičná jednota Sokol Vrchoslavice </t>
  </si>
  <si>
    <t>Kruh přátel Šumperského dětského sboru, z.s.,  Šumperk</t>
  </si>
  <si>
    <t>Hudební Institut, z. s., Olomouc</t>
  </si>
  <si>
    <t>Folklorum z. s., Olomouc</t>
  </si>
  <si>
    <t>KSPS Collegium vocale Olomouc</t>
  </si>
  <si>
    <t>Sdružení Arietta, Mohelnice</t>
  </si>
  <si>
    <t>Kulturní spolek Academic, o.s.,  Přerov</t>
  </si>
  <si>
    <t>Hanácký folklórní soubor Kosíř, z.s.,   Kostelec na Hané</t>
  </si>
  <si>
    <t>KOLEM o.s.,  Olomouc</t>
  </si>
  <si>
    <t xml:space="preserve">Festa Musicale z.s.,  Olomouc </t>
  </si>
  <si>
    <t>Folklorní soubor Haná Přerov, z.s.</t>
  </si>
  <si>
    <t xml:space="preserve">Římskokatolická farnost Želeč u Prostějova, Želeč </t>
  </si>
  <si>
    <t xml:space="preserve">Nadační fond Blues nad Bečvou,  Přerov </t>
  </si>
  <si>
    <t>Základní škola a mateřská škola Hranice, příspěvková organizace, příspěvková organizace,  Hranice</t>
  </si>
  <si>
    <t xml:space="preserve">Obec Dolní Studénky, Dolní Studénky </t>
  </si>
  <si>
    <t>Moravská filharmonie Olomouc</t>
  </si>
  <si>
    <t>Základní umělecká škola Němčice nad Hanou</t>
  </si>
  <si>
    <t>Základní umělecká škola CAMPANELLA Olomouc</t>
  </si>
  <si>
    <t>Kubis Aleš, Velká Bystřice</t>
  </si>
  <si>
    <t>cine4net, s.r.o., Prostějov</t>
  </si>
  <si>
    <t>Regionální televize CZ s.r.o., Praha</t>
  </si>
  <si>
    <t>PAF, z. s., Olomouc</t>
  </si>
  <si>
    <t>Agentura Lafayette, o.s., Olomouc</t>
  </si>
  <si>
    <t xml:space="preserve">Libor Gašparovič, Olomouc </t>
  </si>
  <si>
    <t>Galerie Caesar, družstvo pro podporu výtvarného umění, Olomouc</t>
  </si>
  <si>
    <t>Ing. Jiří Švarc, Olomouc</t>
  </si>
  <si>
    <t>Ing. Jiří Vaněček, Olomouc</t>
  </si>
  <si>
    <t>Mgr. Radomila Kašparová, Olomouc</t>
  </si>
  <si>
    <t>Wo-men s.r.o.,  Praha</t>
  </si>
  <si>
    <t>BURIAN a TICHÁK, s. r. o., Olomouc</t>
  </si>
  <si>
    <t>Muzejní a vlastivědná společnost v Brně, z. s., Brno</t>
  </si>
  <si>
    <t>Klub přátel Zlatých Hor z.s., Zlaté Hory</t>
  </si>
  <si>
    <t>Dechová hudba BLUDOVĚNKA,  Bludov</t>
  </si>
  <si>
    <t>Obec Dubicko, Dubicko,</t>
  </si>
  <si>
    <t xml:space="preserve">Zifčáková Zuzana, Kojetín </t>
  </si>
  <si>
    <t>Jeništa Jan, Olomouc</t>
  </si>
  <si>
    <t>Vičar Jan, Olomouc</t>
  </si>
  <si>
    <t xml:space="preserve">Čermák Miloslav, Olomouc </t>
  </si>
  <si>
    <t>Mgr. Bronislava Paučková,  Olomouc</t>
  </si>
  <si>
    <t>Unie výtvarných umělců Olomoucka, o.s., Olomouc</t>
  </si>
  <si>
    <t>Spolek pro Plumlovský zámek z.s., Plumlov</t>
  </si>
  <si>
    <t>P-centrum, spolek, Olomouc</t>
  </si>
  <si>
    <t>Děti Hané, spolek,  Prostějov</t>
  </si>
  <si>
    <t>Město Lipník nad Bečvou,  Lipník nad Bečvou</t>
  </si>
  <si>
    <t>Langer Radovan,  Hranice</t>
  </si>
  <si>
    <t>Tomáš Vybíral, Přerov</t>
  </si>
  <si>
    <t>Karel Hořínek, Olomouc</t>
  </si>
  <si>
    <t>Dušan Neumann, Bohuňovice</t>
  </si>
  <si>
    <t>Miloslav Dohnal , Přerov</t>
  </si>
  <si>
    <t>Dana Hanáková,  Mohelnice</t>
  </si>
  <si>
    <t>PRO-BIO, obchodní společnost s r.o.,  Staré Město</t>
  </si>
  <si>
    <t>ARKS Plus s.r.o., Olomouc</t>
  </si>
  <si>
    <t>Zábřežská kulturní, s.r.o.,  Zábřeh</t>
  </si>
  <si>
    <t xml:space="preserve">NB Trade, s.r.o., Bohuňovice </t>
  </si>
  <si>
    <t>Kulturní Přerov s.r.o., Přerov</t>
  </si>
  <si>
    <t xml:space="preserve">SCARON Production, s.r.o., Šumperk </t>
  </si>
  <si>
    <t>Lázně Slatinice a.s.,Slatinice</t>
  </si>
  <si>
    <t>MOTOR expert s.r.o.,  Přerov</t>
  </si>
  <si>
    <t>OUTDOOR FILMS s.r.o.,  Ostrava</t>
  </si>
  <si>
    <t xml:space="preserve">Lázně Teplice nad Bečvou a.s.,  </t>
  </si>
  <si>
    <t>Dům kultury Šumperk, s.r.o.</t>
  </si>
  <si>
    <t>Priessnitzovy léčebné lázně a.s.,  Jeseník,</t>
  </si>
  <si>
    <t>Kultura a volný čas Mohelnice</t>
  </si>
  <si>
    <t>Člověk v tísni, o.p.s,   Olomouc</t>
  </si>
  <si>
    <t>Historické kočáry „MYLORD“, Čechy pod Kosířem,</t>
  </si>
  <si>
    <t>Čtvrtlístek z.s, Praha.</t>
  </si>
  <si>
    <t>Občanské sdružení „TAJEMSTVÍ ŽIVOTA”, Prostějov</t>
  </si>
  <si>
    <t>Klub přátel sportu Karlov z.s., Zábřeh</t>
  </si>
  <si>
    <t>Spolek Plumlovských nadšenců, o.s.,  Plumlov</t>
  </si>
  <si>
    <t>Klub vojenské historie Olomouc-L037, Olomouc</t>
  </si>
  <si>
    <t>Mohelnický spolek ručních řemesel, Mohelnice</t>
  </si>
  <si>
    <t>Řecká obec Javorník</t>
  </si>
  <si>
    <t xml:space="preserve">Adorea z.s.,  Olomouc, </t>
  </si>
  <si>
    <t>HANÁCKÝ AUTO MOTO VETERÁN KLUB v AČR Prostějov</t>
  </si>
  <si>
    <t>Krajská organizace ČSŽ Olomoucký kraj, Olomouc</t>
  </si>
  <si>
    <t>Hudba při Hasičském záchranném sboru Olomouckého kraje, Hněvotín</t>
  </si>
  <si>
    <t>DUHA Klub Rodinka, Přerov</t>
  </si>
  <si>
    <t>Sjednocená organizace nevidomých a slabozrakých České republiky, Praha,</t>
  </si>
  <si>
    <t>Mažoretky Gina Brodek u Přerova, občanské sdružení,  Olomouc</t>
  </si>
  <si>
    <t>Spolek rodičů ZUŠ Zábřeh</t>
  </si>
  <si>
    <t xml:space="preserve">Pulchra Silva, o.s.,  Šumvald </t>
  </si>
  <si>
    <t>Národopisný soubor Mánes, z.s., Prostějov</t>
  </si>
  <si>
    <t>Handkeho spolek, Šternberk</t>
  </si>
  <si>
    <t>Moravská Veselka z.s.,  Sušice</t>
  </si>
  <si>
    <t>Stopy paměti, o.s., Olomouc</t>
  </si>
  <si>
    <t>Vlastenecké sdružení antifašistů ČR, z.s.,  Praha</t>
  </si>
  <si>
    <t>RODINNÉ CENTRUM SLUNÍČKO DRŽOVICE, z.s.</t>
  </si>
  <si>
    <t xml:space="preserve">Californie Rouské, z.s., </t>
  </si>
  <si>
    <t>SK  Červenka</t>
  </si>
  <si>
    <t>Klub vojenské historie-Dukla z.s., Prostějov</t>
  </si>
  <si>
    <t>KORNET, z. s., Lipník nad Bečvou</t>
  </si>
  <si>
    <t>Hanácký národopisný soubor OLEŠNICA DOLOPLAZY, z. s., Lipník nad Bečvou</t>
  </si>
  <si>
    <t>Klub sportovního tance QUICK Olomouc, o.s.</t>
  </si>
  <si>
    <t>Národopisný soubor Pantla, Prostějov</t>
  </si>
  <si>
    <t>AMK Ecce Homo Šternberk v ÚAMK</t>
  </si>
  <si>
    <t>Spolek pro film a video Uničov</t>
  </si>
  <si>
    <t xml:space="preserve">Český svaz včelařů, o.s., základní organizace Velká Kraš,  Kobylá nad Vidnavkou </t>
  </si>
  <si>
    <t>Spolek Artibi Šumperk</t>
  </si>
  <si>
    <t>Spolek z Hané,  Olomouc</t>
  </si>
  <si>
    <t>Muzeum Olomoucké pevnosti, z. s.,  Olomouc</t>
  </si>
  <si>
    <t>SH ČMS - Sbor dobrovolných hasičů Vitčice</t>
  </si>
  <si>
    <t>Taneční studio Vítkovice, z.s.,  Ostrava</t>
  </si>
  <si>
    <t xml:space="preserve">Naše Jeseníky, Ramzová </t>
  </si>
  <si>
    <t>Moravský Labyrint,  z.s., Olomouc</t>
  </si>
  <si>
    <t>Vocantes, z. s., Přerov</t>
  </si>
  <si>
    <t>Řeka Morava pro Olomouc, z.s., Olomouc</t>
  </si>
  <si>
    <t>Hanácký mužský sbor Rovina, z. s,  Olomouc</t>
  </si>
  <si>
    <t>Spolek Martina Zacha, Vrchlabí</t>
  </si>
  <si>
    <t>Fortový věnec,  Křelov-Břuchotí</t>
  </si>
  <si>
    <t>Ústav pro česko-americké vztahy, z.ú., Praha</t>
  </si>
  <si>
    <t>Obec Skalka</t>
  </si>
  <si>
    <t>Městská knihovna Šumperk, příspěvková organizace</t>
  </si>
  <si>
    <t>Základní škola Šumvald</t>
  </si>
  <si>
    <t>MĚSTSKÉ KULTURNÍ STŘEDISKO,  Konice</t>
  </si>
  <si>
    <t>Středisko volného času Lipník nad Bečvou, příspěvková organizace</t>
  </si>
  <si>
    <t>Dům dětí a mládeže ORION Němčice nad Hanou</t>
  </si>
  <si>
    <t>Obec Malá Morava</t>
  </si>
  <si>
    <t>Městská kulturní zařízení, příspěvková organizace,  Šternberk,</t>
  </si>
  <si>
    <t>Městská kulturní zařízení Hranice, příspěvková organizace, Hranice</t>
  </si>
  <si>
    <t>Městská kulturní zařízení Jeseník, příspěvková organizace,  Jeseník</t>
  </si>
  <si>
    <t>Městské kulturní středisko, Javorník</t>
  </si>
  <si>
    <t>Sdružení obcí mikroregionu Království, Grygov</t>
  </si>
  <si>
    <t>Dobrovolný svazek obcí mikroregionu "Záhoran", Rouské</t>
  </si>
  <si>
    <t>Svazek obcí regionu Ruda, Ruda nad Moravou</t>
  </si>
  <si>
    <t>Vědecká knihovna v Olomouci</t>
  </si>
  <si>
    <t>Muzeum Komenského v Přerově</t>
  </si>
  <si>
    <t>Vlastivědné muzeum v Olomouci</t>
  </si>
  <si>
    <t>Střední škola, základní škola a mateřská škola pro sluchově postižené Olomouc</t>
  </si>
  <si>
    <t xml:space="preserve">Iniciativa pro podporu vypálených obcí z.s., Javoříčko </t>
  </si>
  <si>
    <t xml:space="preserve">Haňovští, (spolek pro zachování kulturních a společenských tradic), Haňovice </t>
  </si>
  <si>
    <t>Národopisný soubor Týnečáci, z. s.,  Velký Týnec</t>
  </si>
  <si>
    <t>Kokorští Sousedé, z.s.,   Kokory</t>
  </si>
  <si>
    <t>Obec Olšovec</t>
  </si>
  <si>
    <t>Městys Dub nad Moravou</t>
  </si>
  <si>
    <t>Obec Bělá pod Pradědedem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</si>
  <si>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Víceletá podpora významných kulturních akcí (UZ 556)</t>
    </r>
  </si>
  <si>
    <t>DW7, o.p.s.,   Olomouc</t>
  </si>
  <si>
    <t>"Divadlo Tramtarie, o.s.",   Olomouc</t>
  </si>
  <si>
    <t>Baletní studio při Moravském divadle Olomouc, z. s.</t>
  </si>
  <si>
    <t>Friendly &amp; Loyal s.r.o.,  Olomouc</t>
  </si>
  <si>
    <t>BLUES ALIVE s.r.o.,  Šumperk</t>
  </si>
  <si>
    <t>NB Trade, s.r.o.,  Bohuňovice</t>
  </si>
  <si>
    <t>"Nadační fond Přerovského jazzového festivalu",  Přerov</t>
  </si>
  <si>
    <t>Musica Viva,  Olomouc</t>
  </si>
  <si>
    <t>Sdružení Karla Ditterse z Dittersdorfu, z.s. Javorník</t>
  </si>
  <si>
    <t>Výstaviště Flora Olomouc, a.s.</t>
  </si>
  <si>
    <t>Agrární komora Olomouckého kraje, Olomouc</t>
  </si>
  <si>
    <t>Libor Gašparovič, Olomouc</t>
  </si>
  <si>
    <t>Město Velká Bystřice</t>
  </si>
  <si>
    <r>
      <t xml:space="preserve">Dotační program: </t>
    </r>
    <r>
      <rPr>
        <b/>
        <sz val="11"/>
        <rFont val="Arial"/>
        <family val="2"/>
        <charset val="238"/>
      </rPr>
      <t xml:space="preserve">Program na podporu sportu v Olomouckém kraji 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</si>
  <si>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celoroční sportovní činnosti (UZ 500)</t>
    </r>
  </si>
  <si>
    <t>1. HFK Olomouc a.s., Olomouc</t>
  </si>
  <si>
    <t>Tenis centrum Olomouc s.r.o., Olomouc</t>
  </si>
  <si>
    <t>Prostějov - C 1885, spol. s r.o., Prostějov</t>
  </si>
  <si>
    <t xml:space="preserve">Sokol Konice s.r.o., </t>
  </si>
  <si>
    <t>HOKEJ ŠUMPERK 2003, s.r.o., Šumperk</t>
  </si>
  <si>
    <t xml:space="preserve">Fotbal Šumperk s.r.o., Šumperk </t>
  </si>
  <si>
    <t>Sportovní centrum NAPARIA o.p.s., Hranice</t>
  </si>
  <si>
    <t>AVZO TSČ ČR základní organizace Bělá pod Pradědem Adolfovice</t>
  </si>
  <si>
    <t>AVZO TSČ ČR Vidnava p.s.</t>
  </si>
  <si>
    <t>AVZO TSČ ČR ZLATÉ HORY</t>
  </si>
  <si>
    <t>FC TATRAN TOUAX SUPÍKOVICE</t>
  </si>
  <si>
    <t>FENIX SKI TEAM Jeseník z.s.</t>
  </si>
  <si>
    <t>FK Mikulovice z.s.</t>
  </si>
  <si>
    <t>Fotbalový klub Jeseník</t>
  </si>
  <si>
    <t>HOROLEZCI Jeseník, z.s.Bělá pod Pradědem</t>
  </si>
  <si>
    <t>YACHT CLUB JESENÍK o.s.</t>
  </si>
  <si>
    <t>Karate Klub Jeseník o.s.</t>
  </si>
  <si>
    <t>LYŽAŘSKÁ AKADEMIE JESENÍKY, o.s., Ostružná</t>
  </si>
  <si>
    <t xml:space="preserve">Klub sportovního tance Jesenicka, o.s., Jeseník  </t>
  </si>
  <si>
    <t>KST Jeseník, z.s.</t>
  </si>
  <si>
    <t>Plavecký klub Jeseník, spolek, Lipová-lázně</t>
  </si>
  <si>
    <t>Paraklub Jeseník z. s.Jeseník</t>
  </si>
  <si>
    <t>Raft team H2O Jeseník, z. s.</t>
  </si>
  <si>
    <t xml:space="preserve">SK Řetězárna z.s., Česká Ves </t>
  </si>
  <si>
    <t>SKI Řetězárna, pobočný spolek,  Jeseník</t>
  </si>
  <si>
    <t xml:space="preserve">SK Lipová-lázně, z.s.,  Lipová-lázně </t>
  </si>
  <si>
    <t>Šachový klub Jeseník, z. s.</t>
  </si>
  <si>
    <t>Tělovýchovná jednota Písečná, z.s.</t>
  </si>
  <si>
    <t>Tenisový klub Vidnava, z. s.</t>
  </si>
  <si>
    <t>Dynamo Javorník, z.s.</t>
  </si>
  <si>
    <t>JISKRA Velká Kraš,z.s.</t>
  </si>
  <si>
    <t xml:space="preserve">TJ jezdecký spolek při Střední škole gastronomie a farmářství Jeseník, sídlo Horní Heřmanice </t>
  </si>
  <si>
    <t>TJ Sokol Stará Červená Voda, z.s.</t>
  </si>
  <si>
    <t>TJ Sokol Velké Kunětice, z.s.</t>
  </si>
  <si>
    <t>TJ Vidnava</t>
  </si>
  <si>
    <t>Tělovýchovná jednota Zlaté Hory, z.s.</t>
  </si>
  <si>
    <t>TJ Sport Mikulovice z.s.</t>
  </si>
  <si>
    <t>1.FC Olomouc, spolek</t>
  </si>
  <si>
    <t>I. NTC Olomouc</t>
  </si>
  <si>
    <t>Atletické přípravky Olomouc, z.s.</t>
  </si>
  <si>
    <t>Atletický klub Olomouc</t>
  </si>
  <si>
    <t>Atletický klub Šternberk z.s.</t>
  </si>
  <si>
    <t>Badmintonový klub Omega Olomouc, o.s.</t>
  </si>
  <si>
    <t>BASKETBALOVÝ KLUB OLOMOUC, zapsaný spolek</t>
  </si>
  <si>
    <t>Basket klub Olomouc</t>
  </si>
  <si>
    <t>Beach Volley Club Olomouc</t>
  </si>
  <si>
    <t>Cyklistika Uničov</t>
  </si>
  <si>
    <t xml:space="preserve">Cyklo team KOLARNA,  Olomouc </t>
  </si>
  <si>
    <t xml:space="preserve">"CYKLO 2000 KAŇKOVSKÝ", Bělkovice-Lašťany </t>
  </si>
  <si>
    <t>Dámský házenkářský klub Zora Olomouc, z.s.</t>
  </si>
  <si>
    <t>Fbc ŠTERNBERK</t>
  </si>
  <si>
    <t>FBC Lutín, z.s., Slatinky</t>
  </si>
  <si>
    <t>FBS Olomouc, z. s.</t>
  </si>
  <si>
    <t xml:space="preserve">FC Sigma Hodolany, Olomouc </t>
  </si>
  <si>
    <t>Figure Skating Club Olomouc o.s.</t>
  </si>
  <si>
    <t xml:space="preserve">Fotbalový klub Hněvotín,  Hněvotín </t>
  </si>
  <si>
    <t>Fotbalový club Drahlov</t>
  </si>
  <si>
    <t>Fotbalový klub FC Dolany, z.s.</t>
  </si>
  <si>
    <t>Fotbalový klub Hlubočky</t>
  </si>
  <si>
    <t>Fotbalový klub Nemilany, Olomouc</t>
  </si>
  <si>
    <t>Fotbalový klub Šternberk, o.s.</t>
  </si>
  <si>
    <t xml:space="preserve">GOLF CLUB OLOMOUC, z. s., Véska </t>
  </si>
  <si>
    <t>Gymnastický klub mládeže Olomouc, z. s.</t>
  </si>
  <si>
    <t>Gymnastický klub Velký Týnec, z. s.</t>
  </si>
  <si>
    <t>Hanácký petanque klub, Litovel</t>
  </si>
  <si>
    <t>Házená Uničov</t>
  </si>
  <si>
    <t>HC Olomouc, mládež, o.s.</t>
  </si>
  <si>
    <t>HC UNIČOV, z.s.</t>
  </si>
  <si>
    <t>Horse Club Hlubočky, spolek</t>
  </si>
  <si>
    <t>JUDO KLUB OLOMOUC</t>
  </si>
  <si>
    <t>Kanoistický klub Olomouc, z.s.</t>
  </si>
  <si>
    <t>Karate club MABU-DO Olomouc, z.s.</t>
  </si>
  <si>
    <t xml:space="preserve">KESTONE RACING, z.s., Uničov </t>
  </si>
  <si>
    <t>Klub Heyrovského Olomouc o.s.</t>
  </si>
  <si>
    <t>Klub sportovního tance QUICK Olomouc</t>
  </si>
  <si>
    <t>Klub sportovních potápěčů Olomouc, pobočný spolek</t>
  </si>
  <si>
    <t>Klub stolního tenisu Olomouc</t>
  </si>
  <si>
    <t>MGC Olomouc</t>
  </si>
  <si>
    <t>IHC Olomouc Eagles, z.s.</t>
  </si>
  <si>
    <t>Orel jednota Velká Bystřice</t>
  </si>
  <si>
    <t>OSK OLOMOUC z.s.</t>
  </si>
  <si>
    <t xml:space="preserve">PROMOTORSPORT z.s.,Troubelice </t>
  </si>
  <si>
    <t>Rugby Club Olomouc z.s.</t>
  </si>
  <si>
    <t>Hvězda Město Libavá</t>
  </si>
  <si>
    <t>SK Olomouc Sigma MŽ, z.s.</t>
  </si>
  <si>
    <t>SK VYHLÍDKA ŠTERNBERK TRI - KLUB</t>
  </si>
  <si>
    <t>SK Uničov, z.s.</t>
  </si>
  <si>
    <t>Ski klub Lokomotiva Olomouc, z.s.</t>
  </si>
  <si>
    <t>Sportovní klub SKI-OB Šternberk</t>
  </si>
  <si>
    <t>SK SKIVELO neslyšících Olomouc</t>
  </si>
  <si>
    <t>SMASH GYM OLOMOUC, z. s.</t>
  </si>
  <si>
    <t>SPORTCLUB Agentura 64 Olomouc</t>
  </si>
  <si>
    <t>Sportovní fotbalový klub Nedvězí,  Olomouc</t>
  </si>
  <si>
    <t>SK Červenka</t>
  </si>
  <si>
    <t>SK Chválkovice, Olomouc</t>
  </si>
  <si>
    <t>Sportovní klub NÁMĚŠŤ na Hané</t>
  </si>
  <si>
    <t>Sportovní klub Slatinice, z.s.</t>
  </si>
  <si>
    <t>Sportovní klub Šumvald, z.s.</t>
  </si>
  <si>
    <t xml:space="preserve">Sportovní klub tělesně postižených sportovců Olomouc, z.s. </t>
  </si>
  <si>
    <t>SKUP Olomouc z.s.</t>
  </si>
  <si>
    <t>ČSS, z.s. - sportovně střelecký klub ELÁN Olomouc</t>
  </si>
  <si>
    <t>Squashový klub mládeže Olomouc</t>
  </si>
  <si>
    <t>ST Šumvald - Břevenec</t>
  </si>
  <si>
    <t>Tenisový klub Velký Týnec</t>
  </si>
  <si>
    <t>Tenisový klub Gymnázium Uničov</t>
  </si>
  <si>
    <t>Tělocvičná jednota Sokol Náklo</t>
  </si>
  <si>
    <t>Tělocvičná jednota SOKOL Olomouc</t>
  </si>
  <si>
    <t>Tělocvičná jednota Sokol Olomouc - Nové Sady</t>
  </si>
  <si>
    <t>Tělocvičná jednota Sokol Olomouc- Neředín</t>
  </si>
  <si>
    <t>Tělocvičná jednota Sokol Olomouc - Nový Svět</t>
  </si>
  <si>
    <t>Tělocvičná jednota SOKOL Střelice</t>
  </si>
  <si>
    <t>Tělocvičná jednota SOKOL Šternberk</t>
  </si>
  <si>
    <t>Tělocvičná jednota Sokol Troubelice</t>
  </si>
  <si>
    <t>Tělovýchovná jednota Doubrava Haňovice</t>
  </si>
  <si>
    <t>Tělovýchovná jednota DUKLA Olomouc, z.s.</t>
  </si>
  <si>
    <t>TJ Dukla Olomouc - Box, z.s.</t>
  </si>
  <si>
    <t>Tělovýchovná jednota Granitol Moravský Beroun z.s</t>
  </si>
  <si>
    <t>TJ Hodolany, z.s.,  Olomouc</t>
  </si>
  <si>
    <t>TJ Liga stovkařů Olomouc, o.s.</t>
  </si>
  <si>
    <t>Tělovýchovná jednota Lodní sporty Olomouc, spolek</t>
  </si>
  <si>
    <t>Tělovýchovná jednota LOKOMOTIVA Olomouc</t>
  </si>
  <si>
    <t>Tělovýchovná jednota Medlov</t>
  </si>
  <si>
    <t>TJ MILO Olomouc, z.s.</t>
  </si>
  <si>
    <t>Tělovýchovná jednota Slovan Černovír,  Olomouc</t>
  </si>
  <si>
    <t>Tělovýchovná jednota Sokol Dlouhá Loučka</t>
  </si>
  <si>
    <t>Tělovýchovná jednota Sokol Horka nad Moravou, z.s.</t>
  </si>
  <si>
    <t>Tělovýchovná jednota Sokol Olomouc - Chomoutov, z.s.</t>
  </si>
  <si>
    <t>TJ Sokol Nová Hradečná, z.s.</t>
  </si>
  <si>
    <t>FK Slavonín, z.s., Olomouc</t>
  </si>
  <si>
    <t>TJ Sokol Velký Týnec, z.s.</t>
  </si>
  <si>
    <t>Tělovýchovná jednota Střeň, o.s.</t>
  </si>
  <si>
    <t>TJ TATRAN LITOVEL, z.s.</t>
  </si>
  <si>
    <t>TJ Uničov</t>
  </si>
  <si>
    <t>TJ Sigma Lutín z.s.</t>
  </si>
  <si>
    <t>Tělovýchovná jednota SOKOL Drahanovice</t>
  </si>
  <si>
    <t xml:space="preserve">TJ Sokol Kožušany, Kožušany </t>
  </si>
  <si>
    <t>Tělovýchovná jednota SOKOL PASEKA</t>
  </si>
  <si>
    <t>TJ STM Olomouc z.s.</t>
  </si>
  <si>
    <t>Vem Camará Capoeira - Olomouc z.s.</t>
  </si>
  <si>
    <t>Volejbalový klub Univerzity Palackého Olomouc, z.s.</t>
  </si>
  <si>
    <t>Tělovýchovná jednota Sokol Dub nad Moravou,z.s.</t>
  </si>
  <si>
    <t>Veslařský klub Olomouc, z.s.</t>
  </si>
  <si>
    <t>X - TRIATHLON,  Olomouc</t>
  </si>
  <si>
    <t>1. SK Prostějov z.s.</t>
  </si>
  <si>
    <t>Atletický klub Prostějov, z. s.</t>
  </si>
  <si>
    <t xml:space="preserve">BC MORAVAN,  Prostějov  </t>
  </si>
  <si>
    <t>Dělnická tělocvičná jednota Prostějov, z. s.</t>
  </si>
  <si>
    <t>FBC Playmakers Prostějov</t>
  </si>
  <si>
    <t>FC Kostelec na Hané, z. s.</t>
  </si>
  <si>
    <t>FC Kralice na Hané, z. s.</t>
  </si>
  <si>
    <t>FKM Konice, o.s.</t>
  </si>
  <si>
    <t>FK Němčice nad Hanou</t>
  </si>
  <si>
    <t>FC Výšovice</t>
  </si>
  <si>
    <t>JACHT KLUB Prostějov</t>
  </si>
  <si>
    <t>Klub orientačního běhu Konice, z.s.</t>
  </si>
  <si>
    <t>Klub orientačního běhu Železárny Prostějov</t>
  </si>
  <si>
    <t>KRASO – bruslení Prostějov</t>
  </si>
  <si>
    <t>LHK Jestřábi Prostějov, spolek</t>
  </si>
  <si>
    <t>Lukostřelba Prostějov, z.s.</t>
  </si>
  <si>
    <t>Oddíl horolezecký Sportovního klubu Prostějov</t>
  </si>
  <si>
    <t>Oddíl korfbalu Sportovního klubu Prostějov</t>
  </si>
  <si>
    <t>Oddíl šachů Sportovního klubu Prostějov</t>
  </si>
  <si>
    <t>Oddíl orientačního sportu Sportovního klubu Prostějov</t>
  </si>
  <si>
    <t>Orli Prostějov, spolek</t>
  </si>
  <si>
    <t>Savana klub kuší Kostelec na Hané, z. s.</t>
  </si>
  <si>
    <t>SK Jesenec-Dzbel, z.s.</t>
  </si>
  <si>
    <t>SK Protivanov, z. s.</t>
  </si>
  <si>
    <t>SKC Prostějov z.s.</t>
  </si>
  <si>
    <t>Sportovní klub Lipová</t>
  </si>
  <si>
    <t xml:space="preserve">Spolek na podporu mladých talentů v krasobruslení, Prostějov  </t>
  </si>
  <si>
    <t>Sportovní klub K2 Prostějov</t>
  </si>
  <si>
    <t>Squashový klub mládeže Prostějov, Držovice</t>
  </si>
  <si>
    <t>SVAZ VODÁKŮ ČESKÉ REPUBLIKY KLUB PROSTĚJOV</t>
  </si>
  <si>
    <t xml:space="preserve">Taneční škola PIROUETTE,  Prostějov </t>
  </si>
  <si>
    <t xml:space="preserve">Tenisový klub Prostějov, spolek </t>
  </si>
  <si>
    <t xml:space="preserve">Tělocvičná jednota Sokol I Prostějov/Sokolská župa Prostějovská,  Prostějov </t>
  </si>
  <si>
    <t>Tělocvičná jednota Sokol II Prostějov</t>
  </si>
  <si>
    <t>Tělocvičná jednota Sokol Centrum Haná, Prostějov</t>
  </si>
  <si>
    <t>TĚLOCVIČNÁ JEDNOTA SOKOL BEDIHOŠŤ</t>
  </si>
  <si>
    <t>Tělocvičná jednota Sokol Kostelec na Hané - HK</t>
  </si>
  <si>
    <t>TĚLOCVIČNÁ JEDNOTA SOKOL OLŠANY U PROSTĚJOVA</t>
  </si>
  <si>
    <t>TĚLOCVIČNÁ JEDNOTA SOKOL OTASLAVICE</t>
  </si>
  <si>
    <t>TĚLOCVIČNÁ JEDNOTA SOKOL PŘEMYSLOVICE</t>
  </si>
  <si>
    <t>TJ SOKOL VÍCOV</t>
  </si>
  <si>
    <t>Tělocvičná jednota Sokol Zdětín z.s.</t>
  </si>
  <si>
    <t>Tělovýchovná jednota Haná Nezamyslice, z.s.</t>
  </si>
  <si>
    <t>TJ Haná Prostějov</t>
  </si>
  <si>
    <t>TJ Horní Štěpánov</t>
  </si>
  <si>
    <t>TJ JISKRA Brodek u Konice</t>
  </si>
  <si>
    <t>TJ OP Prostějov</t>
  </si>
  <si>
    <t>Tělovýchovná jednota Sokol Čechovice, z. s.</t>
  </si>
  <si>
    <t>Tělovýchovná jednota Sokol Kladky, z. s.</t>
  </si>
  <si>
    <t>TJ Kulečník Prostějov</t>
  </si>
  <si>
    <t>TJ SOKOL Plumlov</t>
  </si>
  <si>
    <t>TJ Stavební stroje Němčice nad Hanou, z. s.</t>
  </si>
  <si>
    <t>Tělovýchovná jednota Prostějov, z.s.</t>
  </si>
  <si>
    <t>TJ Otinoves</t>
  </si>
  <si>
    <t>TJ Pavlovice u Kojetína, z.s.</t>
  </si>
  <si>
    <t>Tělovýchovná jednota SOKOL Klenovice na Hané, z.s.</t>
  </si>
  <si>
    <t>TJ Sokol Určice</t>
  </si>
  <si>
    <t>VK Prostějov, spolek</t>
  </si>
  <si>
    <t>1. FC Viktorie Přerov o.s.</t>
  </si>
  <si>
    <t>AUTO KLUB PŘEROV-město v AČR</t>
  </si>
  <si>
    <t>Automotoklub kemp Hranice, pobočný spolek ÚAMK ČR / AMK kemp Hranice, p.s. ÚAMK ČR</t>
  </si>
  <si>
    <t>Aeroklub Hranice, z.s.</t>
  </si>
  <si>
    <t>DRAGON FORCE PŘEROV</t>
  </si>
  <si>
    <t>Dragon boat events, z.s.,  Kojetín</t>
  </si>
  <si>
    <t xml:space="preserve">Fantasy Přerov z.s. </t>
  </si>
  <si>
    <t>FC Želatovice z.s.</t>
  </si>
  <si>
    <t>FK Brodek u Přerova, z.s.</t>
  </si>
  <si>
    <t>FK Spartak Lipník nad Bečvou, z.s.</t>
  </si>
  <si>
    <t>FK Troubky, z.s.</t>
  </si>
  <si>
    <t>Florbalová Škola Teiwaz, občanské sdružení, Přerov</t>
  </si>
  <si>
    <t>FC Beňov, z.s.</t>
  </si>
  <si>
    <t>FOTBALOVÝ KLUB KOZLOVICE, z.s.</t>
  </si>
  <si>
    <t>Fotbalový klub Slavoj Kojetín - Kovalovice, z.s.</t>
  </si>
  <si>
    <t>GOLF CLUB Radíkov</t>
  </si>
  <si>
    <t>HC ZUBR PŘEROV</t>
  </si>
  <si>
    <t>JUDO ŽELEZO HRANICE, z.s.</t>
  </si>
  <si>
    <t xml:space="preserve">JUDO HRANICE, z.s., Teplice nad Bečvou </t>
  </si>
  <si>
    <t>KANOISTIKA KOJETÍN</t>
  </si>
  <si>
    <t>Karate Přerov, z.s.</t>
  </si>
  <si>
    <t>KBC Přerov</t>
  </si>
  <si>
    <t>Klub juda Hranice z.s.</t>
  </si>
  <si>
    <t>Klub koloběhu Lipník n.B. , lipenští dráčci a draci 2010</t>
  </si>
  <si>
    <t>Klub rychlostní kanoistiky Slovan Hranice, z.s.</t>
  </si>
  <si>
    <t>Klub vodních sportů Hranice, z.s.</t>
  </si>
  <si>
    <t>MG Bike Team, z.s., Kozlovice</t>
  </si>
  <si>
    <t>MORAVIAN DRAGONS, Přerov</t>
  </si>
  <si>
    <t>Pitbike park Tovačov, z.s., Troubky</t>
  </si>
  <si>
    <t xml:space="preserve">Stáj Krejčířovi, z. s.,  Troubky </t>
  </si>
  <si>
    <t>SK Hranice, z.s.</t>
  </si>
  <si>
    <t>SKI klub Hranice, spolek</t>
  </si>
  <si>
    <t>Sokol Křenovice, z.s.</t>
  </si>
  <si>
    <t>SPOLEK "RYCHLÝ DRACI", ROUSKÉ</t>
  </si>
  <si>
    <t>SK BADMINTON Přerov, z.s.</t>
  </si>
  <si>
    <t>Sportovní klub Přerov 1908 z.s.</t>
  </si>
  <si>
    <t>Sportovní klub Žeravice, spolek, Přerov</t>
  </si>
  <si>
    <t>SKORPEN Přerov - potápěčský klub, pobočný spolek SMPS</t>
  </si>
  <si>
    <t>TK PRECHEZA Přerov z.s.</t>
  </si>
  <si>
    <t>Tělocvičná jednota Sokol Kokory</t>
  </si>
  <si>
    <t>TJ Cement Hranice, z.s.</t>
  </si>
  <si>
    <t>Tělovýchovná jednota Sokol Dolní Újezd, z.s.</t>
  </si>
  <si>
    <t>Tělovýchovná jednota Sokol Osek nad Bečvou, z.s</t>
  </si>
  <si>
    <t>Tělovýchovná jednota Sokol Tovačov, z.s.</t>
  </si>
  <si>
    <t>Tělovýchovná jednota Sokol Troubky z.s.</t>
  </si>
  <si>
    <t>Tělovýchovná jednota Sokol Ústí /okr. Přerov/, z.s.</t>
  </si>
  <si>
    <t>Tělovýchovná jednota Tenisový klub Lipník nad Bečvou, z.s.</t>
  </si>
  <si>
    <t>Tělovýchovná jednota Union Lověšice, z.s., Přerov</t>
  </si>
  <si>
    <t>Slovan Hranice, z.s.</t>
  </si>
  <si>
    <t>TJ Sokol Horní Moštěnice, z.s.</t>
  </si>
  <si>
    <t>TJ Sokol Hustopeče nad Bečvou, o.s.</t>
  </si>
  <si>
    <t>TJ SOKOL Jezernice  z.s.</t>
  </si>
  <si>
    <t>TJ Střítež nad Ludinou</t>
  </si>
  <si>
    <t>Triatlon klub Hranice - Rocktechnik triatlon</t>
  </si>
  <si>
    <t>Triatlon klub Osek o.s.</t>
  </si>
  <si>
    <t>ÚAMK - AMK BIKETRIAL PŘEROV</t>
  </si>
  <si>
    <t>Volejbal Přerov, z.s</t>
  </si>
  <si>
    <t>BMX TEAM ŠUMPERK o.s.</t>
  </si>
  <si>
    <t>Cannibals baseball Šumperk, o.s.</t>
  </si>
  <si>
    <t xml:space="preserve">Enduro Team Coufal o.s., Šumperk </t>
  </si>
  <si>
    <t>FbC Asper Šumperk z.s.</t>
  </si>
  <si>
    <t>FBC Mohelnice z.s.</t>
  </si>
  <si>
    <t>FK MOHELNICE z.s.</t>
  </si>
  <si>
    <t>Fotbalový klub Hanušovice, z.s</t>
  </si>
  <si>
    <t>Fotbalový klub Šumperk z.s</t>
  </si>
  <si>
    <t>FC ROVENSKO z.s.</t>
  </si>
  <si>
    <t>Gymnastický klub Šumperk, z.s.</t>
  </si>
  <si>
    <t xml:space="preserve">Hokejový Klub Mladí Draci Šumperk OS, </t>
  </si>
  <si>
    <t xml:space="preserve">Klub vytrvalostních sportů Šumperk, Dolní Studénky </t>
  </si>
  <si>
    <t>Kuželkářský klub Zábřeh</t>
  </si>
  <si>
    <t xml:space="preserve">Magnus Orienteering z.s.,  Šumperk </t>
  </si>
  <si>
    <t>Multisport Outdoor Team Šumperk, z.s.</t>
  </si>
  <si>
    <t>Regionální sportovní klub mládeže Horní Pomoraví, o.s.,  Staré Město</t>
  </si>
  <si>
    <t xml:space="preserve">SIDE MX CLUB ŠUMPERK, z.s., Šumperk  </t>
  </si>
  <si>
    <t>SKI KLUB Šumperk, o.s.</t>
  </si>
  <si>
    <t>SK PETROV - SOBOTÍN z.s., Petrov nad Desnou</t>
  </si>
  <si>
    <t>SK SEVERKA ŠUMPERK</t>
  </si>
  <si>
    <t>Sportovní klub Bludov, z.s.</t>
  </si>
  <si>
    <t>Sportovní klub SK Loštice, o.s.</t>
  </si>
  <si>
    <t xml:space="preserve">Sportovní klub ranch Viktorie z.s. ,   Šumperk </t>
  </si>
  <si>
    <t>Table Tennis Club Šumperk, z.s.</t>
  </si>
  <si>
    <t>Tělocvičná jednota Sokol Dubicko</t>
  </si>
  <si>
    <t>Tělocvičná jednota Sokol Mohelnice</t>
  </si>
  <si>
    <t>TJ Baník Staré Město pod Sněžníkem</t>
  </si>
  <si>
    <t>Tělovýchovná jednota Fotbalový klub Ruda nad Moravou, z.s.</t>
  </si>
  <si>
    <t>TJ Invaclub Loštice z.s.</t>
  </si>
  <si>
    <t>Tělovýchovná jednota Jiskra Oskava</t>
  </si>
  <si>
    <t>TJ Jiskra Rapotín</t>
  </si>
  <si>
    <t>TJ MEZ Mohelnice</t>
  </si>
  <si>
    <t>TJ Postřelmov, z.s.</t>
  </si>
  <si>
    <t>Tělovýchovná jednota Sokol Bratrušov z.s.</t>
  </si>
  <si>
    <t>TJ Sokol Hrabenov, z.s.</t>
  </si>
  <si>
    <t>TJ Sokol Vikýřovice, z.s.</t>
  </si>
  <si>
    <t>Sokol Sudkov z.s.</t>
  </si>
  <si>
    <t>TJ SOKOL ŠTÍTY, spolek</t>
  </si>
  <si>
    <t>TJ Spartak Loučná nad Desnou z.s.</t>
  </si>
  <si>
    <t xml:space="preserve">TJ LOKO Zábřeh, z.s.,  Humenec </t>
  </si>
  <si>
    <t>TJ Sokol Hrabišín, z.s.</t>
  </si>
  <si>
    <t>TJ Sokol Lesnice, z. s.</t>
  </si>
  <si>
    <t>TJ SOKOL MALÁ MORAVA</t>
  </si>
  <si>
    <t>TJ Šumperk, z.s.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</si>
  <si>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sportovních akcí (UZ 501)</t>
    </r>
  </si>
  <si>
    <t>Basketbal Olomouc s.r.o.</t>
  </si>
  <si>
    <t xml:space="preserve">Geometry Global, s.r.o., Praha </t>
  </si>
  <si>
    <t>Lion sport s.r.o., Praha</t>
  </si>
  <si>
    <t>PH SPORT &amp; MARKETING s.r.o.,  Olomouc</t>
  </si>
  <si>
    <t xml:space="preserve">STALAGMIT, a.s., Mladeč </t>
  </si>
  <si>
    <t xml:space="preserve">Tempo Team Prague s.r.o., Praha </t>
  </si>
  <si>
    <t>TTV Sport Group s.r.o., Praha</t>
  </si>
  <si>
    <t xml:space="preserve">AT Production s.r.o., Brno </t>
  </si>
  <si>
    <t>Prostějov - C 1885, spol. s r.o.</t>
  </si>
  <si>
    <t xml:space="preserve">TK PLUS s.r.o., Prostějov  </t>
  </si>
  <si>
    <t>Sport Management s.r.o.,  Přerov</t>
  </si>
  <si>
    <t xml:space="preserve">NADAČNÍ FOND MAMUT, Přerov </t>
  </si>
  <si>
    <t>AGENAS TEAM autoklub v AČR, Javorník</t>
  </si>
  <si>
    <t xml:space="preserve">Jesenická Cyklistická z.s., Jeseník  </t>
  </si>
  <si>
    <t xml:space="preserve">Jeseníky - Severní Hřeben o.s.,  Lipová -lázně </t>
  </si>
  <si>
    <t>SKI Řetězárna pobočný spolek, Jeseník</t>
  </si>
  <si>
    <t xml:space="preserve">Šachový klub Jeseník, z. s., Jeseník </t>
  </si>
  <si>
    <t>JISKRA Velká Kraš,z.s.,  Velká Kraš</t>
  </si>
  <si>
    <t>„1.FC Olomouc”, spolek</t>
  </si>
  <si>
    <t>Atletický klub Šternberk z.s</t>
  </si>
  <si>
    <t>BASKETBALOVÉ CENTRUM OLOMOUC, spolek</t>
  </si>
  <si>
    <t>Cyklo Team Region Olomouc</t>
  </si>
  <si>
    <t xml:space="preserve">Česká asociace stolního tenisu, z.s.,  Praha </t>
  </si>
  <si>
    <t xml:space="preserve">Česká asociace freestyle bruslení , Olomouc </t>
  </si>
  <si>
    <t>Český atletický svaz, Krajský atletický svaz Olomouc</t>
  </si>
  <si>
    <t>FBS Olomouc z. s.</t>
  </si>
  <si>
    <t>FIGURE SKATING CLUB OLOMOUC, o.s.</t>
  </si>
  <si>
    <t xml:space="preserve">Juniorský maratonský klub z.s.,   Praha 7 </t>
  </si>
  <si>
    <t xml:space="preserve">Klub přátel Josefa Masopusta z.s., Praha 8  </t>
  </si>
  <si>
    <t xml:space="preserve">Klub sportovních potápěčů Olomouc,  pobočný spolek, </t>
  </si>
  <si>
    <t xml:space="preserve">Sokolská župa Olomoucká - Smrčkova, Olomouc </t>
  </si>
  <si>
    <t xml:space="preserve">SPOLEK GUSTAVA FRIŠTENSKÉHO, Litovel  </t>
  </si>
  <si>
    <t>1. SK PROSTĚJOV z.s.</t>
  </si>
  <si>
    <t xml:space="preserve">ČESKÁ PARAŠUTISTICKÁ ASOCIACE z.s., Brno  </t>
  </si>
  <si>
    <t>FC Kostelec na Hané, z. s</t>
  </si>
  <si>
    <t>Repechy Crew, z.s., Repechy</t>
  </si>
  <si>
    <t>Ricardo racing team,  Prostějov</t>
  </si>
  <si>
    <t xml:space="preserve">Středomoravské sdružení orientačních sportů,  Prostějov </t>
  </si>
  <si>
    <t xml:space="preserve">Tělocvičná jednota Sokol I Prostějov/Sokolská župa Prostějovská,  </t>
  </si>
  <si>
    <t>Tělocvičná jednota Sokol Centrum Haná,  Prostějov</t>
  </si>
  <si>
    <t xml:space="preserve">Tělovýchovná jednota Sokol Čechovice, z. s. </t>
  </si>
  <si>
    <t>TJ Krumsín</t>
  </si>
  <si>
    <t>Basketbalový klub Lipník nad Bečvou, z.s.</t>
  </si>
  <si>
    <t>Boxing Club Lipník nad Bečvou, z. s.</t>
  </si>
  <si>
    <t>FK Troubky, z.s</t>
  </si>
  <si>
    <t>FOTBALOVÝ KLUB KOZLOVICE,z.s.</t>
  </si>
  <si>
    <t>JUDO HRANICE, z.s., Teplice nad Bečvou</t>
  </si>
  <si>
    <t>MORAVIAN DRAGONS,  Přerov</t>
  </si>
  <si>
    <t>Občanské sdružení Mažoretky,  Hranice</t>
  </si>
  <si>
    <t>Okresní fotbalový svaz Přerov</t>
  </si>
  <si>
    <t>Regionální centrum Sport pro všechny Přerov</t>
  </si>
  <si>
    <t>Sportovní klub ŠELA SPORT, o.s.,  Přerov</t>
  </si>
  <si>
    <t>Volejbal Přerov, z.s.</t>
  </si>
  <si>
    <t>Automotoklub Mohelnice</t>
  </si>
  <si>
    <t>Atletika Zábřeh, z. s.</t>
  </si>
  <si>
    <t xml:space="preserve">Cykloklub Rampušák, z.s., Jedlí </t>
  </si>
  <si>
    <t>Šachový klub Mohelnice, z. s.</t>
  </si>
  <si>
    <t>Fotbalový klub Šumperk z.s.</t>
  </si>
  <si>
    <t xml:space="preserve">Občanské sdružení BŘEH, Zábřeh </t>
  </si>
  <si>
    <t>Šachová škola Světlá nad Sázavou, z. s.</t>
  </si>
  <si>
    <t>TJ INVACLUB Loštice  z.s.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</si>
  <si>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Dotace na získání trenérské licence (UZ 502)</t>
    </r>
  </si>
  <si>
    <t xml:space="preserve">Zatloukalová Marie, Hlubočky </t>
  </si>
  <si>
    <t>Bruštíková Natali, Uničov</t>
  </si>
  <si>
    <t>Weiserová Miroslava, Křelov - Břuchotín</t>
  </si>
  <si>
    <t>Janotka Tomáš, Mgr.,Olomouc</t>
  </si>
  <si>
    <t>Hovorka Jiří, Olomouc - Holice</t>
  </si>
  <si>
    <t>Zatloukal Jakub, Kostelec na Hané</t>
  </si>
  <si>
    <t>Štadler Michal, Přerov</t>
  </si>
  <si>
    <t>Bešina Tomáš, Přerov</t>
  </si>
  <si>
    <t>Haisler Rostislav,  Postřelmov</t>
  </si>
  <si>
    <t>Žáček Martin, Šumperk</t>
  </si>
  <si>
    <t>Skála Aleš, Mgr.,Libina</t>
  </si>
  <si>
    <t>Chudějová Lucie, Mgr., Šumperk</t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</si>
  <si>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Program na podporu volnočasových a tělovýchovných aktivit v Olomouckém kraji (UZ 505)</t>
    </r>
  </si>
  <si>
    <t>Břetislav Horník, Uničov</t>
  </si>
  <si>
    <t>Mgr. Marcela Vystrčilová,  Dub nad Moravou</t>
  </si>
  <si>
    <t>Petr Zakopal, Pustiměřské Prusy</t>
  </si>
  <si>
    <t>Zdeňka Tumpachová, Hranice</t>
  </si>
  <si>
    <t>Mgr. Jan Machálek, lyžařská škola SNOWFOX, Olomouc</t>
  </si>
  <si>
    <t>ART ECON - Střední škola, s.r.o., Prostějov</t>
  </si>
  <si>
    <t xml:space="preserve">Californie Rouské, z.s., Rouské </t>
  </si>
  <si>
    <t>Be life, z.s., Nový Jičín</t>
  </si>
  <si>
    <t>FBC Vikýřovice, z.s.</t>
  </si>
  <si>
    <t>RODINNÉ CENTRUM SLUNÍČKO DRŽOVICE, z. s.</t>
  </si>
  <si>
    <t>BOJOVÉ SPORTY OLOMOUC, o.s.</t>
  </si>
  <si>
    <t>Myslivecký spolek Opatovice - Rakov</t>
  </si>
  <si>
    <t xml:space="preserve">Myslivecké sdružení Háj Malhotice - Rouské, z.s. </t>
  </si>
  <si>
    <t>KLUBOUŠKO, o.s., Přerov</t>
  </si>
  <si>
    <t>Rada rodičů Základní školy Javorník, z. s.</t>
  </si>
  <si>
    <t>Newman School,  Olomouc</t>
  </si>
  <si>
    <t xml:space="preserve">Český rybářský svaz, z. s., místní organizace Hranice,  </t>
  </si>
  <si>
    <t>CYKLOTEAM PROXIMA,  Leština</t>
  </si>
  <si>
    <t>Hnutí Brontosaurus Jeseníky, Jeseník</t>
  </si>
  <si>
    <t>Setkávání Travná z.s., Javorník</t>
  </si>
  <si>
    <t>Spolek Majetínek,Majetín</t>
  </si>
  <si>
    <t>Občanské sdružení Amélka,  Zábřeh</t>
  </si>
  <si>
    <t>A-klub Hranice,  Hranice</t>
  </si>
  <si>
    <t>HELP &amp; HELP, Zábřeh</t>
  </si>
  <si>
    <t>Ekojóga České republiky, občanské sdružení,   Jeseník</t>
  </si>
  <si>
    <t>Spolek při škole v lázních, Jeseník</t>
  </si>
  <si>
    <t>Spolek aktivních Zlatohoráků, Zlaté Hory</t>
  </si>
  <si>
    <t>Klub horolezců Olomouc</t>
  </si>
  <si>
    <t>Aeroklub Šumperk, Nový Malín</t>
  </si>
  <si>
    <t xml:space="preserve">Spolek Račůvka, Troubelice </t>
  </si>
  <si>
    <t>Rodinné centrum Klásek z.s., Lutín</t>
  </si>
  <si>
    <t>Junák - český skaut, středisko Žlutý kvítek Olomouc, z. s.</t>
  </si>
  <si>
    <t>Český rybářský svaz, z.s., místní organizace Olomouc</t>
  </si>
  <si>
    <t>Český rybářský svaz, z. s., místní organizace Loštice</t>
  </si>
  <si>
    <t>Tělocvičná jednota Sokol Veselíčko</t>
  </si>
  <si>
    <t xml:space="preserve">Sportovní klub Véska, spolek, Véska </t>
  </si>
  <si>
    <t>M+M Očenáškovi z.s., Prostějov</t>
  </si>
  <si>
    <t>T.J.Sokol Dřevohostice</t>
  </si>
  <si>
    <t xml:space="preserve">Sport bez předsudků - Morava, z.s., Olomouc </t>
  </si>
  <si>
    <t>DELTAKLUB STICHOVICE, z.s., Prostějov</t>
  </si>
  <si>
    <t>Senioři bez hranic, z.s., Olomouc</t>
  </si>
  <si>
    <t xml:space="preserve">Junák - český skaut, Skautské centrum Domašov, z. s., Olomouc </t>
  </si>
  <si>
    <t>Auto*Mat, z.s., Praha</t>
  </si>
  <si>
    <t>HANÁCKÝ DVŮR, z.s., Polkovice</t>
  </si>
  <si>
    <t>Olomoucká krajská asociace Sport pro všechny, Olomouc</t>
  </si>
  <si>
    <t>Sdružení Suchý Žleb Hlubočky, o.s., Olomouc</t>
  </si>
  <si>
    <t xml:space="preserve">Events 4 you, z.s., Praha </t>
  </si>
  <si>
    <t>SK HANÁ orienteering, Olomouc</t>
  </si>
  <si>
    <t>Český radioklub RADIOKLUB OK2KYJ, Olomouc</t>
  </si>
  <si>
    <t xml:space="preserve">Mensa České republiky, Praha </t>
  </si>
  <si>
    <t xml:space="preserve">ProVás Hněvotín z.s., Hněvotín </t>
  </si>
  <si>
    <t>Cyklistický oddíl MIKO CYCLES Přerov, z.s.,</t>
  </si>
  <si>
    <t>Fort Radíkov, z.s., Olomouc</t>
  </si>
  <si>
    <t>Nadace Malý Noe,  Olomouc</t>
  </si>
  <si>
    <t>Machalická Libuše, Olomouc</t>
  </si>
  <si>
    <t>Marková Gabriela,  Prostějov</t>
  </si>
  <si>
    <t xml:space="preserve">Kosek Jakub, Tovačov 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</si>
  <si>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Podpora enviromentálního vzdělávání, výchovy a osvěty v Olomouckém kraji v roce 2016 (UZ 510)</t>
    </r>
  </si>
  <si>
    <r>
      <t xml:space="preserve">Dotační program: </t>
    </r>
    <r>
      <rPr>
        <b/>
        <sz val="11"/>
        <rFont val="Arial"/>
        <family val="2"/>
        <charset val="238"/>
      </rPr>
      <t>Environmentální vzdělávání, výchova a osvěta v Olomouckém kraji
 v roce 2016</t>
    </r>
  </si>
  <si>
    <t>Gymnázium, Olomouc</t>
  </si>
  <si>
    <t>Dům dětí a mládeže Litovel</t>
  </si>
  <si>
    <t>Dům dětí a mládeže Vila Tereza, Uničov</t>
  </si>
  <si>
    <t>Střední odborná škola, Šumperk</t>
  </si>
  <si>
    <t>Středisko volného času ATLAS a BIOS, Přerov</t>
  </si>
  <si>
    <t>Gymnázium, Kojetín</t>
  </si>
  <si>
    <t>Základní škola a Mateřská škola při Priessnitzových léčebných lázních a.s., Jeseník</t>
  </si>
  <si>
    <t>Gymnázium Jana Opletala, Litovel</t>
  </si>
  <si>
    <t>Základní škola a Střední škola CREDO, o.p.s., Olomouc</t>
  </si>
  <si>
    <t>Základní škola a mateřská škola Lipník nad Bečvou</t>
  </si>
  <si>
    <t>Základní škola Plumlov, okres Prostějov</t>
  </si>
  <si>
    <t>Základní škola a Mateřská škola Bystročice</t>
  </si>
  <si>
    <t>Dům dětí a mládeže Krasohled Zábřeh</t>
  </si>
  <si>
    <t>Základní škola a mateřská škola Hranice</t>
  </si>
  <si>
    <t>Základní škola Olomouc</t>
  </si>
  <si>
    <t>Základní škola a Mateřská škola Dub nad Moravou</t>
  </si>
  <si>
    <t>Mateřská škola Radost, Přerov</t>
  </si>
  <si>
    <t>Základní škola a Mateřská škola Staré Město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</si>
  <si>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Zelená škola Olomouckého kraje (UZ 511)</t>
    </r>
  </si>
  <si>
    <t>Střední škola, základní škola a mateřská škola pro sluchově postižené, Olomouc</t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</si>
  <si>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Program na podporu sportovní činnosti dětí a mládeže v Olomouckém kraji (UZ 515)</t>
    </r>
  </si>
  <si>
    <t>1. HFK Olomouc a.s.</t>
  </si>
  <si>
    <t>Česká olympijská a.s., Praha</t>
  </si>
  <si>
    <t>Sokol Konice s.r.o.</t>
  </si>
  <si>
    <t xml:space="preserve">Tenisová škola Huťka &amp; Doseděl, s.r.o.,Přerov  </t>
  </si>
  <si>
    <t xml:space="preserve">Dynamo Javorník, z.s., </t>
  </si>
  <si>
    <t xml:space="preserve">La Pirouette, z.s., Mikulovice </t>
  </si>
  <si>
    <t xml:space="preserve">Klub sportovního tance Jesenicka z.s., Jeseník  </t>
  </si>
  <si>
    <t>SKI Řetězárna,  Jeseník</t>
  </si>
  <si>
    <t xml:space="preserve">Tenisový klub Jeseník, z.s., </t>
  </si>
  <si>
    <t>TJ Vidnava z.s.</t>
  </si>
  <si>
    <t xml:space="preserve">28 Kart Team, z.s., Drahanovice </t>
  </si>
  <si>
    <t>Atletický klub Olomouc, z.s.</t>
  </si>
  <si>
    <t>Basketbalové centrum Olomouc, spolek</t>
  </si>
  <si>
    <t xml:space="preserve">Cyklo team KOLARNA, Olomouc </t>
  </si>
  <si>
    <t>"CYKLO 2000 KAŇKOVSKÝ", Bělkovice-Lašťany</t>
  </si>
  <si>
    <t xml:space="preserve">ČBF - Oblast Střední Morava, Olomouc </t>
  </si>
  <si>
    <t>DHK Litovel</t>
  </si>
  <si>
    <t>FC Sigma Hodolany, z.s.,  Olomouc</t>
  </si>
  <si>
    <t>FIGURE SKATING CLUB OLOMOUC z.s.</t>
  </si>
  <si>
    <t>TJ FC Hněvotín,z.s.</t>
  </si>
  <si>
    <t>Fotbalový klub FC Dolany z.s.</t>
  </si>
  <si>
    <t>Hanácký jezdecký klub Litovel z.s.</t>
  </si>
  <si>
    <t>Hanácký kuželkářský klub Olomouc, spolek</t>
  </si>
  <si>
    <t>JUDO KLUB OLOMOUC, o.s.</t>
  </si>
  <si>
    <t>Klub tradičního karate Olomouc, z.s.</t>
  </si>
  <si>
    <t>Krajský atletický svaz Olomouc</t>
  </si>
  <si>
    <t>Lyžařský klub Olomouc</t>
  </si>
  <si>
    <t>Olomoucký svaz karate JKA, z.s., Olomouc</t>
  </si>
  <si>
    <t xml:space="preserve">PROMOTORSPORT z.s., Troubelice </t>
  </si>
  <si>
    <t>SK OLOMOUC SIGMA MŽ, z.s.</t>
  </si>
  <si>
    <t xml:space="preserve">SK Uničov, z.s., Uničov </t>
  </si>
  <si>
    <t>SKI KLUB KOUTY,  Olomouc</t>
  </si>
  <si>
    <t xml:space="preserve">Ski team Hrubá Voda, občanské sdružení, Olomouc </t>
  </si>
  <si>
    <t xml:space="preserve">Sportovní centrum mládeže v orientačním běhu Hanácké oblasti, o.s., Olomouc </t>
  </si>
  <si>
    <t>Sportovní klub Véska, spolek</t>
  </si>
  <si>
    <t>SKUP Olomouc, z.s.</t>
  </si>
  <si>
    <t>Tělocvičná jednota Sokol Olomouc-Neředín</t>
  </si>
  <si>
    <t>TJ Slovan Černovír,  Olomouc</t>
  </si>
  <si>
    <t>Tělovýchovná jednota Sokol Dub nad Moravou,z.s</t>
  </si>
  <si>
    <t>Volejbalový klub Univerzity Palackého Olomouc, z. s.</t>
  </si>
  <si>
    <t>BCM Orli Prostějov, spolek</t>
  </si>
  <si>
    <t>FC Hvozd</t>
  </si>
  <si>
    <t>FC Kralice na Hané, z.s.</t>
  </si>
  <si>
    <t>Klub biatlonu Prostějov, p.s., Čechovice</t>
  </si>
  <si>
    <t>Svaz vodáků ČR, klub 109, Prostějov</t>
  </si>
  <si>
    <t>Tělocvičná jednota Sokol Centrum Hané, Prostějov</t>
  </si>
  <si>
    <t>TĚLOCVIČNÁ JEDNOTA SOKOL VÍCOV</t>
  </si>
  <si>
    <t>TJ Sokol Brodek u Prostějova, z.s.</t>
  </si>
  <si>
    <t xml:space="preserve">FBC Lipník z.s.,  </t>
  </si>
  <si>
    <t>HC ZUBR PŘEROV, z.s.</t>
  </si>
  <si>
    <t>Klub vodního póla Přerov</t>
  </si>
  <si>
    <t xml:space="preserve">NIGHT BIRDS - INLINE HOCKEY CLUB PŘEROV z.s. </t>
  </si>
  <si>
    <t>Sportovní klub Žeravice, spolek</t>
  </si>
  <si>
    <t>TBS Přerov</t>
  </si>
  <si>
    <t xml:space="preserve">TENIS TONDACH HRANICE, o.s. </t>
  </si>
  <si>
    <t>TJ Sokol Kojetín</t>
  </si>
  <si>
    <t>FC Dubicko, z.s.</t>
  </si>
  <si>
    <t>Hokejový Klub Mladí Draci Šumperk OS</t>
  </si>
  <si>
    <t xml:space="preserve">Magnus Orienteering z.s., Šumperk </t>
  </si>
  <si>
    <t xml:space="preserve">Mažoretky Zábřeh, z. s. </t>
  </si>
  <si>
    <t>SK Rájec, spolek</t>
  </si>
  <si>
    <t>Tělovýchovná jednota Fotbalový klub Ruda nad Moravou z.s.</t>
  </si>
  <si>
    <t>TJ Omega Sobotín, z.s.</t>
  </si>
  <si>
    <t>TJ Postřelmov, z.s</t>
  </si>
  <si>
    <t>TJ Sokol Velké Losiny z.s.</t>
  </si>
  <si>
    <t>TJ Sdružení chovatelů a přátel koní Sobotín, z.s.</t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</si>
  <si>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Program podpory práce s dětmi a mládeží pro nestátní neziskové organizace v Olomouckém kraji (UZ 520)</t>
    </r>
  </si>
  <si>
    <t>Asociace víceúčelových ZO technických sportů a činností ČR, ZO DUBICKO</t>
  </si>
  <si>
    <t>Sbor dobrovolných hasičů Vrahovice</t>
  </si>
  <si>
    <t>Studio Experiment z.s.</t>
  </si>
  <si>
    <t>SDH Klopotovice</t>
  </si>
  <si>
    <t>Junák - český skaut, středisko Žlutý kvítek Olomouc, z.s.</t>
  </si>
  <si>
    <t>SH ČMS - Sbor dobrovolných hasičů Tovačov</t>
  </si>
  <si>
    <t>Zálesácká 10 Přerov, z.s.</t>
  </si>
  <si>
    <t>Junák – český skaut, středisko J. E. Kosiny Olomouc, z. s.</t>
  </si>
  <si>
    <t>Junák - český skaut, středisko Ladislava Ruska, z.s., Velký Týnec</t>
  </si>
  <si>
    <t>Ensemble Damian z.s., Olomouc</t>
  </si>
  <si>
    <t>Spolek rodičů a přátel školy při Mateřské škole Pňovice</t>
  </si>
  <si>
    <t>DUHA klub Dlažka</t>
  </si>
  <si>
    <t>Moravský institut vzdělávání, o.p.s., Přerov</t>
  </si>
  <si>
    <t xml:space="preserve">Rozvišť, z.s., Horka nad Moravou </t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</si>
  <si>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Program na podporu terciárního vzdělávání na vysokých školách v Olomouckém kraji (UZ 480)</t>
    </r>
  </si>
  <si>
    <t>Moravská vysoká škola Olomouc, o.p.s.</t>
  </si>
  <si>
    <t>Vysoká škola logistiky o.p.s., Přerov</t>
  </si>
  <si>
    <t>Regionální rada regionu soudržnosti Střední Morava</t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</si>
  <si>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Rezerva Olomouckého kraje pro případ řešení krizové situace nebo mimořádné události (UZ 420)</t>
    </r>
  </si>
  <si>
    <r>
      <t xml:space="preserve">Dotační program: </t>
    </r>
    <r>
      <rPr>
        <b/>
        <sz val="11"/>
        <rFont val="Arial"/>
        <family val="2"/>
        <charset val="238"/>
      </rPr>
      <t>Program na podporu JSDH a SDH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</si>
  <si>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Dotace na pořízení, rekonstrukci, opravu požární techniky a nákup věcného vybavení JSDH obcí Olomouckého kraje (UZ 415)</t>
    </r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</si>
  <si>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Dotace pro JSDH obí Olomouckého kraje na nákup dopravních aut na zařízení (UZ 416)</t>
    </r>
  </si>
  <si>
    <r>
      <rPr>
        <sz val="11"/>
        <rFont val="Arial"/>
        <family val="2"/>
        <charset val="238"/>
      </rPr>
      <t xml:space="preserve">Dotační program: </t>
    </r>
    <r>
      <rPr>
        <b/>
        <sz val="11"/>
        <rFont val="Arial"/>
        <family val="2"/>
        <charset val="238"/>
      </rPr>
      <t>Dotace na činnosti, akce a projekty hasičů, spolků a pobočných spolků hasičů Olomouckého kraje (UZ 425)</t>
    </r>
  </si>
  <si>
    <t xml:space="preserve">Všechny odbory </t>
  </si>
  <si>
    <t>Individuální dotace (UZ 401)</t>
  </si>
  <si>
    <t>Odbor dopravy - ORJ 12</t>
  </si>
  <si>
    <t>Fond na podporu výstavby a obnovy vodohospodářské infrastruktury na území Olomouckého kraje - ORJ 99</t>
  </si>
  <si>
    <t>Odbor kancelář ředitele - ORJ 03</t>
  </si>
  <si>
    <t>Dotace na získání trenérské licence</t>
  </si>
  <si>
    <r>
      <rPr>
        <sz val="11"/>
        <rFont val="Arial"/>
        <family val="2"/>
        <charset val="238"/>
      </rPr>
      <t xml:space="preserve">Dotační titul: </t>
    </r>
    <r>
      <rPr>
        <b/>
        <sz val="11"/>
        <rFont val="Arial"/>
        <family val="2"/>
        <charset val="238"/>
      </rPr>
      <t>Řešení mimořádné situace na vodních dílech a realizace opatření k předcházení a odstraňování následků povodní (UZ 461)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</si>
</sst>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č&quot;;[Red]\-#,##0.00\ &quot;Kč&quot;"/>
    <numFmt numFmtId="164" formatCode="0\2"/>
    <numFmt numFmtId="165" formatCode="0\8"/>
    <numFmt numFmtId="166" formatCode="#,##0.00\ _K_č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.5"/>
      <name val="Arial"/>
      <family val="2"/>
      <charset val="238"/>
    </font>
    <font>
      <b/>
      <sz val="16"/>
      <name val="Arial"/>
      <family val="2"/>
      <charset val="238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</font>
    <font>
      <sz val="11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653">
    <xf numFmtId="0" fontId="0" fillId="0" borderId="0" xfId="0"/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Fill="1" applyAlignment="1">
      <alignment horizontal="center"/>
    </xf>
    <xf numFmtId="0" fontId="0" fillId="0" borderId="9" xfId="0" applyFill="1" applyBorder="1"/>
    <xf numFmtId="0" fontId="4" fillId="0" borderId="0" xfId="0" applyFont="1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4" fontId="14" fillId="0" borderId="0" xfId="0" applyNumberFormat="1" applyFont="1" applyFill="1" applyBorder="1"/>
    <xf numFmtId="4" fontId="2" fillId="2" borderId="15" xfId="0" applyNumberFormat="1" applyFont="1" applyFill="1" applyBorder="1"/>
    <xf numFmtId="4" fontId="8" fillId="2" borderId="20" xfId="0" applyNumberFormat="1" applyFont="1" applyFill="1" applyBorder="1" applyAlignment="1">
      <alignment horizontal="right"/>
    </xf>
    <xf numFmtId="4" fontId="6" fillId="2" borderId="20" xfId="0" applyNumberFormat="1" applyFont="1" applyFill="1" applyBorder="1" applyAlignment="1">
      <alignment horizontal="center" vertical="center" wrapText="1"/>
    </xf>
    <xf numFmtId="4" fontId="2" fillId="2" borderId="29" xfId="0" applyNumberFormat="1" applyFont="1" applyFill="1" applyBorder="1"/>
    <xf numFmtId="4" fontId="8" fillId="2" borderId="0" xfId="0" applyNumberFormat="1" applyFont="1" applyFill="1" applyBorder="1"/>
    <xf numFmtId="4" fontId="10" fillId="2" borderId="0" xfId="0" applyNumberFormat="1" applyFont="1" applyFill="1" applyBorder="1"/>
    <xf numFmtId="4" fontId="2" fillId="0" borderId="0" xfId="0" applyNumberFormat="1" applyFont="1" applyFill="1"/>
    <xf numFmtId="4" fontId="2" fillId="2" borderId="0" xfId="0" applyNumberFormat="1" applyFont="1" applyFill="1" applyBorder="1"/>
    <xf numFmtId="4" fontId="2" fillId="0" borderId="0" xfId="0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4" fontId="2" fillId="2" borderId="14" xfId="0" applyNumberFormat="1" applyFont="1" applyFill="1" applyBorder="1"/>
    <xf numFmtId="4" fontId="2" fillId="2" borderId="12" xfId="0" applyNumberFormat="1" applyFont="1" applyFill="1" applyBorder="1"/>
    <xf numFmtId="4" fontId="2" fillId="2" borderId="30" xfId="0" applyNumberFormat="1" applyFont="1" applyFill="1" applyBorder="1"/>
    <xf numFmtId="0" fontId="2" fillId="0" borderId="25" xfId="0" applyFont="1" applyFill="1" applyBorder="1"/>
    <xf numFmtId="0" fontId="2" fillId="0" borderId="0" xfId="0" applyFont="1" applyFill="1" applyBorder="1" applyAlignment="1">
      <alignment horizontal="right"/>
    </xf>
    <xf numFmtId="0" fontId="6" fillId="0" borderId="25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/>
    <xf numFmtId="0" fontId="10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/>
    <xf numFmtId="0" fontId="2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vertical="center" wrapText="1"/>
    </xf>
    <xf numFmtId="0" fontId="0" fillId="2" borderId="12" xfId="0" applyFill="1" applyBorder="1"/>
    <xf numFmtId="4" fontId="2" fillId="2" borderId="16" xfId="0" applyNumberFormat="1" applyFont="1" applyFill="1" applyBorder="1" applyAlignment="1">
      <alignment wrapText="1"/>
    </xf>
    <xf numFmtId="0" fontId="16" fillId="2" borderId="0" xfId="2" applyFont="1" applyFill="1"/>
    <xf numFmtId="0" fontId="12" fillId="2" borderId="0" xfId="3" applyFont="1" applyFill="1"/>
    <xf numFmtId="3" fontId="12" fillId="2" borderId="0" xfId="3" applyNumberFormat="1" applyFont="1" applyFill="1"/>
    <xf numFmtId="0" fontId="12" fillId="0" borderId="0" xfId="3" applyFont="1"/>
    <xf numFmtId="0" fontId="10" fillId="2" borderId="0" xfId="2" applyFont="1" applyFill="1"/>
    <xf numFmtId="0" fontId="2" fillId="3" borderId="18" xfId="2" applyFont="1" applyFill="1" applyBorder="1" applyAlignment="1">
      <alignment horizontal="center" vertical="center"/>
    </xf>
    <xf numFmtId="0" fontId="2" fillId="0" borderId="0" xfId="2" applyFont="1" applyFill="1"/>
    <xf numFmtId="0" fontId="9" fillId="0" borderId="0" xfId="2" applyFont="1" applyFill="1"/>
    <xf numFmtId="0" fontId="13" fillId="3" borderId="47" xfId="2" applyFont="1" applyFill="1" applyBorder="1"/>
    <xf numFmtId="3" fontId="13" fillId="2" borderId="0" xfId="2" applyNumberFormat="1" applyFont="1" applyFill="1"/>
    <xf numFmtId="0" fontId="13" fillId="2" borderId="0" xfId="2" applyFont="1" applyFill="1"/>
    <xf numFmtId="0" fontId="17" fillId="2" borderId="7" xfId="3" applyFont="1" applyFill="1" applyBorder="1" applyAlignment="1">
      <alignment wrapText="1"/>
    </xf>
    <xf numFmtId="0" fontId="2" fillId="2" borderId="7" xfId="3" applyFont="1" applyFill="1" applyBorder="1"/>
    <xf numFmtId="0" fontId="17" fillId="0" borderId="0" xfId="3" applyFont="1"/>
    <xf numFmtId="0" fontId="17" fillId="2" borderId="26" xfId="3" applyFont="1" applyFill="1" applyBorder="1" applyAlignment="1">
      <alignment horizontal="left"/>
    </xf>
    <xf numFmtId="0" fontId="2" fillId="2" borderId="6" xfId="3" applyFont="1" applyFill="1" applyBorder="1" applyAlignment="1">
      <alignment horizontal="left"/>
    </xf>
    <xf numFmtId="0" fontId="2" fillId="2" borderId="0" xfId="3" applyFont="1" applyFill="1" applyBorder="1" applyAlignment="1">
      <alignment wrapText="1"/>
    </xf>
    <xf numFmtId="0" fontId="2" fillId="2" borderId="44" xfId="3" applyFont="1" applyFill="1" applyBorder="1" applyAlignment="1">
      <alignment wrapText="1"/>
    </xf>
    <xf numFmtId="0" fontId="2" fillId="2" borderId="44" xfId="3" applyFont="1" applyFill="1" applyBorder="1"/>
    <xf numFmtId="0" fontId="2" fillId="0" borderId="0" xfId="3" applyFont="1"/>
    <xf numFmtId="0" fontId="2" fillId="2" borderId="28" xfId="3" applyFont="1" applyFill="1" applyBorder="1" applyAlignment="1">
      <alignment wrapText="1"/>
    </xf>
    <xf numFmtId="0" fontId="2" fillId="2" borderId="7" xfId="3" applyFont="1" applyFill="1" applyBorder="1" applyAlignment="1">
      <alignment wrapText="1"/>
    </xf>
    <xf numFmtId="0" fontId="17" fillId="2" borderId="48" xfId="3" applyFont="1" applyFill="1" applyBorder="1" applyAlignment="1">
      <alignment wrapText="1"/>
    </xf>
    <xf numFmtId="0" fontId="2" fillId="2" borderId="48" xfId="3" applyFont="1" applyFill="1" applyBorder="1"/>
    <xf numFmtId="0" fontId="2" fillId="0" borderId="7" xfId="3" applyFont="1" applyBorder="1"/>
    <xf numFmtId="0" fontId="2" fillId="3" borderId="47" xfId="2" applyFont="1" applyFill="1" applyBorder="1"/>
    <xf numFmtId="0" fontId="17" fillId="0" borderId="0" xfId="3" applyFont="1" applyBorder="1"/>
    <xf numFmtId="0" fontId="12" fillId="0" borderId="0" xfId="3" applyFont="1" applyBorder="1"/>
    <xf numFmtId="0" fontId="17" fillId="2" borderId="0" xfId="3" applyFont="1" applyFill="1" applyBorder="1" applyAlignment="1">
      <alignment horizontal="left"/>
    </xf>
    <xf numFmtId="0" fontId="12" fillId="2" borderId="50" xfId="3" applyFont="1" applyFill="1" applyBorder="1"/>
    <xf numFmtId="0" fontId="12" fillId="2" borderId="0" xfId="3" applyFont="1" applyFill="1" applyBorder="1"/>
    <xf numFmtId="0" fontId="12" fillId="2" borderId="28" xfId="3" applyFont="1" applyFill="1" applyBorder="1"/>
    <xf numFmtId="0" fontId="17" fillId="2" borderId="6" xfId="3" applyFont="1" applyFill="1" applyBorder="1" applyAlignment="1">
      <alignment horizontal="left"/>
    </xf>
    <xf numFmtId="0" fontId="17" fillId="2" borderId="3" xfId="3" applyFont="1" applyFill="1" applyBorder="1" applyAlignment="1">
      <alignment horizontal="left" wrapText="1"/>
    </xf>
    <xf numFmtId="0" fontId="2" fillId="2" borderId="3" xfId="3" applyFont="1" applyFill="1" applyBorder="1" applyAlignment="1">
      <alignment horizontal="right"/>
    </xf>
    <xf numFmtId="0" fontId="2" fillId="3" borderId="48" xfId="2" applyFont="1" applyFill="1" applyBorder="1"/>
    <xf numFmtId="0" fontId="17" fillId="2" borderId="26" xfId="3" applyFont="1" applyFill="1" applyBorder="1" applyAlignment="1">
      <alignment horizontal="left" wrapText="1"/>
    </xf>
    <xf numFmtId="0" fontId="2" fillId="2" borderId="48" xfId="3" applyFont="1" applyFill="1" applyBorder="1" applyAlignment="1">
      <alignment wrapText="1"/>
    </xf>
    <xf numFmtId="0" fontId="2" fillId="2" borderId="44" xfId="3" applyFont="1" applyFill="1" applyBorder="1" applyAlignment="1">
      <alignment horizontal="left"/>
    </xf>
    <xf numFmtId="0" fontId="17" fillId="2" borderId="42" xfId="3" applyFont="1" applyFill="1" applyBorder="1" applyAlignment="1">
      <alignment horizontal="left" wrapText="1"/>
    </xf>
    <xf numFmtId="0" fontId="17" fillId="2" borderId="52" xfId="3" applyFont="1" applyFill="1" applyBorder="1" applyAlignment="1">
      <alignment wrapText="1"/>
    </xf>
    <xf numFmtId="0" fontId="17" fillId="2" borderId="40" xfId="3" applyFont="1" applyFill="1" applyBorder="1" applyAlignment="1">
      <alignment horizontal="left" wrapText="1"/>
    </xf>
    <xf numFmtId="0" fontId="2" fillId="2" borderId="0" xfId="3" applyFont="1" applyFill="1" applyBorder="1"/>
    <xf numFmtId="0" fontId="17" fillId="2" borderId="40" xfId="3" applyFont="1" applyFill="1" applyBorder="1" applyAlignment="1">
      <alignment wrapText="1"/>
    </xf>
    <xf numFmtId="0" fontId="2" fillId="2" borderId="40" xfId="3" applyFont="1" applyFill="1" applyBorder="1"/>
    <xf numFmtId="0" fontId="17" fillId="2" borderId="40" xfId="3" applyFont="1" applyFill="1" applyBorder="1"/>
    <xf numFmtId="0" fontId="17" fillId="0" borderId="3" xfId="3" applyFont="1" applyBorder="1" applyAlignment="1">
      <alignment wrapText="1"/>
    </xf>
    <xf numFmtId="0" fontId="2" fillId="0" borderId="3" xfId="3" applyFont="1" applyBorder="1"/>
    <xf numFmtId="0" fontId="2" fillId="2" borderId="6" xfId="3" applyFont="1" applyFill="1" applyBorder="1"/>
    <xf numFmtId="0" fontId="13" fillId="3" borderId="47" xfId="2" applyFont="1" applyFill="1" applyBorder="1" applyAlignment="1"/>
    <xf numFmtId="0" fontId="2" fillId="3" borderId="47" xfId="2" applyFont="1" applyFill="1" applyBorder="1" applyAlignment="1"/>
    <xf numFmtId="0" fontId="13" fillId="0" borderId="0" xfId="3" applyFont="1"/>
    <xf numFmtId="3" fontId="12" fillId="0" borderId="0" xfId="3" applyNumberFormat="1" applyFont="1"/>
    <xf numFmtId="3" fontId="2" fillId="3" borderId="37" xfId="3" applyNumberFormat="1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3" fontId="13" fillId="3" borderId="47" xfId="2" applyNumberFormat="1" applyFont="1" applyFill="1" applyBorder="1" applyAlignment="1">
      <alignment horizontal="center"/>
    </xf>
    <xf numFmtId="0" fontId="17" fillId="2" borderId="7" xfId="3" applyFont="1" applyFill="1" applyBorder="1" applyAlignment="1">
      <alignment horizontal="center"/>
    </xf>
    <xf numFmtId="0" fontId="12" fillId="2" borderId="6" xfId="3" applyFont="1" applyFill="1" applyBorder="1" applyAlignment="1">
      <alignment horizontal="center"/>
    </xf>
    <xf numFmtId="0" fontId="2" fillId="2" borderId="44" xfId="3" applyFont="1" applyFill="1" applyBorder="1" applyAlignment="1">
      <alignment horizontal="center"/>
    </xf>
    <xf numFmtId="0" fontId="2" fillId="2" borderId="7" xfId="3" applyFont="1" applyFill="1" applyBorder="1" applyAlignment="1">
      <alignment horizontal="center"/>
    </xf>
    <xf numFmtId="0" fontId="17" fillId="2" borderId="48" xfId="3" applyFont="1" applyFill="1" applyBorder="1" applyAlignment="1">
      <alignment horizontal="center"/>
    </xf>
    <xf numFmtId="0" fontId="17" fillId="0" borderId="7" xfId="3" applyFont="1" applyBorder="1" applyAlignment="1">
      <alignment horizontal="center"/>
    </xf>
    <xf numFmtId="0" fontId="12" fillId="2" borderId="7" xfId="3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/>
    </xf>
    <xf numFmtId="3" fontId="13" fillId="3" borderId="48" xfId="2" applyNumberFormat="1" applyFont="1" applyFill="1" applyBorder="1" applyAlignment="1">
      <alignment horizontal="center"/>
    </xf>
    <xf numFmtId="0" fontId="2" fillId="2" borderId="48" xfId="3" applyFont="1" applyFill="1" applyBorder="1" applyAlignment="1">
      <alignment horizontal="center"/>
    </xf>
    <xf numFmtId="0" fontId="12" fillId="2" borderId="44" xfId="3" applyFont="1" applyFill="1" applyBorder="1" applyAlignment="1">
      <alignment horizontal="center"/>
    </xf>
    <xf numFmtId="0" fontId="12" fillId="2" borderId="40" xfId="3" applyFont="1" applyFill="1" applyBorder="1" applyAlignment="1">
      <alignment horizontal="center"/>
    </xf>
    <xf numFmtId="0" fontId="17" fillId="2" borderId="40" xfId="3" applyFont="1" applyFill="1" applyBorder="1" applyAlignment="1">
      <alignment horizontal="center"/>
    </xf>
    <xf numFmtId="0" fontId="17" fillId="0" borderId="3" xfId="3" applyFont="1" applyBorder="1" applyAlignment="1">
      <alignment horizontal="center"/>
    </xf>
    <xf numFmtId="0" fontId="13" fillId="3" borderId="47" xfId="2" applyFont="1" applyFill="1" applyBorder="1" applyAlignment="1">
      <alignment horizontal="center"/>
    </xf>
    <xf numFmtId="0" fontId="12" fillId="0" borderId="0" xfId="3" applyFont="1" applyAlignment="1">
      <alignment horizontal="center"/>
    </xf>
    <xf numFmtId="0" fontId="2" fillId="2" borderId="0" xfId="2" applyFont="1" applyFill="1"/>
    <xf numFmtId="0" fontId="9" fillId="2" borderId="0" xfId="2" applyFont="1" applyFill="1"/>
    <xf numFmtId="0" fontId="17" fillId="2" borderId="0" xfId="3" applyFont="1" applyFill="1"/>
    <xf numFmtId="0" fontId="2" fillId="2" borderId="0" xfId="3" applyFont="1" applyFill="1"/>
    <xf numFmtId="0" fontId="17" fillId="2" borderId="0" xfId="3" applyFont="1" applyFill="1" applyBorder="1"/>
    <xf numFmtId="0" fontId="13" fillId="2" borderId="0" xfId="3" applyFont="1" applyFill="1"/>
    <xf numFmtId="0" fontId="12" fillId="2" borderId="2" xfId="3" applyFont="1" applyFill="1" applyBorder="1"/>
    <xf numFmtId="4" fontId="17" fillId="2" borderId="33" xfId="3" applyNumberFormat="1" applyFont="1" applyFill="1" applyBorder="1"/>
    <xf numFmtId="0" fontId="12" fillId="2" borderId="5" xfId="3" applyFont="1" applyFill="1" applyBorder="1"/>
    <xf numFmtId="0" fontId="2" fillId="2" borderId="45" xfId="3" applyFont="1" applyFill="1" applyBorder="1" applyAlignment="1">
      <alignment horizontal="left"/>
    </xf>
    <xf numFmtId="4" fontId="2" fillId="2" borderId="35" xfId="3" applyNumberFormat="1" applyFont="1" applyFill="1" applyBorder="1"/>
    <xf numFmtId="0" fontId="2" fillId="2" borderId="2" xfId="3" applyFont="1" applyFill="1" applyBorder="1"/>
    <xf numFmtId="4" fontId="2" fillId="2" borderId="34" xfId="3" applyNumberFormat="1" applyFont="1" applyFill="1" applyBorder="1"/>
    <xf numFmtId="0" fontId="12" fillId="2" borderId="62" xfId="3" applyFont="1" applyFill="1" applyBorder="1"/>
    <xf numFmtId="4" fontId="17" fillId="2" borderId="41" xfId="3" applyNumberFormat="1" applyFont="1" applyFill="1" applyBorder="1"/>
    <xf numFmtId="4" fontId="17" fillId="0" borderId="33" xfId="3" applyNumberFormat="1" applyFont="1" applyBorder="1"/>
    <xf numFmtId="0" fontId="12" fillId="2" borderId="45" xfId="3" applyFont="1" applyFill="1" applyBorder="1"/>
    <xf numFmtId="0" fontId="2" fillId="2" borderId="45" xfId="3" applyFont="1" applyFill="1" applyBorder="1"/>
    <xf numFmtId="0" fontId="12" fillId="2" borderId="1" xfId="3" applyFont="1" applyFill="1" applyBorder="1"/>
    <xf numFmtId="4" fontId="17" fillId="2" borderId="22" xfId="3" applyNumberFormat="1" applyFont="1" applyFill="1" applyBorder="1"/>
    <xf numFmtId="4" fontId="17" fillId="2" borderId="34" xfId="3" applyNumberFormat="1" applyFont="1" applyFill="1" applyBorder="1"/>
    <xf numFmtId="0" fontId="2" fillId="2" borderId="62" xfId="3" applyFont="1" applyFill="1" applyBorder="1"/>
    <xf numFmtId="4" fontId="2" fillId="2" borderId="64" xfId="3" applyNumberFormat="1" applyFont="1" applyFill="1" applyBorder="1"/>
    <xf numFmtId="0" fontId="12" fillId="2" borderId="39" xfId="3" applyFont="1" applyFill="1" applyBorder="1"/>
    <xf numFmtId="0" fontId="12" fillId="0" borderId="1" xfId="3" applyFont="1" applyBorder="1"/>
    <xf numFmtId="0" fontId="9" fillId="2" borderId="44" xfId="2" applyFont="1" applyFill="1" applyBorder="1" applyAlignment="1">
      <alignment horizontal="center"/>
    </xf>
    <xf numFmtId="0" fontId="2" fillId="2" borderId="44" xfId="2" applyFont="1" applyFill="1" applyBorder="1" applyAlignment="1">
      <alignment horizontal="right"/>
    </xf>
    <xf numFmtId="3" fontId="2" fillId="3" borderId="19" xfId="3" applyNumberFormat="1" applyFont="1" applyFill="1" applyBorder="1" applyAlignment="1">
      <alignment horizontal="center" vertical="center" wrapText="1"/>
    </xf>
    <xf numFmtId="3" fontId="12" fillId="2" borderId="0" xfId="3" applyNumberFormat="1" applyFont="1" applyFill="1" applyAlignment="1">
      <alignment horizontal="right"/>
    </xf>
    <xf numFmtId="4" fontId="12" fillId="2" borderId="53" xfId="3" applyNumberFormat="1" applyFont="1" applyFill="1" applyBorder="1" applyAlignment="1">
      <alignment horizontal="right" wrapText="1"/>
    </xf>
    <xf numFmtId="4" fontId="12" fillId="2" borderId="35" xfId="3" applyNumberFormat="1" applyFont="1" applyFill="1" applyBorder="1" applyAlignment="1">
      <alignment horizontal="right" wrapText="1"/>
    </xf>
    <xf numFmtId="4" fontId="13" fillId="3" borderId="54" xfId="2" applyNumberFormat="1" applyFont="1" applyFill="1" applyBorder="1"/>
    <xf numFmtId="4" fontId="17" fillId="2" borderId="55" xfId="3" applyNumberFormat="1" applyFont="1" applyFill="1" applyBorder="1"/>
    <xf numFmtId="4" fontId="2" fillId="2" borderId="53" xfId="3" applyNumberFormat="1" applyFont="1" applyFill="1" applyBorder="1"/>
    <xf numFmtId="4" fontId="2" fillId="2" borderId="56" xfId="3" applyNumberFormat="1" applyFont="1" applyFill="1" applyBorder="1"/>
    <xf numFmtId="4" fontId="17" fillId="2" borderId="57" xfId="3" applyNumberFormat="1" applyFont="1" applyFill="1" applyBorder="1"/>
    <xf numFmtId="4" fontId="17" fillId="2" borderId="64" xfId="3" applyNumberFormat="1" applyFont="1" applyFill="1" applyBorder="1"/>
    <xf numFmtId="0" fontId="17" fillId="2" borderId="3" xfId="3" applyFont="1" applyFill="1" applyBorder="1" applyAlignment="1">
      <alignment horizontal="center"/>
    </xf>
    <xf numFmtId="4" fontId="17" fillId="2" borderId="3" xfId="3" applyNumberFormat="1" applyFont="1" applyFill="1" applyBorder="1"/>
    <xf numFmtId="0" fontId="18" fillId="2" borderId="7" xfId="0" applyFont="1" applyFill="1" applyBorder="1"/>
    <xf numFmtId="0" fontId="2" fillId="0" borderId="0" xfId="2" applyFont="1" applyFill="1" applyBorder="1"/>
    <xf numFmtId="4" fontId="17" fillId="0" borderId="35" xfId="3" applyNumberFormat="1" applyFont="1" applyBorder="1"/>
    <xf numFmtId="4" fontId="17" fillId="2" borderId="58" xfId="3" applyNumberFormat="1" applyFont="1" applyFill="1" applyBorder="1"/>
    <xf numFmtId="4" fontId="13" fillId="3" borderId="57" xfId="2" applyNumberFormat="1" applyFont="1" applyFill="1" applyBorder="1"/>
    <xf numFmtId="4" fontId="17" fillId="2" borderId="56" xfId="3" applyNumberFormat="1" applyFont="1" applyFill="1" applyBorder="1"/>
    <xf numFmtId="4" fontId="2" fillId="2" borderId="57" xfId="3" applyNumberFormat="1" applyFont="1" applyFill="1" applyBorder="1"/>
    <xf numFmtId="4" fontId="17" fillId="2" borderId="53" xfId="3" applyNumberFormat="1" applyFont="1" applyFill="1" applyBorder="1"/>
    <xf numFmtId="4" fontId="17" fillId="2" borderId="59" xfId="3" applyNumberFormat="1" applyFont="1" applyFill="1" applyBorder="1"/>
    <xf numFmtId="4" fontId="17" fillId="0" borderId="55" xfId="3" applyNumberFormat="1" applyFont="1" applyBorder="1"/>
    <xf numFmtId="4" fontId="13" fillId="3" borderId="54" xfId="3" applyNumberFormat="1" applyFont="1" applyFill="1" applyBorder="1"/>
    <xf numFmtId="0" fontId="2" fillId="2" borderId="2" xfId="0" applyFont="1" applyFill="1" applyBorder="1" applyAlignment="1">
      <alignment horizontal="left" vertical="top"/>
    </xf>
    <xf numFmtId="0" fontId="17" fillId="2" borderId="6" xfId="3" applyFont="1" applyFill="1" applyBorder="1" applyAlignment="1">
      <alignment horizontal="left" wrapText="1"/>
    </xf>
    <xf numFmtId="0" fontId="2" fillId="2" borderId="6" xfId="3" applyFont="1" applyFill="1" applyBorder="1" applyAlignment="1">
      <alignment horizontal="right"/>
    </xf>
    <xf numFmtId="0" fontId="2" fillId="2" borderId="7" xfId="3" applyFont="1" applyFill="1" applyBorder="1" applyAlignment="1">
      <alignment horizontal="right"/>
    </xf>
    <xf numFmtId="3" fontId="13" fillId="2" borderId="44" xfId="2" applyNumberFormat="1" applyFont="1" applyFill="1" applyBorder="1" applyAlignment="1">
      <alignment horizontal="center"/>
    </xf>
    <xf numFmtId="4" fontId="2" fillId="2" borderId="7" xfId="3" applyNumberFormat="1" applyFont="1" applyFill="1" applyBorder="1"/>
    <xf numFmtId="4" fontId="17" fillId="2" borderId="55" xfId="3" applyNumberFormat="1" applyFont="1" applyFill="1" applyBorder="1" applyAlignment="1">
      <alignment vertical="center"/>
    </xf>
    <xf numFmtId="0" fontId="2" fillId="2" borderId="7" xfId="3" applyFont="1" applyFill="1" applyBorder="1" applyAlignment="1">
      <alignment horizontal="left" wrapText="1"/>
    </xf>
    <xf numFmtId="0" fontId="2" fillId="2" borderId="49" xfId="3" applyFont="1" applyFill="1" applyBorder="1"/>
    <xf numFmtId="0" fontId="2" fillId="2" borderId="50" xfId="3" applyFont="1" applyFill="1" applyBorder="1"/>
    <xf numFmtId="0" fontId="2" fillId="2" borderId="28" xfId="3" applyFont="1" applyFill="1" applyBorder="1"/>
    <xf numFmtId="0" fontId="2" fillId="2" borderId="50" xfId="3" applyFont="1" applyFill="1" applyBorder="1" applyAlignment="1">
      <alignment wrapText="1"/>
    </xf>
    <xf numFmtId="4" fontId="17" fillId="2" borderId="6" xfId="2" applyNumberFormat="1" applyFont="1" applyFill="1" applyBorder="1"/>
    <xf numFmtId="4" fontId="2" fillId="2" borderId="44" xfId="2" applyNumberFormat="1" applyFont="1" applyFill="1" applyBorder="1"/>
    <xf numFmtId="0" fontId="2" fillId="2" borderId="49" xfId="0" applyFont="1" applyFill="1" applyBorder="1" applyAlignment="1">
      <alignment wrapText="1"/>
    </xf>
    <xf numFmtId="0" fontId="17" fillId="2" borderId="6" xfId="0" applyFont="1" applyFill="1" applyBorder="1" applyAlignment="1">
      <alignment wrapText="1"/>
    </xf>
    <xf numFmtId="0" fontId="12" fillId="2" borderId="5" xfId="3" applyFont="1" applyFill="1" applyBorder="1" applyAlignment="1">
      <alignment vertical="top"/>
    </xf>
    <xf numFmtId="0" fontId="2" fillId="2" borderId="49" xfId="0" applyFont="1" applyFill="1" applyBorder="1"/>
    <xf numFmtId="3" fontId="13" fillId="2" borderId="6" xfId="2" applyNumberFormat="1" applyFont="1" applyFill="1" applyBorder="1" applyAlignment="1">
      <alignment horizontal="center"/>
    </xf>
    <xf numFmtId="4" fontId="17" fillId="2" borderId="6" xfId="3" applyNumberFormat="1" applyFont="1" applyFill="1" applyBorder="1"/>
    <xf numFmtId="4" fontId="2" fillId="2" borderId="44" xfId="3" applyNumberFormat="1" applyFont="1" applyFill="1" applyBorder="1"/>
    <xf numFmtId="4" fontId="17" fillId="0" borderId="3" xfId="3" applyNumberFormat="1" applyFont="1" applyBorder="1"/>
    <xf numFmtId="4" fontId="2" fillId="2" borderId="19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wrapText="1"/>
    </xf>
    <xf numFmtId="4" fontId="8" fillId="2" borderId="19" xfId="0" applyNumberFormat="1" applyFont="1" applyFill="1" applyBorder="1" applyAlignment="1">
      <alignment horizontal="right"/>
    </xf>
    <xf numFmtId="4" fontId="7" fillId="2" borderId="22" xfId="1" applyNumberFormat="1" applyFill="1" applyBorder="1"/>
    <xf numFmtId="0" fontId="2" fillId="2" borderId="1" xfId="0" applyFont="1" applyFill="1" applyBorder="1" applyAlignment="1">
      <alignment vertical="center" wrapText="1" shrinkToFit="1"/>
    </xf>
    <xf numFmtId="4" fontId="7" fillId="2" borderId="23" xfId="1" applyNumberFormat="1" applyFill="1" applyBorder="1"/>
    <xf numFmtId="49" fontId="0" fillId="2" borderId="1" xfId="0" applyNumberFormat="1" applyFont="1" applyFill="1" applyBorder="1" applyAlignment="1">
      <alignment horizontal="left" vertical="center"/>
    </xf>
    <xf numFmtId="4" fontId="0" fillId="2" borderId="22" xfId="0" applyNumberFormat="1" applyFont="1" applyFill="1" applyBorder="1" applyAlignment="1">
      <alignment horizontal="right" vertical="center"/>
    </xf>
    <xf numFmtId="49" fontId="0" fillId="2" borderId="5" xfId="0" applyNumberFormat="1" applyFont="1" applyFill="1" applyBorder="1" applyAlignment="1">
      <alignment horizontal="left" vertical="center" wrapText="1"/>
    </xf>
    <xf numFmtId="4" fontId="0" fillId="2" borderId="33" xfId="0" applyNumberFormat="1" applyFont="1" applyFill="1" applyBorder="1" applyAlignment="1">
      <alignment horizontal="right" vertical="center" wrapText="1"/>
    </xf>
    <xf numFmtId="0" fontId="2" fillId="2" borderId="39" xfId="0" applyFont="1" applyFill="1" applyBorder="1" applyAlignment="1">
      <alignment vertical="center" wrapText="1"/>
    </xf>
    <xf numFmtId="4" fontId="0" fillId="2" borderId="22" xfId="0" applyNumberFormat="1" applyFill="1" applyBorder="1"/>
    <xf numFmtId="0" fontId="6" fillId="2" borderId="0" xfId="0" applyFont="1" applyFill="1" applyBorder="1"/>
    <xf numFmtId="0" fontId="6" fillId="2" borderId="25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9" xfId="0" applyFill="1" applyBorder="1"/>
    <xf numFmtId="4" fontId="8" fillId="2" borderId="18" xfId="0" applyNumberFormat="1" applyFont="1" applyFill="1" applyBorder="1" applyAlignment="1">
      <alignment horizontal="right"/>
    </xf>
    <xf numFmtId="49" fontId="15" fillId="2" borderId="0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Border="1" applyAlignment="1">
      <alignment horizontal="left" vertical="center"/>
    </xf>
    <xf numFmtId="3" fontId="12" fillId="2" borderId="0" xfId="3" applyNumberFormat="1" applyFont="1" applyFill="1" applyBorder="1"/>
    <xf numFmtId="0" fontId="3" fillId="2" borderId="0" xfId="3" applyFont="1" applyFill="1"/>
    <xf numFmtId="0" fontId="3" fillId="2" borderId="0" xfId="0" applyFont="1" applyFill="1" applyBorder="1"/>
    <xf numFmtId="4" fontId="7" fillId="2" borderId="15" xfId="1" applyNumberFormat="1" applyFill="1" applyBorder="1"/>
    <xf numFmtId="0" fontId="0" fillId="2" borderId="8" xfId="0" applyFill="1" applyBorder="1" applyAlignment="1">
      <alignment vertical="top" wrapText="1"/>
    </xf>
    <xf numFmtId="0" fontId="2" fillId="2" borderId="8" xfId="0" applyFont="1" applyFill="1" applyBorder="1"/>
    <xf numFmtId="0" fontId="2" fillId="2" borderId="27" xfId="0" applyFont="1" applyFill="1" applyBorder="1"/>
    <xf numFmtId="4" fontId="7" fillId="2" borderId="69" xfId="1" applyNumberFormat="1" applyFill="1" applyBorder="1"/>
    <xf numFmtId="0" fontId="0" fillId="2" borderId="13" xfId="0" applyFill="1" applyBorder="1"/>
    <xf numFmtId="0" fontId="0" fillId="2" borderId="1" xfId="0" applyFill="1" applyBorder="1" applyAlignment="1">
      <alignment vertical="top" wrapText="1"/>
    </xf>
    <xf numFmtId="0" fontId="19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4" fontId="8" fillId="2" borderId="0" xfId="0" applyNumberFormat="1" applyFont="1" applyFill="1" applyBorder="1" applyAlignment="1">
      <alignment wrapText="1"/>
    </xf>
    <xf numFmtId="165" fontId="10" fillId="0" borderId="0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3" fillId="3" borderId="47" xfId="2" applyFont="1" applyFill="1" applyBorder="1" applyAlignment="1">
      <alignment horizontal="center" vertical="center"/>
    </xf>
    <xf numFmtId="4" fontId="2" fillId="2" borderId="53" xfId="3" applyNumberFormat="1" applyFont="1" applyFill="1" applyBorder="1" applyAlignment="1">
      <alignment vertical="center"/>
    </xf>
    <xf numFmtId="0" fontId="2" fillId="2" borderId="44" xfId="3" applyFont="1" applyFill="1" applyBorder="1" applyAlignment="1">
      <alignment vertical="center" wrapText="1"/>
    </xf>
    <xf numFmtId="4" fontId="13" fillId="3" borderId="54" xfId="3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8" fillId="2" borderId="0" xfId="0" applyFont="1" applyFill="1" applyBorder="1" applyAlignment="1">
      <alignment shrinkToFit="1"/>
    </xf>
    <xf numFmtId="4" fontId="8" fillId="0" borderId="0" xfId="1" applyNumberFormat="1" applyFont="1" applyBorder="1"/>
    <xf numFmtId="4" fontId="12" fillId="0" borderId="0" xfId="3" applyNumberFormat="1" applyFont="1"/>
    <xf numFmtId="4" fontId="2" fillId="2" borderId="35" xfId="2" applyNumberFormat="1" applyFont="1" applyFill="1" applyBorder="1"/>
    <xf numFmtId="4" fontId="13" fillId="2" borderId="0" xfId="3" applyNumberFormat="1" applyFont="1" applyFill="1"/>
    <xf numFmtId="4" fontId="2" fillId="2" borderId="0" xfId="3" applyNumberFormat="1" applyFont="1" applyFill="1"/>
    <xf numFmtId="4" fontId="17" fillId="2" borderId="33" xfId="3" applyNumberFormat="1" applyFont="1" applyFill="1" applyBorder="1" applyAlignment="1">
      <alignment vertical="center"/>
    </xf>
    <xf numFmtId="4" fontId="17" fillId="2" borderId="33" xfId="2" applyNumberFormat="1" applyFont="1" applyFill="1" applyBorder="1"/>
    <xf numFmtId="4" fontId="17" fillId="2" borderId="35" xfId="3" applyNumberFormat="1" applyFont="1" applyFill="1" applyBorder="1"/>
    <xf numFmtId="0" fontId="6" fillId="3" borderId="24" xfId="0" applyFont="1" applyFill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4" fontId="24" fillId="2" borderId="0" xfId="0" applyNumberFormat="1" applyFont="1" applyFill="1"/>
    <xf numFmtId="4" fontId="2" fillId="3" borderId="18" xfId="0" applyNumberFormat="1" applyFont="1" applyFill="1" applyBorder="1" applyAlignment="1">
      <alignment horizontal="center" vertical="center" wrapText="1"/>
    </xf>
    <xf numFmtId="4" fontId="2" fillId="3" borderId="81" xfId="0" applyNumberFormat="1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4" fontId="2" fillId="3" borderId="79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12" fillId="0" borderId="2" xfId="0" applyFont="1" applyBorder="1"/>
    <xf numFmtId="4" fontId="12" fillId="2" borderId="34" xfId="0" applyNumberFormat="1" applyFont="1" applyFill="1" applyBorder="1" applyAlignment="1">
      <alignment horizontal="right" vertical="center" wrapText="1"/>
    </xf>
    <xf numFmtId="0" fontId="12" fillId="2" borderId="12" xfId="0" applyFont="1" applyFill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0" fontId="12" fillId="0" borderId="1" xfId="0" applyFont="1" applyBorder="1"/>
    <xf numFmtId="4" fontId="12" fillId="2" borderId="22" xfId="0" applyNumberFormat="1" applyFont="1" applyFill="1" applyBorder="1" applyAlignment="1">
      <alignment horizontal="right" vertical="center" wrapText="1"/>
    </xf>
    <xf numFmtId="4" fontId="12" fillId="2" borderId="11" xfId="0" applyNumberFormat="1" applyFont="1" applyFill="1" applyBorder="1" applyAlignment="1">
      <alignment horizontal="right" vertical="center" wrapText="1"/>
    </xf>
    <xf numFmtId="0" fontId="12" fillId="0" borderId="5" xfId="0" applyFont="1" applyBorder="1"/>
    <xf numFmtId="4" fontId="12" fillId="2" borderId="33" xfId="0" applyNumberFormat="1" applyFont="1" applyFill="1" applyBorder="1" applyAlignment="1">
      <alignment horizontal="right" vertical="center" wrapText="1"/>
    </xf>
    <xf numFmtId="0" fontId="12" fillId="2" borderId="12" xfId="0" applyFont="1" applyFill="1" applyBorder="1"/>
    <xf numFmtId="4" fontId="12" fillId="2" borderId="17" xfId="0" applyNumberFormat="1" applyFont="1" applyFill="1" applyBorder="1" applyAlignment="1">
      <alignment horizontal="right"/>
    </xf>
    <xf numFmtId="4" fontId="12" fillId="2" borderId="22" xfId="1" applyNumberFormat="1" applyFont="1" applyFill="1" applyBorder="1"/>
    <xf numFmtId="4" fontId="12" fillId="2" borderId="29" xfId="0" applyNumberFormat="1" applyFont="1" applyFill="1" applyBorder="1"/>
    <xf numFmtId="0" fontId="12" fillId="2" borderId="0" xfId="0" applyFont="1" applyFill="1" applyBorder="1"/>
    <xf numFmtId="0" fontId="10" fillId="3" borderId="24" xfId="0" applyFont="1" applyFill="1" applyBorder="1" applyAlignment="1">
      <alignment vertical="center" wrapText="1"/>
    </xf>
    <xf numFmtId="4" fontId="10" fillId="3" borderId="19" xfId="0" applyNumberFormat="1" applyFont="1" applyFill="1" applyBorder="1" applyAlignment="1">
      <alignment horizontal="right" vertical="center"/>
    </xf>
    <xf numFmtId="4" fontId="10" fillId="3" borderId="20" xfId="0" applyNumberFormat="1" applyFont="1" applyFill="1" applyBorder="1" applyAlignment="1">
      <alignment horizontal="right" vertical="center"/>
    </xf>
    <xf numFmtId="49" fontId="12" fillId="2" borderId="5" xfId="0" applyNumberFormat="1" applyFont="1" applyFill="1" applyBorder="1" applyAlignment="1">
      <alignment horizontal="left" vertical="top" wrapText="1" shrinkToFit="1"/>
    </xf>
    <xf numFmtId="4" fontId="12" fillId="6" borderId="66" xfId="0" applyNumberFormat="1" applyFont="1" applyFill="1" applyBorder="1" applyAlignment="1">
      <alignment vertical="top" wrapText="1"/>
    </xf>
    <xf numFmtId="4" fontId="12" fillId="2" borderId="15" xfId="0" applyNumberFormat="1" applyFont="1" applyFill="1" applyBorder="1"/>
    <xf numFmtId="4" fontId="12" fillId="6" borderId="22" xfId="0" applyNumberFormat="1" applyFont="1" applyFill="1" applyBorder="1" applyAlignment="1">
      <alignment vertical="top" wrapText="1"/>
    </xf>
    <xf numFmtId="4" fontId="12" fillId="6" borderId="41" xfId="0" applyNumberFormat="1" applyFont="1" applyFill="1" applyBorder="1" applyAlignment="1">
      <alignment vertical="top" wrapText="1"/>
    </xf>
    <xf numFmtId="4" fontId="12" fillId="2" borderId="17" xfId="0" applyNumberFormat="1" applyFont="1" applyFill="1" applyBorder="1"/>
    <xf numFmtId="0" fontId="13" fillId="2" borderId="12" xfId="0" applyFont="1" applyFill="1" applyBorder="1"/>
    <xf numFmtId="0" fontId="13" fillId="2" borderId="0" xfId="0" applyFont="1" applyFill="1"/>
    <xf numFmtId="0" fontId="26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right"/>
    </xf>
    <xf numFmtId="49" fontId="12" fillId="2" borderId="13" xfId="0" applyNumberFormat="1" applyFont="1" applyFill="1" applyBorder="1" applyAlignment="1">
      <alignment horizontal="left" vertical="top" wrapText="1" shrinkToFit="1"/>
    </xf>
    <xf numFmtId="4" fontId="12" fillId="6" borderId="21" xfId="0" applyNumberFormat="1" applyFont="1" applyFill="1" applyBorder="1" applyAlignment="1">
      <alignment vertical="top" wrapText="1"/>
    </xf>
    <xf numFmtId="4" fontId="12" fillId="0" borderId="14" xfId="0" applyNumberFormat="1" applyFont="1" applyFill="1" applyBorder="1"/>
    <xf numFmtId="49" fontId="12" fillId="2" borderId="1" xfId="0" applyNumberFormat="1" applyFont="1" applyFill="1" applyBorder="1" applyAlignment="1">
      <alignment horizontal="left" vertical="top" wrapText="1" shrinkToFit="1"/>
    </xf>
    <xf numFmtId="4" fontId="12" fillId="0" borderId="11" xfId="0" applyNumberFormat="1" applyFont="1" applyFill="1" applyBorder="1"/>
    <xf numFmtId="4" fontId="12" fillId="0" borderId="16" xfId="0" applyNumberFormat="1" applyFont="1" applyFill="1" applyBorder="1"/>
    <xf numFmtId="49" fontId="12" fillId="2" borderId="4" xfId="0" applyNumberFormat="1" applyFont="1" applyFill="1" applyBorder="1" applyAlignment="1">
      <alignment horizontal="left" vertical="top" wrapText="1" shrinkToFit="1"/>
    </xf>
    <xf numFmtId="4" fontId="12" fillId="6" borderId="23" xfId="0" applyNumberFormat="1" applyFont="1" applyFill="1" applyBorder="1" applyAlignment="1">
      <alignment vertical="top" wrapText="1"/>
    </xf>
    <xf numFmtId="4" fontId="12" fillId="0" borderId="17" xfId="0" applyNumberFormat="1" applyFont="1" applyFill="1" applyBorder="1"/>
    <xf numFmtId="4" fontId="12" fillId="2" borderId="16" xfId="0" applyNumberFormat="1" applyFont="1" applyFill="1" applyBorder="1" applyAlignment="1">
      <alignment wrapText="1"/>
    </xf>
    <xf numFmtId="4" fontId="12" fillId="2" borderId="12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27" fillId="0" borderId="0" xfId="0" applyFont="1" applyFill="1" applyBorder="1"/>
    <xf numFmtId="4" fontId="28" fillId="0" borderId="0" xfId="0" applyNumberFormat="1" applyFont="1" applyFill="1" applyBorder="1"/>
    <xf numFmtId="4" fontId="12" fillId="0" borderId="0" xfId="0" applyNumberFormat="1" applyFont="1" applyFill="1" applyBorder="1"/>
    <xf numFmtId="0" fontId="12" fillId="0" borderId="0" xfId="0" applyFont="1" applyFill="1"/>
    <xf numFmtId="0" fontId="12" fillId="6" borderId="6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4" fontId="12" fillId="6" borderId="16" xfId="0" applyNumberFormat="1" applyFont="1" applyFill="1" applyBorder="1"/>
    <xf numFmtId="49" fontId="12" fillId="2" borderId="45" xfId="0" applyNumberFormat="1" applyFont="1" applyFill="1" applyBorder="1" applyAlignment="1">
      <alignment horizontal="left" vertical="top" wrapText="1" shrinkToFit="1"/>
    </xf>
    <xf numFmtId="4" fontId="12" fillId="6" borderId="11" xfId="0" applyNumberFormat="1" applyFont="1" applyFill="1" applyBorder="1"/>
    <xf numFmtId="4" fontId="12" fillId="6" borderId="33" xfId="0" applyNumberFormat="1" applyFont="1" applyFill="1" applyBorder="1" applyAlignment="1">
      <alignment vertical="top" wrapText="1"/>
    </xf>
    <xf numFmtId="0" fontId="29" fillId="0" borderId="0" xfId="0" applyFont="1" applyFill="1" applyBorder="1" applyAlignment="1">
      <alignment wrapText="1"/>
    </xf>
    <xf numFmtId="0" fontId="13" fillId="3" borderId="24" xfId="0" applyFont="1" applyFill="1" applyBorder="1" applyAlignment="1">
      <alignment shrinkToFit="1"/>
    </xf>
    <xf numFmtId="4" fontId="13" fillId="3" borderId="77" xfId="1" applyNumberFormat="1" applyFont="1" applyFill="1" applyBorder="1"/>
    <xf numFmtId="4" fontId="13" fillId="3" borderId="20" xfId="0" applyNumberFormat="1" applyFont="1" applyFill="1" applyBorder="1"/>
    <xf numFmtId="0" fontId="13" fillId="3" borderId="24" xfId="1" applyFont="1" applyFill="1" applyBorder="1" applyAlignment="1">
      <alignment vertical="center" wrapText="1"/>
    </xf>
    <xf numFmtId="4" fontId="13" fillId="3" borderId="19" xfId="1" applyNumberFormat="1" applyFont="1" applyFill="1" applyBorder="1"/>
    <xf numFmtId="4" fontId="13" fillId="3" borderId="73" xfId="0" applyNumberFormat="1" applyFont="1" applyFill="1" applyBorder="1"/>
    <xf numFmtId="49" fontId="13" fillId="3" borderId="71" xfId="0" applyNumberFormat="1" applyFont="1" applyFill="1" applyBorder="1" applyAlignment="1">
      <alignment horizontal="left" vertical="center"/>
    </xf>
    <xf numFmtId="4" fontId="13" fillId="3" borderId="36" xfId="0" applyNumberFormat="1" applyFont="1" applyFill="1" applyBorder="1" applyAlignment="1">
      <alignment horizontal="right" vertical="center"/>
    </xf>
    <xf numFmtId="0" fontId="13" fillId="3" borderId="24" xfId="0" applyFont="1" applyFill="1" applyBorder="1" applyAlignment="1">
      <alignment wrapText="1"/>
    </xf>
    <xf numFmtId="4" fontId="13" fillId="3" borderId="19" xfId="0" applyNumberFormat="1" applyFont="1" applyFill="1" applyBorder="1" applyAlignment="1">
      <alignment horizontal="right"/>
    </xf>
    <xf numFmtId="4" fontId="13" fillId="3" borderId="20" xfId="0" applyNumberFormat="1" applyFont="1" applyFill="1" applyBorder="1" applyAlignment="1">
      <alignment horizontal="right"/>
    </xf>
    <xf numFmtId="4" fontId="12" fillId="6" borderId="34" xfId="0" applyNumberFormat="1" applyFont="1" applyFill="1" applyBorder="1" applyAlignment="1">
      <alignment vertical="top" wrapText="1"/>
    </xf>
    <xf numFmtId="4" fontId="12" fillId="2" borderId="12" xfId="0" applyNumberFormat="1" applyFont="1" applyFill="1" applyBorder="1"/>
    <xf numFmtId="49" fontId="12" fillId="2" borderId="0" xfId="0" applyNumberFormat="1" applyFont="1" applyFill="1" applyBorder="1" applyAlignment="1">
      <alignment horizontal="left" vertical="top" wrapText="1" shrinkToFit="1"/>
    </xf>
    <xf numFmtId="4" fontId="12" fillId="6" borderId="0" xfId="0" applyNumberFormat="1" applyFont="1" applyFill="1" applyBorder="1" applyAlignment="1">
      <alignment vertical="top" wrapText="1"/>
    </xf>
    <xf numFmtId="4" fontId="12" fillId="2" borderId="10" xfId="0" applyNumberFormat="1" applyFont="1" applyFill="1" applyBorder="1"/>
    <xf numFmtId="4" fontId="12" fillId="2" borderId="11" xfId="0" applyNumberFormat="1" applyFont="1" applyFill="1" applyBorder="1"/>
    <xf numFmtId="49" fontId="12" fillId="2" borderId="1" xfId="0" applyNumberFormat="1" applyFont="1" applyFill="1" applyBorder="1" applyAlignment="1">
      <alignment horizontal="left" vertical="center"/>
    </xf>
    <xf numFmtId="4" fontId="12" fillId="2" borderId="22" xfId="0" applyNumberFormat="1" applyFont="1" applyFill="1" applyBorder="1" applyAlignment="1">
      <alignment horizontal="right" vertical="center"/>
    </xf>
    <xf numFmtId="49" fontId="12" fillId="2" borderId="5" xfId="0" applyNumberFormat="1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left" vertical="center"/>
    </xf>
    <xf numFmtId="4" fontId="12" fillId="2" borderId="33" xfId="0" applyNumberFormat="1" applyFont="1" applyFill="1" applyBorder="1" applyAlignment="1">
      <alignment horizontal="right" vertical="center"/>
    </xf>
    <xf numFmtId="4" fontId="12" fillId="2" borderId="29" xfId="0" applyNumberFormat="1" applyFont="1" applyFill="1" applyBorder="1" applyAlignment="1">
      <alignment vertical="center"/>
    </xf>
    <xf numFmtId="4" fontId="12" fillId="2" borderId="16" xfId="0" applyNumberFormat="1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4" fontId="12" fillId="2" borderId="22" xfId="0" applyNumberFormat="1" applyFont="1" applyFill="1" applyBorder="1"/>
    <xf numFmtId="0" fontId="12" fillId="2" borderId="1" xfId="0" applyFont="1" applyFill="1" applyBorder="1" applyAlignment="1">
      <alignment vertical="center" wrapText="1" shrinkToFit="1"/>
    </xf>
    <xf numFmtId="4" fontId="12" fillId="2" borderId="22" xfId="0" applyNumberFormat="1" applyFont="1" applyFill="1" applyBorder="1" applyAlignment="1">
      <alignment vertical="center" wrapText="1"/>
    </xf>
    <xf numFmtId="0" fontId="13" fillId="3" borderId="71" xfId="1" applyFont="1" applyFill="1" applyBorder="1" applyAlignment="1">
      <alignment vertical="center" wrapText="1"/>
    </xf>
    <xf numFmtId="4" fontId="13" fillId="3" borderId="36" xfId="1" applyNumberFormat="1" applyFont="1" applyFill="1" applyBorder="1"/>
    <xf numFmtId="0" fontId="20" fillId="2" borderId="0" xfId="0" applyFont="1" applyFill="1" applyBorder="1"/>
    <xf numFmtId="4" fontId="12" fillId="2" borderId="33" xfId="1" applyNumberFormat="1" applyFont="1" applyFill="1" applyBorder="1"/>
    <xf numFmtId="49" fontId="13" fillId="3" borderId="24" xfId="0" applyNumberFormat="1" applyFont="1" applyFill="1" applyBorder="1" applyAlignment="1">
      <alignment horizontal="left" vertical="center"/>
    </xf>
    <xf numFmtId="4" fontId="13" fillId="3" borderId="19" xfId="0" applyNumberFormat="1" applyFont="1" applyFill="1" applyBorder="1" applyAlignment="1">
      <alignment horizontal="right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left" vertical="center" wrapText="1" shrinkToFit="1"/>
    </xf>
    <xf numFmtId="4" fontId="12" fillId="0" borderId="21" xfId="0" applyNumberFormat="1" applyFont="1" applyBorder="1" applyAlignment="1">
      <alignment vertical="center"/>
    </xf>
    <xf numFmtId="4" fontId="12" fillId="0" borderId="22" xfId="0" applyNumberFormat="1" applyFont="1" applyBorder="1" applyAlignment="1">
      <alignment vertical="center"/>
    </xf>
    <xf numFmtId="0" fontId="12" fillId="0" borderId="4" xfId="0" applyFont="1" applyBorder="1"/>
    <xf numFmtId="4" fontId="12" fillId="0" borderId="23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/>
    </xf>
    <xf numFmtId="0" fontId="13" fillId="3" borderId="71" xfId="0" applyFont="1" applyFill="1" applyBorder="1" applyAlignment="1">
      <alignment shrinkToFit="1"/>
    </xf>
    <xf numFmtId="4" fontId="13" fillId="3" borderId="43" xfId="1" applyNumberFormat="1" applyFont="1" applyFill="1" applyBorder="1"/>
    <xf numFmtId="4" fontId="12" fillId="2" borderId="17" xfId="0" applyNumberFormat="1" applyFont="1" applyFill="1" applyBorder="1" applyAlignment="1">
      <alignment horizontal="right" vertical="center" wrapText="1"/>
    </xf>
    <xf numFmtId="49" fontId="12" fillId="2" borderId="45" xfId="0" applyNumberFormat="1" applyFont="1" applyFill="1" applyBorder="1" applyAlignment="1">
      <alignment horizontal="left" vertical="center" wrapText="1"/>
    </xf>
    <xf numFmtId="4" fontId="12" fillId="2" borderId="35" xfId="0" applyNumberFormat="1" applyFont="1" applyFill="1" applyBorder="1" applyAlignment="1">
      <alignment horizontal="right" vertical="center"/>
    </xf>
    <xf numFmtId="4" fontId="12" fillId="2" borderId="12" xfId="0" applyNumberFormat="1" applyFont="1" applyFill="1" applyBorder="1" applyAlignment="1">
      <alignment vertical="center"/>
    </xf>
    <xf numFmtId="0" fontId="17" fillId="2" borderId="44" xfId="3" applyFont="1" applyFill="1" applyBorder="1" applyAlignment="1">
      <alignment horizontal="left"/>
    </xf>
    <xf numFmtId="4" fontId="12" fillId="0" borderId="34" xfId="0" applyNumberFormat="1" applyFont="1" applyBorder="1" applyAlignment="1">
      <alignment vertical="center"/>
    </xf>
    <xf numFmtId="4" fontId="12" fillId="2" borderId="14" xfId="0" applyNumberFormat="1" applyFont="1" applyFill="1" applyBorder="1" applyAlignment="1">
      <alignment horizontal="right" vertical="center" wrapText="1"/>
    </xf>
    <xf numFmtId="0" fontId="12" fillId="0" borderId="75" xfId="0" applyFont="1" applyFill="1" applyBorder="1" applyAlignment="1">
      <alignment vertical="center" wrapText="1"/>
    </xf>
    <xf numFmtId="4" fontId="12" fillId="0" borderId="21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4" fontId="12" fillId="0" borderId="22" xfId="0" applyNumberFormat="1" applyFont="1" applyFill="1" applyBorder="1" applyAlignment="1">
      <alignment vertical="center"/>
    </xf>
    <xf numFmtId="4" fontId="12" fillId="0" borderId="22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4" fontId="12" fillId="0" borderId="23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shrinkToFit="1"/>
    </xf>
    <xf numFmtId="4" fontId="13" fillId="0" borderId="0" xfId="1" applyNumberFormat="1" applyFont="1" applyBorder="1"/>
    <xf numFmtId="4" fontId="13" fillId="2" borderId="0" xfId="0" applyNumberFormat="1" applyFont="1" applyFill="1" applyBorder="1"/>
    <xf numFmtId="0" fontId="30" fillId="2" borderId="1" xfId="2" applyFont="1" applyFill="1" applyBorder="1" applyAlignment="1">
      <alignment vertical="center" wrapText="1"/>
    </xf>
    <xf numFmtId="4" fontId="12" fillId="0" borderId="3" xfId="0" applyNumberFormat="1" applyFont="1" applyBorder="1" applyAlignment="1">
      <alignment vertical="center"/>
    </xf>
    <xf numFmtId="4" fontId="12" fillId="2" borderId="9" xfId="0" applyNumberFormat="1" applyFont="1" applyFill="1" applyBorder="1" applyAlignment="1">
      <alignment horizontal="right" vertical="center" wrapText="1"/>
    </xf>
    <xf numFmtId="0" fontId="30" fillId="2" borderId="4" xfId="2" applyFont="1" applyFill="1" applyBorder="1" applyAlignment="1">
      <alignment vertical="center" wrapText="1"/>
    </xf>
    <xf numFmtId="4" fontId="12" fillId="0" borderId="74" xfId="0" applyNumberFormat="1" applyFont="1" applyBorder="1" applyAlignment="1">
      <alignment vertical="center"/>
    </xf>
    <xf numFmtId="0" fontId="31" fillId="0" borderId="0" xfId="0" applyFont="1" applyFill="1" applyBorder="1" applyAlignment="1">
      <alignment wrapText="1"/>
    </xf>
    <xf numFmtId="166" fontId="12" fillId="0" borderId="22" xfId="0" applyNumberFormat="1" applyFont="1" applyBorder="1" applyAlignment="1">
      <alignment horizontal="right" vertical="justify"/>
    </xf>
    <xf numFmtId="4" fontId="12" fillId="2" borderId="15" xfId="0" applyNumberFormat="1" applyFont="1" applyFill="1" applyBorder="1" applyAlignment="1">
      <alignment horizontal="right"/>
    </xf>
    <xf numFmtId="166" fontId="12" fillId="0" borderId="23" xfId="0" applyNumberFormat="1" applyFont="1" applyBorder="1" applyAlignment="1">
      <alignment horizontal="right" vertical="justify"/>
    </xf>
    <xf numFmtId="4" fontId="12" fillId="2" borderId="29" xfId="0" applyNumberFormat="1" applyFont="1" applyFill="1" applyBorder="1" applyAlignment="1">
      <alignment horizontal="right"/>
    </xf>
    <xf numFmtId="0" fontId="32" fillId="4" borderId="1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166" fontId="12" fillId="0" borderId="21" xfId="0" applyNumberFormat="1" applyFont="1" applyBorder="1" applyAlignment="1">
      <alignment vertical="justify"/>
    </xf>
    <xf numFmtId="0" fontId="12" fillId="4" borderId="1" xfId="0" applyFont="1" applyFill="1" applyBorder="1" applyAlignment="1">
      <alignment horizontal="left" vertical="center" wrapText="1"/>
    </xf>
    <xf numFmtId="166" fontId="12" fillId="0" borderId="22" xfId="0" applyNumberFormat="1" applyFont="1" applyBorder="1" applyAlignment="1">
      <alignment vertical="justify"/>
    </xf>
    <xf numFmtId="0" fontId="12" fillId="4" borderId="5" xfId="0" applyFont="1" applyFill="1" applyBorder="1" applyAlignment="1">
      <alignment horizontal="left" vertical="center" wrapText="1"/>
    </xf>
    <xf numFmtId="4" fontId="12" fillId="2" borderId="29" xfId="0" applyNumberFormat="1" applyFont="1" applyFill="1" applyBorder="1" applyAlignment="1">
      <alignment horizontal="right" vertical="center"/>
    </xf>
    <xf numFmtId="166" fontId="12" fillId="0" borderId="23" xfId="0" applyNumberFormat="1" applyFont="1" applyBorder="1" applyAlignment="1">
      <alignment vertical="justify"/>
    </xf>
    <xf numFmtId="4" fontId="12" fillId="0" borderId="21" xfId="0" applyNumberFormat="1" applyFont="1" applyBorder="1" applyAlignment="1">
      <alignment horizontal="right" vertical="center"/>
    </xf>
    <xf numFmtId="4" fontId="12" fillId="2" borderId="72" xfId="2" applyNumberFormat="1" applyFont="1" applyFill="1" applyBorder="1" applyAlignment="1">
      <alignment vertical="center" wrapText="1"/>
    </xf>
    <xf numFmtId="4" fontId="12" fillId="0" borderId="22" xfId="0" applyNumberFormat="1" applyFont="1" applyBorder="1" applyAlignment="1">
      <alignment horizontal="right" vertical="center"/>
    </xf>
    <xf numFmtId="4" fontId="12" fillId="2" borderId="11" xfId="2" applyNumberFormat="1" applyFont="1" applyFill="1" applyBorder="1" applyAlignment="1">
      <alignment vertical="center" wrapText="1"/>
    </xf>
    <xf numFmtId="4" fontId="12" fillId="0" borderId="23" xfId="0" applyNumberFormat="1" applyFont="1" applyBorder="1" applyAlignment="1">
      <alignment horizontal="right" vertical="center"/>
    </xf>
    <xf numFmtId="4" fontId="12" fillId="2" borderId="17" xfId="2" applyNumberFormat="1" applyFont="1" applyFill="1" applyBorder="1" applyAlignment="1">
      <alignment vertical="center" wrapText="1"/>
    </xf>
    <xf numFmtId="4" fontId="12" fillId="0" borderId="11" xfId="2" applyNumberFormat="1" applyFont="1" applyFill="1" applyBorder="1" applyAlignment="1">
      <alignment vertical="center" wrapText="1"/>
    </xf>
    <xf numFmtId="4" fontId="12" fillId="2" borderId="16" xfId="2" applyNumberFormat="1" applyFont="1" applyFill="1" applyBorder="1" applyAlignment="1">
      <alignment vertical="center" wrapText="1"/>
    </xf>
    <xf numFmtId="166" fontId="12" fillId="0" borderId="33" xfId="0" applyNumberFormat="1" applyFont="1" applyBorder="1" applyAlignment="1">
      <alignment vertical="justify"/>
    </xf>
    <xf numFmtId="166" fontId="12" fillId="0" borderId="34" xfId="0" applyNumberFormat="1" applyFont="1" applyBorder="1" applyAlignment="1">
      <alignment vertical="justify"/>
    </xf>
    <xf numFmtId="4" fontId="12" fillId="2" borderId="14" xfId="2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66" fontId="12" fillId="0" borderId="0" xfId="0" applyNumberFormat="1" applyFont="1" applyBorder="1" applyAlignment="1">
      <alignment vertical="justify"/>
    </xf>
    <xf numFmtId="0" fontId="12" fillId="2" borderId="0" xfId="0" applyFont="1" applyFill="1" applyBorder="1" applyAlignment="1">
      <alignment horizontal="center" vertical="center" wrapText="1"/>
    </xf>
    <xf numFmtId="4" fontId="12" fillId="2" borderId="0" xfId="2" applyNumberFormat="1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right"/>
    </xf>
    <xf numFmtId="40" fontId="12" fillId="0" borderId="3" xfId="0" applyNumberFormat="1" applyFont="1" applyBorder="1" applyAlignment="1">
      <alignment vertical="justify"/>
    </xf>
    <xf numFmtId="0" fontId="12" fillId="2" borderId="9" xfId="0" applyFont="1" applyFill="1" applyBorder="1"/>
    <xf numFmtId="4" fontId="12" fillId="2" borderId="14" xfId="0" applyNumberFormat="1" applyFont="1" applyFill="1" applyBorder="1"/>
    <xf numFmtId="40" fontId="12" fillId="0" borderId="7" xfId="0" applyNumberFormat="1" applyFont="1" applyBorder="1" applyAlignment="1">
      <alignment vertical="justify"/>
    </xf>
    <xf numFmtId="0" fontId="12" fillId="0" borderId="0" xfId="0" applyFont="1" applyBorder="1"/>
    <xf numFmtId="40" fontId="12" fillId="0" borderId="0" xfId="0" applyNumberFormat="1" applyFont="1" applyBorder="1" applyAlignment="1">
      <alignment vertical="justify"/>
    </xf>
    <xf numFmtId="40" fontId="12" fillId="0" borderId="23" xfId="0" applyNumberFormat="1" applyFont="1" applyBorder="1" applyAlignment="1">
      <alignment vertical="justify"/>
    </xf>
    <xf numFmtId="4" fontId="13" fillId="3" borderId="18" xfId="0" applyNumberFormat="1" applyFont="1" applyFill="1" applyBorder="1" applyAlignment="1">
      <alignment horizontal="right"/>
    </xf>
    <xf numFmtId="0" fontId="12" fillId="0" borderId="24" xfId="0" applyFont="1" applyBorder="1"/>
    <xf numFmtId="4" fontId="12" fillId="2" borderId="21" xfId="1" applyNumberFormat="1" applyFont="1" applyFill="1" applyBorder="1"/>
    <xf numFmtId="4" fontId="12" fillId="2" borderId="34" xfId="1" applyNumberFormat="1" applyFont="1" applyFill="1" applyBorder="1"/>
    <xf numFmtId="4" fontId="12" fillId="2" borderId="0" xfId="1" applyNumberFormat="1" applyFont="1" applyFill="1" applyBorder="1"/>
    <xf numFmtId="4" fontId="12" fillId="2" borderId="23" xfId="1" applyNumberFormat="1" applyFont="1" applyFill="1" applyBorder="1"/>
    <xf numFmtId="0" fontId="12" fillId="0" borderId="13" xfId="0" applyFont="1" applyBorder="1"/>
    <xf numFmtId="4" fontId="12" fillId="2" borderId="15" xfId="1" applyNumberFormat="1" applyFont="1" applyFill="1" applyBorder="1"/>
    <xf numFmtId="8" fontId="12" fillId="0" borderId="3" xfId="0" applyNumberFormat="1" applyFont="1" applyBorder="1"/>
    <xf numFmtId="4" fontId="10" fillId="3" borderId="18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49" fontId="12" fillId="2" borderId="2" xfId="0" applyNumberFormat="1" applyFont="1" applyFill="1" applyBorder="1" applyAlignment="1">
      <alignment horizontal="left" vertical="top" wrapText="1" shrinkToFit="1"/>
    </xf>
    <xf numFmtId="0" fontId="12" fillId="2" borderId="0" xfId="0" applyFont="1" applyFill="1" applyBorder="1" applyAlignment="1">
      <alignment wrapText="1"/>
    </xf>
    <xf numFmtId="4" fontId="12" fillId="2" borderId="0" xfId="0" applyNumberFormat="1" applyFont="1" applyFill="1" applyBorder="1"/>
    <xf numFmtId="0" fontId="12" fillId="0" borderId="0" xfId="0" applyFont="1" applyFill="1" applyBorder="1" applyAlignment="1">
      <alignment horizontal="left" vertical="center" wrapText="1"/>
    </xf>
    <xf numFmtId="4" fontId="12" fillId="2" borderId="0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9" xfId="0" applyFont="1" applyFill="1" applyBorder="1" applyAlignment="1">
      <alignment horizontal="left" vertical="center" wrapText="1"/>
    </xf>
    <xf numFmtId="0" fontId="12" fillId="0" borderId="6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0" fontId="12" fillId="0" borderId="21" xfId="0" applyNumberFormat="1" applyFont="1" applyBorder="1" applyAlignment="1">
      <alignment vertical="justify"/>
    </xf>
    <xf numFmtId="40" fontId="12" fillId="0" borderId="22" xfId="0" applyNumberFormat="1" applyFont="1" applyBorder="1" applyAlignment="1">
      <alignment vertical="justify"/>
    </xf>
    <xf numFmtId="0" fontId="12" fillId="2" borderId="0" xfId="0" applyFont="1" applyFill="1" applyBorder="1" applyAlignment="1">
      <alignment wrapText="1"/>
    </xf>
    <xf numFmtId="4" fontId="12" fillId="2" borderId="0" xfId="0" applyNumberFormat="1" applyFont="1" applyFill="1" applyBorder="1"/>
    <xf numFmtId="0" fontId="12" fillId="2" borderId="24" xfId="0" applyFont="1" applyFill="1" applyBorder="1" applyAlignment="1">
      <alignment shrinkToFit="1"/>
    </xf>
    <xf numFmtId="4" fontId="12" fillId="2" borderId="19" xfId="1" applyNumberFormat="1" applyFont="1" applyFill="1" applyBorder="1"/>
    <xf numFmtId="0" fontId="31" fillId="2" borderId="0" xfId="0" applyFont="1" applyFill="1" applyBorder="1" applyAlignment="1">
      <alignment wrapText="1"/>
    </xf>
    <xf numFmtId="0" fontId="12" fillId="2" borderId="75" xfId="0" applyFont="1" applyFill="1" applyBorder="1" applyAlignment="1">
      <alignment shrinkToFit="1"/>
    </xf>
    <xf numFmtId="4" fontId="12" fillId="2" borderId="16" xfId="0" applyNumberFormat="1" applyFont="1" applyFill="1" applyBorder="1"/>
    <xf numFmtId="0" fontId="13" fillId="2" borderId="27" xfId="0" applyFont="1" applyFill="1" applyBorder="1" applyAlignment="1">
      <alignment shrinkToFit="1"/>
    </xf>
    <xf numFmtId="4" fontId="13" fillId="2" borderId="23" xfId="1" applyNumberFormat="1" applyFont="1" applyFill="1" applyBorder="1"/>
    <xf numFmtId="4" fontId="13" fillId="2" borderId="20" xfId="0" applyNumberFormat="1" applyFont="1" applyFill="1" applyBorder="1"/>
    <xf numFmtId="0" fontId="12" fillId="2" borderId="8" xfId="0" applyFont="1" applyFill="1" applyBorder="1" applyAlignment="1">
      <alignment shrinkToFit="1"/>
    </xf>
    <xf numFmtId="0" fontId="12" fillId="2" borderId="76" xfId="0" applyFont="1" applyFill="1" applyBorder="1" applyAlignment="1">
      <alignment shrinkToFit="1"/>
    </xf>
    <xf numFmtId="4" fontId="13" fillId="2" borderId="9" xfId="0" applyNumberFormat="1" applyFont="1" applyFill="1" applyBorder="1" applyAlignment="1">
      <alignment wrapText="1"/>
    </xf>
    <xf numFmtId="4" fontId="13" fillId="3" borderId="43" xfId="0" applyNumberFormat="1" applyFont="1" applyFill="1" applyBorder="1" applyAlignment="1">
      <alignment wrapText="1"/>
    </xf>
    <xf numFmtId="4" fontId="13" fillId="3" borderId="36" xfId="0" applyNumberFormat="1" applyFont="1" applyFill="1" applyBorder="1" applyAlignment="1">
      <alignment wrapText="1"/>
    </xf>
    <xf numFmtId="0" fontId="12" fillId="2" borderId="4" xfId="0" applyFont="1" applyFill="1" applyBorder="1" applyAlignment="1">
      <alignment shrinkToFit="1"/>
    </xf>
    <xf numFmtId="0" fontId="13" fillId="5" borderId="0" xfId="0" applyFont="1" applyFill="1"/>
    <xf numFmtId="4" fontId="13" fillId="3" borderId="19" xfId="0" applyNumberFormat="1" applyFont="1" applyFill="1" applyBorder="1" applyAlignment="1">
      <alignment wrapText="1"/>
    </xf>
    <xf numFmtId="4" fontId="13" fillId="3" borderId="20" xfId="0" applyNumberFormat="1" applyFont="1" applyFill="1" applyBorder="1" applyAlignment="1">
      <alignment wrapText="1"/>
    </xf>
    <xf numFmtId="0" fontId="12" fillId="2" borderId="0" xfId="0" applyFont="1" applyFill="1" applyBorder="1" applyAlignment="1">
      <alignment shrinkToFit="1"/>
    </xf>
    <xf numFmtId="0" fontId="12" fillId="2" borderId="27" xfId="0" applyFont="1" applyFill="1" applyBorder="1" applyAlignment="1">
      <alignment shrinkToFit="1"/>
    </xf>
    <xf numFmtId="0" fontId="13" fillId="3" borderId="71" xfId="0" applyFont="1" applyFill="1" applyBorder="1" applyAlignment="1">
      <alignment wrapText="1"/>
    </xf>
    <xf numFmtId="4" fontId="12" fillId="2" borderId="9" xfId="0" applyNumberFormat="1" applyFont="1" applyFill="1" applyBorder="1"/>
    <xf numFmtId="4" fontId="12" fillId="2" borderId="21" xfId="0" applyNumberFormat="1" applyFont="1" applyFill="1" applyBorder="1" applyAlignment="1">
      <alignment vertical="center"/>
    </xf>
    <xf numFmtId="4" fontId="12" fillId="2" borderId="20" xfId="0" applyNumberFormat="1" applyFont="1" applyFill="1" applyBorder="1"/>
    <xf numFmtId="0" fontId="12" fillId="2" borderId="5" xfId="0" applyFont="1" applyFill="1" applyBorder="1" applyAlignment="1">
      <alignment shrinkToFit="1"/>
    </xf>
    <xf numFmtId="4" fontId="12" fillId="2" borderId="29" xfId="1" applyNumberFormat="1" applyFont="1" applyFill="1" applyBorder="1"/>
    <xf numFmtId="0" fontId="33" fillId="0" borderId="13" xfId="0" applyFont="1" applyFill="1" applyBorder="1" applyAlignment="1">
      <alignment vertical="center"/>
    </xf>
    <xf numFmtId="4" fontId="33" fillId="0" borderId="56" xfId="0" applyNumberFormat="1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4" fontId="33" fillId="0" borderId="58" xfId="0" applyNumberFormat="1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4" fontId="33" fillId="0" borderId="53" xfId="0" applyNumberFormat="1" applyFont="1" applyFill="1" applyBorder="1" applyAlignment="1">
      <alignment vertical="center"/>
    </xf>
    <xf numFmtId="0" fontId="33" fillId="0" borderId="71" xfId="0" applyFont="1" applyFill="1" applyBorder="1" applyAlignment="1">
      <alignment vertical="center"/>
    </xf>
    <xf numFmtId="4" fontId="33" fillId="0" borderId="55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  <xf numFmtId="0" fontId="33" fillId="0" borderId="4" xfId="0" applyFont="1" applyFill="1" applyBorder="1" applyAlignment="1">
      <alignment vertical="center"/>
    </xf>
    <xf numFmtId="4" fontId="33" fillId="0" borderId="23" xfId="0" applyNumberFormat="1" applyFont="1" applyFill="1" applyBorder="1" applyAlignment="1">
      <alignment vertical="center"/>
    </xf>
    <xf numFmtId="0" fontId="33" fillId="0" borderId="13" xfId="0" applyFont="1" applyFill="1" applyBorder="1" applyAlignment="1">
      <alignment vertical="center" wrapText="1"/>
    </xf>
    <xf numFmtId="4" fontId="33" fillId="0" borderId="7" xfId="0" applyNumberFormat="1" applyFont="1" applyFill="1" applyBorder="1" applyAlignment="1">
      <alignment vertical="center"/>
    </xf>
    <xf numFmtId="4" fontId="12" fillId="2" borderId="14" xfId="0" applyNumberFormat="1" applyFont="1" applyFill="1" applyBorder="1" applyAlignment="1">
      <alignment vertical="center"/>
    </xf>
    <xf numFmtId="0" fontId="33" fillId="0" borderId="1" xfId="0" applyFont="1" applyFill="1" applyBorder="1" applyAlignment="1">
      <alignment vertical="center" wrapText="1"/>
    </xf>
    <xf numFmtId="4" fontId="33" fillId="0" borderId="3" xfId="0" applyNumberFormat="1" applyFont="1" applyFill="1" applyBorder="1" applyAlignment="1">
      <alignment vertical="center"/>
    </xf>
    <xf numFmtId="0" fontId="33" fillId="0" borderId="2" xfId="0" applyFont="1" applyFill="1" applyBorder="1" applyAlignment="1">
      <alignment vertical="center" wrapText="1"/>
    </xf>
    <xf numFmtId="4" fontId="33" fillId="0" borderId="44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vertical="center" wrapText="1"/>
    </xf>
    <xf numFmtId="4" fontId="33" fillId="0" borderId="6" xfId="0" applyNumberFormat="1" applyFont="1" applyFill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49" fontId="12" fillId="0" borderId="13" xfId="0" applyNumberFormat="1" applyFont="1" applyBorder="1" applyAlignment="1">
      <alignment vertical="center" wrapText="1" shrinkToFit="1"/>
    </xf>
    <xf numFmtId="0" fontId="12" fillId="2" borderId="9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 shrinkToFit="1"/>
    </xf>
    <xf numFmtId="4" fontId="12" fillId="2" borderId="11" xfId="0" applyNumberFormat="1" applyFont="1" applyFill="1" applyBorder="1" applyAlignment="1">
      <alignment horizontal="right"/>
    </xf>
    <xf numFmtId="4" fontId="12" fillId="2" borderId="14" xfId="0" applyNumberFormat="1" applyFont="1" applyFill="1" applyBorder="1" applyAlignment="1">
      <alignment horizontal="right"/>
    </xf>
    <xf numFmtId="49" fontId="12" fillId="0" borderId="4" xfId="0" applyNumberFormat="1" applyFont="1" applyBorder="1" applyAlignment="1">
      <alignment vertical="center" wrapText="1" shrinkToFit="1"/>
    </xf>
    <xf numFmtId="49" fontId="12" fillId="0" borderId="1" xfId="0" applyNumberFormat="1" applyFont="1" applyBorder="1" applyAlignment="1">
      <alignment wrapText="1" shrinkToFit="1"/>
    </xf>
    <xf numFmtId="4" fontId="12" fillId="0" borderId="3" xfId="0" applyNumberFormat="1" applyFont="1" applyBorder="1" applyAlignment="1"/>
    <xf numFmtId="0" fontId="12" fillId="2" borderId="9" xfId="0" applyFont="1" applyFill="1" applyBorder="1" applyAlignment="1">
      <alignment horizontal="center" wrapText="1"/>
    </xf>
    <xf numFmtId="4" fontId="12" fillId="2" borderId="11" xfId="0" applyNumberFormat="1" applyFont="1" applyFill="1" applyBorder="1" applyAlignment="1">
      <alignment horizontal="right" wrapText="1"/>
    </xf>
    <xf numFmtId="0" fontId="12" fillId="2" borderId="0" xfId="0" applyFont="1" applyFill="1" applyAlignment="1"/>
    <xf numFmtId="49" fontId="12" fillId="0" borderId="2" xfId="0" applyNumberFormat="1" applyFont="1" applyBorder="1" applyAlignment="1">
      <alignment vertical="center" wrapText="1" shrinkToFit="1"/>
    </xf>
    <xf numFmtId="4" fontId="12" fillId="0" borderId="7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 wrapText="1" shrinkToFit="1"/>
    </xf>
    <xf numFmtId="4" fontId="12" fillId="0" borderId="0" xfId="0" applyNumberFormat="1" applyFont="1" applyBorder="1" applyAlignment="1">
      <alignment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2" borderId="80" xfId="1" applyNumberFormat="1" applyFont="1" applyFill="1" applyBorder="1"/>
    <xf numFmtId="0" fontId="12" fillId="0" borderId="5" xfId="0" applyFont="1" applyBorder="1" applyAlignment="1">
      <alignment horizontal="left" vertical="center" wrapText="1"/>
    </xf>
    <xf numFmtId="4" fontId="12" fillId="2" borderId="80" xfId="1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left" wrapText="1"/>
    </xf>
    <xf numFmtId="4" fontId="12" fillId="2" borderId="22" xfId="1" applyNumberFormat="1" applyFont="1" applyFill="1" applyBorder="1" applyAlignment="1"/>
    <xf numFmtId="0" fontId="12" fillId="2" borderId="9" xfId="0" applyFont="1" applyFill="1" applyBorder="1" applyAlignment="1"/>
    <xf numFmtId="4" fontId="12" fillId="2" borderId="14" xfId="0" applyNumberFormat="1" applyFont="1" applyFill="1" applyBorder="1" applyAlignment="1"/>
    <xf numFmtId="49" fontId="12" fillId="0" borderId="13" xfId="0" applyNumberFormat="1" applyFont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left" vertical="center" wrapText="1"/>
    </xf>
    <xf numFmtId="4" fontId="12" fillId="2" borderId="22" xfId="1" applyNumberFormat="1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left" vertical="center" wrapText="1" shrinkToFit="1"/>
    </xf>
    <xf numFmtId="0" fontId="12" fillId="2" borderId="68" xfId="0" applyFont="1" applyFill="1" applyBorder="1" applyAlignment="1">
      <alignment wrapText="1"/>
    </xf>
    <xf numFmtId="4" fontId="12" fillId="2" borderId="21" xfId="1" applyNumberFormat="1" applyFont="1" applyFill="1" applyBorder="1" applyAlignment="1">
      <alignment vertical="center"/>
    </xf>
    <xf numFmtId="0" fontId="12" fillId="2" borderId="75" xfId="0" applyFont="1" applyFill="1" applyBorder="1" applyAlignment="1">
      <alignment wrapText="1"/>
    </xf>
    <xf numFmtId="4" fontId="12" fillId="2" borderId="34" xfId="1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vertical="top" wrapText="1"/>
    </xf>
    <xf numFmtId="4" fontId="12" fillId="2" borderId="0" xfId="1" applyNumberFormat="1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vertical="center"/>
    </xf>
    <xf numFmtId="0" fontId="12" fillId="2" borderId="27" xfId="0" applyFont="1" applyFill="1" applyBorder="1" applyAlignment="1">
      <alignment wrapText="1"/>
    </xf>
    <xf numFmtId="4" fontId="12" fillId="2" borderId="23" xfId="1" applyNumberFormat="1" applyFont="1" applyFill="1" applyBorder="1" applyAlignment="1">
      <alignment vertical="center"/>
    </xf>
    <xf numFmtId="4" fontId="12" fillId="2" borderId="17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wrapText="1"/>
    </xf>
    <xf numFmtId="0" fontId="12" fillId="2" borderId="13" xfId="0" applyFont="1" applyFill="1" applyBorder="1" applyAlignment="1">
      <alignment wrapText="1"/>
    </xf>
    <xf numFmtId="4" fontId="12" fillId="2" borderId="69" xfId="1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4" fontId="12" fillId="2" borderId="0" xfId="0" applyNumberFormat="1" applyFont="1" applyFill="1" applyBorder="1"/>
    <xf numFmtId="0" fontId="12" fillId="2" borderId="45" xfId="0" applyFont="1" applyFill="1" applyBorder="1" applyAlignment="1">
      <alignment wrapText="1"/>
    </xf>
    <xf numFmtId="4" fontId="12" fillId="2" borderId="12" xfId="1" applyNumberFormat="1" applyFont="1" applyFill="1" applyBorder="1" applyAlignment="1">
      <alignment vertical="center"/>
    </xf>
    <xf numFmtId="4" fontId="12" fillId="2" borderId="9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wrapText="1"/>
    </xf>
    <xf numFmtId="4" fontId="12" fillId="2" borderId="70" xfId="1" applyNumberFormat="1" applyFont="1" applyFill="1" applyBorder="1" applyAlignment="1">
      <alignment vertical="center"/>
    </xf>
    <xf numFmtId="4" fontId="13" fillId="3" borderId="32" xfId="0" applyNumberFormat="1" applyFont="1" applyFill="1" applyBorder="1" applyAlignment="1">
      <alignment horizontal="right"/>
    </xf>
    <xf numFmtId="0" fontId="12" fillId="2" borderId="13" xfId="0" applyFont="1" applyFill="1" applyBorder="1"/>
    <xf numFmtId="4" fontId="12" fillId="2" borderId="69" xfId="1" applyNumberFormat="1" applyFont="1" applyFill="1" applyBorder="1"/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/>
    <xf numFmtId="4" fontId="12" fillId="2" borderId="15" xfId="1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wrapText="1"/>
    </xf>
    <xf numFmtId="0" fontId="12" fillId="0" borderId="13" xfId="2" applyFont="1" applyFill="1" applyBorder="1" applyAlignment="1">
      <alignment vertical="center" wrapText="1"/>
    </xf>
    <xf numFmtId="4" fontId="12" fillId="0" borderId="38" xfId="2" applyNumberFormat="1" applyFont="1" applyFill="1" applyBorder="1" applyAlignment="1">
      <alignment vertical="center"/>
    </xf>
    <xf numFmtId="0" fontId="12" fillId="0" borderId="45" xfId="2" applyFont="1" applyFill="1" applyBorder="1" applyAlignment="1">
      <alignment vertical="center" wrapText="1"/>
    </xf>
    <xf numFmtId="4" fontId="12" fillId="0" borderId="7" xfId="2" applyNumberFormat="1" applyFont="1" applyFill="1" applyBorder="1" applyAlignment="1">
      <alignment vertical="center" wrapText="1"/>
    </xf>
    <xf numFmtId="0" fontId="12" fillId="0" borderId="4" xfId="2" applyFont="1" applyFill="1" applyBorder="1" applyAlignment="1">
      <alignment vertical="center" wrapText="1"/>
    </xf>
    <xf numFmtId="4" fontId="12" fillId="0" borderId="44" xfId="2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center"/>
    </xf>
    <xf numFmtId="4" fontId="12" fillId="0" borderId="19" xfId="1" applyNumberFormat="1" applyFont="1" applyBorder="1"/>
    <xf numFmtId="0" fontId="12" fillId="2" borderId="5" xfId="0" applyFont="1" applyFill="1" applyBorder="1" applyAlignment="1">
      <alignment vertical="center" wrapText="1" shrinkToFit="1"/>
    </xf>
    <xf numFmtId="4" fontId="12" fillId="2" borderId="33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 shrinkToFit="1"/>
    </xf>
    <xf numFmtId="4" fontId="12" fillId="2" borderId="34" xfId="0" applyNumberFormat="1" applyFont="1" applyFill="1" applyBorder="1" applyAlignment="1">
      <alignment vertical="center" wrapText="1"/>
    </xf>
    <xf numFmtId="4" fontId="12" fillId="2" borderId="80" xfId="0" applyNumberFormat="1" applyFont="1" applyFill="1" applyBorder="1"/>
    <xf numFmtId="0" fontId="12" fillId="2" borderId="0" xfId="0" applyFont="1" applyFill="1" applyBorder="1" applyAlignment="1">
      <alignment vertical="center" wrapText="1" shrinkToFit="1"/>
    </xf>
    <xf numFmtId="4" fontId="12" fillId="2" borderId="0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 shrinkToFit="1"/>
    </xf>
    <xf numFmtId="4" fontId="12" fillId="2" borderId="2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/>
    <xf numFmtId="4" fontId="12" fillId="0" borderId="34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4" fontId="12" fillId="0" borderId="0" xfId="0" applyNumberFormat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vertical="center" shrinkToFit="1"/>
    </xf>
    <xf numFmtId="4" fontId="10" fillId="3" borderId="77" xfId="1" applyNumberFormat="1" applyFont="1" applyFill="1" applyBorder="1" applyAlignment="1">
      <alignment vertical="center"/>
    </xf>
    <xf numFmtId="4" fontId="10" fillId="3" borderId="20" xfId="0" applyNumberFormat="1" applyFont="1" applyFill="1" applyBorder="1" applyAlignment="1">
      <alignment vertical="center"/>
    </xf>
    <xf numFmtId="4" fontId="17" fillId="2" borderId="44" xfId="3" applyNumberFormat="1" applyFont="1" applyFill="1" applyBorder="1" applyAlignment="1">
      <alignment horizontal="right" wrapText="1"/>
    </xf>
    <xf numFmtId="0" fontId="9" fillId="3" borderId="81" xfId="2" applyFont="1" applyFill="1" applyBorder="1" applyAlignment="1">
      <alignment horizontal="center"/>
    </xf>
    <xf numFmtId="3" fontId="9" fillId="3" borderId="84" xfId="3" applyNumberFormat="1" applyFont="1" applyFill="1" applyBorder="1" applyAlignment="1">
      <alignment horizontal="center" wrapText="1"/>
    </xf>
    <xf numFmtId="3" fontId="9" fillId="3" borderId="79" xfId="3" applyNumberFormat="1" applyFont="1" applyFill="1" applyBorder="1" applyAlignment="1">
      <alignment horizontal="center" wrapText="1"/>
    </xf>
    <xf numFmtId="0" fontId="9" fillId="3" borderId="46" xfId="2" applyFont="1" applyFill="1" applyBorder="1" applyAlignment="1">
      <alignment horizontal="center"/>
    </xf>
    <xf numFmtId="0" fontId="9" fillId="3" borderId="47" xfId="2" applyFont="1" applyFill="1" applyBorder="1" applyAlignment="1">
      <alignment horizontal="center"/>
    </xf>
    <xf numFmtId="4" fontId="13" fillId="3" borderId="54" xfId="3" applyNumberFormat="1" applyFont="1" applyFill="1" applyBorder="1" applyAlignment="1">
      <alignment horizontal="right" wrapText="1"/>
    </xf>
    <xf numFmtId="4" fontId="13" fillId="3" borderId="61" xfId="3" applyNumberFormat="1" applyFont="1" applyFill="1" applyBorder="1" applyAlignment="1">
      <alignment horizontal="right" wrapText="1"/>
    </xf>
    <xf numFmtId="0" fontId="2" fillId="2" borderId="71" xfId="3" applyFont="1" applyFill="1" applyBorder="1" applyAlignment="1">
      <alignment horizontal="left"/>
    </xf>
    <xf numFmtId="0" fontId="2" fillId="2" borderId="85" xfId="3" applyFont="1" applyFill="1" applyBorder="1" applyAlignment="1">
      <alignment wrapText="1"/>
    </xf>
    <xf numFmtId="0" fontId="2" fillId="2" borderId="85" xfId="3" applyFont="1" applyFill="1" applyBorder="1" applyAlignment="1">
      <alignment horizontal="center"/>
    </xf>
    <xf numFmtId="4" fontId="2" fillId="2" borderId="86" xfId="3" applyNumberFormat="1" applyFont="1" applyFill="1" applyBorder="1"/>
    <xf numFmtId="4" fontId="2" fillId="2" borderId="36" xfId="3" applyNumberFormat="1" applyFont="1" applyFill="1" applyBorder="1"/>
    <xf numFmtId="0" fontId="13" fillId="3" borderId="48" xfId="2" applyFont="1" applyFill="1" applyBorder="1" applyAlignment="1"/>
    <xf numFmtId="0" fontId="2" fillId="3" borderId="48" xfId="2" applyFont="1" applyFill="1" applyBorder="1" applyAlignment="1"/>
    <xf numFmtId="0" fontId="13" fillId="3" borderId="48" xfId="2" applyFont="1" applyFill="1" applyBorder="1" applyAlignment="1">
      <alignment horizontal="center"/>
    </xf>
    <xf numFmtId="4" fontId="13" fillId="3" borderId="48" xfId="3" applyNumberFormat="1" applyFont="1" applyFill="1" applyBorder="1"/>
    <xf numFmtId="0" fontId="12" fillId="0" borderId="4" xfId="3" applyFont="1" applyBorder="1"/>
    <xf numFmtId="0" fontId="17" fillId="0" borderId="74" xfId="3" applyFont="1" applyBorder="1" applyAlignment="1">
      <alignment wrapText="1"/>
    </xf>
    <xf numFmtId="0" fontId="2" fillId="0" borderId="74" xfId="3" applyFont="1" applyBorder="1"/>
    <xf numFmtId="0" fontId="17" fillId="0" borderId="74" xfId="3" applyFont="1" applyBorder="1" applyAlignment="1">
      <alignment horizontal="center"/>
    </xf>
    <xf numFmtId="4" fontId="17" fillId="0" borderId="87" xfId="3" applyNumberFormat="1" applyFont="1" applyBorder="1"/>
    <xf numFmtId="4" fontId="17" fillId="0" borderId="23" xfId="3" applyNumberFormat="1" applyFont="1" applyBorder="1"/>
    <xf numFmtId="0" fontId="3" fillId="3" borderId="88" xfId="0" applyFont="1" applyFill="1" applyBorder="1"/>
    <xf numFmtId="0" fontId="12" fillId="3" borderId="88" xfId="3" applyFont="1" applyFill="1" applyBorder="1"/>
    <xf numFmtId="0" fontId="12" fillId="3" borderId="88" xfId="3" applyFont="1" applyFill="1" applyBorder="1" applyAlignment="1">
      <alignment horizontal="center"/>
    </xf>
    <xf numFmtId="3" fontId="12" fillId="3" borderId="88" xfId="3" applyNumberFormat="1" applyFont="1" applyFill="1" applyBorder="1"/>
    <xf numFmtId="4" fontId="10" fillId="3" borderId="88" xfId="3" applyNumberFormat="1" applyFont="1" applyFill="1" applyBorder="1"/>
    <xf numFmtId="4" fontId="17" fillId="2" borderId="89" xfId="3" applyNumberFormat="1" applyFont="1" applyFill="1" applyBorder="1" applyAlignment="1">
      <alignment horizontal="right" wrapText="1"/>
    </xf>
    <xf numFmtId="4" fontId="13" fillId="3" borderId="41" xfId="2" applyNumberFormat="1" applyFont="1" applyFill="1" applyBorder="1"/>
    <xf numFmtId="4" fontId="17" fillId="2" borderId="89" xfId="3" applyNumberFormat="1" applyFont="1" applyFill="1" applyBorder="1"/>
    <xf numFmtId="4" fontId="12" fillId="2" borderId="34" xfId="3" applyNumberFormat="1" applyFont="1" applyFill="1" applyBorder="1"/>
    <xf numFmtId="4" fontId="13" fillId="3" borderId="61" xfId="3" applyNumberFormat="1" applyFont="1" applyFill="1" applyBorder="1"/>
    <xf numFmtId="4" fontId="2" fillId="2" borderId="89" xfId="3" applyNumberFormat="1" applyFont="1" applyFill="1" applyBorder="1" applyAlignment="1">
      <alignment vertical="center"/>
    </xf>
    <xf numFmtId="3" fontId="12" fillId="2" borderId="30" xfId="3" applyNumberFormat="1" applyFont="1" applyFill="1" applyBorder="1"/>
    <xf numFmtId="4" fontId="13" fillId="3" borderId="91" xfId="3" applyNumberFormat="1" applyFont="1" applyFill="1" applyBorder="1"/>
    <xf numFmtId="0" fontId="12" fillId="2" borderId="30" xfId="3" applyFont="1" applyFill="1" applyBorder="1" applyAlignment="1">
      <alignment horizontal="center"/>
    </xf>
    <xf numFmtId="0" fontId="17" fillId="2" borderId="44" xfId="3" applyFont="1" applyFill="1" applyBorder="1" applyAlignment="1">
      <alignment wrapText="1"/>
    </xf>
    <xf numFmtId="0" fontId="12" fillId="2" borderId="44" xfId="3" applyFont="1" applyFill="1" applyBorder="1"/>
    <xf numFmtId="0" fontId="13" fillId="3" borderId="60" xfId="2" applyFont="1" applyFill="1" applyBorder="1" applyAlignment="1">
      <alignment horizontal="left"/>
    </xf>
    <xf numFmtId="3" fontId="13" fillId="2" borderId="0" xfId="2" applyNumberFormat="1" applyFont="1" applyFill="1" applyBorder="1"/>
    <xf numFmtId="4" fontId="17" fillId="2" borderId="0" xfId="3" applyNumberFormat="1" applyFont="1" applyFill="1" applyBorder="1"/>
    <xf numFmtId="0" fontId="13" fillId="2" borderId="0" xfId="3" applyFont="1" applyFill="1" applyBorder="1"/>
    <xf numFmtId="4" fontId="13" fillId="3" borderId="61" xfId="2" applyNumberFormat="1" applyFont="1" applyFill="1" applyBorder="1"/>
    <xf numFmtId="0" fontId="13" fillId="3" borderId="62" xfId="2" applyFont="1" applyFill="1" applyBorder="1" applyAlignment="1"/>
    <xf numFmtId="4" fontId="13" fillId="3" borderId="64" xfId="3" applyNumberFormat="1" applyFont="1" applyFill="1" applyBorder="1"/>
    <xf numFmtId="0" fontId="13" fillId="3" borderId="92" xfId="2" applyFont="1" applyFill="1" applyBorder="1" applyAlignment="1"/>
    <xf numFmtId="4" fontId="13" fillId="3" borderId="61" xfId="3" applyNumberFormat="1" applyFont="1" applyFill="1" applyBorder="1" applyAlignment="1">
      <alignment vertical="center"/>
    </xf>
    <xf numFmtId="0" fontId="2" fillId="2" borderId="45" xfId="3" applyFont="1" applyFill="1" applyBorder="1" applyAlignment="1">
      <alignment horizontal="left" vertical="top"/>
    </xf>
    <xf numFmtId="4" fontId="2" fillId="2" borderId="35" xfId="3" applyNumberFormat="1" applyFont="1" applyFill="1" applyBorder="1" applyAlignment="1">
      <alignment vertical="center"/>
    </xf>
    <xf numFmtId="4" fontId="13" fillId="3" borderId="94" xfId="3" applyNumberFormat="1" applyFont="1" applyFill="1" applyBorder="1"/>
    <xf numFmtId="0" fontId="12" fillId="0" borderId="1" xfId="0" applyFont="1" applyFill="1" applyBorder="1"/>
    <xf numFmtId="0" fontId="13" fillId="3" borderId="93" xfId="3" applyFont="1" applyFill="1" applyBorder="1" applyAlignment="1">
      <alignment horizontal="left"/>
    </xf>
    <xf numFmtId="0" fontId="13" fillId="3" borderId="90" xfId="3" applyFont="1" applyFill="1" applyBorder="1" applyAlignment="1">
      <alignment horizontal="left"/>
    </xf>
    <xf numFmtId="0" fontId="2" fillId="3" borderId="31" xfId="2" applyFont="1" applyFill="1" applyBorder="1" applyAlignment="1">
      <alignment horizontal="center" vertical="center"/>
    </xf>
    <xf numFmtId="0" fontId="2" fillId="3" borderId="32" xfId="2" applyFont="1" applyFill="1" applyBorder="1" applyAlignment="1">
      <alignment horizontal="center" vertical="center"/>
    </xf>
    <xf numFmtId="0" fontId="9" fillId="3" borderId="82" xfId="2" applyFont="1" applyFill="1" applyBorder="1" applyAlignment="1">
      <alignment horizontal="center"/>
    </xf>
    <xf numFmtId="0" fontId="9" fillId="3" borderId="83" xfId="2" applyFont="1" applyFill="1" applyBorder="1" applyAlignment="1">
      <alignment horizontal="center"/>
    </xf>
    <xf numFmtId="0" fontId="13" fillId="3" borderId="60" xfId="2" applyFont="1" applyFill="1" applyBorder="1" applyAlignment="1">
      <alignment horizontal="left"/>
    </xf>
    <xf numFmtId="0" fontId="13" fillId="3" borderId="46" xfId="2" applyFont="1" applyFill="1" applyBorder="1" applyAlignment="1">
      <alignment horizontal="left"/>
    </xf>
    <xf numFmtId="0" fontId="13" fillId="3" borderId="63" xfId="2" applyFont="1" applyFill="1" applyBorder="1" applyAlignment="1">
      <alignment horizontal="left"/>
    </xf>
    <xf numFmtId="0" fontId="13" fillId="3" borderId="51" xfId="2" applyFont="1" applyFill="1" applyBorder="1" applyAlignment="1">
      <alignment horizontal="left"/>
    </xf>
    <xf numFmtId="0" fontId="13" fillId="3" borderId="60" xfId="2" applyFont="1" applyFill="1" applyBorder="1" applyAlignment="1">
      <alignment wrapText="1"/>
    </xf>
    <xf numFmtId="0" fontId="0" fillId="0" borderId="46" xfId="0" applyBorder="1" applyAlignment="1">
      <alignment wrapText="1"/>
    </xf>
    <xf numFmtId="4" fontId="11" fillId="2" borderId="30" xfId="0" applyNumberFormat="1" applyFont="1" applyFill="1" applyBorder="1"/>
    <xf numFmtId="0" fontId="13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justify" wrapText="1"/>
    </xf>
    <xf numFmtId="0" fontId="8" fillId="2" borderId="67" xfId="0" applyFont="1" applyFill="1" applyBorder="1" applyAlignment="1">
      <alignment wrapText="1"/>
    </xf>
    <xf numFmtId="0" fontId="0" fillId="2" borderId="67" xfId="0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2" borderId="0" xfId="0" applyFont="1" applyFill="1" applyAlignment="1">
      <alignment wrapText="1"/>
    </xf>
    <xf numFmtId="4" fontId="12" fillId="2" borderId="30" xfId="0" applyNumberFormat="1" applyFont="1" applyFill="1" applyBorder="1"/>
    <xf numFmtId="4" fontId="12" fillId="2" borderId="0" xfId="0" applyNumberFormat="1" applyFont="1" applyFill="1" applyBorder="1"/>
    <xf numFmtId="0" fontId="10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3" fillId="2" borderId="67" xfId="0" applyFont="1" applyFill="1" applyBorder="1" applyAlignment="1">
      <alignment wrapText="1"/>
    </xf>
    <xf numFmtId="0" fontId="12" fillId="0" borderId="67" xfId="0" applyFont="1" applyBorder="1" applyAlignment="1">
      <alignment wrapText="1"/>
    </xf>
  </cellXfs>
  <cellStyles count="4">
    <cellStyle name="Normální" xfId="0" builtinId="0"/>
    <cellStyle name="Normální 2" xfId="1"/>
    <cellStyle name="Normální 2 2" xfId="2"/>
    <cellStyle name="Normální 3" xfId="3"/>
  </cellStyles>
  <dxfs count="0"/>
  <tableStyles count="0" defaultTableStyle="TableStyleMedium2" defaultPivotStyle="PivotStyleLight16"/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58" name="Text Box 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59" name="Text Box 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0" name="Text Box 3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1" name="Text Box 4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2" name="Text Box 5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3" name="Text Box 6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4" name="Text Box 7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5" name="Text Box 8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6" name="Text Box 9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7" name="Text Box 10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8" name="Text Box 1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152400</xdr:colOff>
      <xdr:row>7</xdr:row>
      <xdr:rowOff>197485</xdr:rowOff>
    </xdr:to>
    <xdr:sp macro="" textlink="">
      <xdr:nvSpPr>
        <xdr:cNvPr id="1869" name="Text Box 1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20" name="Text Box 7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21" name="Text Box 8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13</xdr:row>
      <xdr:rowOff>0</xdr:rowOff>
    </xdr:from>
    <xdr:ext cx="76200" cy="197485"/>
    <xdr:sp macro="" textlink="">
      <xdr:nvSpPr>
        <xdr:cNvPr id="25" name="Text Box 12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32" name="Text Box 7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33" name="Text Box 8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34" name="Text Box 9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35" name="Text Box 10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36" name="Text Box 11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21</xdr:row>
      <xdr:rowOff>0</xdr:rowOff>
    </xdr:from>
    <xdr:ext cx="76200" cy="197485"/>
    <xdr:sp macro="" textlink="">
      <xdr:nvSpPr>
        <xdr:cNvPr id="37" name="Text Box 12"/>
        <xdr:cNvSpPr txBox="1">
          <a:spLocks noChangeArrowheads="1"/>
        </xdr:cNvSpPr>
      </xdr:nvSpPr>
      <xdr:spPr bwMode="auto">
        <a:xfrm>
          <a:off x="76200" y="477202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225</xdr:row>
      <xdr:rowOff>0</xdr:rowOff>
    </xdr:from>
    <xdr:ext cx="76200" cy="197485"/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232</xdr:row>
      <xdr:rowOff>0</xdr:rowOff>
    </xdr:from>
    <xdr:ext cx="76200" cy="197485"/>
    <xdr:sp macro="" textlink="">
      <xdr:nvSpPr>
        <xdr:cNvPr id="61" name="Text Box 12"/>
        <xdr:cNvSpPr txBox="1">
          <a:spLocks noChangeArrowheads="1"/>
        </xdr:cNvSpPr>
      </xdr:nvSpPr>
      <xdr:spPr bwMode="auto">
        <a:xfrm>
          <a:off x="76200" y="61531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68" name="Text Box 7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69" name="Text Box 8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249</xdr:row>
      <xdr:rowOff>0</xdr:rowOff>
    </xdr:from>
    <xdr:ext cx="76200" cy="197485"/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76200" y="84963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2238375</xdr:colOff>
      <xdr:row>248</xdr:row>
      <xdr:rowOff>171450</xdr:rowOff>
    </xdr:from>
    <xdr:ext cx="76200" cy="197485"/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238375" y="43119675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80" name="Text Box 7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81" name="Text Box 8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82" name="Text Box 9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83" name="Text Box 10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84" name="Text Box 11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251</xdr:row>
      <xdr:rowOff>0</xdr:rowOff>
    </xdr:from>
    <xdr:ext cx="76200" cy="197485"/>
    <xdr:sp macro="" textlink="">
      <xdr:nvSpPr>
        <xdr:cNvPr id="85" name="Text Box 12"/>
        <xdr:cNvSpPr txBox="1">
          <a:spLocks noChangeArrowheads="1"/>
        </xdr:cNvSpPr>
      </xdr:nvSpPr>
      <xdr:spPr bwMode="auto">
        <a:xfrm>
          <a:off x="76200" y="1251585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90" name="Text Box 5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92" name="Text Box 7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93" name="Text Box 8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94" name="Text Box 9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95" name="Text Box 10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96" name="Text Box 11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198</xdr:row>
      <xdr:rowOff>0</xdr:rowOff>
    </xdr:from>
    <xdr:ext cx="76200" cy="197485"/>
    <xdr:sp macro="" textlink="">
      <xdr:nvSpPr>
        <xdr:cNvPr id="97" name="Text Box 12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4" name="Text Box 7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5" name="Text Box 8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6" name="Text Box 9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7" name="Text Box 10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8" name="Text Box 11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209</xdr:row>
      <xdr:rowOff>0</xdr:rowOff>
    </xdr:from>
    <xdr:ext cx="76200" cy="197485"/>
    <xdr:sp macro="" textlink="">
      <xdr:nvSpPr>
        <xdr:cNvPr id="109" name="Text Box 12"/>
        <xdr:cNvSpPr txBox="1">
          <a:spLocks noChangeArrowheads="1"/>
        </xdr:cNvSpPr>
      </xdr:nvSpPr>
      <xdr:spPr bwMode="auto">
        <a:xfrm>
          <a:off x="76200" y="3238500"/>
          <a:ext cx="762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139"/>
  <sheetViews>
    <sheetView tabSelected="1" view="pageBreakPreview" topLeftCell="B1" zoomScaleNormal="100" zoomScaleSheetLayoutView="100" workbookViewId="0">
      <selection activeCell="M17" sqref="M17"/>
    </sheetView>
  </sheetViews>
  <sheetFormatPr defaultRowHeight="14.25" x14ac:dyDescent="0.2"/>
  <cols>
    <col min="1" max="1" width="0" style="43" hidden="1" customWidth="1"/>
    <col min="2" max="2" width="18.140625" style="45" customWidth="1"/>
    <col min="3" max="3" width="56.28515625" style="45" customWidth="1"/>
    <col min="4" max="4" width="6.140625" style="45" customWidth="1"/>
    <col min="5" max="5" width="5.28515625" style="113" customWidth="1"/>
    <col min="6" max="7" width="15.7109375" style="94" customWidth="1"/>
    <col min="8" max="8" width="5" style="43" customWidth="1"/>
    <col min="9" max="10" width="9.140625" style="45"/>
    <col min="11" max="11" width="15.42578125" style="45" bestFit="1" customWidth="1"/>
    <col min="12" max="16384" width="9.140625" style="45"/>
  </cols>
  <sheetData>
    <row r="1" spans="1:10" ht="20.25" x14ac:dyDescent="0.3">
      <c r="B1" s="42" t="s">
        <v>101</v>
      </c>
      <c r="C1" s="43"/>
      <c r="D1" s="43"/>
      <c r="E1" s="96"/>
      <c r="F1" s="44"/>
      <c r="G1" s="44"/>
    </row>
    <row r="2" spans="1:10" ht="15.75" x14ac:dyDescent="0.25">
      <c r="B2" s="46"/>
      <c r="C2" s="43"/>
      <c r="D2" s="43"/>
      <c r="E2" s="96"/>
      <c r="F2" s="44"/>
      <c r="G2" s="44"/>
    </row>
    <row r="3" spans="1:10" ht="15.75" x14ac:dyDescent="0.25">
      <c r="B3" s="46" t="s">
        <v>7</v>
      </c>
      <c r="C3" s="43"/>
      <c r="D3" s="43"/>
      <c r="E3" s="96"/>
      <c r="F3" s="44"/>
      <c r="G3" s="44"/>
    </row>
    <row r="4" spans="1:10" ht="15.75" x14ac:dyDescent="0.25">
      <c r="B4" s="46"/>
      <c r="C4" s="43"/>
      <c r="D4" s="43"/>
      <c r="E4" s="96"/>
      <c r="F4" s="44"/>
      <c r="G4" s="44"/>
    </row>
    <row r="5" spans="1:10" ht="15.75" customHeight="1" thickBot="1" x14ac:dyDescent="0.3">
      <c r="B5" s="206" t="s">
        <v>0</v>
      </c>
      <c r="C5" s="43"/>
      <c r="D5" s="43"/>
      <c r="E5" s="96"/>
      <c r="F5" s="44"/>
      <c r="G5" s="142" t="s">
        <v>2</v>
      </c>
      <c r="J5" s="69"/>
    </row>
    <row r="6" spans="1:10" s="48" customFormat="1" ht="41.25" customHeight="1" thickTop="1" thickBot="1" x14ac:dyDescent="0.25">
      <c r="A6" s="114"/>
      <c r="B6" s="627" t="s">
        <v>15</v>
      </c>
      <c r="C6" s="628"/>
      <c r="D6" s="47" t="s">
        <v>16</v>
      </c>
      <c r="E6" s="47" t="s">
        <v>3</v>
      </c>
      <c r="F6" s="95" t="s">
        <v>100</v>
      </c>
      <c r="G6" s="141" t="s">
        <v>102</v>
      </c>
      <c r="H6" s="114"/>
      <c r="J6" s="154"/>
    </row>
    <row r="7" spans="1:10" s="49" customFormat="1" ht="16.5" customHeight="1" thickTop="1" thickBot="1" x14ac:dyDescent="0.25">
      <c r="A7" s="115"/>
      <c r="B7" s="629">
        <v>1</v>
      </c>
      <c r="C7" s="630"/>
      <c r="D7" s="574">
        <v>2</v>
      </c>
      <c r="E7" s="574">
        <v>3</v>
      </c>
      <c r="F7" s="575">
        <v>4</v>
      </c>
      <c r="G7" s="576">
        <v>5</v>
      </c>
      <c r="H7" s="115"/>
    </row>
    <row r="8" spans="1:10" s="49" customFormat="1" ht="16.5" customHeight="1" thickBot="1" x14ac:dyDescent="0.3">
      <c r="A8" s="115"/>
      <c r="B8" s="612" t="s">
        <v>2182</v>
      </c>
      <c r="C8" s="577"/>
      <c r="D8" s="578"/>
      <c r="E8" s="578"/>
      <c r="F8" s="579">
        <f>SUM(F9)</f>
        <v>197684438.19999999</v>
      </c>
      <c r="G8" s="580">
        <f>SUM(G9)</f>
        <v>2622200.2400000002</v>
      </c>
      <c r="H8" s="115"/>
    </row>
    <row r="9" spans="1:10" s="49" customFormat="1" ht="16.5" customHeight="1" x14ac:dyDescent="0.2">
      <c r="A9" s="115"/>
      <c r="B9" s="130" t="s">
        <v>18</v>
      </c>
      <c r="C9" s="610" t="s">
        <v>26</v>
      </c>
      <c r="D9" s="60">
        <v>401</v>
      </c>
      <c r="E9" s="139"/>
      <c r="F9" s="573">
        <f>SUM(F10:F17)</f>
        <v>197684438.19999999</v>
      </c>
      <c r="G9" s="601">
        <f>SUM(G10:G17)</f>
        <v>2622200.2400000002</v>
      </c>
      <c r="H9" s="115"/>
    </row>
    <row r="10" spans="1:10" ht="14.25" customHeight="1" x14ac:dyDescent="0.2">
      <c r="B10" s="130"/>
      <c r="C10" s="59" t="s">
        <v>25</v>
      </c>
      <c r="D10" s="611"/>
      <c r="E10" s="100">
        <v>7</v>
      </c>
      <c r="F10" s="184">
        <v>400000</v>
      </c>
      <c r="G10" s="124">
        <v>0</v>
      </c>
      <c r="H10" s="116"/>
      <c r="I10" s="55"/>
    </row>
    <row r="11" spans="1:10" ht="14.25" customHeight="1" x14ac:dyDescent="0.2">
      <c r="B11" s="130"/>
      <c r="C11" s="59" t="s">
        <v>27</v>
      </c>
      <c r="D11" s="60"/>
      <c r="E11" s="100">
        <v>8</v>
      </c>
      <c r="F11" s="184">
        <f>1500000+125000+200000+100000</f>
        <v>1925000</v>
      </c>
      <c r="G11" s="124">
        <v>0</v>
      </c>
      <c r="H11" s="116"/>
      <c r="I11" s="55"/>
    </row>
    <row r="12" spans="1:10" s="49" customFormat="1" ht="14.25" customHeight="1" x14ac:dyDescent="0.2">
      <c r="A12" s="115"/>
      <c r="B12" s="130"/>
      <c r="C12" s="59" t="s">
        <v>44</v>
      </c>
      <c r="D12" s="60"/>
      <c r="E12" s="100">
        <v>9</v>
      </c>
      <c r="F12" s="184">
        <f>400000+15000+1000000</f>
        <v>1415000</v>
      </c>
      <c r="G12" s="124">
        <f>SUM('Individální dotace'!E22)</f>
        <v>69580</v>
      </c>
      <c r="H12" s="115"/>
    </row>
    <row r="13" spans="1:10" ht="14.25" customHeight="1" x14ac:dyDescent="0.2">
      <c r="B13" s="130"/>
      <c r="C13" s="59" t="s">
        <v>56</v>
      </c>
      <c r="D13" s="60"/>
      <c r="E13" s="100">
        <v>10</v>
      </c>
      <c r="F13" s="184">
        <v>151818200</v>
      </c>
      <c r="G13" s="124">
        <f>'Individální dotace'!E199</f>
        <v>12622</v>
      </c>
      <c r="H13" s="116"/>
      <c r="I13" s="55"/>
    </row>
    <row r="14" spans="1:10" ht="14.25" customHeight="1" x14ac:dyDescent="0.2">
      <c r="B14" s="130"/>
      <c r="C14" s="59" t="s">
        <v>68</v>
      </c>
      <c r="D14" s="60"/>
      <c r="E14" s="100">
        <v>11</v>
      </c>
      <c r="F14" s="184">
        <v>2310016</v>
      </c>
      <c r="G14" s="124">
        <v>0</v>
      </c>
      <c r="H14" s="116"/>
      <c r="I14" s="55"/>
    </row>
    <row r="15" spans="1:10" ht="14.25" customHeight="1" x14ac:dyDescent="0.2">
      <c r="B15" s="130"/>
      <c r="C15" s="59" t="s">
        <v>75</v>
      </c>
      <c r="D15" s="60"/>
      <c r="E15" s="100">
        <v>12</v>
      </c>
      <c r="F15" s="184">
        <v>32571745</v>
      </c>
      <c r="G15" s="124">
        <f>'Individální dotace'!E226</f>
        <v>1419814.8</v>
      </c>
      <c r="H15" s="116"/>
      <c r="I15" s="55"/>
    </row>
    <row r="16" spans="1:10" ht="14.25" customHeight="1" x14ac:dyDescent="0.2">
      <c r="B16" s="130"/>
      <c r="C16" s="59" t="s">
        <v>79</v>
      </c>
      <c r="D16" s="60"/>
      <c r="E16" s="100">
        <v>14</v>
      </c>
      <c r="F16" s="184">
        <v>2327677.2000000002</v>
      </c>
      <c r="G16" s="124">
        <f>'Individální dotace'!E233</f>
        <v>566680.43999999994</v>
      </c>
    </row>
    <row r="17" spans="1:12" ht="14.25" customHeight="1" thickBot="1" x14ac:dyDescent="0.25">
      <c r="B17" s="130"/>
      <c r="C17" s="59" t="s">
        <v>1063</v>
      </c>
      <c r="D17" s="60"/>
      <c r="E17" s="100">
        <v>18</v>
      </c>
      <c r="F17" s="184">
        <v>4916800</v>
      </c>
      <c r="G17" s="124">
        <f>'Individální dotace'!E250</f>
        <v>553503</v>
      </c>
    </row>
    <row r="18" spans="1:12" s="52" customFormat="1" ht="18" customHeight="1" thickBot="1" x14ac:dyDescent="0.3">
      <c r="B18" s="631" t="s">
        <v>17</v>
      </c>
      <c r="C18" s="632"/>
      <c r="D18" s="50"/>
      <c r="E18" s="97">
        <v>3</v>
      </c>
      <c r="F18" s="145">
        <f>F19+F20+F23</f>
        <v>12854849.710000001</v>
      </c>
      <c r="G18" s="616">
        <f>G19+G20+G23</f>
        <v>8481</v>
      </c>
      <c r="H18" s="613"/>
      <c r="I18" s="51"/>
      <c r="J18" s="51"/>
      <c r="K18" s="51"/>
      <c r="L18" s="51"/>
    </row>
    <row r="19" spans="1:12" ht="28.5" x14ac:dyDescent="0.2">
      <c r="B19" s="132" t="s">
        <v>18</v>
      </c>
      <c r="C19" s="53" t="s">
        <v>19</v>
      </c>
      <c r="D19" s="54">
        <v>420</v>
      </c>
      <c r="E19" s="151"/>
      <c r="F19" s="152">
        <f>'ORJ 03'!B19</f>
        <v>3003687.33</v>
      </c>
      <c r="G19" s="133">
        <v>0</v>
      </c>
      <c r="H19" s="116"/>
      <c r="I19" s="55"/>
      <c r="L19" s="69"/>
    </row>
    <row r="20" spans="1:12" ht="15" customHeight="1" x14ac:dyDescent="0.2">
      <c r="B20" s="122" t="s">
        <v>18</v>
      </c>
      <c r="C20" s="56" t="s">
        <v>20</v>
      </c>
      <c r="D20" s="57"/>
      <c r="E20" s="99"/>
      <c r="F20" s="146">
        <f>F21+F22</f>
        <v>7782903.3799999999</v>
      </c>
      <c r="G20" s="121">
        <f>G21+G22</f>
        <v>8481</v>
      </c>
    </row>
    <row r="21" spans="1:12" s="61" customFormat="1" ht="29.25" customHeight="1" x14ac:dyDescent="0.2">
      <c r="A21" s="117"/>
      <c r="B21" s="123" t="s">
        <v>21</v>
      </c>
      <c r="C21" s="58" t="s">
        <v>22</v>
      </c>
      <c r="D21" s="59">
        <v>415</v>
      </c>
      <c r="E21" s="100"/>
      <c r="F21" s="147">
        <f>3966236.42+1821367.5</f>
        <v>5787603.9199999999</v>
      </c>
      <c r="G21" s="124">
        <v>0</v>
      </c>
      <c r="H21" s="117"/>
    </row>
    <row r="22" spans="1:12" s="61" customFormat="1" ht="30" customHeight="1" x14ac:dyDescent="0.2">
      <c r="A22" s="117"/>
      <c r="B22" s="125"/>
      <c r="C22" s="62" t="s">
        <v>23</v>
      </c>
      <c r="D22" s="63">
        <v>416</v>
      </c>
      <c r="E22" s="101"/>
      <c r="F22" s="148">
        <v>1995299.46</v>
      </c>
      <c r="G22" s="126">
        <f>'ORJ 03'!D263</f>
        <v>8481</v>
      </c>
      <c r="H22" s="117"/>
    </row>
    <row r="23" spans="1:12" ht="29.25" thickBot="1" x14ac:dyDescent="0.25">
      <c r="B23" s="127" t="s">
        <v>18</v>
      </c>
      <c r="C23" s="64" t="s">
        <v>24</v>
      </c>
      <c r="D23" s="65">
        <v>425</v>
      </c>
      <c r="E23" s="102"/>
      <c r="F23" s="149">
        <v>2068259</v>
      </c>
      <c r="G23" s="150">
        <v>0</v>
      </c>
      <c r="H23" s="116"/>
      <c r="I23" s="55"/>
    </row>
    <row r="24" spans="1:12" s="69" customFormat="1" ht="15.75" thickBot="1" x14ac:dyDescent="0.3">
      <c r="A24" s="72"/>
      <c r="B24" s="631" t="s">
        <v>27</v>
      </c>
      <c r="C24" s="632"/>
      <c r="D24" s="67"/>
      <c r="E24" s="97">
        <v>8</v>
      </c>
      <c r="F24" s="145">
        <f>SUM(F26,F29,F32,F35,F39,F42,F44)</f>
        <v>52803983.289999999</v>
      </c>
      <c r="G24" s="616">
        <f>SUM(G26,G29,G32,G35,G39,G42,G44)</f>
        <v>2618</v>
      </c>
      <c r="H24" s="118"/>
      <c r="I24" s="68"/>
    </row>
    <row r="25" spans="1:12" s="69" customFormat="1" hidden="1" x14ac:dyDescent="0.2">
      <c r="A25" s="72"/>
      <c r="B25" s="164"/>
      <c r="C25" s="153" t="s">
        <v>104</v>
      </c>
      <c r="D25" s="140">
        <v>406</v>
      </c>
      <c r="E25" s="139"/>
      <c r="F25" s="143"/>
      <c r="G25" s="144"/>
      <c r="H25" s="118"/>
      <c r="I25" s="68"/>
    </row>
    <row r="26" spans="1:12" s="69" customFormat="1" x14ac:dyDescent="0.2">
      <c r="A26" s="72"/>
      <c r="B26" s="122" t="s">
        <v>18</v>
      </c>
      <c r="C26" s="74" t="s">
        <v>28</v>
      </c>
      <c r="D26" s="57"/>
      <c r="E26" s="99"/>
      <c r="F26" s="146">
        <f>F27+F28</f>
        <v>670000</v>
      </c>
      <c r="G26" s="121">
        <f>G27+G28</f>
        <v>0</v>
      </c>
      <c r="H26" s="118"/>
      <c r="I26" s="68"/>
    </row>
    <row r="27" spans="1:12" s="69" customFormat="1" x14ac:dyDescent="0.2">
      <c r="A27" s="72"/>
      <c r="B27" s="123" t="s">
        <v>21</v>
      </c>
      <c r="C27" s="172" t="s">
        <v>29</v>
      </c>
      <c r="D27" s="59">
        <v>435</v>
      </c>
      <c r="E27" s="100"/>
      <c r="F27" s="147">
        <v>100000</v>
      </c>
      <c r="G27" s="124">
        <v>0</v>
      </c>
      <c r="H27" s="118"/>
      <c r="I27" s="68"/>
    </row>
    <row r="28" spans="1:12" s="69" customFormat="1" x14ac:dyDescent="0.2">
      <c r="A28" s="72"/>
      <c r="B28" s="125"/>
      <c r="C28" s="173" t="s">
        <v>30</v>
      </c>
      <c r="D28" s="59">
        <v>436</v>
      </c>
      <c r="E28" s="100"/>
      <c r="F28" s="147">
        <f>70000+450000+50000</f>
        <v>570000</v>
      </c>
      <c r="G28" s="124">
        <v>0</v>
      </c>
      <c r="H28" s="118"/>
      <c r="I28" s="68"/>
    </row>
    <row r="29" spans="1:12" s="69" customFormat="1" x14ac:dyDescent="0.2">
      <c r="A29" s="72"/>
      <c r="B29" s="130" t="s">
        <v>18</v>
      </c>
      <c r="C29" s="70" t="s">
        <v>31</v>
      </c>
      <c r="D29" s="57"/>
      <c r="E29" s="99"/>
      <c r="F29" s="146">
        <f>F30+F31</f>
        <v>366325</v>
      </c>
      <c r="G29" s="121">
        <f>G30+G31</f>
        <v>2618</v>
      </c>
      <c r="H29" s="118"/>
      <c r="I29" s="68"/>
    </row>
    <row r="30" spans="1:12" s="69" customFormat="1" x14ac:dyDescent="0.2">
      <c r="A30" s="72"/>
      <c r="B30" s="123" t="s">
        <v>21</v>
      </c>
      <c r="C30" s="84" t="s">
        <v>32</v>
      </c>
      <c r="D30" s="59">
        <v>430</v>
      </c>
      <c r="E30" s="100"/>
      <c r="F30" s="147">
        <f>75000+75000+75000+75000</f>
        <v>300000</v>
      </c>
      <c r="G30" s="124">
        <v>0</v>
      </c>
      <c r="H30" s="118"/>
      <c r="I30" s="68"/>
    </row>
    <row r="31" spans="1:12" s="69" customFormat="1" x14ac:dyDescent="0.2">
      <c r="A31" s="72"/>
      <c r="B31" s="125"/>
      <c r="C31" s="174" t="s">
        <v>33</v>
      </c>
      <c r="D31" s="63">
        <v>431</v>
      </c>
      <c r="E31" s="101"/>
      <c r="F31" s="148">
        <f>10000+45000+11325</f>
        <v>66325</v>
      </c>
      <c r="G31" s="126">
        <f>SUM('ORJ 08'!D63)</f>
        <v>2618</v>
      </c>
      <c r="H31" s="118"/>
      <c r="I31" s="68"/>
    </row>
    <row r="32" spans="1:12" s="69" customFormat="1" x14ac:dyDescent="0.2">
      <c r="A32" s="72"/>
      <c r="B32" s="130" t="s">
        <v>18</v>
      </c>
      <c r="C32" s="70" t="s">
        <v>34</v>
      </c>
      <c r="D32" s="57"/>
      <c r="E32" s="99"/>
      <c r="F32" s="146">
        <f>F33+F34</f>
        <v>15407159</v>
      </c>
      <c r="G32" s="121">
        <f>G33+G34</f>
        <v>0</v>
      </c>
      <c r="H32" s="118"/>
      <c r="I32" s="68"/>
    </row>
    <row r="33" spans="1:12" s="69" customFormat="1" x14ac:dyDescent="0.2">
      <c r="A33" s="72"/>
      <c r="B33" s="123" t="s">
        <v>21</v>
      </c>
      <c r="C33" s="84" t="s">
        <v>35</v>
      </c>
      <c r="D33" s="59">
        <v>550</v>
      </c>
      <c r="E33" s="100"/>
      <c r="F33" s="147">
        <f>550000+6500000+200000+4630000+1900000</f>
        <v>13780000</v>
      </c>
      <c r="G33" s="124">
        <v>0</v>
      </c>
      <c r="H33" s="118"/>
      <c r="I33" s="68"/>
    </row>
    <row r="34" spans="1:12" s="69" customFormat="1" x14ac:dyDescent="0.2">
      <c r="A34" s="72"/>
      <c r="B34" s="125"/>
      <c r="C34" s="54" t="s">
        <v>36</v>
      </c>
      <c r="D34" s="63">
        <v>551</v>
      </c>
      <c r="E34" s="101"/>
      <c r="F34" s="148">
        <f>50000+1317182+214585+45392</f>
        <v>1627159</v>
      </c>
      <c r="G34" s="126">
        <v>0</v>
      </c>
      <c r="H34" s="118"/>
      <c r="I34" s="68"/>
    </row>
    <row r="35" spans="1:12" s="69" customFormat="1" x14ac:dyDescent="0.2">
      <c r="A35" s="72"/>
      <c r="B35" s="122" t="s">
        <v>18</v>
      </c>
      <c r="C35" s="74" t="s">
        <v>37</v>
      </c>
      <c r="D35" s="57"/>
      <c r="E35" s="99"/>
      <c r="F35" s="146">
        <f>F36+F37</f>
        <v>28555306.549999997</v>
      </c>
      <c r="G35" s="121">
        <f>G36+G37</f>
        <v>0</v>
      </c>
      <c r="H35" s="118"/>
      <c r="I35" s="68"/>
    </row>
    <row r="36" spans="1:12" s="69" customFormat="1" x14ac:dyDescent="0.2">
      <c r="A36" s="72"/>
      <c r="B36" s="123" t="s">
        <v>21</v>
      </c>
      <c r="C36" s="60" t="s">
        <v>37</v>
      </c>
      <c r="D36" s="59">
        <v>440</v>
      </c>
      <c r="E36" s="100"/>
      <c r="F36" s="147">
        <f>13199035.44+15186433.11</f>
        <v>28385468.549999997</v>
      </c>
      <c r="G36" s="124">
        <v>0</v>
      </c>
      <c r="H36" s="118"/>
      <c r="I36" s="68"/>
    </row>
    <row r="37" spans="1:12" s="69" customFormat="1" x14ac:dyDescent="0.2">
      <c r="A37" s="72"/>
      <c r="B37" s="131"/>
      <c r="C37" s="60" t="s">
        <v>38</v>
      </c>
      <c r="D37" s="59">
        <v>441</v>
      </c>
      <c r="E37" s="100"/>
      <c r="F37" s="147">
        <v>169838</v>
      </c>
      <c r="G37" s="124">
        <v>0</v>
      </c>
      <c r="H37" s="118"/>
      <c r="I37" s="68"/>
    </row>
    <row r="38" spans="1:12" s="69" customFormat="1" ht="25.5" hidden="1" x14ac:dyDescent="0.2">
      <c r="A38" s="72"/>
      <c r="B38" s="120"/>
      <c r="C38" s="63" t="s">
        <v>39</v>
      </c>
      <c r="D38" s="54">
        <v>442</v>
      </c>
      <c r="E38" s="104"/>
      <c r="F38" s="147"/>
      <c r="G38" s="124"/>
      <c r="H38" s="118"/>
      <c r="I38" s="68"/>
    </row>
    <row r="39" spans="1:12" s="69" customFormat="1" x14ac:dyDescent="0.2">
      <c r="A39" s="72"/>
      <c r="B39" s="122" t="s">
        <v>18</v>
      </c>
      <c r="C39" s="74" t="s">
        <v>40</v>
      </c>
      <c r="D39" s="57"/>
      <c r="E39" s="99"/>
      <c r="F39" s="146">
        <f>F40+F41</f>
        <v>1905192.74</v>
      </c>
      <c r="G39" s="121">
        <f>G40+G41</f>
        <v>0</v>
      </c>
      <c r="H39" s="118"/>
      <c r="I39" s="68"/>
    </row>
    <row r="40" spans="1:12" s="69" customFormat="1" x14ac:dyDescent="0.2">
      <c r="A40" s="72"/>
      <c r="B40" s="123" t="s">
        <v>21</v>
      </c>
      <c r="C40" s="60" t="s">
        <v>41</v>
      </c>
      <c r="D40" s="59">
        <v>445</v>
      </c>
      <c r="E40" s="100"/>
      <c r="F40" s="147">
        <v>1834881.74</v>
      </c>
      <c r="G40" s="124">
        <v>0</v>
      </c>
      <c r="H40" s="118"/>
      <c r="I40" s="68"/>
    </row>
    <row r="41" spans="1:12" s="69" customFormat="1" x14ac:dyDescent="0.2">
      <c r="A41" s="72"/>
      <c r="B41" s="120"/>
      <c r="C41" s="175" t="s">
        <v>42</v>
      </c>
      <c r="D41" s="54">
        <v>446</v>
      </c>
      <c r="E41" s="104"/>
      <c r="F41" s="148">
        <v>70311</v>
      </c>
      <c r="G41" s="126">
        <v>0</v>
      </c>
      <c r="H41" s="118"/>
      <c r="I41" s="68"/>
    </row>
    <row r="42" spans="1:12" s="69" customFormat="1" x14ac:dyDescent="0.2">
      <c r="A42" s="72"/>
      <c r="B42" s="122" t="s">
        <v>18</v>
      </c>
      <c r="C42" s="165" t="s">
        <v>105</v>
      </c>
      <c r="D42" s="166"/>
      <c r="E42" s="99"/>
      <c r="F42" s="146">
        <f>F43</f>
        <v>700000</v>
      </c>
      <c r="G42" s="121">
        <f>G43</f>
        <v>0</v>
      </c>
      <c r="H42" s="118"/>
      <c r="I42" s="68"/>
    </row>
    <row r="43" spans="1:12" s="69" customFormat="1" x14ac:dyDescent="0.2">
      <c r="A43" s="72"/>
      <c r="B43" s="125" t="s">
        <v>103</v>
      </c>
      <c r="C43" s="171" t="s">
        <v>106</v>
      </c>
      <c r="D43" s="167">
        <v>410</v>
      </c>
      <c r="E43" s="104"/>
      <c r="F43" s="169">
        <v>700000</v>
      </c>
      <c r="G43" s="126">
        <v>0</v>
      </c>
      <c r="H43" s="118"/>
      <c r="I43" s="68"/>
    </row>
    <row r="44" spans="1:12" s="69" customFormat="1" ht="28.5" x14ac:dyDescent="0.2">
      <c r="A44" s="72"/>
      <c r="B44" s="132" t="s">
        <v>18</v>
      </c>
      <c r="C44" s="75" t="s">
        <v>43</v>
      </c>
      <c r="D44" s="76">
        <v>411</v>
      </c>
      <c r="E44" s="105"/>
      <c r="F44" s="156">
        <f>2400000+2800000</f>
        <v>5200000</v>
      </c>
      <c r="G44" s="133">
        <v>0</v>
      </c>
      <c r="H44" s="118"/>
      <c r="I44" s="68"/>
    </row>
    <row r="45" spans="1:12" s="52" customFormat="1" ht="18" customHeight="1" thickBot="1" x14ac:dyDescent="0.3">
      <c r="B45" s="633" t="s">
        <v>44</v>
      </c>
      <c r="C45" s="634"/>
      <c r="D45" s="77"/>
      <c r="E45" s="106">
        <v>9</v>
      </c>
      <c r="F45" s="157">
        <f>SUM(F46,F47,F48,F51)</f>
        <v>15990586.76</v>
      </c>
      <c r="G45" s="602">
        <f>SUM(G46,G47,G48,G51)</f>
        <v>27370</v>
      </c>
      <c r="H45" s="51"/>
      <c r="I45" s="51"/>
      <c r="J45" s="51"/>
      <c r="K45" s="51"/>
      <c r="L45" s="51"/>
    </row>
    <row r="46" spans="1:12" x14ac:dyDescent="0.2">
      <c r="B46" s="132" t="s">
        <v>18</v>
      </c>
      <c r="C46" s="53" t="s">
        <v>45</v>
      </c>
      <c r="D46" s="54">
        <v>450</v>
      </c>
      <c r="E46" s="151"/>
      <c r="F46" s="158">
        <f>821631+3675820+449237+4134050+500000+418484</f>
        <v>9999222</v>
      </c>
      <c r="G46" s="133">
        <v>0</v>
      </c>
      <c r="H46" s="116"/>
      <c r="I46" s="55"/>
    </row>
    <row r="47" spans="1:12" ht="28.5" x14ac:dyDescent="0.2">
      <c r="B47" s="120" t="s">
        <v>18</v>
      </c>
      <c r="C47" s="53" t="s">
        <v>46</v>
      </c>
      <c r="D47" s="54">
        <v>455</v>
      </c>
      <c r="E47" s="98"/>
      <c r="F47" s="158">
        <v>347593.15</v>
      </c>
      <c r="G47" s="134">
        <v>0</v>
      </c>
      <c r="H47" s="116"/>
      <c r="I47" s="55"/>
    </row>
    <row r="48" spans="1:12" ht="45" customHeight="1" x14ac:dyDescent="0.2">
      <c r="B48" s="122" t="s">
        <v>18</v>
      </c>
      <c r="C48" s="78" t="s">
        <v>47</v>
      </c>
      <c r="D48" s="57"/>
      <c r="E48" s="99"/>
      <c r="F48" s="170">
        <f>F49+F50</f>
        <v>2760755</v>
      </c>
      <c r="G48" s="241">
        <f>G49+G50</f>
        <v>0</v>
      </c>
    </row>
    <row r="49" spans="1:12" s="61" customFormat="1" ht="15" customHeight="1" x14ac:dyDescent="0.2">
      <c r="A49" s="117"/>
      <c r="B49" s="123" t="s">
        <v>21</v>
      </c>
      <c r="C49" s="58" t="s">
        <v>48</v>
      </c>
      <c r="D49" s="59">
        <v>460</v>
      </c>
      <c r="E49" s="100"/>
      <c r="F49" s="147">
        <f>1260755+1000000</f>
        <v>2260755</v>
      </c>
      <c r="G49" s="124">
        <f>'ORJ 09'!D253</f>
        <v>0</v>
      </c>
      <c r="H49" s="117"/>
    </row>
    <row r="50" spans="1:12" s="61" customFormat="1" ht="30" customHeight="1" x14ac:dyDescent="0.2">
      <c r="A50" s="117"/>
      <c r="B50" s="125"/>
      <c r="C50" s="62" t="s">
        <v>49</v>
      </c>
      <c r="D50" s="63">
        <v>461</v>
      </c>
      <c r="E50" s="101"/>
      <c r="F50" s="148">
        <v>500000</v>
      </c>
      <c r="G50" s="126">
        <v>0</v>
      </c>
      <c r="H50" s="117"/>
    </row>
    <row r="51" spans="1:12" ht="30.75" customHeight="1" x14ac:dyDescent="0.2">
      <c r="B51" s="180" t="s">
        <v>18</v>
      </c>
      <c r="C51" s="78" t="s">
        <v>50</v>
      </c>
      <c r="D51" s="57"/>
      <c r="E51" s="99"/>
      <c r="F51" s="146">
        <f>F52+F53+F54+F55</f>
        <v>2883016.61</v>
      </c>
      <c r="G51" s="121">
        <f>G52+G53+G54+G55</f>
        <v>27370</v>
      </c>
    </row>
    <row r="52" spans="1:12" s="61" customFormat="1" ht="29.25" customHeight="1" x14ac:dyDescent="0.2">
      <c r="A52" s="117"/>
      <c r="B52" s="123" t="s">
        <v>21</v>
      </c>
      <c r="C52" s="58" t="s">
        <v>51</v>
      </c>
      <c r="D52" s="59">
        <v>465</v>
      </c>
      <c r="E52" s="100"/>
      <c r="F52" s="147">
        <f>27037+1035700+58500+20000+38370.7</f>
        <v>1179607.7</v>
      </c>
      <c r="G52" s="124">
        <v>0</v>
      </c>
      <c r="H52" s="117"/>
    </row>
    <row r="53" spans="1:12" s="61" customFormat="1" ht="29.25" customHeight="1" x14ac:dyDescent="0.2">
      <c r="A53" s="117"/>
      <c r="B53" s="123"/>
      <c r="C53" s="58" t="s">
        <v>52</v>
      </c>
      <c r="D53" s="59">
        <v>466</v>
      </c>
      <c r="E53" s="100"/>
      <c r="F53" s="147">
        <f>50000+50000+171600+227000+49616.7</f>
        <v>548216.69999999995</v>
      </c>
      <c r="G53" s="124">
        <v>0</v>
      </c>
      <c r="H53" s="117"/>
    </row>
    <row r="54" spans="1:12" s="61" customFormat="1" ht="15" customHeight="1" x14ac:dyDescent="0.2">
      <c r="A54" s="117"/>
      <c r="B54" s="123"/>
      <c r="C54" s="58" t="s">
        <v>53</v>
      </c>
      <c r="D54" s="59">
        <v>467</v>
      </c>
      <c r="E54" s="100"/>
      <c r="F54" s="147">
        <f>240000+60000</f>
        <v>300000</v>
      </c>
      <c r="G54" s="124">
        <f>SUM('ORJ 09'!D322)</f>
        <v>27370</v>
      </c>
      <c r="H54" s="117"/>
    </row>
    <row r="55" spans="1:12" s="61" customFormat="1" ht="30.75" customHeight="1" thickBot="1" x14ac:dyDescent="0.25">
      <c r="A55" s="117"/>
      <c r="B55" s="581"/>
      <c r="C55" s="582" t="s">
        <v>54</v>
      </c>
      <c r="D55" s="582">
        <v>468</v>
      </c>
      <c r="E55" s="583"/>
      <c r="F55" s="584">
        <f>50000+472557.5+332634.71</f>
        <v>855192.21</v>
      </c>
      <c r="G55" s="585">
        <v>0</v>
      </c>
      <c r="H55" s="117"/>
    </row>
    <row r="56" spans="1:12" s="61" customFormat="1" ht="41.25" hidden="1" customHeight="1" thickBot="1" x14ac:dyDescent="0.25">
      <c r="A56" s="117"/>
      <c r="B56" s="135"/>
      <c r="C56" s="79" t="s">
        <v>55</v>
      </c>
      <c r="D56" s="79">
        <v>469</v>
      </c>
      <c r="E56" s="107"/>
      <c r="F56" s="159"/>
      <c r="G56" s="136"/>
      <c r="H56" s="117"/>
    </row>
    <row r="57" spans="1:12" s="52" customFormat="1" ht="18" customHeight="1" thickTop="1" thickBot="1" x14ac:dyDescent="0.3">
      <c r="B57" s="631" t="s">
        <v>56</v>
      </c>
      <c r="C57" s="632"/>
      <c r="D57" s="67"/>
      <c r="E57" s="97">
        <v>10</v>
      </c>
      <c r="F57" s="145">
        <f>SUM(F58,F61,F64,F68,F69,F72,F76,F77,F80,F81,F83)</f>
        <v>95542561.650000006</v>
      </c>
      <c r="G57" s="616">
        <f>SUM(G58,G61,G64,G68,G69,G72,G76,G77,G80,G81,G83)</f>
        <v>136959.44999999998</v>
      </c>
      <c r="H57" s="613"/>
      <c r="I57" s="51"/>
      <c r="J57" s="51"/>
      <c r="K57" s="51"/>
      <c r="L57" s="51"/>
    </row>
    <row r="58" spans="1:12" s="52" customFormat="1" ht="30.75" customHeight="1" x14ac:dyDescent="0.25">
      <c r="B58" s="180" t="s">
        <v>18</v>
      </c>
      <c r="C58" s="179" t="s">
        <v>107</v>
      </c>
      <c r="D58" s="57"/>
      <c r="E58" s="168"/>
      <c r="F58" s="176">
        <f>F59+F60</f>
        <v>251000</v>
      </c>
      <c r="G58" s="242">
        <f>G59+G60</f>
        <v>0</v>
      </c>
      <c r="H58" s="51"/>
      <c r="I58" s="51"/>
      <c r="J58" s="51"/>
      <c r="K58" s="51"/>
      <c r="L58" s="51"/>
    </row>
    <row r="59" spans="1:12" s="52" customFormat="1" ht="16.5" customHeight="1" x14ac:dyDescent="0.25">
      <c r="B59" s="123" t="s">
        <v>21</v>
      </c>
      <c r="C59" s="178" t="s">
        <v>108</v>
      </c>
      <c r="D59" s="59">
        <v>475</v>
      </c>
      <c r="E59" s="168"/>
      <c r="F59" s="177">
        <f>'ORJ 10'!B66</f>
        <v>106000</v>
      </c>
      <c r="G59" s="238">
        <v>0</v>
      </c>
      <c r="H59" s="51"/>
      <c r="I59" s="51"/>
      <c r="J59" s="51"/>
      <c r="K59" s="51"/>
      <c r="L59" s="51"/>
    </row>
    <row r="60" spans="1:12" s="52" customFormat="1" ht="27" customHeight="1" x14ac:dyDescent="0.25">
      <c r="B60" s="131"/>
      <c r="C60" s="178" t="s">
        <v>109</v>
      </c>
      <c r="D60" s="59">
        <v>476</v>
      </c>
      <c r="E60" s="168"/>
      <c r="F60" s="177">
        <v>145000</v>
      </c>
      <c r="G60" s="238">
        <v>0</v>
      </c>
      <c r="H60" s="51"/>
      <c r="I60" s="51"/>
      <c r="J60" s="51"/>
      <c r="K60" s="51"/>
      <c r="L60" s="51"/>
    </row>
    <row r="61" spans="1:12" s="52" customFormat="1" ht="27" customHeight="1" x14ac:dyDescent="0.25">
      <c r="B61" s="180" t="s">
        <v>18</v>
      </c>
      <c r="C61" s="179" t="s">
        <v>110</v>
      </c>
      <c r="D61" s="57"/>
      <c r="E61" s="182"/>
      <c r="F61" s="176">
        <f>F62+F63</f>
        <v>4573500</v>
      </c>
      <c r="G61" s="242">
        <f>G62+G63</f>
        <v>0</v>
      </c>
      <c r="H61" s="51"/>
      <c r="I61" s="51"/>
      <c r="J61" s="51"/>
      <c r="K61" s="51"/>
      <c r="L61" s="51"/>
    </row>
    <row r="62" spans="1:12" s="52" customFormat="1" ht="27" customHeight="1" x14ac:dyDescent="0.25">
      <c r="B62" s="123" t="s">
        <v>21</v>
      </c>
      <c r="C62" s="181" t="s">
        <v>111</v>
      </c>
      <c r="D62" s="59">
        <v>485</v>
      </c>
      <c r="E62" s="168"/>
      <c r="F62" s="177">
        <v>4573500</v>
      </c>
      <c r="G62" s="238">
        <v>0</v>
      </c>
      <c r="H62" s="51"/>
      <c r="I62" s="51"/>
      <c r="J62" s="51"/>
      <c r="K62" s="51"/>
      <c r="L62" s="51"/>
    </row>
    <row r="63" spans="1:12" s="52" customFormat="1" ht="27" hidden="1" customHeight="1" x14ac:dyDescent="0.25">
      <c r="B63" s="131"/>
      <c r="C63" s="178" t="s">
        <v>112</v>
      </c>
      <c r="D63" s="59">
        <v>486</v>
      </c>
      <c r="E63" s="168"/>
      <c r="F63" s="177">
        <v>0</v>
      </c>
      <c r="G63" s="238">
        <v>0</v>
      </c>
      <c r="H63" s="51"/>
      <c r="I63" s="51"/>
      <c r="J63" s="51"/>
      <c r="K63" s="51"/>
      <c r="L63" s="51"/>
    </row>
    <row r="64" spans="1:12" s="52" customFormat="1" ht="27" customHeight="1" x14ac:dyDescent="0.25">
      <c r="B64" s="180" t="s">
        <v>18</v>
      </c>
      <c r="C64" s="179" t="s">
        <v>113</v>
      </c>
      <c r="D64" s="57"/>
      <c r="E64" s="182"/>
      <c r="F64" s="176">
        <f>F65+F66+F67</f>
        <v>203071</v>
      </c>
      <c r="G64" s="242">
        <f>G65+G66+G67</f>
        <v>0</v>
      </c>
      <c r="H64" s="51"/>
      <c r="I64" s="51"/>
      <c r="J64" s="51"/>
      <c r="K64" s="51"/>
      <c r="L64" s="51"/>
    </row>
    <row r="65" spans="1:12" s="52" customFormat="1" ht="27" customHeight="1" x14ac:dyDescent="0.25">
      <c r="B65" s="123" t="s">
        <v>21</v>
      </c>
      <c r="C65" s="181" t="s">
        <v>114</v>
      </c>
      <c r="D65" s="59">
        <v>490</v>
      </c>
      <c r="E65" s="168"/>
      <c r="F65" s="177">
        <v>153071</v>
      </c>
      <c r="G65" s="238">
        <v>0</v>
      </c>
      <c r="H65" s="51"/>
      <c r="I65" s="51"/>
      <c r="J65" s="51"/>
      <c r="K65" s="51"/>
      <c r="L65" s="51"/>
    </row>
    <row r="66" spans="1:12" s="52" customFormat="1" ht="27" customHeight="1" x14ac:dyDescent="0.25">
      <c r="B66" s="131"/>
      <c r="C66" s="178" t="s">
        <v>115</v>
      </c>
      <c r="D66" s="59">
        <v>491</v>
      </c>
      <c r="E66" s="168"/>
      <c r="F66" s="177">
        <v>35000</v>
      </c>
      <c r="G66" s="238">
        <v>0</v>
      </c>
      <c r="H66" s="51"/>
      <c r="I66" s="51"/>
      <c r="J66" s="51"/>
      <c r="K66" s="51"/>
      <c r="L66" s="51"/>
    </row>
    <row r="67" spans="1:12" s="52" customFormat="1" ht="27" customHeight="1" x14ac:dyDescent="0.25">
      <c r="B67" s="131"/>
      <c r="C67" s="181" t="s">
        <v>116</v>
      </c>
      <c r="D67" s="59">
        <v>492</v>
      </c>
      <c r="E67" s="168"/>
      <c r="F67" s="177">
        <v>15000</v>
      </c>
      <c r="G67" s="238">
        <v>0</v>
      </c>
      <c r="H67" s="51"/>
      <c r="I67" s="51"/>
      <c r="J67" s="51"/>
      <c r="K67" s="51"/>
      <c r="L67" s="51"/>
    </row>
    <row r="68" spans="1:12" ht="29.25" customHeight="1" x14ac:dyDescent="0.2">
      <c r="B68" s="132" t="s">
        <v>18</v>
      </c>
      <c r="C68" s="75" t="s">
        <v>57</v>
      </c>
      <c r="D68" s="76">
        <v>495</v>
      </c>
      <c r="E68" s="105"/>
      <c r="F68" s="152">
        <v>516500</v>
      </c>
      <c r="G68" s="133">
        <f>'ORJ 10'!D192</f>
        <v>1750</v>
      </c>
      <c r="H68" s="614"/>
    </row>
    <row r="69" spans="1:12" s="69" customFormat="1" x14ac:dyDescent="0.2">
      <c r="A69" s="72"/>
      <c r="B69" s="130" t="s">
        <v>18</v>
      </c>
      <c r="C69" s="70" t="s">
        <v>58</v>
      </c>
      <c r="D69" s="80"/>
      <c r="E69" s="108"/>
      <c r="F69" s="160">
        <f>F70+F71</f>
        <v>24384153.649999999</v>
      </c>
      <c r="G69" s="243">
        <f t="shared" ref="G69" si="0">G70+G71</f>
        <v>51708.84</v>
      </c>
      <c r="H69" s="614"/>
      <c r="I69" s="68"/>
    </row>
    <row r="70" spans="1:12" s="69" customFormat="1" x14ac:dyDescent="0.2">
      <c r="A70" s="72"/>
      <c r="B70" s="123" t="s">
        <v>21</v>
      </c>
      <c r="C70" s="72" t="s">
        <v>58</v>
      </c>
      <c r="D70" s="59">
        <v>555</v>
      </c>
      <c r="E70" s="100"/>
      <c r="F70" s="147">
        <v>14284153.65</v>
      </c>
      <c r="G70" s="124">
        <f>'ORJ 10'!D451</f>
        <v>51708.84</v>
      </c>
      <c r="H70" s="118"/>
      <c r="I70" s="68"/>
    </row>
    <row r="71" spans="1:12" s="69" customFormat="1" x14ac:dyDescent="0.2">
      <c r="A71" s="72"/>
      <c r="B71" s="125"/>
      <c r="C71" s="71" t="s">
        <v>59</v>
      </c>
      <c r="D71" s="63">
        <v>556</v>
      </c>
      <c r="E71" s="101"/>
      <c r="F71" s="148">
        <v>10100000</v>
      </c>
      <c r="G71" s="126">
        <v>0</v>
      </c>
      <c r="H71" s="118"/>
      <c r="I71" s="68"/>
    </row>
    <row r="72" spans="1:12" s="69" customFormat="1" x14ac:dyDescent="0.2">
      <c r="A72" s="72"/>
      <c r="B72" s="122" t="s">
        <v>18</v>
      </c>
      <c r="C72" s="74" t="s">
        <v>60</v>
      </c>
      <c r="D72" s="57"/>
      <c r="E72" s="99"/>
      <c r="F72" s="146">
        <f>F73+F74+F75</f>
        <v>49112295</v>
      </c>
      <c r="G72" s="121">
        <f>G73+G74+G75</f>
        <v>75500</v>
      </c>
      <c r="H72" s="118"/>
      <c r="I72" s="68"/>
    </row>
    <row r="73" spans="1:12" s="69" customFormat="1" x14ac:dyDescent="0.2">
      <c r="A73" s="72"/>
      <c r="B73" s="123" t="s">
        <v>21</v>
      </c>
      <c r="C73" s="72" t="s">
        <v>61</v>
      </c>
      <c r="D73" s="59">
        <v>500</v>
      </c>
      <c r="E73" s="100"/>
      <c r="F73" s="147">
        <v>42079000</v>
      </c>
      <c r="G73" s="124">
        <f>'ORJ 10'!D816</f>
        <v>40500</v>
      </c>
      <c r="H73" s="118"/>
      <c r="I73" s="68"/>
    </row>
    <row r="74" spans="1:12" s="69" customFormat="1" x14ac:dyDescent="0.2">
      <c r="A74" s="72"/>
      <c r="B74" s="131"/>
      <c r="C74" s="72" t="s">
        <v>62</v>
      </c>
      <c r="D74" s="59">
        <v>501</v>
      </c>
      <c r="E74" s="100"/>
      <c r="F74" s="147">
        <v>7001795</v>
      </c>
      <c r="G74" s="124">
        <f>'ORJ 10'!D947</f>
        <v>35000</v>
      </c>
      <c r="H74" s="118"/>
      <c r="I74" s="68"/>
    </row>
    <row r="75" spans="1:12" s="69" customFormat="1" x14ac:dyDescent="0.2">
      <c r="A75" s="72"/>
      <c r="B75" s="120"/>
      <c r="C75" s="73" t="s">
        <v>2187</v>
      </c>
      <c r="D75" s="54">
        <v>502</v>
      </c>
      <c r="E75" s="101"/>
      <c r="F75" s="148">
        <v>31500</v>
      </c>
      <c r="G75" s="126">
        <v>0</v>
      </c>
      <c r="H75" s="118"/>
      <c r="I75" s="68"/>
    </row>
    <row r="76" spans="1:12" ht="29.25" customHeight="1" x14ac:dyDescent="0.2">
      <c r="B76" s="132" t="s">
        <v>18</v>
      </c>
      <c r="C76" s="81" t="s">
        <v>63</v>
      </c>
      <c r="D76" s="76">
        <v>505</v>
      </c>
      <c r="E76" s="105"/>
      <c r="F76" s="156">
        <v>842000</v>
      </c>
      <c r="G76" s="133">
        <v>0</v>
      </c>
    </row>
    <row r="77" spans="1:12" ht="29.25" customHeight="1" x14ac:dyDescent="0.2">
      <c r="B77" s="180" t="s">
        <v>18</v>
      </c>
      <c r="C77" s="179" t="s">
        <v>117</v>
      </c>
      <c r="D77" s="57"/>
      <c r="E77" s="99"/>
      <c r="F77" s="183">
        <f>F78+F79</f>
        <v>398000</v>
      </c>
      <c r="G77" s="121">
        <f>G78+G79</f>
        <v>8000.61</v>
      </c>
    </row>
    <row r="78" spans="1:12" ht="29.25" customHeight="1" x14ac:dyDescent="0.2">
      <c r="B78" s="123" t="s">
        <v>21</v>
      </c>
      <c r="C78" s="178" t="s">
        <v>118</v>
      </c>
      <c r="D78" s="59">
        <v>510</v>
      </c>
      <c r="E78" s="108"/>
      <c r="F78" s="184">
        <f>'ORJ 10'!B1067</f>
        <v>350000</v>
      </c>
      <c r="G78" s="124">
        <f>'ORJ 10'!D1067</f>
        <v>0.61</v>
      </c>
    </row>
    <row r="79" spans="1:12" ht="29.25" customHeight="1" x14ac:dyDescent="0.2">
      <c r="B79" s="131"/>
      <c r="C79" s="181" t="s">
        <v>119</v>
      </c>
      <c r="D79" s="59">
        <v>511</v>
      </c>
      <c r="E79" s="104"/>
      <c r="F79" s="148">
        <v>48000</v>
      </c>
      <c r="G79" s="126">
        <f>'ORJ 10'!D1079</f>
        <v>8000</v>
      </c>
    </row>
    <row r="80" spans="1:12" s="69" customFormat="1" ht="28.5" x14ac:dyDescent="0.2">
      <c r="A80" s="72"/>
      <c r="B80" s="132" t="s">
        <v>18</v>
      </c>
      <c r="C80" s="82" t="s">
        <v>64</v>
      </c>
      <c r="D80" s="76">
        <v>515</v>
      </c>
      <c r="E80" s="105"/>
      <c r="F80" s="156">
        <v>4612042</v>
      </c>
      <c r="G80" s="133">
        <v>0</v>
      </c>
      <c r="H80" s="118"/>
      <c r="I80" s="68"/>
    </row>
    <row r="81" spans="1:12" s="69" customFormat="1" ht="28.5" x14ac:dyDescent="0.2">
      <c r="A81" s="72"/>
      <c r="B81" s="132" t="s">
        <v>18</v>
      </c>
      <c r="C81" s="82" t="s">
        <v>65</v>
      </c>
      <c r="D81" s="76">
        <v>520</v>
      </c>
      <c r="E81" s="105"/>
      <c r="F81" s="156">
        <v>150000</v>
      </c>
      <c r="G81" s="133">
        <v>0</v>
      </c>
      <c r="H81" s="118"/>
      <c r="I81" s="68"/>
    </row>
    <row r="82" spans="1:12" ht="29.25" hidden="1" customHeight="1" x14ac:dyDescent="0.2">
      <c r="B82" s="132" t="s">
        <v>18</v>
      </c>
      <c r="C82" s="81" t="s">
        <v>66</v>
      </c>
      <c r="D82" s="76">
        <v>505</v>
      </c>
      <c r="E82" s="105"/>
      <c r="F82" s="156"/>
      <c r="G82" s="133"/>
    </row>
    <row r="83" spans="1:12" ht="29.25" customHeight="1" thickBot="1" x14ac:dyDescent="0.25">
      <c r="B83" s="137" t="s">
        <v>18</v>
      </c>
      <c r="C83" s="83" t="s">
        <v>67</v>
      </c>
      <c r="D83" s="76">
        <v>480</v>
      </c>
      <c r="E83" s="109"/>
      <c r="F83" s="161">
        <v>10500000</v>
      </c>
      <c r="G83" s="128">
        <v>0</v>
      </c>
      <c r="H83" s="72"/>
    </row>
    <row r="84" spans="1:12" s="52" customFormat="1" ht="18" customHeight="1" thickBot="1" x14ac:dyDescent="0.3">
      <c r="B84" s="631" t="s">
        <v>68</v>
      </c>
      <c r="C84" s="632"/>
      <c r="D84" s="67"/>
      <c r="E84" s="97">
        <v>11</v>
      </c>
      <c r="F84" s="145">
        <f>SUM(F85,F90)</f>
        <v>24449461.899999999</v>
      </c>
      <c r="G84" s="616">
        <f>SUM(G85,G90)</f>
        <v>603193.83000000007</v>
      </c>
      <c r="H84" s="613"/>
      <c r="I84" s="51"/>
      <c r="J84" s="51"/>
      <c r="K84" s="51"/>
      <c r="L84" s="51"/>
    </row>
    <row r="85" spans="1:12" ht="15" customHeight="1" x14ac:dyDescent="0.2">
      <c r="B85" s="122" t="s">
        <v>18</v>
      </c>
      <c r="C85" s="70" t="s">
        <v>69</v>
      </c>
      <c r="D85" s="57"/>
      <c r="E85" s="99"/>
      <c r="F85" s="146">
        <f>F86+F87+F88+F89</f>
        <v>4177261.9</v>
      </c>
      <c r="G85" s="121">
        <f>G86+G87+G88+G89</f>
        <v>199174.64</v>
      </c>
    </row>
    <row r="86" spans="1:12" s="61" customFormat="1" ht="15" customHeight="1" x14ac:dyDescent="0.2">
      <c r="A86" s="117"/>
      <c r="B86" s="123" t="s">
        <v>21</v>
      </c>
      <c r="C86" s="84" t="s">
        <v>70</v>
      </c>
      <c r="D86" s="59">
        <v>525</v>
      </c>
      <c r="E86" s="100"/>
      <c r="F86" s="147">
        <v>800000</v>
      </c>
      <c r="G86" s="124">
        <f>'ORJ 11'!D15</f>
        <v>0</v>
      </c>
      <c r="H86" s="117"/>
    </row>
    <row r="87" spans="1:12" s="61" customFormat="1" ht="15" customHeight="1" x14ac:dyDescent="0.2">
      <c r="A87" s="117"/>
      <c r="B87" s="131"/>
      <c r="C87" s="84" t="s">
        <v>71</v>
      </c>
      <c r="D87" s="59">
        <v>526</v>
      </c>
      <c r="E87" s="100"/>
      <c r="F87" s="147">
        <v>180000</v>
      </c>
      <c r="G87" s="124">
        <f>'ORJ 11'!D24</f>
        <v>12050</v>
      </c>
      <c r="H87" s="117"/>
    </row>
    <row r="88" spans="1:12" s="61" customFormat="1" ht="15" customHeight="1" x14ac:dyDescent="0.2">
      <c r="A88" s="117"/>
      <c r="B88" s="131"/>
      <c r="C88" s="84" t="s">
        <v>72</v>
      </c>
      <c r="D88" s="59">
        <v>527</v>
      </c>
      <c r="E88" s="100"/>
      <c r="F88" s="147">
        <v>973500</v>
      </c>
      <c r="G88" s="124">
        <f>'ORJ 11'!D59</f>
        <v>0</v>
      </c>
      <c r="H88" s="117"/>
    </row>
    <row r="89" spans="1:12" s="61" customFormat="1" ht="15" customHeight="1" x14ac:dyDescent="0.2">
      <c r="A89" s="117"/>
      <c r="B89" s="131"/>
      <c r="C89" s="84" t="s">
        <v>73</v>
      </c>
      <c r="D89" s="59">
        <v>528</v>
      </c>
      <c r="E89" s="100"/>
      <c r="F89" s="147">
        <v>2223761.9</v>
      </c>
      <c r="G89" s="124">
        <f>'ORJ 11'!D87</f>
        <v>187124.64</v>
      </c>
      <c r="H89" s="117"/>
    </row>
    <row r="90" spans="1:12" ht="29.25" thickBot="1" x14ac:dyDescent="0.25">
      <c r="B90" s="137" t="s">
        <v>18</v>
      </c>
      <c r="C90" s="85" t="s">
        <v>74</v>
      </c>
      <c r="D90" s="86">
        <v>530</v>
      </c>
      <c r="E90" s="110"/>
      <c r="F90" s="161">
        <v>20272200</v>
      </c>
      <c r="G90" s="128">
        <f>'ORJ 11'!D135</f>
        <v>404019.19</v>
      </c>
      <c r="H90" s="116"/>
      <c r="I90" s="55"/>
    </row>
    <row r="91" spans="1:12" s="52" customFormat="1" ht="18" customHeight="1" thickBot="1" x14ac:dyDescent="0.3">
      <c r="B91" s="631" t="s">
        <v>75</v>
      </c>
      <c r="C91" s="632"/>
      <c r="D91" s="67"/>
      <c r="E91" s="97">
        <v>12</v>
      </c>
      <c r="F91" s="145">
        <f>SUM(F92:F94)</f>
        <v>10427594.380000001</v>
      </c>
      <c r="G91" s="616">
        <f>SUM(G92:G94)</f>
        <v>691817.91999999993</v>
      </c>
      <c r="H91" s="613"/>
      <c r="I91" s="51"/>
      <c r="J91" s="51"/>
      <c r="K91" s="51"/>
      <c r="L91" s="51"/>
    </row>
    <row r="92" spans="1:12" ht="28.5" x14ac:dyDescent="0.2">
      <c r="B92" s="138" t="s">
        <v>18</v>
      </c>
      <c r="C92" s="88" t="s">
        <v>76</v>
      </c>
      <c r="D92" s="66">
        <v>540</v>
      </c>
      <c r="E92" s="103"/>
      <c r="F92" s="185">
        <v>1882287.17</v>
      </c>
      <c r="G92" s="155">
        <f>'ORJ 12'!D12</f>
        <v>39481.910000000003</v>
      </c>
      <c r="H92" s="116"/>
      <c r="I92" s="55"/>
    </row>
    <row r="93" spans="1:12" ht="28.5" x14ac:dyDescent="0.2">
      <c r="B93" s="138" t="s">
        <v>18</v>
      </c>
      <c r="C93" s="88" t="s">
        <v>77</v>
      </c>
      <c r="D93" s="89">
        <v>545</v>
      </c>
      <c r="E93" s="111"/>
      <c r="F93" s="162">
        <v>2090934.02</v>
      </c>
      <c r="G93" s="129">
        <f>'ORJ 12'!D26</f>
        <v>215131.16</v>
      </c>
      <c r="H93" s="116"/>
      <c r="I93" s="55"/>
    </row>
    <row r="94" spans="1:12" ht="15" thickBot="1" x14ac:dyDescent="0.25">
      <c r="B94" s="590" t="s">
        <v>18</v>
      </c>
      <c r="C94" s="591" t="s">
        <v>78</v>
      </c>
      <c r="D94" s="592">
        <v>535</v>
      </c>
      <c r="E94" s="593"/>
      <c r="F94" s="594">
        <v>6454373.1900000004</v>
      </c>
      <c r="G94" s="595">
        <f>'ORJ 12'!D40</f>
        <v>437204.85</v>
      </c>
      <c r="H94" s="116"/>
      <c r="I94" s="55"/>
    </row>
    <row r="95" spans="1:12" ht="16.5" thickTop="1" thickBot="1" x14ac:dyDescent="0.3">
      <c r="B95" s="617" t="s">
        <v>79</v>
      </c>
      <c r="C95" s="586"/>
      <c r="D95" s="587"/>
      <c r="E95" s="588">
        <v>14</v>
      </c>
      <c r="F95" s="589">
        <f>SUM(F96,F102,F107)</f>
        <v>4507018</v>
      </c>
      <c r="G95" s="618">
        <f>SUM(G96,G102,G107)</f>
        <v>91391.48</v>
      </c>
      <c r="H95" s="72"/>
    </row>
    <row r="96" spans="1:12" ht="15" customHeight="1" x14ac:dyDescent="0.2">
      <c r="B96" s="130" t="s">
        <v>18</v>
      </c>
      <c r="C96" s="356" t="s">
        <v>80</v>
      </c>
      <c r="D96" s="80"/>
      <c r="E96" s="108"/>
      <c r="F96" s="160">
        <f>F97+F98+F99+F100+F101</f>
        <v>2450000</v>
      </c>
      <c r="G96" s="603">
        <f>G97+G98+G99+G100+G101</f>
        <v>0</v>
      </c>
    </row>
    <row r="97" spans="1:8" s="61" customFormat="1" ht="15" customHeight="1" x14ac:dyDescent="0.2">
      <c r="A97" s="117"/>
      <c r="B97" s="123" t="s">
        <v>21</v>
      </c>
      <c r="C97" s="59" t="s">
        <v>81</v>
      </c>
      <c r="D97" s="59">
        <v>575</v>
      </c>
      <c r="E97" s="100"/>
      <c r="F97" s="147">
        <v>1400000</v>
      </c>
      <c r="G97" s="124">
        <f>'ORJ 14'!D12</f>
        <v>0</v>
      </c>
      <c r="H97" s="117"/>
    </row>
    <row r="98" spans="1:8" s="61" customFormat="1" ht="28.5" customHeight="1" x14ac:dyDescent="0.2">
      <c r="A98" s="117"/>
      <c r="B98" s="131"/>
      <c r="C98" s="59" t="s">
        <v>82</v>
      </c>
      <c r="D98" s="59">
        <v>576</v>
      </c>
      <c r="E98" s="100"/>
      <c r="F98" s="147">
        <v>500000</v>
      </c>
      <c r="G98" s="124">
        <f>'ORJ 14'!D22</f>
        <v>0</v>
      </c>
      <c r="H98" s="117"/>
    </row>
    <row r="99" spans="1:8" s="61" customFormat="1" ht="30" customHeight="1" x14ac:dyDescent="0.2">
      <c r="A99" s="117"/>
      <c r="B99" s="131"/>
      <c r="C99" s="59" t="s">
        <v>83</v>
      </c>
      <c r="D99" s="59">
        <v>577</v>
      </c>
      <c r="E99" s="100"/>
      <c r="F99" s="147">
        <v>250000</v>
      </c>
      <c r="G99" s="124">
        <f>'ORJ 14'!D29</f>
        <v>0</v>
      </c>
      <c r="H99" s="117"/>
    </row>
    <row r="100" spans="1:8" s="61" customFormat="1" ht="29.25" customHeight="1" x14ac:dyDescent="0.2">
      <c r="A100" s="117"/>
      <c r="B100" s="131"/>
      <c r="C100" s="59" t="s">
        <v>84</v>
      </c>
      <c r="D100" s="59">
        <v>578</v>
      </c>
      <c r="E100" s="100"/>
      <c r="F100" s="147">
        <v>250000</v>
      </c>
      <c r="G100" s="124">
        <f>'ORJ 14'!D35</f>
        <v>0</v>
      </c>
      <c r="H100" s="117"/>
    </row>
    <row r="101" spans="1:8" ht="29.25" customHeight="1" x14ac:dyDescent="0.2">
      <c r="B101" s="120"/>
      <c r="C101" s="63" t="s">
        <v>85</v>
      </c>
      <c r="D101" s="63">
        <v>579</v>
      </c>
      <c r="E101" s="104"/>
      <c r="F101" s="148">
        <v>50000</v>
      </c>
      <c r="G101" s="604">
        <f>'ORJ 14'!D41</f>
        <v>0</v>
      </c>
    </row>
    <row r="102" spans="1:8" ht="15" customHeight="1" x14ac:dyDescent="0.2">
      <c r="B102" s="122" t="s">
        <v>18</v>
      </c>
      <c r="C102" s="74" t="s">
        <v>86</v>
      </c>
      <c r="D102" s="90"/>
      <c r="E102" s="99"/>
      <c r="F102" s="146">
        <f>F103+F104+F105+F106</f>
        <v>1560330</v>
      </c>
      <c r="G102" s="121">
        <f>G103+G104+G105+G106</f>
        <v>43022.479999999996</v>
      </c>
    </row>
    <row r="103" spans="1:8" s="61" customFormat="1" ht="29.25" customHeight="1" x14ac:dyDescent="0.2">
      <c r="A103" s="117"/>
      <c r="B103" s="123" t="s">
        <v>21</v>
      </c>
      <c r="C103" s="59" t="s">
        <v>87</v>
      </c>
      <c r="D103" s="60">
        <v>565</v>
      </c>
      <c r="E103" s="100"/>
      <c r="F103" s="147">
        <v>350740</v>
      </c>
      <c r="G103" s="124">
        <f>'ORJ 14'!D71</f>
        <v>4500</v>
      </c>
      <c r="H103" s="117"/>
    </row>
    <row r="104" spans="1:8" s="61" customFormat="1" ht="29.25" customHeight="1" x14ac:dyDescent="0.2">
      <c r="A104" s="117"/>
      <c r="B104" s="131"/>
      <c r="C104" s="59" t="s">
        <v>88</v>
      </c>
      <c r="D104" s="60">
        <v>566</v>
      </c>
      <c r="E104" s="100"/>
      <c r="F104" s="147">
        <v>784590</v>
      </c>
      <c r="G104" s="124">
        <f>'ORJ 14'!D85</f>
        <v>38522.479999999996</v>
      </c>
      <c r="H104" s="117"/>
    </row>
    <row r="105" spans="1:8" s="61" customFormat="1" ht="29.25" customHeight="1" x14ac:dyDescent="0.2">
      <c r="A105" s="117"/>
      <c r="B105" s="131"/>
      <c r="C105" s="59" t="s">
        <v>89</v>
      </c>
      <c r="D105" s="60">
        <v>567</v>
      </c>
      <c r="E105" s="100"/>
      <c r="F105" s="147">
        <v>100000</v>
      </c>
      <c r="G105" s="124">
        <f>'ORJ 14'!D100</f>
        <v>0</v>
      </c>
      <c r="H105" s="117"/>
    </row>
    <row r="106" spans="1:8" s="61" customFormat="1" ht="30.75" customHeight="1" x14ac:dyDescent="0.2">
      <c r="A106" s="117"/>
      <c r="B106" s="125"/>
      <c r="C106" s="63" t="s">
        <v>90</v>
      </c>
      <c r="D106" s="54">
        <v>568</v>
      </c>
      <c r="E106" s="101"/>
      <c r="F106" s="148">
        <v>325000</v>
      </c>
      <c r="G106" s="126">
        <f>'ORJ 14'!D107</f>
        <v>0</v>
      </c>
      <c r="H106" s="117"/>
    </row>
    <row r="107" spans="1:8" ht="15" customHeight="1" thickBot="1" x14ac:dyDescent="0.25">
      <c r="B107" s="137" t="s">
        <v>18</v>
      </c>
      <c r="C107" s="87" t="s">
        <v>91</v>
      </c>
      <c r="D107" s="86">
        <v>570</v>
      </c>
      <c r="E107" s="110"/>
      <c r="F107" s="161">
        <v>496688</v>
      </c>
      <c r="G107" s="128">
        <f>'ORJ 14'!D115</f>
        <v>48369</v>
      </c>
    </row>
    <row r="108" spans="1:8" ht="15.75" thickBot="1" x14ac:dyDescent="0.3">
      <c r="B108" s="619" t="s">
        <v>92</v>
      </c>
      <c r="C108" s="91"/>
      <c r="D108" s="92"/>
      <c r="E108" s="112">
        <v>18</v>
      </c>
      <c r="F108" s="163">
        <f>SUM(F109)</f>
        <v>9400000</v>
      </c>
      <c r="G108" s="605">
        <f>SUM(G109)</f>
        <v>20000</v>
      </c>
    </row>
    <row r="109" spans="1:8" ht="30" customHeight="1" x14ac:dyDescent="0.2">
      <c r="B109" s="180" t="s">
        <v>18</v>
      </c>
      <c r="C109" s="165" t="s">
        <v>93</v>
      </c>
      <c r="D109" s="57"/>
      <c r="E109" s="99"/>
      <c r="F109" s="183">
        <f>F110+F111+F112+F113+F114</f>
        <v>9400000</v>
      </c>
      <c r="G109" s="121">
        <f>G110+G111+G112+G113+G114</f>
        <v>20000</v>
      </c>
    </row>
    <row r="110" spans="1:8" s="61" customFormat="1" ht="15" customHeight="1" x14ac:dyDescent="0.2">
      <c r="A110" s="117"/>
      <c r="B110" s="123" t="s">
        <v>21</v>
      </c>
      <c r="C110" s="59" t="s">
        <v>94</v>
      </c>
      <c r="D110" s="59">
        <v>580</v>
      </c>
      <c r="E110" s="100"/>
      <c r="F110" s="147">
        <v>1500000</v>
      </c>
      <c r="G110" s="124">
        <f>'ORJ 18'!D24</f>
        <v>0</v>
      </c>
      <c r="H110" s="117"/>
    </row>
    <row r="111" spans="1:8" s="61" customFormat="1" ht="15" customHeight="1" x14ac:dyDescent="0.2">
      <c r="A111" s="117"/>
      <c r="B111" s="131"/>
      <c r="C111" s="59" t="s">
        <v>95</v>
      </c>
      <c r="D111" s="59">
        <v>581</v>
      </c>
      <c r="E111" s="100"/>
      <c r="F111" s="147">
        <v>400000</v>
      </c>
      <c r="G111" s="124">
        <f>'ORJ 18'!D45</f>
        <v>20000</v>
      </c>
      <c r="H111" s="117"/>
    </row>
    <row r="112" spans="1:8" s="61" customFormat="1" ht="30" customHeight="1" x14ac:dyDescent="0.2">
      <c r="A112" s="117"/>
      <c r="B112" s="131"/>
      <c r="C112" s="59" t="s">
        <v>96</v>
      </c>
      <c r="D112" s="59">
        <v>582</v>
      </c>
      <c r="E112" s="100"/>
      <c r="F112" s="147">
        <v>800000</v>
      </c>
      <c r="G112" s="124">
        <f>'ORJ 18'!D77</f>
        <v>0</v>
      </c>
      <c r="H112" s="117"/>
    </row>
    <row r="113" spans="1:11" s="61" customFormat="1" ht="29.25" customHeight="1" thickBot="1" x14ac:dyDescent="0.25">
      <c r="A113" s="117"/>
      <c r="B113" s="131"/>
      <c r="C113" s="59" t="s">
        <v>97</v>
      </c>
      <c r="D113" s="59">
        <v>583</v>
      </c>
      <c r="E113" s="100"/>
      <c r="F113" s="147">
        <v>6700000</v>
      </c>
      <c r="G113" s="124">
        <f>'ORJ 18'!D112</f>
        <v>0</v>
      </c>
      <c r="H113" s="117"/>
    </row>
    <row r="114" spans="1:11" ht="26.25" hidden="1" thickBot="1" x14ac:dyDescent="0.25">
      <c r="B114" s="130"/>
      <c r="C114" s="59" t="s">
        <v>98</v>
      </c>
      <c r="D114" s="59">
        <v>584</v>
      </c>
      <c r="E114" s="108"/>
      <c r="F114" s="147">
        <v>0</v>
      </c>
      <c r="G114" s="124"/>
      <c r="K114" s="45" t="s">
        <v>1062</v>
      </c>
    </row>
    <row r="115" spans="1:11" ht="31.5" customHeight="1" thickBot="1" x14ac:dyDescent="0.3">
      <c r="B115" s="635" t="s">
        <v>840</v>
      </c>
      <c r="C115" s="636"/>
      <c r="D115" s="92"/>
      <c r="E115" s="221">
        <v>99</v>
      </c>
      <c r="F115" s="224">
        <f>F116+F117</f>
        <v>24405390.280000001</v>
      </c>
      <c r="G115" s="620">
        <f>G116+G117</f>
        <v>414575.35999999999</v>
      </c>
      <c r="H115" s="72"/>
      <c r="K115" s="237"/>
    </row>
    <row r="116" spans="1:11" ht="25.5" x14ac:dyDescent="0.2">
      <c r="B116" s="621" t="s">
        <v>21</v>
      </c>
      <c r="C116" s="59" t="s">
        <v>841</v>
      </c>
      <c r="D116" s="223">
        <v>470</v>
      </c>
      <c r="E116" s="108"/>
      <c r="F116" s="222">
        <f>'ORJ 99'!B12</f>
        <v>9983615.5</v>
      </c>
      <c r="G116" s="606">
        <f>'ORJ 99'!D12</f>
        <v>273723.89</v>
      </c>
    </row>
    <row r="117" spans="1:11" ht="15" thickBot="1" x14ac:dyDescent="0.25">
      <c r="B117" s="131"/>
      <c r="C117" s="59" t="s">
        <v>842</v>
      </c>
      <c r="D117" s="59">
        <v>471</v>
      </c>
      <c r="E117" s="108"/>
      <c r="F117" s="147">
        <f>'ORJ 99'!B26</f>
        <v>14421774.779999999</v>
      </c>
      <c r="G117" s="622">
        <f>'ORJ 99'!D26</f>
        <v>140851.47</v>
      </c>
      <c r="H117" s="72"/>
    </row>
    <row r="118" spans="1:11" ht="15" hidden="1" thickBot="1" x14ac:dyDescent="0.25">
      <c r="B118" s="131"/>
      <c r="C118" s="59" t="s">
        <v>843</v>
      </c>
      <c r="D118" s="59">
        <v>472</v>
      </c>
      <c r="E118" s="108"/>
      <c r="F118" s="147"/>
      <c r="G118" s="124"/>
    </row>
    <row r="119" spans="1:11" s="93" customFormat="1" ht="24" customHeight="1" thickBot="1" x14ac:dyDescent="0.3">
      <c r="A119" s="119"/>
      <c r="B119" s="625" t="s">
        <v>99</v>
      </c>
      <c r="C119" s="626"/>
      <c r="D119" s="626"/>
      <c r="E119" s="626"/>
      <c r="F119" s="623">
        <f>SUM(F115,F108,F95,F91,F84,F57,F45,F24,F18,F8)</f>
        <v>448065884.16999996</v>
      </c>
      <c r="G119" s="608">
        <f>SUM(G115,G108,G95,G91,G84,G57,G45,G24,G18,G8)</f>
        <v>4618607.28</v>
      </c>
      <c r="H119" s="615"/>
    </row>
    <row r="120" spans="1:11" ht="15" thickTop="1" x14ac:dyDescent="0.2">
      <c r="B120" s="72"/>
      <c r="C120" s="72"/>
      <c r="D120" s="43"/>
      <c r="E120" s="609"/>
      <c r="F120" s="607"/>
      <c r="G120" s="44"/>
    </row>
    <row r="121" spans="1:11" ht="18" x14ac:dyDescent="0.25">
      <c r="B121" s="207" t="s">
        <v>1</v>
      </c>
      <c r="C121" s="19"/>
      <c r="D121" s="30"/>
      <c r="E121" s="17"/>
      <c r="F121" s="205"/>
      <c r="G121" s="44"/>
    </row>
    <row r="122" spans="1:11" ht="15.75" x14ac:dyDescent="0.25">
      <c r="B122" s="203" t="s">
        <v>120</v>
      </c>
      <c r="C122" s="19"/>
      <c r="D122" s="30"/>
      <c r="E122" s="17"/>
      <c r="F122" s="44"/>
      <c r="G122" s="239">
        <f>G123+G124+G125+G126+G127</f>
        <v>20306466.060000002</v>
      </c>
    </row>
    <row r="123" spans="1:11" x14ac:dyDescent="0.2">
      <c r="B123" s="204" t="s">
        <v>8</v>
      </c>
      <c r="C123" s="19"/>
      <c r="D123" s="30"/>
      <c r="E123" s="28"/>
      <c r="F123" s="44"/>
      <c r="G123" s="240">
        <v>790642.58</v>
      </c>
    </row>
    <row r="124" spans="1:11" x14ac:dyDescent="0.2">
      <c r="B124" s="204" t="s">
        <v>9</v>
      </c>
      <c r="C124" s="19"/>
      <c r="D124" s="30"/>
      <c r="E124" s="28"/>
      <c r="F124" s="44"/>
      <c r="G124" s="240">
        <v>7664533.5899999999</v>
      </c>
    </row>
    <row r="125" spans="1:11" x14ac:dyDescent="0.2">
      <c r="B125" s="204" t="s">
        <v>10</v>
      </c>
      <c r="C125" s="19"/>
      <c r="D125" s="30"/>
      <c r="E125" s="28"/>
      <c r="F125" s="44"/>
      <c r="G125" s="240">
        <v>11590081.960000001</v>
      </c>
    </row>
    <row r="126" spans="1:11" x14ac:dyDescent="0.2">
      <c r="B126" s="204" t="s">
        <v>11</v>
      </c>
      <c r="C126" s="19"/>
      <c r="D126" s="30"/>
      <c r="E126" s="28"/>
      <c r="F126" s="44"/>
      <c r="G126" s="240">
        <v>27670.400000000001</v>
      </c>
    </row>
    <row r="127" spans="1:11" x14ac:dyDescent="0.2">
      <c r="B127" s="204" t="s">
        <v>12</v>
      </c>
      <c r="C127" s="19"/>
      <c r="D127" s="30"/>
      <c r="E127" s="28"/>
      <c r="F127" s="44"/>
      <c r="G127" s="240">
        <v>233537.53</v>
      </c>
    </row>
    <row r="128" spans="1:11" x14ac:dyDescent="0.2">
      <c r="B128" s="43"/>
      <c r="C128" s="43"/>
      <c r="D128" s="43"/>
      <c r="E128" s="96"/>
      <c r="F128" s="44"/>
      <c r="G128" s="240"/>
    </row>
    <row r="129" spans="2:7" ht="18.75" thickBot="1" x14ac:dyDescent="0.3">
      <c r="B129" s="596" t="s">
        <v>14</v>
      </c>
      <c r="C129" s="597"/>
      <c r="D129" s="597"/>
      <c r="E129" s="598"/>
      <c r="F129" s="599"/>
      <c r="G129" s="600">
        <f>SUM(G122,G119)</f>
        <v>24925073.340000004</v>
      </c>
    </row>
    <row r="130" spans="2:7" s="43" customFormat="1" ht="15" thickTop="1" x14ac:dyDescent="0.2">
      <c r="B130" s="72"/>
      <c r="C130" s="72"/>
      <c r="E130" s="96"/>
      <c r="F130" s="44"/>
      <c r="G130" s="44"/>
    </row>
    <row r="131" spans="2:7" x14ac:dyDescent="0.2">
      <c r="B131" s="43"/>
      <c r="C131" s="43"/>
      <c r="D131" s="43"/>
      <c r="E131" s="96"/>
      <c r="F131" s="44"/>
      <c r="G131" s="44"/>
    </row>
    <row r="132" spans="2:7" x14ac:dyDescent="0.2">
      <c r="B132" s="43"/>
      <c r="C132" s="43"/>
      <c r="D132" s="43"/>
      <c r="E132" s="96"/>
      <c r="F132" s="44"/>
      <c r="G132" s="44"/>
    </row>
    <row r="133" spans="2:7" x14ac:dyDescent="0.2">
      <c r="B133" s="43"/>
      <c r="C133" s="72"/>
      <c r="D133" s="43"/>
      <c r="E133" s="96"/>
      <c r="F133" s="44"/>
      <c r="G133" s="44"/>
    </row>
    <row r="134" spans="2:7" x14ac:dyDescent="0.2">
      <c r="B134" s="43"/>
      <c r="C134" s="43"/>
      <c r="D134" s="43"/>
      <c r="E134" s="96"/>
      <c r="F134" s="44"/>
      <c r="G134" s="44"/>
    </row>
    <row r="135" spans="2:7" x14ac:dyDescent="0.2">
      <c r="B135" s="43"/>
      <c r="C135" s="43"/>
      <c r="D135" s="43"/>
      <c r="E135" s="96"/>
      <c r="F135" s="44"/>
      <c r="G135" s="44"/>
    </row>
    <row r="136" spans="2:7" x14ac:dyDescent="0.2">
      <c r="B136" s="43"/>
      <c r="C136" s="43"/>
      <c r="D136" s="43"/>
      <c r="E136" s="96"/>
      <c r="F136" s="44"/>
      <c r="G136" s="44"/>
    </row>
    <row r="137" spans="2:7" x14ac:dyDescent="0.2">
      <c r="B137" s="43"/>
      <c r="C137" s="72"/>
      <c r="D137" s="43"/>
      <c r="E137" s="96"/>
      <c r="F137" s="44"/>
      <c r="G137" s="44"/>
    </row>
    <row r="139" spans="2:7" x14ac:dyDescent="0.2">
      <c r="C139" s="69"/>
    </row>
  </sheetData>
  <mergeCells count="10">
    <mergeCell ref="B119:E119"/>
    <mergeCell ref="B6:C6"/>
    <mergeCell ref="B7:C7"/>
    <mergeCell ref="B18:C18"/>
    <mergeCell ref="B24:C24"/>
    <mergeCell ref="B45:C45"/>
    <mergeCell ref="B57:C57"/>
    <mergeCell ref="B84:C84"/>
    <mergeCell ref="B91:C91"/>
    <mergeCell ref="B115:C115"/>
  </mergeCells>
  <pageMargins left="0.70866141732283472" right="0.70866141732283472" top="0.78740157480314965" bottom="0.78740157480314965" header="0.31496062992125984" footer="0.31496062992125984"/>
  <pageSetup paperSize="9" scale="70" firstPageNumber="192" orientation="portrait" useFirstPageNumber="1" r:id="rId1"/>
  <headerFooter>
    <oddFooter xml:space="preserve">&amp;L&amp;"-,Kurzíva"Zastupitelstvo Olomouckého kraje 19. 6. 2017
5.1. - Rozpočet Olomouckého kraje 2016 - závěrečný účet
Příloha č. 11: Dotace poskytnuté z rozpočtu Olomouckého kraje v roce 2016&amp;R&amp;"-,Kurzíva"Strana &amp;P (celkem 500)
</oddFooter>
  </headerFooter>
  <rowBreaks count="2" manualBreakCount="2">
    <brk id="56" max="7" man="1"/>
    <brk id="94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124"/>
  <sheetViews>
    <sheetView tabSelected="1"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50.7109375" style="32" customWidth="1"/>
    <col min="2" max="2" width="20.7109375" style="32" customWidth="1"/>
    <col min="3" max="3" width="1.7109375" style="32" customWidth="1"/>
    <col min="4" max="4" width="20.7109375" style="32" customWidth="1"/>
    <col min="5" max="16384" width="9.140625" style="32"/>
  </cols>
  <sheetData>
    <row r="1" spans="1:4" ht="15.75" x14ac:dyDescent="0.25">
      <c r="A1" s="29" t="s">
        <v>965</v>
      </c>
      <c r="B1" s="19"/>
      <c r="C1" s="30"/>
      <c r="D1" s="19"/>
    </row>
    <row r="2" spans="1:4" ht="15.75" x14ac:dyDescent="0.25">
      <c r="A2" s="29"/>
      <c r="B2" s="19"/>
      <c r="C2" s="30"/>
      <c r="D2" s="19"/>
    </row>
    <row r="3" spans="1:4" ht="15.75" x14ac:dyDescent="0.25">
      <c r="A3" s="29" t="s">
        <v>1068</v>
      </c>
      <c r="B3" s="19"/>
      <c r="C3" s="30"/>
      <c r="D3" s="19"/>
    </row>
    <row r="4" spans="1:4" ht="15" x14ac:dyDescent="0.25">
      <c r="A4" s="643" t="s">
        <v>1066</v>
      </c>
      <c r="B4" s="645"/>
      <c r="C4" s="30"/>
      <c r="D4" s="19"/>
    </row>
    <row r="5" spans="1:4" ht="12" customHeight="1" thickBot="1" x14ac:dyDescent="0.25">
      <c r="C5" s="34"/>
      <c r="D5" s="21" t="s">
        <v>2</v>
      </c>
    </row>
    <row r="6" spans="1:4" ht="14.25" thickTop="1" thickBot="1" x14ac:dyDescent="0.25">
      <c r="A6" s="244" t="s">
        <v>4</v>
      </c>
      <c r="B6" s="245" t="s">
        <v>5</v>
      </c>
      <c r="C6" s="38"/>
      <c r="D6" s="246" t="s">
        <v>13</v>
      </c>
    </row>
    <row r="7" spans="1:4" s="258" customFormat="1" ht="15" thickTop="1" x14ac:dyDescent="0.2">
      <c r="A7" s="272" t="s">
        <v>978</v>
      </c>
      <c r="B7" s="273">
        <v>150000</v>
      </c>
      <c r="C7" s="264"/>
      <c r="D7" s="274">
        <v>0</v>
      </c>
    </row>
    <row r="8" spans="1:4" s="258" customFormat="1" ht="14.25" x14ac:dyDescent="0.2">
      <c r="A8" s="272" t="s">
        <v>979</v>
      </c>
      <c r="B8" s="275">
        <v>140000</v>
      </c>
      <c r="C8" s="264"/>
      <c r="D8" s="274">
        <v>0</v>
      </c>
    </row>
    <row r="9" spans="1:4" s="258" customFormat="1" ht="28.5" x14ac:dyDescent="0.2">
      <c r="A9" s="272" t="s">
        <v>980</v>
      </c>
      <c r="B9" s="275">
        <v>125000</v>
      </c>
      <c r="C9" s="264"/>
      <c r="D9" s="274">
        <v>0</v>
      </c>
    </row>
    <row r="10" spans="1:4" s="258" customFormat="1" ht="14.25" x14ac:dyDescent="0.2">
      <c r="A10" s="272" t="s">
        <v>981</v>
      </c>
      <c r="B10" s="275">
        <v>125000</v>
      </c>
      <c r="C10" s="264"/>
      <c r="D10" s="274">
        <v>0</v>
      </c>
    </row>
    <row r="11" spans="1:4" s="258" customFormat="1" ht="14.25" x14ac:dyDescent="0.2">
      <c r="A11" s="272" t="s">
        <v>982</v>
      </c>
      <c r="B11" s="275">
        <v>120000</v>
      </c>
      <c r="C11" s="264"/>
      <c r="D11" s="274">
        <v>0</v>
      </c>
    </row>
    <row r="12" spans="1:4" s="258" customFormat="1" ht="14.25" x14ac:dyDescent="0.2">
      <c r="A12" s="272" t="s">
        <v>983</v>
      </c>
      <c r="B12" s="275">
        <v>120000</v>
      </c>
      <c r="C12" s="264"/>
      <c r="D12" s="274">
        <v>0</v>
      </c>
    </row>
    <row r="13" spans="1:4" s="258" customFormat="1" ht="14.25" x14ac:dyDescent="0.2">
      <c r="A13" s="272" t="s">
        <v>984</v>
      </c>
      <c r="B13" s="275">
        <v>120000</v>
      </c>
      <c r="C13" s="264"/>
      <c r="D13" s="274">
        <v>0</v>
      </c>
    </row>
    <row r="14" spans="1:4" s="258" customFormat="1" ht="14.25" x14ac:dyDescent="0.2">
      <c r="A14" s="272" t="s">
        <v>985</v>
      </c>
      <c r="B14" s="275">
        <v>100000</v>
      </c>
      <c r="C14" s="264"/>
      <c r="D14" s="274">
        <v>0</v>
      </c>
    </row>
    <row r="15" spans="1:4" s="258" customFormat="1" ht="14.25" x14ac:dyDescent="0.2">
      <c r="A15" s="272" t="s">
        <v>316</v>
      </c>
      <c r="B15" s="275">
        <v>70000</v>
      </c>
      <c r="C15" s="264"/>
      <c r="D15" s="274">
        <v>0</v>
      </c>
    </row>
    <row r="16" spans="1:4" s="258" customFormat="1" ht="14.25" x14ac:dyDescent="0.2">
      <c r="A16" s="272" t="s">
        <v>986</v>
      </c>
      <c r="B16" s="275">
        <v>50000</v>
      </c>
      <c r="C16" s="264"/>
      <c r="D16" s="274">
        <v>0</v>
      </c>
    </row>
    <row r="17" spans="1:4" s="258" customFormat="1" ht="28.5" x14ac:dyDescent="0.2">
      <c r="A17" s="272" t="s">
        <v>987</v>
      </c>
      <c r="B17" s="275">
        <v>70000</v>
      </c>
      <c r="C17" s="264"/>
      <c r="D17" s="274">
        <v>0</v>
      </c>
    </row>
    <row r="18" spans="1:4" s="258" customFormat="1" ht="14.25" x14ac:dyDescent="0.2">
      <c r="A18" s="272" t="s">
        <v>310</v>
      </c>
      <c r="B18" s="275">
        <v>55000</v>
      </c>
      <c r="C18" s="264"/>
      <c r="D18" s="274">
        <v>0</v>
      </c>
    </row>
    <row r="19" spans="1:4" s="258" customFormat="1" ht="14.25" x14ac:dyDescent="0.2">
      <c r="A19" s="272" t="s">
        <v>988</v>
      </c>
      <c r="B19" s="275">
        <v>55000</v>
      </c>
      <c r="C19" s="264"/>
      <c r="D19" s="274">
        <v>0</v>
      </c>
    </row>
    <row r="20" spans="1:4" s="258" customFormat="1" ht="28.5" x14ac:dyDescent="0.2">
      <c r="A20" s="272" t="s">
        <v>989</v>
      </c>
      <c r="B20" s="275">
        <v>50000</v>
      </c>
      <c r="C20" s="264"/>
      <c r="D20" s="274">
        <v>0</v>
      </c>
    </row>
    <row r="21" spans="1:4" s="258" customFormat="1" ht="14.25" x14ac:dyDescent="0.2">
      <c r="A21" s="272" t="s">
        <v>990</v>
      </c>
      <c r="B21" s="275">
        <v>50000</v>
      </c>
      <c r="C21" s="264"/>
      <c r="D21" s="274">
        <v>0</v>
      </c>
    </row>
    <row r="22" spans="1:4" s="258" customFormat="1" ht="14.25" x14ac:dyDescent="0.2">
      <c r="A22" s="272" t="s">
        <v>991</v>
      </c>
      <c r="B22" s="275">
        <v>50000</v>
      </c>
      <c r="C22" s="264"/>
      <c r="D22" s="274">
        <v>0</v>
      </c>
    </row>
    <row r="23" spans="1:4" s="258" customFormat="1" ht="15" thickBot="1" x14ac:dyDescent="0.25">
      <c r="A23" s="272" t="s">
        <v>897</v>
      </c>
      <c r="B23" s="276">
        <v>50000</v>
      </c>
      <c r="C23" s="264"/>
      <c r="D23" s="277">
        <v>0</v>
      </c>
    </row>
    <row r="24" spans="1:4" s="279" customFormat="1" ht="16.5" thickTop="1" thickBot="1" x14ac:dyDescent="0.3">
      <c r="A24" s="312" t="s">
        <v>6</v>
      </c>
      <c r="B24" s="313">
        <f>SUM(B7:B23)</f>
        <v>1500000</v>
      </c>
      <c r="C24" s="278"/>
      <c r="D24" s="314">
        <f>SUM(D7:D23)</f>
        <v>0</v>
      </c>
    </row>
    <row r="25" spans="1:4" ht="13.5" thickTop="1" x14ac:dyDescent="0.2">
      <c r="A25" s="31"/>
      <c r="B25" s="19"/>
      <c r="C25" s="30"/>
      <c r="D25" s="19"/>
    </row>
    <row r="26" spans="1:4" x14ac:dyDescent="0.2">
      <c r="A26" s="31"/>
      <c r="B26" s="19"/>
      <c r="C26" s="30"/>
      <c r="D26" s="19"/>
    </row>
    <row r="27" spans="1:4" ht="15.75" customHeight="1" x14ac:dyDescent="0.25">
      <c r="A27" s="638" t="s">
        <v>1067</v>
      </c>
      <c r="B27" s="638"/>
      <c r="C27" s="638"/>
      <c r="D27" s="638"/>
    </row>
    <row r="28" spans="1:4" s="200" customFormat="1" ht="18" customHeight="1" thickBot="1" x14ac:dyDescent="0.25">
      <c r="C28" s="34"/>
      <c r="D28" s="21" t="s">
        <v>2</v>
      </c>
    </row>
    <row r="29" spans="1:4" ht="14.25" thickTop="1" thickBot="1" x14ac:dyDescent="0.25">
      <c r="A29" s="251" t="s">
        <v>4</v>
      </c>
      <c r="B29" s="252" t="s">
        <v>5</v>
      </c>
      <c r="C29" s="38"/>
      <c r="D29" s="246" t="s">
        <v>13</v>
      </c>
    </row>
    <row r="30" spans="1:4" s="258" customFormat="1" ht="15" thickTop="1" x14ac:dyDescent="0.2">
      <c r="A30" s="282" t="s">
        <v>992</v>
      </c>
      <c r="B30" s="283">
        <v>55000</v>
      </c>
      <c r="C30" s="264"/>
      <c r="D30" s="284">
        <v>0</v>
      </c>
    </row>
    <row r="31" spans="1:4" s="258" customFormat="1" ht="14.25" x14ac:dyDescent="0.2">
      <c r="A31" s="285" t="s">
        <v>233</v>
      </c>
      <c r="B31" s="275">
        <v>55000</v>
      </c>
      <c r="C31" s="264"/>
      <c r="D31" s="286">
        <v>0</v>
      </c>
    </row>
    <row r="32" spans="1:4" s="258" customFormat="1" ht="14.25" x14ac:dyDescent="0.2">
      <c r="A32" s="285" t="s">
        <v>993</v>
      </c>
      <c r="B32" s="275">
        <v>55000</v>
      </c>
      <c r="C32" s="264"/>
      <c r="D32" s="286">
        <v>0</v>
      </c>
    </row>
    <row r="33" spans="1:4" s="258" customFormat="1" ht="14.25" x14ac:dyDescent="0.2">
      <c r="A33" s="285" t="s">
        <v>994</v>
      </c>
      <c r="B33" s="275">
        <v>20000</v>
      </c>
      <c r="C33" s="264"/>
      <c r="D33" s="286">
        <v>0</v>
      </c>
    </row>
    <row r="34" spans="1:4" s="258" customFormat="1" ht="14.25" x14ac:dyDescent="0.2">
      <c r="A34" s="285" t="s">
        <v>995</v>
      </c>
      <c r="B34" s="275">
        <v>45000</v>
      </c>
      <c r="C34" s="264"/>
      <c r="D34" s="286">
        <v>0</v>
      </c>
    </row>
    <row r="35" spans="1:4" s="258" customFormat="1" ht="14.25" x14ac:dyDescent="0.2">
      <c r="A35" s="285" t="s">
        <v>996</v>
      </c>
      <c r="B35" s="275">
        <v>20000</v>
      </c>
      <c r="C35" s="264"/>
      <c r="D35" s="286">
        <v>20000</v>
      </c>
    </row>
    <row r="36" spans="1:4" s="258" customFormat="1" ht="14.25" x14ac:dyDescent="0.2">
      <c r="A36" s="285" t="s">
        <v>997</v>
      </c>
      <c r="B36" s="275">
        <v>20000</v>
      </c>
      <c r="C36" s="264"/>
      <c r="D36" s="286">
        <v>0</v>
      </c>
    </row>
    <row r="37" spans="1:4" s="258" customFormat="1" ht="14.25" x14ac:dyDescent="0.2">
      <c r="A37" s="285" t="s">
        <v>998</v>
      </c>
      <c r="B37" s="275">
        <v>20000</v>
      </c>
      <c r="C37" s="264"/>
      <c r="D37" s="286">
        <v>0</v>
      </c>
    </row>
    <row r="38" spans="1:4" s="258" customFormat="1" ht="14.25" x14ac:dyDescent="0.2">
      <c r="A38" s="285" t="s">
        <v>999</v>
      </c>
      <c r="B38" s="275">
        <v>20000</v>
      </c>
      <c r="C38" s="264"/>
      <c r="D38" s="286">
        <v>0</v>
      </c>
    </row>
    <row r="39" spans="1:4" s="258" customFormat="1" ht="14.25" x14ac:dyDescent="0.2">
      <c r="A39" s="285" t="s">
        <v>1000</v>
      </c>
      <c r="B39" s="275">
        <v>15000</v>
      </c>
      <c r="C39" s="264"/>
      <c r="D39" s="286">
        <v>0</v>
      </c>
    </row>
    <row r="40" spans="1:4" s="258" customFormat="1" ht="14.25" x14ac:dyDescent="0.2">
      <c r="A40" s="285" t="s">
        <v>1001</v>
      </c>
      <c r="B40" s="275">
        <v>15000</v>
      </c>
      <c r="C40" s="264"/>
      <c r="D40" s="286">
        <v>0</v>
      </c>
    </row>
    <row r="41" spans="1:4" s="258" customFormat="1" ht="14.25" x14ac:dyDescent="0.2">
      <c r="A41" s="285" t="s">
        <v>1002</v>
      </c>
      <c r="B41" s="275">
        <v>15000</v>
      </c>
      <c r="C41" s="264"/>
      <c r="D41" s="286">
        <v>0</v>
      </c>
    </row>
    <row r="42" spans="1:4" s="258" customFormat="1" ht="14.25" x14ac:dyDescent="0.2">
      <c r="A42" s="285" t="s">
        <v>1003</v>
      </c>
      <c r="B42" s="275">
        <v>15000</v>
      </c>
      <c r="C42" s="264"/>
      <c r="D42" s="286">
        <v>0</v>
      </c>
    </row>
    <row r="43" spans="1:4" s="258" customFormat="1" ht="14.25" x14ac:dyDescent="0.2">
      <c r="A43" s="285" t="s">
        <v>1004</v>
      </c>
      <c r="B43" s="275">
        <v>15000</v>
      </c>
      <c r="C43" s="264"/>
      <c r="D43" s="287">
        <v>0</v>
      </c>
    </row>
    <row r="44" spans="1:4" s="258" customFormat="1" ht="29.25" thickBot="1" x14ac:dyDescent="0.25">
      <c r="A44" s="288" t="s">
        <v>1005</v>
      </c>
      <c r="B44" s="289">
        <v>15000</v>
      </c>
      <c r="C44" s="264"/>
      <c r="D44" s="290">
        <v>0</v>
      </c>
    </row>
    <row r="45" spans="1:4" s="279" customFormat="1" ht="16.5" thickTop="1" thickBot="1" x14ac:dyDescent="0.3">
      <c r="A45" s="315" t="s">
        <v>1006</v>
      </c>
      <c r="B45" s="316">
        <f>SUM(B30:B44)</f>
        <v>400000</v>
      </c>
      <c r="C45" s="278"/>
      <c r="D45" s="311">
        <f>SUM(D30:D44)</f>
        <v>20000</v>
      </c>
    </row>
    <row r="46" spans="1:4" s="258" customFormat="1" ht="15" thickTop="1" x14ac:dyDescent="0.2">
      <c r="A46" s="268"/>
      <c r="B46" s="28"/>
      <c r="C46" s="268"/>
      <c r="D46" s="28"/>
    </row>
    <row r="47" spans="1:4" s="258" customFormat="1" ht="14.25" x14ac:dyDescent="0.2">
      <c r="A47" s="268"/>
      <c r="B47" s="28"/>
      <c r="C47" s="268"/>
      <c r="D47" s="28"/>
    </row>
    <row r="48" spans="1:4" s="258" customFormat="1" ht="14.25" x14ac:dyDescent="0.2">
      <c r="A48" s="268"/>
      <c r="B48" s="28"/>
      <c r="C48" s="268"/>
      <c r="D48" s="28"/>
    </row>
    <row r="49" spans="1:4" s="258" customFormat="1" ht="14.25" x14ac:dyDescent="0.2">
      <c r="A49" s="268"/>
      <c r="B49" s="28"/>
      <c r="C49" s="268"/>
      <c r="D49" s="28"/>
    </row>
    <row r="50" spans="1:4" s="258" customFormat="1" ht="14.25" x14ac:dyDescent="0.2">
      <c r="A50" s="268"/>
      <c r="B50" s="28"/>
      <c r="C50" s="268"/>
      <c r="D50" s="28"/>
    </row>
    <row r="51" spans="1:4" s="258" customFormat="1" ht="30.75" customHeight="1" x14ac:dyDescent="0.25">
      <c r="A51" s="638" t="s">
        <v>1069</v>
      </c>
      <c r="B51" s="638"/>
      <c r="C51" s="638"/>
      <c r="D51" s="638"/>
    </row>
    <row r="52" spans="1:4" s="258" customFormat="1" ht="15.75" customHeight="1" thickBot="1" x14ac:dyDescent="0.25">
      <c r="C52" s="280"/>
      <c r="D52" s="21" t="s">
        <v>2</v>
      </c>
    </row>
    <row r="53" spans="1:4" ht="14.25" thickTop="1" thickBot="1" x14ac:dyDescent="0.25">
      <c r="A53" s="244" t="s">
        <v>4</v>
      </c>
      <c r="B53" s="245" t="s">
        <v>5</v>
      </c>
      <c r="C53" s="38"/>
      <c r="D53" s="246" t="s">
        <v>13</v>
      </c>
    </row>
    <row r="54" spans="1:4" s="258" customFormat="1" ht="15" thickTop="1" x14ac:dyDescent="0.2">
      <c r="A54" s="272" t="s">
        <v>1007</v>
      </c>
      <c r="B54" s="275">
        <v>49000</v>
      </c>
      <c r="C54" s="264"/>
      <c r="D54" s="267">
        <v>0</v>
      </c>
    </row>
    <row r="55" spans="1:4" s="258" customFormat="1" ht="14.25" x14ac:dyDescent="0.2">
      <c r="A55" s="272" t="s">
        <v>485</v>
      </c>
      <c r="B55" s="275">
        <v>48000</v>
      </c>
      <c r="C55" s="264"/>
      <c r="D55" s="267">
        <v>0</v>
      </c>
    </row>
    <row r="56" spans="1:4" s="258" customFormat="1" ht="14.25" x14ac:dyDescent="0.2">
      <c r="A56" s="272" t="s">
        <v>1008</v>
      </c>
      <c r="B56" s="275">
        <v>46000</v>
      </c>
      <c r="C56" s="264"/>
      <c r="D56" s="267">
        <v>0</v>
      </c>
    </row>
    <row r="57" spans="1:4" s="258" customFormat="1" ht="14.25" x14ac:dyDescent="0.2">
      <c r="A57" s="285" t="s">
        <v>1009</v>
      </c>
      <c r="B57" s="275">
        <v>30000</v>
      </c>
      <c r="C57" s="264"/>
      <c r="D57" s="325">
        <v>0</v>
      </c>
    </row>
    <row r="58" spans="1:4" s="258" customFormat="1" ht="14.25" x14ac:dyDescent="0.2">
      <c r="A58" s="425" t="s">
        <v>1010</v>
      </c>
      <c r="B58" s="320">
        <v>46000</v>
      </c>
      <c r="C58" s="264"/>
      <c r="D58" s="408">
        <v>0</v>
      </c>
    </row>
    <row r="59" spans="1:4" s="258" customFormat="1" ht="14.25" x14ac:dyDescent="0.2">
      <c r="A59" s="305" t="s">
        <v>1011</v>
      </c>
      <c r="B59" s="320">
        <v>46000</v>
      </c>
      <c r="C59" s="264"/>
      <c r="D59" s="321">
        <v>0</v>
      </c>
    </row>
    <row r="60" spans="1:4" s="258" customFormat="1" ht="14.25" x14ac:dyDescent="0.2">
      <c r="A60" s="272" t="s">
        <v>1012</v>
      </c>
      <c r="B60" s="275">
        <v>30000</v>
      </c>
      <c r="C60" s="264"/>
      <c r="D60" s="267">
        <v>0</v>
      </c>
    </row>
    <row r="61" spans="1:4" s="258" customFormat="1" ht="14.25" x14ac:dyDescent="0.2">
      <c r="A61" s="272" t="s">
        <v>316</v>
      </c>
      <c r="B61" s="275">
        <v>46000</v>
      </c>
      <c r="C61" s="264"/>
      <c r="D61" s="267">
        <v>0</v>
      </c>
    </row>
    <row r="62" spans="1:4" s="258" customFormat="1" ht="14.25" x14ac:dyDescent="0.2">
      <c r="A62" s="272" t="s">
        <v>310</v>
      </c>
      <c r="B62" s="275">
        <v>30000</v>
      </c>
      <c r="C62" s="264"/>
      <c r="D62" s="267">
        <v>0</v>
      </c>
    </row>
    <row r="63" spans="1:4" s="258" customFormat="1" ht="14.25" x14ac:dyDescent="0.2">
      <c r="A63" s="272" t="s">
        <v>321</v>
      </c>
      <c r="B63" s="275">
        <v>31000</v>
      </c>
      <c r="C63" s="264"/>
      <c r="D63" s="267">
        <v>0</v>
      </c>
    </row>
    <row r="64" spans="1:4" s="258" customFormat="1" ht="14.25" x14ac:dyDescent="0.2">
      <c r="A64" s="272" t="s">
        <v>301</v>
      </c>
      <c r="B64" s="275">
        <v>33000</v>
      </c>
      <c r="C64" s="264"/>
      <c r="D64" s="267">
        <v>0</v>
      </c>
    </row>
    <row r="65" spans="1:4" s="258" customFormat="1" ht="14.25" x14ac:dyDescent="0.2">
      <c r="A65" s="272" t="s">
        <v>1013</v>
      </c>
      <c r="B65" s="275">
        <v>30000</v>
      </c>
      <c r="C65" s="264"/>
      <c r="D65" s="267">
        <v>0</v>
      </c>
    </row>
    <row r="66" spans="1:4" s="258" customFormat="1" ht="14.25" x14ac:dyDescent="0.2">
      <c r="A66" s="272" t="s">
        <v>314</v>
      </c>
      <c r="B66" s="275">
        <v>30000</v>
      </c>
      <c r="C66" s="264"/>
      <c r="D66" s="267">
        <v>0</v>
      </c>
    </row>
    <row r="67" spans="1:4" s="258" customFormat="1" ht="14.25" x14ac:dyDescent="0.2">
      <c r="A67" s="272" t="s">
        <v>1014</v>
      </c>
      <c r="B67" s="275">
        <v>30000</v>
      </c>
      <c r="C67" s="264"/>
      <c r="D67" s="267">
        <v>0</v>
      </c>
    </row>
    <row r="68" spans="1:4" s="258" customFormat="1" ht="14.25" x14ac:dyDescent="0.2">
      <c r="A68" s="272" t="s">
        <v>1015</v>
      </c>
      <c r="B68" s="275">
        <v>30000</v>
      </c>
      <c r="C68" s="264"/>
      <c r="D68" s="267">
        <v>0</v>
      </c>
    </row>
    <row r="69" spans="1:4" s="258" customFormat="1" ht="14.25" x14ac:dyDescent="0.2">
      <c r="A69" s="272" t="s">
        <v>1016</v>
      </c>
      <c r="B69" s="275">
        <v>30000</v>
      </c>
      <c r="C69" s="264"/>
      <c r="D69" s="267">
        <v>0</v>
      </c>
    </row>
    <row r="70" spans="1:4" s="258" customFormat="1" ht="14.25" x14ac:dyDescent="0.2">
      <c r="A70" s="272" t="s">
        <v>1017</v>
      </c>
      <c r="B70" s="275">
        <v>30000</v>
      </c>
      <c r="C70" s="264"/>
      <c r="D70" s="267">
        <v>0</v>
      </c>
    </row>
    <row r="71" spans="1:4" s="258" customFormat="1" ht="14.25" x14ac:dyDescent="0.2">
      <c r="A71" s="272" t="s">
        <v>436</v>
      </c>
      <c r="B71" s="275">
        <v>30000</v>
      </c>
      <c r="C71" s="264"/>
      <c r="D71" s="267">
        <v>0</v>
      </c>
    </row>
    <row r="72" spans="1:4" s="258" customFormat="1" ht="14.25" x14ac:dyDescent="0.2">
      <c r="A72" s="272" t="s">
        <v>309</v>
      </c>
      <c r="B72" s="275">
        <v>30000</v>
      </c>
      <c r="C72" s="264"/>
      <c r="D72" s="267">
        <v>0</v>
      </c>
    </row>
    <row r="73" spans="1:4" s="258" customFormat="1" ht="14.25" x14ac:dyDescent="0.2">
      <c r="A73" s="272" t="s">
        <v>471</v>
      </c>
      <c r="B73" s="275">
        <v>35000</v>
      </c>
      <c r="C73" s="264"/>
      <c r="D73" s="267">
        <v>0</v>
      </c>
    </row>
    <row r="74" spans="1:4" s="258" customFormat="1" ht="14.25" x14ac:dyDescent="0.2">
      <c r="A74" s="272" t="s">
        <v>1018</v>
      </c>
      <c r="B74" s="275">
        <v>30000</v>
      </c>
      <c r="C74" s="264"/>
      <c r="D74" s="267">
        <v>0</v>
      </c>
    </row>
    <row r="75" spans="1:4" s="258" customFormat="1" ht="14.25" x14ac:dyDescent="0.2">
      <c r="A75" s="272" t="s">
        <v>986</v>
      </c>
      <c r="B75" s="275">
        <v>30000</v>
      </c>
      <c r="C75" s="264"/>
      <c r="D75" s="291">
        <v>0</v>
      </c>
    </row>
    <row r="76" spans="1:4" s="258" customFormat="1" ht="15" thickBot="1" x14ac:dyDescent="0.25">
      <c r="A76" s="272" t="s">
        <v>1019</v>
      </c>
      <c r="B76" s="275">
        <v>30000</v>
      </c>
      <c r="C76" s="264"/>
      <c r="D76" s="267">
        <v>0</v>
      </c>
    </row>
    <row r="77" spans="1:4" s="258" customFormat="1" ht="16.5" thickTop="1" thickBot="1" x14ac:dyDescent="0.3">
      <c r="A77" s="317" t="s">
        <v>6</v>
      </c>
      <c r="B77" s="318">
        <f>SUM(B54:B76)</f>
        <v>800000</v>
      </c>
      <c r="C77" s="264"/>
      <c r="D77" s="319">
        <f>SUM(D54:D76)</f>
        <v>0</v>
      </c>
    </row>
    <row r="78" spans="1:4" s="258" customFormat="1" ht="15" thickTop="1" x14ac:dyDescent="0.2">
      <c r="A78" s="647"/>
      <c r="B78" s="647"/>
      <c r="C78" s="268"/>
      <c r="D78" s="28"/>
    </row>
    <row r="79" spans="1:4" s="258" customFormat="1" ht="30" customHeight="1" x14ac:dyDescent="0.25">
      <c r="A79" s="638" t="s">
        <v>1070</v>
      </c>
      <c r="B79" s="638"/>
      <c r="C79" s="638"/>
      <c r="D79" s="638"/>
    </row>
    <row r="80" spans="1:4" s="258" customFormat="1" ht="15.75" customHeight="1" thickBot="1" x14ac:dyDescent="0.25">
      <c r="C80" s="280"/>
      <c r="D80" s="21" t="s">
        <v>2</v>
      </c>
    </row>
    <row r="81" spans="1:4" ht="14.25" thickTop="1" thickBot="1" x14ac:dyDescent="0.25">
      <c r="A81" s="244" t="s">
        <v>4</v>
      </c>
      <c r="B81" s="245" t="s">
        <v>5</v>
      </c>
      <c r="C81" s="38"/>
      <c r="D81" s="246" t="s">
        <v>13</v>
      </c>
    </row>
    <row r="82" spans="1:4" s="258" customFormat="1" ht="15" thickTop="1" x14ac:dyDescent="0.2">
      <c r="A82" s="272" t="s">
        <v>985</v>
      </c>
      <c r="B82" s="275">
        <v>700000</v>
      </c>
      <c r="C82" s="256"/>
      <c r="D82" s="292">
        <v>0</v>
      </c>
    </row>
    <row r="83" spans="1:4" s="258" customFormat="1" ht="14.25" x14ac:dyDescent="0.2">
      <c r="A83" s="272" t="s">
        <v>1020</v>
      </c>
      <c r="B83" s="275">
        <v>575000</v>
      </c>
      <c r="C83" s="264"/>
      <c r="D83" s="267">
        <v>0</v>
      </c>
    </row>
    <row r="84" spans="1:4" s="258" customFormat="1" ht="14.25" x14ac:dyDescent="0.2">
      <c r="A84" s="272" t="s">
        <v>351</v>
      </c>
      <c r="B84" s="275">
        <v>450000</v>
      </c>
      <c r="C84" s="264"/>
      <c r="D84" s="267">
        <v>0</v>
      </c>
    </row>
    <row r="85" spans="1:4" s="258" customFormat="1" ht="14.25" x14ac:dyDescent="0.2">
      <c r="A85" s="272" t="s">
        <v>136</v>
      </c>
      <c r="B85" s="275">
        <v>400000</v>
      </c>
      <c r="C85" s="264"/>
      <c r="D85" s="267">
        <v>0</v>
      </c>
    </row>
    <row r="86" spans="1:4" s="258" customFormat="1" ht="14.25" x14ac:dyDescent="0.2">
      <c r="A86" s="272" t="s">
        <v>1021</v>
      </c>
      <c r="B86" s="275">
        <v>400000</v>
      </c>
      <c r="C86" s="264"/>
      <c r="D86" s="267">
        <v>0</v>
      </c>
    </row>
    <row r="87" spans="1:4" s="258" customFormat="1" ht="14.25" x14ac:dyDescent="0.2">
      <c r="A87" s="272" t="s">
        <v>1022</v>
      </c>
      <c r="B87" s="275">
        <v>400000</v>
      </c>
      <c r="C87" s="264"/>
      <c r="D87" s="267">
        <v>0</v>
      </c>
    </row>
    <row r="88" spans="1:4" s="258" customFormat="1" ht="14.25" x14ac:dyDescent="0.2">
      <c r="A88" s="272" t="s">
        <v>1023</v>
      </c>
      <c r="B88" s="275">
        <v>350000</v>
      </c>
      <c r="C88" s="264"/>
      <c r="D88" s="267">
        <v>0</v>
      </c>
    </row>
    <row r="89" spans="1:4" s="258" customFormat="1" ht="14.25" x14ac:dyDescent="0.2">
      <c r="A89" s="272" t="s">
        <v>1024</v>
      </c>
      <c r="B89" s="275">
        <v>300000</v>
      </c>
      <c r="C89" s="264"/>
      <c r="D89" s="267">
        <v>0</v>
      </c>
    </row>
    <row r="90" spans="1:4" s="258" customFormat="1" ht="14.25" x14ac:dyDescent="0.2">
      <c r="A90" s="272" t="s">
        <v>1025</v>
      </c>
      <c r="B90" s="275">
        <v>300000</v>
      </c>
      <c r="C90" s="264"/>
      <c r="D90" s="267">
        <v>0</v>
      </c>
    </row>
    <row r="91" spans="1:4" s="258" customFormat="1" ht="14.25" x14ac:dyDescent="0.2">
      <c r="A91" s="272" t="s">
        <v>436</v>
      </c>
      <c r="B91" s="275">
        <v>300000</v>
      </c>
      <c r="C91" s="264"/>
      <c r="D91" s="267">
        <v>0</v>
      </c>
    </row>
    <row r="92" spans="1:4" s="258" customFormat="1" ht="14.25" x14ac:dyDescent="0.2">
      <c r="A92" s="272" t="s">
        <v>1026</v>
      </c>
      <c r="B92" s="275">
        <v>300000</v>
      </c>
      <c r="C92" s="264"/>
      <c r="D92" s="267">
        <v>0</v>
      </c>
    </row>
    <row r="93" spans="1:4" s="258" customFormat="1" ht="14.25" x14ac:dyDescent="0.2">
      <c r="A93" s="272" t="s">
        <v>1027</v>
      </c>
      <c r="B93" s="275">
        <v>250000</v>
      </c>
      <c r="C93" s="264"/>
      <c r="D93" s="267">
        <v>0</v>
      </c>
    </row>
    <row r="94" spans="1:4" s="258" customFormat="1" ht="14.25" x14ac:dyDescent="0.2">
      <c r="A94" s="272" t="s">
        <v>132</v>
      </c>
      <c r="B94" s="275">
        <v>280000</v>
      </c>
      <c r="C94" s="264"/>
      <c r="D94" s="267">
        <v>0</v>
      </c>
    </row>
    <row r="95" spans="1:4" s="258" customFormat="1" ht="14.25" x14ac:dyDescent="0.2">
      <c r="A95" s="272" t="s">
        <v>1028</v>
      </c>
      <c r="B95" s="275">
        <v>250000</v>
      </c>
      <c r="C95" s="264"/>
      <c r="D95" s="267">
        <v>0</v>
      </c>
    </row>
    <row r="96" spans="1:4" s="258" customFormat="1" ht="14.25" x14ac:dyDescent="0.2">
      <c r="A96" s="272" t="s">
        <v>1029</v>
      </c>
      <c r="B96" s="275">
        <v>200000</v>
      </c>
      <c r="C96" s="264"/>
      <c r="D96" s="267">
        <v>0</v>
      </c>
    </row>
    <row r="97" spans="1:4" s="258" customFormat="1" ht="14.25" x14ac:dyDescent="0.2">
      <c r="A97" s="272" t="s">
        <v>1030</v>
      </c>
      <c r="B97" s="275">
        <v>140000</v>
      </c>
      <c r="C97" s="264"/>
      <c r="D97" s="267">
        <v>0</v>
      </c>
    </row>
    <row r="98" spans="1:4" s="258" customFormat="1" ht="14.25" x14ac:dyDescent="0.2">
      <c r="A98" s="272" t="s">
        <v>1031</v>
      </c>
      <c r="B98" s="275">
        <v>200000</v>
      </c>
      <c r="C98" s="264"/>
      <c r="D98" s="267">
        <v>0</v>
      </c>
    </row>
    <row r="99" spans="1:4" s="258" customFormat="1" ht="14.25" x14ac:dyDescent="0.2">
      <c r="A99" s="272" t="s">
        <v>1032</v>
      </c>
      <c r="B99" s="275">
        <v>0</v>
      </c>
      <c r="C99" s="264"/>
      <c r="D99" s="267">
        <v>0</v>
      </c>
    </row>
    <row r="100" spans="1:4" s="258" customFormat="1" ht="14.25" x14ac:dyDescent="0.2">
      <c r="A100" s="272" t="s">
        <v>991</v>
      </c>
      <c r="B100" s="275">
        <v>0</v>
      </c>
      <c r="C100" s="264"/>
      <c r="D100" s="267">
        <v>0</v>
      </c>
    </row>
    <row r="101" spans="1:4" s="258" customFormat="1" ht="14.25" x14ac:dyDescent="0.2">
      <c r="A101" s="272" t="s">
        <v>1033</v>
      </c>
      <c r="B101" s="275">
        <v>200000</v>
      </c>
      <c r="C101" s="264"/>
      <c r="D101" s="267">
        <v>0</v>
      </c>
    </row>
    <row r="102" spans="1:4" s="258" customFormat="1" ht="15" thickBot="1" x14ac:dyDescent="0.25">
      <c r="A102" s="288" t="s">
        <v>1034</v>
      </c>
      <c r="B102" s="289">
        <v>105000</v>
      </c>
      <c r="C102" s="264"/>
      <c r="D102" s="277">
        <v>0</v>
      </c>
    </row>
    <row r="103" spans="1:4" ht="13.5" thickTop="1" x14ac:dyDescent="0.2"/>
    <row r="104" spans="1:4" s="268" customFormat="1" ht="15" thickBot="1" x14ac:dyDescent="0.25">
      <c r="A104" s="322"/>
      <c r="B104" s="323"/>
      <c r="D104" s="21" t="s">
        <v>2</v>
      </c>
    </row>
    <row r="105" spans="1:4" s="268" customFormat="1" ht="15.75" thickTop="1" thickBot="1" x14ac:dyDescent="0.25">
      <c r="A105" s="244" t="s">
        <v>4</v>
      </c>
      <c r="B105" s="245" t="s">
        <v>5</v>
      </c>
      <c r="C105" s="38"/>
      <c r="D105" s="246" t="s">
        <v>13</v>
      </c>
    </row>
    <row r="106" spans="1:4" s="258" customFormat="1" ht="15" thickTop="1" x14ac:dyDescent="0.2">
      <c r="A106" s="272" t="s">
        <v>1035</v>
      </c>
      <c r="B106" s="275">
        <v>100000</v>
      </c>
      <c r="C106" s="264"/>
      <c r="D106" s="267">
        <v>0</v>
      </c>
    </row>
    <row r="107" spans="1:4" s="258" customFormat="1" ht="14.25" x14ac:dyDescent="0.2">
      <c r="A107" s="285" t="s">
        <v>1036</v>
      </c>
      <c r="B107" s="275">
        <v>100000</v>
      </c>
      <c r="C107" s="264"/>
      <c r="D107" s="325">
        <v>0</v>
      </c>
    </row>
    <row r="108" spans="1:4" s="258" customFormat="1" ht="14.25" x14ac:dyDescent="0.2">
      <c r="A108" s="305" t="s">
        <v>1037</v>
      </c>
      <c r="B108" s="320">
        <v>100000</v>
      </c>
      <c r="C108" s="264"/>
      <c r="D108" s="321">
        <v>0</v>
      </c>
    </row>
    <row r="109" spans="1:4" s="258" customFormat="1" ht="14.25" x14ac:dyDescent="0.2">
      <c r="A109" s="272" t="s">
        <v>1038</v>
      </c>
      <c r="B109" s="275">
        <v>100000</v>
      </c>
      <c r="C109" s="264"/>
      <c r="D109" s="267">
        <v>0</v>
      </c>
    </row>
    <row r="110" spans="1:4" s="258" customFormat="1" ht="14.25" x14ac:dyDescent="0.2">
      <c r="A110" s="272" t="s">
        <v>1039</v>
      </c>
      <c r="B110" s="275">
        <v>100000</v>
      </c>
      <c r="C110" s="264"/>
      <c r="D110" s="267">
        <v>0</v>
      </c>
    </row>
    <row r="111" spans="1:4" s="258" customFormat="1" ht="15" thickBot="1" x14ac:dyDescent="0.25">
      <c r="A111" s="272" t="s">
        <v>1040</v>
      </c>
      <c r="B111" s="275">
        <v>100000</v>
      </c>
      <c r="C111" s="264"/>
      <c r="D111" s="291">
        <v>0</v>
      </c>
    </row>
    <row r="112" spans="1:4" s="258" customFormat="1" ht="16.5" thickTop="1" thickBot="1" x14ac:dyDescent="0.3">
      <c r="A112" s="317" t="s">
        <v>6</v>
      </c>
      <c r="B112" s="318">
        <f>SUM(B82:B111)</f>
        <v>6700000</v>
      </c>
      <c r="C112" s="264"/>
      <c r="D112" s="319">
        <f>SUM(D82:D111)</f>
        <v>0</v>
      </c>
    </row>
    <row r="113" spans="1:4" ht="13.5" thickTop="1" x14ac:dyDescent="0.2">
      <c r="A113" s="198"/>
      <c r="B113" s="31"/>
      <c r="C113" s="30"/>
      <c r="D113" s="19"/>
    </row>
    <row r="114" spans="1:4" ht="30.75" hidden="1" customHeight="1" thickBot="1" x14ac:dyDescent="0.25">
      <c r="A114" s="641" t="s">
        <v>122</v>
      </c>
      <c r="B114" s="642"/>
      <c r="C114" s="34"/>
      <c r="D114" s="21" t="s">
        <v>2</v>
      </c>
    </row>
    <row r="115" spans="1:4" ht="14.25" hidden="1" thickTop="1" thickBot="1" x14ac:dyDescent="0.25">
      <c r="A115" s="35" t="s">
        <v>4</v>
      </c>
      <c r="B115" s="186" t="s">
        <v>5</v>
      </c>
      <c r="C115" s="38"/>
      <c r="D115" s="14" t="s">
        <v>13</v>
      </c>
    </row>
    <row r="116" spans="1:4" ht="13.5" hidden="1" thickTop="1" x14ac:dyDescent="0.2">
      <c r="A116" s="192"/>
      <c r="B116" s="193"/>
      <c r="C116" s="40"/>
      <c r="D116" s="15"/>
    </row>
    <row r="117" spans="1:4" hidden="1" x14ac:dyDescent="0.2">
      <c r="A117" s="194"/>
      <c r="B117" s="195"/>
      <c r="C117" s="40"/>
      <c r="D117" s="41"/>
    </row>
    <row r="118" spans="1:4" ht="13.5" hidden="1" thickBot="1" x14ac:dyDescent="0.25">
      <c r="A118" s="196"/>
      <c r="B118" s="197"/>
      <c r="C118" s="40"/>
      <c r="D118" s="15"/>
    </row>
    <row r="119" spans="1:4" ht="14.25" hidden="1" thickTop="1" thickBot="1" x14ac:dyDescent="0.25">
      <c r="A119" s="187"/>
      <c r="B119" s="188"/>
      <c r="C119" s="40"/>
      <c r="D119" s="13"/>
    </row>
    <row r="120" spans="1:4" ht="13.5" thickBot="1" x14ac:dyDescent="0.25"/>
    <row r="121" spans="1:4" s="226" customFormat="1" ht="24.95" customHeight="1" thickTop="1" thickBot="1" x14ac:dyDescent="0.25">
      <c r="A121" s="269" t="s">
        <v>227</v>
      </c>
      <c r="B121" s="270">
        <f>B112+B24+B45+B77</f>
        <v>9400000</v>
      </c>
      <c r="C121" s="225"/>
      <c r="D121" s="271">
        <f>D24+D45+D77+D112</f>
        <v>20000</v>
      </c>
    </row>
    <row r="122" spans="1:4" ht="13.5" thickTop="1" x14ac:dyDescent="0.2">
      <c r="B122" s="247">
        <v>4916800</v>
      </c>
      <c r="C122" s="247"/>
      <c r="D122" s="247">
        <v>553503</v>
      </c>
    </row>
    <row r="123" spans="1:4" x14ac:dyDescent="0.2">
      <c r="B123" s="248">
        <f>B121+B122</f>
        <v>14316800</v>
      </c>
      <c r="C123" s="247"/>
      <c r="D123" s="248">
        <f>D121+D122</f>
        <v>573503</v>
      </c>
    </row>
    <row r="124" spans="1:4" x14ac:dyDescent="0.2">
      <c r="B124" s="247"/>
      <c r="C124" s="247"/>
      <c r="D124" s="247"/>
    </row>
  </sheetData>
  <mergeCells count="6">
    <mergeCell ref="A114:B114"/>
    <mergeCell ref="A4:B4"/>
    <mergeCell ref="A78:B78"/>
    <mergeCell ref="A27:D27"/>
    <mergeCell ref="A51:D51"/>
    <mergeCell ref="A79:D79"/>
  </mergeCells>
  <pageMargins left="0.70866141732283472" right="0.70866141732283472" top="0.78740157480314965" bottom="0.78740157480314965" header="0.31496062992125984" footer="0.11811023622047245"/>
  <pageSetup paperSize="9" scale="95" firstPageNumber="255" orientation="portrait" useFirstPageNumber="1" r:id="rId1"/>
  <headerFooter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2016&amp;R&amp;"Arial,Kurzíva"Strana &amp;P (celkem 500)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29"/>
  <sheetViews>
    <sheetView tabSelected="1"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50.7109375" style="32" customWidth="1"/>
    <col min="2" max="2" width="20.7109375" style="32" customWidth="1"/>
    <col min="3" max="3" width="1.7109375" style="32" customWidth="1"/>
    <col min="4" max="4" width="20.7109375" style="32" customWidth="1"/>
    <col min="5" max="16384" width="9.140625" style="32"/>
  </cols>
  <sheetData>
    <row r="1" spans="1:4" ht="33" customHeight="1" x14ac:dyDescent="0.25">
      <c r="A1" s="649" t="s">
        <v>2185</v>
      </c>
      <c r="B1" s="650"/>
      <c r="C1" s="650"/>
      <c r="D1" s="650"/>
    </row>
    <row r="2" spans="1:4" s="258" customFormat="1" ht="33" customHeight="1" x14ac:dyDescent="0.25">
      <c r="A2" s="423"/>
      <c r="B2" s="424"/>
      <c r="C2" s="424"/>
      <c r="D2" s="424"/>
    </row>
    <row r="3" spans="1:4" ht="33" customHeight="1" thickBot="1" x14ac:dyDescent="0.3">
      <c r="A3" s="651" t="s">
        <v>1064</v>
      </c>
      <c r="B3" s="652"/>
      <c r="C3" s="34"/>
      <c r="D3" s="21" t="s">
        <v>2</v>
      </c>
    </row>
    <row r="4" spans="1:4" ht="14.25" thickTop="1" thickBot="1" x14ac:dyDescent="0.25">
      <c r="A4" s="244" t="s">
        <v>4</v>
      </c>
      <c r="B4" s="245" t="s">
        <v>5</v>
      </c>
      <c r="C4" s="38"/>
      <c r="D4" s="246" t="s">
        <v>13</v>
      </c>
    </row>
    <row r="5" spans="1:4" s="258" customFormat="1" ht="15" thickTop="1" x14ac:dyDescent="0.2">
      <c r="A5" s="254" t="s">
        <v>837</v>
      </c>
      <c r="B5" s="255">
        <v>2500000</v>
      </c>
      <c r="C5" s="256"/>
      <c r="D5" s="257">
        <v>0</v>
      </c>
    </row>
    <row r="6" spans="1:4" s="258" customFormat="1" ht="14.25" x14ac:dyDescent="0.2">
      <c r="A6" s="259" t="s">
        <v>786</v>
      </c>
      <c r="B6" s="260">
        <v>1158416</v>
      </c>
      <c r="C6" s="256"/>
      <c r="D6" s="261">
        <v>0</v>
      </c>
    </row>
    <row r="7" spans="1:4" s="258" customFormat="1" ht="14.25" x14ac:dyDescent="0.2">
      <c r="A7" s="259" t="s">
        <v>417</v>
      </c>
      <c r="B7" s="260">
        <v>488824.5</v>
      </c>
      <c r="C7" s="256"/>
      <c r="D7" s="261">
        <v>0</v>
      </c>
    </row>
    <row r="8" spans="1:4" s="258" customFormat="1" ht="14.25" x14ac:dyDescent="0.2">
      <c r="A8" s="259" t="s">
        <v>402</v>
      </c>
      <c r="B8" s="260">
        <v>3000000</v>
      </c>
      <c r="C8" s="256"/>
      <c r="D8" s="261">
        <v>273723.89</v>
      </c>
    </row>
    <row r="9" spans="1:4" s="258" customFormat="1" ht="14.25" x14ac:dyDescent="0.2">
      <c r="A9" s="259" t="s">
        <v>353</v>
      </c>
      <c r="B9" s="260">
        <v>267763</v>
      </c>
      <c r="C9" s="256"/>
      <c r="D9" s="261">
        <v>0</v>
      </c>
    </row>
    <row r="10" spans="1:4" s="258" customFormat="1" ht="14.25" x14ac:dyDescent="0.2">
      <c r="A10" s="259" t="s">
        <v>711</v>
      </c>
      <c r="B10" s="260">
        <v>1948949</v>
      </c>
      <c r="C10" s="256"/>
      <c r="D10" s="261">
        <v>0</v>
      </c>
    </row>
    <row r="11" spans="1:4" s="258" customFormat="1" ht="15" thickBot="1" x14ac:dyDescent="0.25">
      <c r="A11" s="262" t="s">
        <v>838</v>
      </c>
      <c r="B11" s="263">
        <v>619663</v>
      </c>
      <c r="C11" s="264"/>
      <c r="D11" s="265">
        <v>0</v>
      </c>
    </row>
    <row r="12" spans="1:4" s="258" customFormat="1" ht="16.5" thickTop="1" thickBot="1" x14ac:dyDescent="0.3">
      <c r="A12" s="312" t="s">
        <v>6</v>
      </c>
      <c r="B12" s="313">
        <f>SUM(B5:B11)</f>
        <v>9983615.5</v>
      </c>
      <c r="C12" s="264"/>
      <c r="D12" s="314">
        <f>SUM(D5:D11)</f>
        <v>273723.89</v>
      </c>
    </row>
    <row r="13" spans="1:4" ht="13.5" thickTop="1" x14ac:dyDescent="0.2">
      <c r="A13" s="31"/>
      <c r="B13" s="19"/>
      <c r="C13" s="30"/>
      <c r="D13" s="19"/>
    </row>
    <row r="14" spans="1:4" ht="38.25" customHeight="1" thickBot="1" x14ac:dyDescent="0.3">
      <c r="A14" s="651" t="s">
        <v>1065</v>
      </c>
      <c r="B14" s="651"/>
      <c r="C14" s="34"/>
      <c r="D14" s="21" t="s">
        <v>2</v>
      </c>
    </row>
    <row r="15" spans="1:4" ht="14.25" thickTop="1" thickBot="1" x14ac:dyDescent="0.25">
      <c r="A15" s="244" t="s">
        <v>4</v>
      </c>
      <c r="B15" s="245" t="s">
        <v>5</v>
      </c>
      <c r="C15" s="38"/>
      <c r="D15" s="246" t="s">
        <v>13</v>
      </c>
    </row>
    <row r="16" spans="1:4" s="258" customFormat="1" ht="15" thickTop="1" x14ac:dyDescent="0.2">
      <c r="A16" s="259" t="s">
        <v>435</v>
      </c>
      <c r="B16" s="266">
        <v>1771200</v>
      </c>
      <c r="C16" s="264"/>
      <c r="D16" s="267">
        <v>0</v>
      </c>
    </row>
    <row r="17" spans="1:4" s="258" customFormat="1" ht="14.25" x14ac:dyDescent="0.2">
      <c r="A17" s="259" t="s">
        <v>385</v>
      </c>
      <c r="B17" s="266">
        <v>1660000</v>
      </c>
      <c r="C17" s="264"/>
      <c r="D17" s="267">
        <v>0</v>
      </c>
    </row>
    <row r="18" spans="1:4" s="258" customFormat="1" ht="14.25" x14ac:dyDescent="0.2">
      <c r="A18" s="259" t="s">
        <v>429</v>
      </c>
      <c r="B18" s="266">
        <v>1000000</v>
      </c>
      <c r="C18" s="264"/>
      <c r="D18" s="267">
        <v>5445</v>
      </c>
    </row>
    <row r="19" spans="1:4" s="258" customFormat="1" ht="14.25" x14ac:dyDescent="0.2">
      <c r="A19" s="259" t="s">
        <v>422</v>
      </c>
      <c r="B19" s="266">
        <v>3000000</v>
      </c>
      <c r="C19" s="264"/>
      <c r="D19" s="267">
        <v>0</v>
      </c>
    </row>
    <row r="20" spans="1:4" s="258" customFormat="1" ht="14.25" x14ac:dyDescent="0.2">
      <c r="A20" s="259" t="s">
        <v>839</v>
      </c>
      <c r="B20" s="266">
        <v>417563.12</v>
      </c>
      <c r="C20" s="264"/>
      <c r="D20" s="267">
        <v>0</v>
      </c>
    </row>
    <row r="21" spans="1:4" s="258" customFormat="1" ht="14.25" x14ac:dyDescent="0.2">
      <c r="A21" s="259" t="s">
        <v>727</v>
      </c>
      <c r="B21" s="266">
        <v>1451831.16</v>
      </c>
      <c r="C21" s="264"/>
      <c r="D21" s="267">
        <v>0</v>
      </c>
    </row>
    <row r="22" spans="1:4" s="258" customFormat="1" ht="14.25" x14ac:dyDescent="0.2">
      <c r="A22" s="259" t="s">
        <v>417</v>
      </c>
      <c r="B22" s="266">
        <v>313129.5</v>
      </c>
      <c r="C22" s="264"/>
      <c r="D22" s="267">
        <v>0</v>
      </c>
    </row>
    <row r="23" spans="1:4" s="258" customFormat="1" ht="14.25" x14ac:dyDescent="0.2">
      <c r="A23" s="259" t="s">
        <v>328</v>
      </c>
      <c r="B23" s="266">
        <v>490000</v>
      </c>
      <c r="C23" s="264"/>
      <c r="D23" s="267">
        <v>135406.47</v>
      </c>
    </row>
    <row r="24" spans="1:4" s="258" customFormat="1" ht="14.25" x14ac:dyDescent="0.2">
      <c r="A24" s="259" t="s">
        <v>382</v>
      </c>
      <c r="B24" s="266">
        <v>3000000</v>
      </c>
      <c r="C24" s="264"/>
      <c r="D24" s="267">
        <v>0</v>
      </c>
    </row>
    <row r="25" spans="1:4" s="258" customFormat="1" ht="15" thickBot="1" x14ac:dyDescent="0.25">
      <c r="A25" s="259" t="s">
        <v>399</v>
      </c>
      <c r="B25" s="266">
        <v>1318051</v>
      </c>
      <c r="C25" s="264"/>
      <c r="D25" s="267">
        <v>0</v>
      </c>
    </row>
    <row r="26" spans="1:4" s="258" customFormat="1" ht="16.5" thickTop="1" thickBot="1" x14ac:dyDescent="0.3">
      <c r="A26" s="312" t="s">
        <v>6</v>
      </c>
      <c r="B26" s="313">
        <f>SUM(B16:B25)</f>
        <v>14421774.779999999</v>
      </c>
      <c r="C26" s="264"/>
      <c r="D26" s="313">
        <f>SUM(D16:D25)</f>
        <v>140851.47</v>
      </c>
    </row>
    <row r="27" spans="1:4" s="258" customFormat="1" ht="15.75" thickTop="1" thickBot="1" x14ac:dyDescent="0.25">
      <c r="A27" s="268"/>
      <c r="B27" s="28"/>
      <c r="C27" s="268"/>
      <c r="D27" s="28"/>
    </row>
    <row r="28" spans="1:4" s="226" customFormat="1" ht="24.95" customHeight="1" thickTop="1" thickBot="1" x14ac:dyDescent="0.25">
      <c r="A28" s="269" t="s">
        <v>227</v>
      </c>
      <c r="B28" s="270">
        <f>B26+B12</f>
        <v>24405390.280000001</v>
      </c>
      <c r="C28" s="225"/>
      <c r="D28" s="271">
        <f>D26+D12</f>
        <v>414575.35999999999</v>
      </c>
    </row>
    <row r="29" spans="1:4" ht="13.5" thickTop="1" x14ac:dyDescent="0.2">
      <c r="A29" s="637"/>
      <c r="B29" s="637"/>
      <c r="C29" s="30"/>
      <c r="D29" s="19"/>
    </row>
  </sheetData>
  <mergeCells count="4">
    <mergeCell ref="A1:D1"/>
    <mergeCell ref="A3:B3"/>
    <mergeCell ref="A14:B14"/>
    <mergeCell ref="A29:B29"/>
  </mergeCells>
  <pageMargins left="0.70866141732283472" right="0.70866141732283472" top="0.78740157480314965" bottom="0.78740157480314965" header="0.31496062992125984" footer="0.31496062992125984"/>
  <pageSetup paperSize="9" scale="95" firstPageNumber="258" orientation="portrait" useFirstPageNumber="1" r:id="rId1"/>
  <headerFooter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2016&amp;R&amp;"Arial,Kurzíva"Strana &amp;P (celkem 500)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CCFFFF"/>
  </sheetPr>
  <dimension ref="A1:T1585"/>
  <sheetViews>
    <sheetView showGridLines="0" tabSelected="1" view="pageBreakPreview" topLeftCell="B1" zoomScaleNormal="100" zoomScaleSheetLayoutView="100" workbookViewId="0">
      <selection activeCell="M17" sqref="M17"/>
    </sheetView>
  </sheetViews>
  <sheetFormatPr defaultColWidth="9.140625" defaultRowHeight="12.75" x14ac:dyDescent="0.2"/>
  <cols>
    <col min="1" max="1" width="3" style="3" hidden="1" customWidth="1"/>
    <col min="2" max="2" width="50.85546875" style="25" customWidth="1"/>
    <col min="3" max="3" width="20.7109375" style="18" customWidth="1"/>
    <col min="4" max="4" width="1.7109375" style="4" customWidth="1"/>
    <col min="5" max="5" width="19.140625" style="23" customWidth="1"/>
    <col min="6" max="6" width="2.7109375" style="10" customWidth="1"/>
    <col min="7" max="7" width="15.140625" style="5" customWidth="1"/>
    <col min="8" max="8" width="16.28515625" style="11" customWidth="1"/>
    <col min="9" max="9" width="14.140625" style="2" customWidth="1"/>
    <col min="10" max="10" width="14.140625" style="1" customWidth="1"/>
    <col min="11" max="11" width="15.85546875" style="1" customWidth="1"/>
    <col min="12" max="12" width="13.7109375" style="1" customWidth="1"/>
    <col min="13" max="13" width="14.85546875" style="1" customWidth="1"/>
    <col min="14" max="20" width="9.140625" style="1"/>
    <col min="21" max="16384" width="9.140625" style="6"/>
  </cols>
  <sheetData>
    <row r="1" spans="1:20" ht="18.75" customHeight="1" x14ac:dyDescent="0.25">
      <c r="A1" s="7"/>
      <c r="B1" s="8" t="s">
        <v>2183</v>
      </c>
      <c r="C1" s="20"/>
      <c r="D1" s="1"/>
      <c r="E1" s="19"/>
    </row>
    <row r="2" spans="1:20" ht="18.75" customHeight="1" x14ac:dyDescent="0.25">
      <c r="A2" s="7"/>
      <c r="B2" s="8"/>
      <c r="C2" s="20"/>
      <c r="D2" s="1"/>
      <c r="E2" s="19"/>
    </row>
    <row r="3" spans="1:20" ht="16.5" thickBot="1" x14ac:dyDescent="0.3">
      <c r="A3" s="219"/>
      <c r="B3" s="294" t="s">
        <v>228</v>
      </c>
      <c r="C3" s="26"/>
      <c r="D3" s="9"/>
      <c r="E3" s="21" t="s">
        <v>2</v>
      </c>
    </row>
    <row r="4" spans="1:20" ht="17.25" thickTop="1" thickBot="1" x14ac:dyDescent="0.3">
      <c r="A4" s="219"/>
      <c r="B4" s="244" t="s">
        <v>4</v>
      </c>
      <c r="C4" s="245" t="s">
        <v>5</v>
      </c>
      <c r="D4" s="27"/>
      <c r="E4" s="246" t="s">
        <v>13</v>
      </c>
    </row>
    <row r="5" spans="1:20" s="301" customFormat="1" ht="16.5" thickTop="1" thickBot="1" x14ac:dyDescent="0.3">
      <c r="A5" s="554"/>
      <c r="B5" s="444" t="s">
        <v>2176</v>
      </c>
      <c r="C5" s="555">
        <v>400000</v>
      </c>
      <c r="D5" s="374"/>
      <c r="E5" s="466">
        <v>0</v>
      </c>
      <c r="F5" s="297"/>
      <c r="G5" s="298"/>
      <c r="H5" s="299"/>
      <c r="I5" s="300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</row>
    <row r="6" spans="1:20" s="301" customFormat="1" ht="16.5" thickTop="1" thickBot="1" x14ac:dyDescent="0.3">
      <c r="A6" s="554"/>
      <c r="B6" s="350" t="s">
        <v>6</v>
      </c>
      <c r="C6" s="351">
        <f>C5</f>
        <v>400000</v>
      </c>
      <c r="D6" s="308"/>
      <c r="E6" s="314">
        <f>E5</f>
        <v>0</v>
      </c>
      <c r="F6" s="297"/>
      <c r="G6" s="298"/>
      <c r="H6" s="299"/>
      <c r="I6" s="300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</row>
    <row r="7" spans="1:20" ht="13.5" thickTop="1" x14ac:dyDescent="0.2">
      <c r="A7" s="7"/>
      <c r="B7" s="10"/>
      <c r="C7" s="20"/>
      <c r="D7" s="1"/>
      <c r="E7" s="19"/>
    </row>
    <row r="8" spans="1:20" s="301" customFormat="1" ht="15.75" thickBot="1" x14ac:dyDescent="0.3">
      <c r="A8" s="293"/>
      <c r="B8" s="294" t="s">
        <v>230</v>
      </c>
      <c r="C8" s="295"/>
      <c r="D8" s="296"/>
      <c r="E8" s="281" t="s">
        <v>2</v>
      </c>
      <c r="F8" s="297"/>
      <c r="G8" s="298"/>
      <c r="H8" s="299"/>
      <c r="I8" s="300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</row>
    <row r="9" spans="1:20" ht="14.25" thickTop="1" thickBot="1" x14ac:dyDescent="0.25">
      <c r="A9" s="220"/>
      <c r="B9" s="244" t="s">
        <v>4</v>
      </c>
      <c r="C9" s="245" t="s">
        <v>5</v>
      </c>
      <c r="D9" s="27"/>
      <c r="E9" s="246" t="s">
        <v>13</v>
      </c>
    </row>
    <row r="10" spans="1:20" s="301" customFormat="1" ht="15.75" thickTop="1" x14ac:dyDescent="0.25">
      <c r="A10" s="403"/>
      <c r="B10" s="369" t="s">
        <v>1178</v>
      </c>
      <c r="C10" s="345">
        <v>200000</v>
      </c>
      <c r="D10" s="303"/>
      <c r="E10" s="257">
        <v>0</v>
      </c>
      <c r="F10" s="297"/>
      <c r="G10" s="298"/>
      <c r="H10" s="299"/>
      <c r="I10" s="300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</row>
    <row r="11" spans="1:20" s="301" customFormat="1" ht="15" x14ac:dyDescent="0.25">
      <c r="A11" s="403"/>
      <c r="B11" s="369" t="s">
        <v>1179</v>
      </c>
      <c r="C11" s="346">
        <v>125000</v>
      </c>
      <c r="D11" s="303"/>
      <c r="E11" s="261">
        <v>0</v>
      </c>
      <c r="F11" s="297"/>
      <c r="G11" s="298"/>
      <c r="H11" s="299"/>
      <c r="I11" s="300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</row>
    <row r="12" spans="1:20" s="301" customFormat="1" ht="15" x14ac:dyDescent="0.25">
      <c r="A12" s="403"/>
      <c r="B12" s="369" t="s">
        <v>1180</v>
      </c>
      <c r="C12" s="346">
        <v>100000</v>
      </c>
      <c r="D12" s="303"/>
      <c r="E12" s="261">
        <v>0</v>
      </c>
      <c r="F12" s="297"/>
      <c r="G12" s="298"/>
      <c r="H12" s="299"/>
      <c r="I12" s="300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</row>
    <row r="13" spans="1:20" s="301" customFormat="1" ht="15.75" thickBot="1" x14ac:dyDescent="0.3">
      <c r="A13" s="403"/>
      <c r="B13" s="372" t="s">
        <v>231</v>
      </c>
      <c r="C13" s="348">
        <v>1500000</v>
      </c>
      <c r="D13" s="303"/>
      <c r="E13" s="352">
        <v>0</v>
      </c>
      <c r="F13" s="297"/>
      <c r="G13" s="298"/>
      <c r="H13" s="299"/>
      <c r="I13" s="300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</row>
    <row r="14" spans="1:20" s="301" customFormat="1" ht="16.5" thickTop="1" thickBot="1" x14ac:dyDescent="0.3">
      <c r="A14" s="293"/>
      <c r="B14" s="350" t="s">
        <v>6</v>
      </c>
      <c r="C14" s="351">
        <f>SUM(C10:C13)</f>
        <v>1925000</v>
      </c>
      <c r="D14" s="308"/>
      <c r="E14" s="314">
        <f>SUM(E10:E13)</f>
        <v>0</v>
      </c>
      <c r="F14" s="297"/>
      <c r="G14" s="298"/>
      <c r="H14" s="299"/>
      <c r="I14" s="300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</row>
    <row r="15" spans="1:20" s="301" customFormat="1" ht="15.75" thickTop="1" x14ac:dyDescent="0.25">
      <c r="A15" s="293"/>
      <c r="B15" s="297"/>
      <c r="C15" s="300"/>
      <c r="D15" s="297"/>
      <c r="E15" s="28"/>
      <c r="F15" s="297"/>
      <c r="G15" s="298"/>
      <c r="H15" s="299"/>
      <c r="I15" s="300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</row>
    <row r="16" spans="1:20" s="301" customFormat="1" ht="15.75" thickBot="1" x14ac:dyDescent="0.3">
      <c r="A16" s="293"/>
      <c r="B16" s="294" t="s">
        <v>626</v>
      </c>
      <c r="C16" s="295"/>
      <c r="D16" s="296"/>
      <c r="E16" s="281" t="s">
        <v>2</v>
      </c>
      <c r="F16" s="297"/>
      <c r="G16" s="298"/>
      <c r="H16" s="299"/>
      <c r="I16" s="300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</row>
    <row r="17" spans="1:20" ht="14.25" thickTop="1" thickBot="1" x14ac:dyDescent="0.25">
      <c r="A17" s="7"/>
      <c r="B17" s="244" t="s">
        <v>4</v>
      </c>
      <c r="C17" s="245" t="s">
        <v>5</v>
      </c>
      <c r="D17" s="27"/>
      <c r="E17" s="246" t="s">
        <v>13</v>
      </c>
    </row>
    <row r="18" spans="1:20" s="301" customFormat="1" ht="15.75" thickTop="1" x14ac:dyDescent="0.25">
      <c r="A18" s="403"/>
      <c r="B18" s="259" t="s">
        <v>627</v>
      </c>
      <c r="C18" s="345">
        <v>250000</v>
      </c>
      <c r="D18" s="303"/>
      <c r="E18" s="257">
        <v>69580</v>
      </c>
      <c r="F18" s="297"/>
      <c r="G18" s="298"/>
      <c r="H18" s="299"/>
      <c r="I18" s="300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</row>
    <row r="19" spans="1:20" s="301" customFormat="1" ht="15" x14ac:dyDescent="0.25">
      <c r="A19" s="403"/>
      <c r="B19" s="259" t="s">
        <v>628</v>
      </c>
      <c r="C19" s="346">
        <v>15000</v>
      </c>
      <c r="D19" s="303"/>
      <c r="E19" s="261">
        <v>0</v>
      </c>
      <c r="F19" s="297"/>
      <c r="G19" s="298"/>
      <c r="H19" s="299"/>
      <c r="I19" s="300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</row>
    <row r="20" spans="1:20" s="301" customFormat="1" ht="15" x14ac:dyDescent="0.25">
      <c r="A20" s="403"/>
      <c r="B20" s="259" t="s">
        <v>629</v>
      </c>
      <c r="C20" s="346">
        <v>1000000</v>
      </c>
      <c r="D20" s="303"/>
      <c r="E20" s="261">
        <v>0</v>
      </c>
      <c r="F20" s="297"/>
      <c r="G20" s="298"/>
      <c r="H20" s="299"/>
      <c r="I20" s="300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</row>
    <row r="21" spans="1:20" s="301" customFormat="1" ht="15.75" thickBot="1" x14ac:dyDescent="0.3">
      <c r="A21" s="403"/>
      <c r="B21" s="347" t="s">
        <v>630</v>
      </c>
      <c r="C21" s="348">
        <v>150000</v>
      </c>
      <c r="D21" s="303"/>
      <c r="E21" s="352">
        <v>0</v>
      </c>
      <c r="F21" s="297"/>
      <c r="G21" s="298"/>
      <c r="H21" s="299"/>
      <c r="I21" s="300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</row>
    <row r="22" spans="1:20" s="301" customFormat="1" ht="16.5" thickTop="1" thickBot="1" x14ac:dyDescent="0.3">
      <c r="A22" s="293"/>
      <c r="B22" s="350" t="s">
        <v>6</v>
      </c>
      <c r="C22" s="351">
        <f>SUM(C18:C21)</f>
        <v>1415000</v>
      </c>
      <c r="D22" s="308"/>
      <c r="E22" s="314">
        <f>SUM(E18:E21)</f>
        <v>69580</v>
      </c>
      <c r="F22" s="297"/>
      <c r="G22" s="298"/>
      <c r="H22" s="299"/>
      <c r="I22" s="300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</row>
    <row r="23" spans="1:20" ht="13.5" thickTop="1" x14ac:dyDescent="0.2">
      <c r="A23" s="7"/>
      <c r="B23" s="235"/>
      <c r="C23" s="236"/>
      <c r="D23" s="215"/>
      <c r="E23" s="16"/>
    </row>
    <row r="24" spans="1:20" ht="15.75" thickBot="1" x14ac:dyDescent="0.3">
      <c r="A24" s="7"/>
      <c r="B24" s="294" t="s">
        <v>1041</v>
      </c>
      <c r="C24" s="26"/>
      <c r="D24" s="9"/>
      <c r="E24" s="21" t="s">
        <v>2</v>
      </c>
    </row>
    <row r="25" spans="1:20" ht="14.25" thickTop="1" thickBot="1" x14ac:dyDescent="0.25">
      <c r="A25" s="7"/>
      <c r="B25" s="244" t="s">
        <v>4</v>
      </c>
      <c r="C25" s="245" t="s">
        <v>5</v>
      </c>
      <c r="D25" s="216"/>
      <c r="E25" s="246" t="s">
        <v>13</v>
      </c>
    </row>
    <row r="26" spans="1:20" s="301" customFormat="1" ht="45" customHeight="1" thickTop="1" x14ac:dyDescent="0.25">
      <c r="A26" s="293"/>
      <c r="B26" s="359" t="s">
        <v>1150</v>
      </c>
      <c r="C26" s="360">
        <v>300000</v>
      </c>
      <c r="D26" s="303"/>
      <c r="E26" s="257">
        <v>0</v>
      </c>
      <c r="F26" s="297"/>
      <c r="G26" s="298"/>
      <c r="H26" s="299"/>
      <c r="I26" s="300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</row>
    <row r="27" spans="1:20" s="301" customFormat="1" ht="15" x14ac:dyDescent="0.25">
      <c r="A27" s="293"/>
      <c r="B27" s="361" t="s">
        <v>1151</v>
      </c>
      <c r="C27" s="362">
        <v>150000</v>
      </c>
      <c r="D27" s="303"/>
      <c r="E27" s="358">
        <v>0</v>
      </c>
      <c r="F27" s="297"/>
      <c r="G27" s="298"/>
      <c r="H27" s="299"/>
      <c r="I27" s="300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</row>
    <row r="28" spans="1:20" s="301" customFormat="1" ht="15" x14ac:dyDescent="0.25">
      <c r="A28" s="293"/>
      <c r="B28" s="361" t="s">
        <v>1152</v>
      </c>
      <c r="C28" s="363">
        <v>250000</v>
      </c>
      <c r="D28" s="303"/>
      <c r="E28" s="358">
        <v>0</v>
      </c>
      <c r="F28" s="297"/>
      <c r="G28" s="298"/>
      <c r="H28" s="299"/>
      <c r="I28" s="300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</row>
    <row r="29" spans="1:20" s="301" customFormat="1" ht="28.5" x14ac:dyDescent="0.25">
      <c r="A29" s="293"/>
      <c r="B29" s="361" t="s">
        <v>1153</v>
      </c>
      <c r="C29" s="362">
        <v>800000</v>
      </c>
      <c r="D29" s="303"/>
      <c r="E29" s="358">
        <v>0</v>
      </c>
      <c r="F29" s="297"/>
      <c r="G29" s="298"/>
      <c r="H29" s="299"/>
      <c r="I29" s="300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</row>
    <row r="30" spans="1:20" s="301" customFormat="1" ht="15" x14ac:dyDescent="0.25">
      <c r="A30" s="293"/>
      <c r="B30" s="361" t="s">
        <v>1154</v>
      </c>
      <c r="C30" s="362">
        <v>50000</v>
      </c>
      <c r="D30" s="303"/>
      <c r="E30" s="358">
        <v>0</v>
      </c>
      <c r="F30" s="297"/>
      <c r="G30" s="298"/>
      <c r="H30" s="299"/>
      <c r="I30" s="300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</row>
    <row r="31" spans="1:20" s="301" customFormat="1" ht="28.5" x14ac:dyDescent="0.25">
      <c r="A31" s="293"/>
      <c r="B31" s="361" t="s">
        <v>1155</v>
      </c>
      <c r="C31" s="362">
        <v>400000</v>
      </c>
      <c r="D31" s="303"/>
      <c r="E31" s="358">
        <v>0</v>
      </c>
      <c r="F31" s="297"/>
      <c r="G31" s="298"/>
      <c r="H31" s="299"/>
      <c r="I31" s="300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</row>
    <row r="32" spans="1:20" s="301" customFormat="1" ht="15" x14ac:dyDescent="0.25">
      <c r="A32" s="293"/>
      <c r="B32" s="361" t="s">
        <v>1156</v>
      </c>
      <c r="C32" s="362">
        <v>100000</v>
      </c>
      <c r="D32" s="303"/>
      <c r="E32" s="358">
        <v>0</v>
      </c>
      <c r="F32" s="297"/>
      <c r="G32" s="298"/>
      <c r="H32" s="299"/>
      <c r="I32" s="300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</row>
    <row r="33" spans="1:20" s="301" customFormat="1" ht="15" x14ac:dyDescent="0.25">
      <c r="A33" s="293"/>
      <c r="B33" s="361" t="s">
        <v>1157</v>
      </c>
      <c r="C33" s="362">
        <v>150000</v>
      </c>
      <c r="D33" s="303"/>
      <c r="E33" s="358">
        <v>0</v>
      </c>
      <c r="F33" s="297"/>
      <c r="G33" s="298"/>
      <c r="H33" s="299"/>
      <c r="I33" s="300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</row>
    <row r="34" spans="1:20" s="301" customFormat="1" ht="15" x14ac:dyDescent="0.25">
      <c r="A34" s="293"/>
      <c r="B34" s="361" t="s">
        <v>1158</v>
      </c>
      <c r="C34" s="362">
        <v>20000</v>
      </c>
      <c r="D34" s="303"/>
      <c r="E34" s="358">
        <v>0</v>
      </c>
      <c r="F34" s="297"/>
      <c r="G34" s="298"/>
      <c r="H34" s="299"/>
      <c r="I34" s="300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</row>
    <row r="35" spans="1:20" s="301" customFormat="1" ht="15" x14ac:dyDescent="0.25">
      <c r="A35" s="293"/>
      <c r="B35" s="361" t="s">
        <v>1159</v>
      </c>
      <c r="C35" s="362">
        <v>25000</v>
      </c>
      <c r="D35" s="303"/>
      <c r="E35" s="358">
        <v>0</v>
      </c>
      <c r="F35" s="297"/>
      <c r="G35" s="298"/>
      <c r="H35" s="299"/>
      <c r="I35" s="300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</row>
    <row r="36" spans="1:20" s="301" customFormat="1" ht="15" x14ac:dyDescent="0.25">
      <c r="A36" s="293"/>
      <c r="B36" s="361" t="s">
        <v>1160</v>
      </c>
      <c r="C36" s="362">
        <v>80000</v>
      </c>
      <c r="D36" s="303"/>
      <c r="E36" s="358">
        <v>0</v>
      </c>
      <c r="F36" s="297"/>
      <c r="G36" s="298"/>
      <c r="H36" s="299"/>
      <c r="I36" s="300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</row>
    <row r="37" spans="1:20" s="301" customFormat="1" ht="15" x14ac:dyDescent="0.25">
      <c r="A37" s="293"/>
      <c r="B37" s="361" t="s">
        <v>1161</v>
      </c>
      <c r="C37" s="362">
        <v>2000000</v>
      </c>
      <c r="D37" s="303"/>
      <c r="E37" s="358">
        <v>0</v>
      </c>
      <c r="F37" s="297"/>
      <c r="G37" s="298"/>
      <c r="H37" s="299"/>
      <c r="I37" s="300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</row>
    <row r="38" spans="1:20" s="301" customFormat="1" ht="15" x14ac:dyDescent="0.25">
      <c r="A38" s="293"/>
      <c r="B38" s="361" t="s">
        <v>1162</v>
      </c>
      <c r="C38" s="362">
        <v>20000</v>
      </c>
      <c r="D38" s="303"/>
      <c r="E38" s="358">
        <v>0</v>
      </c>
      <c r="F38" s="297"/>
      <c r="G38" s="298"/>
      <c r="H38" s="299"/>
      <c r="I38" s="300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</row>
    <row r="39" spans="1:20" s="301" customFormat="1" ht="15" x14ac:dyDescent="0.25">
      <c r="A39" s="293"/>
      <c r="B39" s="361" t="s">
        <v>1163</v>
      </c>
      <c r="C39" s="362">
        <v>3600000</v>
      </c>
      <c r="D39" s="303"/>
      <c r="E39" s="358">
        <v>0</v>
      </c>
      <c r="F39" s="297"/>
      <c r="G39" s="298"/>
      <c r="H39" s="299"/>
      <c r="I39" s="300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</row>
    <row r="40" spans="1:20" s="301" customFormat="1" ht="15" x14ac:dyDescent="0.25">
      <c r="A40" s="293"/>
      <c r="B40" s="361" t="s">
        <v>1164</v>
      </c>
      <c r="C40" s="363">
        <v>1700000</v>
      </c>
      <c r="D40" s="303"/>
      <c r="E40" s="358">
        <v>0</v>
      </c>
      <c r="F40" s="297"/>
      <c r="G40" s="298"/>
      <c r="H40" s="299"/>
      <c r="I40" s="300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</row>
    <row r="41" spans="1:20" s="301" customFormat="1" ht="15" x14ac:dyDescent="0.25">
      <c r="A41" s="293"/>
      <c r="B41" s="361" t="s">
        <v>1165</v>
      </c>
      <c r="C41" s="362">
        <v>10000</v>
      </c>
      <c r="D41" s="303"/>
      <c r="E41" s="358">
        <v>0</v>
      </c>
      <c r="F41" s="297"/>
      <c r="G41" s="298"/>
      <c r="H41" s="299"/>
      <c r="I41" s="300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</row>
    <row r="42" spans="1:20" s="301" customFormat="1" ht="28.5" x14ac:dyDescent="0.25">
      <c r="A42" s="293"/>
      <c r="B42" s="361" t="s">
        <v>1166</v>
      </c>
      <c r="C42" s="362">
        <v>500000</v>
      </c>
      <c r="D42" s="303"/>
      <c r="E42" s="358">
        <v>0</v>
      </c>
      <c r="F42" s="297"/>
      <c r="G42" s="298"/>
      <c r="H42" s="299"/>
      <c r="I42" s="300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</row>
    <row r="43" spans="1:20" s="301" customFormat="1" ht="15" x14ac:dyDescent="0.25">
      <c r="A43" s="293"/>
      <c r="B43" s="361" t="s">
        <v>1167</v>
      </c>
      <c r="C43" s="362">
        <v>50000</v>
      </c>
      <c r="D43" s="303"/>
      <c r="E43" s="358">
        <v>0</v>
      </c>
      <c r="F43" s="297"/>
      <c r="G43" s="298"/>
      <c r="H43" s="299"/>
      <c r="I43" s="300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</row>
    <row r="44" spans="1:20" s="301" customFormat="1" ht="15" x14ac:dyDescent="0.25">
      <c r="A44" s="293"/>
      <c r="B44" s="361" t="s">
        <v>1168</v>
      </c>
      <c r="C44" s="362">
        <v>10000</v>
      </c>
      <c r="D44" s="303"/>
      <c r="E44" s="358">
        <v>0</v>
      </c>
      <c r="F44" s="297"/>
      <c r="G44" s="298"/>
      <c r="H44" s="299"/>
      <c r="I44" s="300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</row>
    <row r="45" spans="1:20" s="301" customFormat="1" ht="15" x14ac:dyDescent="0.25">
      <c r="A45" s="293"/>
      <c r="B45" s="361" t="s">
        <v>1169</v>
      </c>
      <c r="C45" s="362">
        <v>100000</v>
      </c>
      <c r="D45" s="303"/>
      <c r="E45" s="358">
        <v>0</v>
      </c>
      <c r="F45" s="297"/>
      <c r="G45" s="298"/>
      <c r="H45" s="299"/>
      <c r="I45" s="300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</row>
    <row r="46" spans="1:20" s="301" customFormat="1" ht="15" x14ac:dyDescent="0.25">
      <c r="A46" s="293"/>
      <c r="B46" s="361" t="s">
        <v>1170</v>
      </c>
      <c r="C46" s="362">
        <v>80000</v>
      </c>
      <c r="D46" s="303"/>
      <c r="E46" s="358">
        <v>0</v>
      </c>
      <c r="F46" s="297"/>
      <c r="G46" s="298"/>
      <c r="H46" s="299"/>
      <c r="I46" s="300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</row>
    <row r="47" spans="1:20" s="301" customFormat="1" ht="15.75" thickBot="1" x14ac:dyDescent="0.3">
      <c r="A47" s="293"/>
      <c r="B47" s="569" t="s">
        <v>1171</v>
      </c>
      <c r="C47" s="365">
        <v>200000</v>
      </c>
      <c r="D47" s="303"/>
      <c r="E47" s="352">
        <v>0</v>
      </c>
      <c r="F47" s="297"/>
      <c r="G47" s="298"/>
      <c r="H47" s="299"/>
      <c r="I47" s="300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</row>
    <row r="48" spans="1:20" s="297" customFormat="1" ht="15.75" thickTop="1" x14ac:dyDescent="0.25">
      <c r="A48" s="293"/>
      <c r="B48" s="567"/>
      <c r="C48" s="568"/>
      <c r="D48" s="303"/>
      <c r="E48" s="429"/>
      <c r="G48" s="298"/>
      <c r="H48" s="299"/>
      <c r="I48" s="300"/>
    </row>
    <row r="49" spans="1:20" s="297" customFormat="1" ht="15.75" thickBot="1" x14ac:dyDescent="0.3">
      <c r="A49" s="293"/>
      <c r="B49" s="294"/>
      <c r="C49" s="26"/>
      <c r="D49" s="9"/>
      <c r="E49" s="21" t="s">
        <v>2</v>
      </c>
      <c r="G49" s="298"/>
      <c r="H49" s="299"/>
      <c r="I49" s="300"/>
    </row>
    <row r="50" spans="1:20" s="297" customFormat="1" ht="16.5" thickTop="1" thickBot="1" x14ac:dyDescent="0.3">
      <c r="A50" s="293"/>
      <c r="B50" s="244" t="s">
        <v>4</v>
      </c>
      <c r="C50" s="245" t="s">
        <v>5</v>
      </c>
      <c r="D50" s="216"/>
      <c r="E50" s="246" t="s">
        <v>13</v>
      </c>
      <c r="G50" s="298"/>
      <c r="H50" s="299"/>
      <c r="I50" s="300"/>
    </row>
    <row r="51" spans="1:20" s="301" customFormat="1" ht="15.75" thickTop="1" x14ac:dyDescent="0.25">
      <c r="A51" s="293"/>
      <c r="B51" s="359" t="s">
        <v>1172</v>
      </c>
      <c r="C51" s="566">
        <v>30000</v>
      </c>
      <c r="D51" s="303"/>
      <c r="E51" s="358">
        <v>0</v>
      </c>
      <c r="F51" s="297"/>
      <c r="G51" s="298"/>
      <c r="H51" s="299"/>
      <c r="I51" s="300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</row>
    <row r="52" spans="1:20" s="301" customFormat="1" ht="15" x14ac:dyDescent="0.25">
      <c r="A52" s="293"/>
      <c r="B52" s="361" t="s">
        <v>1173</v>
      </c>
      <c r="C52" s="362">
        <v>30000</v>
      </c>
      <c r="D52" s="303"/>
      <c r="E52" s="358">
        <v>0</v>
      </c>
      <c r="F52" s="297"/>
      <c r="G52" s="298"/>
      <c r="H52" s="299"/>
      <c r="I52" s="300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</row>
    <row r="53" spans="1:20" s="301" customFormat="1" ht="15" x14ac:dyDescent="0.25">
      <c r="A53" s="293"/>
      <c r="B53" s="361" t="s">
        <v>1181</v>
      </c>
      <c r="C53" s="362">
        <v>30000</v>
      </c>
      <c r="D53" s="303"/>
      <c r="E53" s="358">
        <v>0</v>
      </c>
      <c r="F53" s="297"/>
      <c r="G53" s="298"/>
      <c r="H53" s="299"/>
      <c r="I53" s="300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</row>
    <row r="54" spans="1:20" s="301" customFormat="1" ht="15" x14ac:dyDescent="0.25">
      <c r="A54" s="293"/>
      <c r="B54" s="361" t="s">
        <v>1182</v>
      </c>
      <c r="C54" s="362">
        <v>40000</v>
      </c>
      <c r="D54" s="303"/>
      <c r="E54" s="358">
        <v>0</v>
      </c>
      <c r="F54" s="297"/>
      <c r="G54" s="298"/>
      <c r="H54" s="299"/>
      <c r="I54" s="300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</row>
    <row r="55" spans="1:20" s="301" customFormat="1" ht="15" x14ac:dyDescent="0.25">
      <c r="A55" s="293"/>
      <c r="B55" s="361" t="s">
        <v>1183</v>
      </c>
      <c r="C55" s="362">
        <v>100000</v>
      </c>
      <c r="D55" s="303"/>
      <c r="E55" s="358">
        <v>0</v>
      </c>
      <c r="F55" s="297"/>
      <c r="G55" s="298"/>
      <c r="H55" s="299"/>
      <c r="I55" s="300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</row>
    <row r="56" spans="1:20" s="301" customFormat="1" ht="15" x14ac:dyDescent="0.25">
      <c r="A56" s="293"/>
      <c r="B56" s="361" t="s">
        <v>1184</v>
      </c>
      <c r="C56" s="362">
        <v>50000</v>
      </c>
      <c r="D56" s="303"/>
      <c r="E56" s="358">
        <v>0</v>
      </c>
      <c r="F56" s="297"/>
      <c r="G56" s="298"/>
      <c r="H56" s="299"/>
      <c r="I56" s="300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</row>
    <row r="57" spans="1:20" s="301" customFormat="1" ht="29.25" customHeight="1" x14ac:dyDescent="0.25">
      <c r="A57" s="293"/>
      <c r="B57" s="361" t="s">
        <v>1185</v>
      </c>
      <c r="C57" s="362">
        <v>25000</v>
      </c>
      <c r="D57" s="303"/>
      <c r="E57" s="358">
        <v>0</v>
      </c>
      <c r="F57" s="297"/>
      <c r="G57" s="298"/>
      <c r="H57" s="299"/>
      <c r="I57" s="300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</row>
    <row r="58" spans="1:20" s="301" customFormat="1" ht="15" x14ac:dyDescent="0.25">
      <c r="A58" s="293"/>
      <c r="B58" s="361" t="s">
        <v>1186</v>
      </c>
      <c r="C58" s="362">
        <v>150000</v>
      </c>
      <c r="D58" s="303"/>
      <c r="E58" s="358">
        <v>0</v>
      </c>
      <c r="F58" s="297"/>
      <c r="G58" s="298"/>
      <c r="H58" s="299"/>
      <c r="I58" s="300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</row>
    <row r="59" spans="1:20" s="301" customFormat="1" ht="15" x14ac:dyDescent="0.25">
      <c r="A59" s="293"/>
      <c r="B59" s="361" t="s">
        <v>1187</v>
      </c>
      <c r="C59" s="362">
        <v>300000</v>
      </c>
      <c r="D59" s="303"/>
      <c r="E59" s="358">
        <v>0</v>
      </c>
      <c r="F59" s="297"/>
      <c r="G59" s="298"/>
      <c r="H59" s="299"/>
      <c r="I59" s="300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</row>
    <row r="60" spans="1:20" s="301" customFormat="1" ht="30.75" customHeight="1" x14ac:dyDescent="0.25">
      <c r="A60" s="293"/>
      <c r="B60" s="361" t="s">
        <v>1188</v>
      </c>
      <c r="C60" s="362">
        <v>1500000</v>
      </c>
      <c r="D60" s="303"/>
      <c r="E60" s="358">
        <v>0</v>
      </c>
      <c r="F60" s="297"/>
      <c r="G60" s="298"/>
      <c r="H60" s="299"/>
      <c r="I60" s="300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</row>
    <row r="61" spans="1:20" s="301" customFormat="1" ht="15" x14ac:dyDescent="0.25">
      <c r="A61" s="293"/>
      <c r="B61" s="361" t="s">
        <v>1189</v>
      </c>
      <c r="C61" s="362">
        <v>80000</v>
      </c>
      <c r="D61" s="303"/>
      <c r="E61" s="358">
        <v>0</v>
      </c>
      <c r="F61" s="297"/>
      <c r="G61" s="298"/>
      <c r="H61" s="299"/>
      <c r="I61" s="300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</row>
    <row r="62" spans="1:20" s="301" customFormat="1" ht="15" x14ac:dyDescent="0.25">
      <c r="A62" s="293"/>
      <c r="B62" s="361" t="s">
        <v>1190</v>
      </c>
      <c r="C62" s="362">
        <v>20000</v>
      </c>
      <c r="D62" s="303"/>
      <c r="E62" s="358">
        <v>0</v>
      </c>
      <c r="F62" s="297"/>
      <c r="G62" s="298"/>
      <c r="H62" s="299"/>
      <c r="I62" s="300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</row>
    <row r="63" spans="1:20" s="301" customFormat="1" ht="15" x14ac:dyDescent="0.25">
      <c r="A63" s="293"/>
      <c r="B63" s="361" t="s">
        <v>1191</v>
      </c>
      <c r="C63" s="362">
        <v>20000</v>
      </c>
      <c r="D63" s="303"/>
      <c r="E63" s="358">
        <v>0</v>
      </c>
      <c r="F63" s="297"/>
      <c r="G63" s="298"/>
      <c r="H63" s="299"/>
      <c r="I63" s="300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</row>
    <row r="64" spans="1:20" s="301" customFormat="1" ht="15" x14ac:dyDescent="0.25">
      <c r="A64" s="293"/>
      <c r="B64" s="361" t="s">
        <v>1192</v>
      </c>
      <c r="C64" s="362">
        <v>2000000</v>
      </c>
      <c r="D64" s="303"/>
      <c r="E64" s="358">
        <v>0</v>
      </c>
      <c r="F64" s="297"/>
      <c r="G64" s="298"/>
      <c r="H64" s="299"/>
      <c r="I64" s="300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</row>
    <row r="65" spans="1:20" s="301" customFormat="1" ht="27" customHeight="1" x14ac:dyDescent="0.25">
      <c r="A65" s="293"/>
      <c r="B65" s="361" t="s">
        <v>1193</v>
      </c>
      <c r="C65" s="362">
        <v>600000</v>
      </c>
      <c r="D65" s="303"/>
      <c r="E65" s="358">
        <v>12622</v>
      </c>
      <c r="F65" s="297"/>
      <c r="G65" s="298"/>
      <c r="H65" s="299"/>
      <c r="I65" s="300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</row>
    <row r="66" spans="1:20" s="301" customFormat="1" ht="15" x14ac:dyDescent="0.25">
      <c r="A66" s="293"/>
      <c r="B66" s="361" t="s">
        <v>1194</v>
      </c>
      <c r="C66" s="362">
        <v>45000</v>
      </c>
      <c r="D66" s="303"/>
      <c r="E66" s="358">
        <v>0</v>
      </c>
      <c r="F66" s="297"/>
      <c r="G66" s="298"/>
      <c r="H66" s="299"/>
      <c r="I66" s="300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</row>
    <row r="67" spans="1:20" s="301" customFormat="1" ht="15" x14ac:dyDescent="0.25">
      <c r="A67" s="293"/>
      <c r="B67" s="361" t="s">
        <v>1195</v>
      </c>
      <c r="C67" s="362">
        <v>9000</v>
      </c>
      <c r="D67" s="303"/>
      <c r="E67" s="358">
        <v>0</v>
      </c>
      <c r="F67" s="297"/>
      <c r="G67" s="298"/>
      <c r="H67" s="299"/>
      <c r="I67" s="300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</row>
    <row r="68" spans="1:20" s="301" customFormat="1" ht="15" x14ac:dyDescent="0.25">
      <c r="A68" s="293"/>
      <c r="B68" s="361" t="s">
        <v>1196</v>
      </c>
      <c r="C68" s="362">
        <v>100000</v>
      </c>
      <c r="D68" s="303"/>
      <c r="E68" s="358">
        <v>0</v>
      </c>
      <c r="F68" s="297"/>
      <c r="G68" s="298"/>
      <c r="H68" s="299"/>
      <c r="I68" s="300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</row>
    <row r="69" spans="1:20" s="301" customFormat="1" ht="15" x14ac:dyDescent="0.25">
      <c r="A69" s="293"/>
      <c r="B69" s="361" t="s">
        <v>1197</v>
      </c>
      <c r="C69" s="362">
        <v>20000</v>
      </c>
      <c r="D69" s="303"/>
      <c r="E69" s="358">
        <v>0</v>
      </c>
      <c r="F69" s="297"/>
      <c r="G69" s="298"/>
      <c r="H69" s="299"/>
      <c r="I69" s="300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</row>
    <row r="70" spans="1:20" s="301" customFormat="1" ht="15" x14ac:dyDescent="0.25">
      <c r="A70" s="293"/>
      <c r="B70" s="361" t="s">
        <v>1198</v>
      </c>
      <c r="C70" s="362">
        <v>15000</v>
      </c>
      <c r="D70" s="303"/>
      <c r="E70" s="358">
        <v>0</v>
      </c>
      <c r="F70" s="297"/>
      <c r="G70" s="298"/>
      <c r="H70" s="299"/>
      <c r="I70" s="300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</row>
    <row r="71" spans="1:20" s="301" customFormat="1" ht="15" x14ac:dyDescent="0.25">
      <c r="A71" s="293"/>
      <c r="B71" s="361" t="s">
        <v>1199</v>
      </c>
      <c r="C71" s="362">
        <v>80000</v>
      </c>
      <c r="D71" s="303"/>
      <c r="E71" s="358">
        <v>0</v>
      </c>
      <c r="F71" s="297"/>
      <c r="G71" s="298"/>
      <c r="H71" s="299"/>
      <c r="I71" s="300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</row>
    <row r="72" spans="1:20" s="301" customFormat="1" ht="15" x14ac:dyDescent="0.25">
      <c r="A72" s="293"/>
      <c r="B72" s="361" t="s">
        <v>1200</v>
      </c>
      <c r="C72" s="362">
        <v>80000</v>
      </c>
      <c r="D72" s="303"/>
      <c r="E72" s="358">
        <v>0</v>
      </c>
      <c r="F72" s="297"/>
      <c r="G72" s="298"/>
      <c r="H72" s="299"/>
      <c r="I72" s="300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</row>
    <row r="73" spans="1:20" s="301" customFormat="1" ht="15" x14ac:dyDescent="0.25">
      <c r="A73" s="293"/>
      <c r="B73" s="361" t="s">
        <v>1201</v>
      </c>
      <c r="C73" s="362">
        <v>10000</v>
      </c>
      <c r="D73" s="303"/>
      <c r="E73" s="358">
        <v>0</v>
      </c>
      <c r="F73" s="297"/>
      <c r="G73" s="298"/>
      <c r="H73" s="299"/>
      <c r="I73" s="300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</row>
    <row r="74" spans="1:20" s="301" customFormat="1" ht="15" x14ac:dyDescent="0.25">
      <c r="A74" s="293"/>
      <c r="B74" s="361" t="s">
        <v>1202</v>
      </c>
      <c r="C74" s="362">
        <v>10000</v>
      </c>
      <c r="D74" s="303"/>
      <c r="E74" s="358">
        <v>0</v>
      </c>
      <c r="F74" s="297"/>
      <c r="G74" s="298"/>
      <c r="H74" s="299"/>
      <c r="I74" s="300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</row>
    <row r="75" spans="1:20" s="301" customFormat="1" ht="15" x14ac:dyDescent="0.25">
      <c r="A75" s="293"/>
      <c r="B75" s="361" t="s">
        <v>1203</v>
      </c>
      <c r="C75" s="362">
        <v>10000</v>
      </c>
      <c r="D75" s="303"/>
      <c r="E75" s="358">
        <v>0</v>
      </c>
      <c r="F75" s="297"/>
      <c r="G75" s="298"/>
      <c r="H75" s="299"/>
      <c r="I75" s="300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</row>
    <row r="76" spans="1:20" s="301" customFormat="1" ht="15" x14ac:dyDescent="0.25">
      <c r="A76" s="293"/>
      <c r="B76" s="361" t="s">
        <v>1204</v>
      </c>
      <c r="C76" s="362">
        <v>25000</v>
      </c>
      <c r="D76" s="303"/>
      <c r="E76" s="358">
        <v>0</v>
      </c>
      <c r="F76" s="297"/>
      <c r="G76" s="298"/>
      <c r="H76" s="299"/>
      <c r="I76" s="300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</row>
    <row r="77" spans="1:20" s="301" customFormat="1" ht="15" x14ac:dyDescent="0.25">
      <c r="A77" s="293"/>
      <c r="B77" s="361" t="s">
        <v>1205</v>
      </c>
      <c r="C77" s="362">
        <v>10000</v>
      </c>
      <c r="D77" s="303"/>
      <c r="E77" s="358">
        <v>0</v>
      </c>
      <c r="F77" s="297"/>
      <c r="G77" s="298"/>
      <c r="H77" s="299"/>
      <c r="I77" s="300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</row>
    <row r="78" spans="1:20" s="301" customFormat="1" ht="15" x14ac:dyDescent="0.25">
      <c r="A78" s="293"/>
      <c r="B78" s="361" t="s">
        <v>1206</v>
      </c>
      <c r="C78" s="362">
        <v>20000</v>
      </c>
      <c r="D78" s="303"/>
      <c r="E78" s="358">
        <v>0</v>
      </c>
      <c r="F78" s="297"/>
      <c r="G78" s="298"/>
      <c r="H78" s="299"/>
      <c r="I78" s="300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</row>
    <row r="79" spans="1:20" s="301" customFormat="1" ht="15" x14ac:dyDescent="0.25">
      <c r="A79" s="293"/>
      <c r="B79" s="361" t="s">
        <v>1207</v>
      </c>
      <c r="C79" s="362">
        <v>20000</v>
      </c>
      <c r="D79" s="303"/>
      <c r="E79" s="358">
        <v>0</v>
      </c>
      <c r="F79" s="297"/>
      <c r="G79" s="298"/>
      <c r="H79" s="299"/>
      <c r="I79" s="300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</row>
    <row r="80" spans="1:20" s="301" customFormat="1" ht="15" x14ac:dyDescent="0.25">
      <c r="A80" s="293"/>
      <c r="B80" s="361" t="s">
        <v>1208</v>
      </c>
      <c r="C80" s="362">
        <v>15000</v>
      </c>
      <c r="D80" s="303"/>
      <c r="E80" s="358">
        <v>0</v>
      </c>
      <c r="F80" s="297"/>
      <c r="G80" s="298"/>
      <c r="H80" s="299"/>
      <c r="I80" s="300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</row>
    <row r="81" spans="1:20" s="301" customFormat="1" ht="15" x14ac:dyDescent="0.25">
      <c r="A81" s="293"/>
      <c r="B81" s="361" t="s">
        <v>1209</v>
      </c>
      <c r="C81" s="362">
        <v>10000</v>
      </c>
      <c r="D81" s="303"/>
      <c r="E81" s="358">
        <v>0</v>
      </c>
      <c r="F81" s="297"/>
      <c r="G81" s="298"/>
      <c r="H81" s="299"/>
      <c r="I81" s="300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</row>
    <row r="82" spans="1:20" s="301" customFormat="1" ht="15" x14ac:dyDescent="0.25">
      <c r="A82" s="293"/>
      <c r="B82" s="361" t="s">
        <v>1210</v>
      </c>
      <c r="C82" s="362">
        <v>100000</v>
      </c>
      <c r="D82" s="303"/>
      <c r="E82" s="358">
        <v>0</v>
      </c>
      <c r="F82" s="297"/>
      <c r="G82" s="298"/>
      <c r="H82" s="299"/>
      <c r="I82" s="300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</row>
    <row r="83" spans="1:20" s="301" customFormat="1" ht="15" x14ac:dyDescent="0.25">
      <c r="A83" s="293"/>
      <c r="B83" s="361" t="s">
        <v>1211</v>
      </c>
      <c r="C83" s="362">
        <v>1000000</v>
      </c>
      <c r="D83" s="303"/>
      <c r="E83" s="358">
        <v>0</v>
      </c>
      <c r="F83" s="297"/>
      <c r="G83" s="298"/>
      <c r="H83" s="299"/>
      <c r="I83" s="300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</row>
    <row r="84" spans="1:20" s="301" customFormat="1" ht="15" x14ac:dyDescent="0.25">
      <c r="A84" s="293"/>
      <c r="B84" s="361" t="s">
        <v>1212</v>
      </c>
      <c r="C84" s="362">
        <v>25000</v>
      </c>
      <c r="D84" s="303"/>
      <c r="E84" s="358">
        <v>0</v>
      </c>
      <c r="F84" s="297"/>
      <c r="G84" s="298"/>
      <c r="H84" s="299"/>
      <c r="I84" s="300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</row>
    <row r="85" spans="1:20" s="301" customFormat="1" ht="15" x14ac:dyDescent="0.25">
      <c r="A85" s="293"/>
      <c r="B85" s="361" t="s">
        <v>1213</v>
      </c>
      <c r="C85" s="362">
        <v>200000</v>
      </c>
      <c r="D85" s="303"/>
      <c r="E85" s="358">
        <v>0</v>
      </c>
      <c r="F85" s="297"/>
      <c r="G85" s="298"/>
      <c r="H85" s="299"/>
      <c r="I85" s="300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</row>
    <row r="86" spans="1:20" s="301" customFormat="1" ht="15" x14ac:dyDescent="0.25">
      <c r="A86" s="293"/>
      <c r="B86" s="361" t="s">
        <v>1214</v>
      </c>
      <c r="C86" s="362">
        <v>50000</v>
      </c>
      <c r="D86" s="303"/>
      <c r="E86" s="358">
        <v>0</v>
      </c>
      <c r="F86" s="297"/>
      <c r="G86" s="298"/>
      <c r="H86" s="299"/>
      <c r="I86" s="300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</row>
    <row r="87" spans="1:20" s="301" customFormat="1" ht="15" x14ac:dyDescent="0.25">
      <c r="A87" s="293"/>
      <c r="B87" s="361" t="s">
        <v>1215</v>
      </c>
      <c r="C87" s="362">
        <v>100000</v>
      </c>
      <c r="D87" s="303"/>
      <c r="E87" s="358">
        <v>0</v>
      </c>
      <c r="F87" s="297"/>
      <c r="G87" s="298"/>
      <c r="H87" s="299"/>
      <c r="I87" s="300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</row>
    <row r="88" spans="1:20" s="301" customFormat="1" ht="15" x14ac:dyDescent="0.25">
      <c r="A88" s="293"/>
      <c r="B88" s="361" t="s">
        <v>1216</v>
      </c>
      <c r="C88" s="362">
        <v>40000</v>
      </c>
      <c r="D88" s="303"/>
      <c r="E88" s="358">
        <v>0</v>
      </c>
      <c r="F88" s="297"/>
      <c r="G88" s="298"/>
      <c r="H88" s="299"/>
      <c r="I88" s="300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</row>
    <row r="89" spans="1:20" s="301" customFormat="1" ht="15" x14ac:dyDescent="0.25">
      <c r="A89" s="293"/>
      <c r="B89" s="361" t="s">
        <v>1217</v>
      </c>
      <c r="C89" s="362">
        <v>500000</v>
      </c>
      <c r="D89" s="303"/>
      <c r="E89" s="358">
        <v>0</v>
      </c>
      <c r="F89" s="297"/>
      <c r="G89" s="298"/>
      <c r="H89" s="299"/>
      <c r="I89" s="300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</row>
    <row r="90" spans="1:20" s="301" customFormat="1" ht="15" x14ac:dyDescent="0.25">
      <c r="A90" s="293"/>
      <c r="B90" s="361" t="s">
        <v>1218</v>
      </c>
      <c r="C90" s="362">
        <v>700000</v>
      </c>
      <c r="D90" s="303"/>
      <c r="E90" s="358">
        <v>0</v>
      </c>
      <c r="F90" s="297"/>
      <c r="G90" s="298"/>
      <c r="H90" s="299"/>
      <c r="I90" s="300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</row>
    <row r="91" spans="1:20" s="301" customFormat="1" ht="15" x14ac:dyDescent="0.25">
      <c r="A91" s="293"/>
      <c r="B91" s="361" t="s">
        <v>1219</v>
      </c>
      <c r="C91" s="362">
        <v>1705000</v>
      </c>
      <c r="D91" s="303"/>
      <c r="E91" s="358">
        <v>0</v>
      </c>
      <c r="F91" s="297"/>
      <c r="G91" s="298"/>
      <c r="H91" s="299"/>
      <c r="I91" s="300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</row>
    <row r="92" spans="1:20" s="301" customFormat="1" ht="15" x14ac:dyDescent="0.25">
      <c r="A92" s="293"/>
      <c r="B92" s="361" t="s">
        <v>1220</v>
      </c>
      <c r="C92" s="362">
        <v>260000</v>
      </c>
      <c r="D92" s="303"/>
      <c r="E92" s="358">
        <v>0</v>
      </c>
      <c r="F92" s="297"/>
      <c r="G92" s="298"/>
      <c r="H92" s="299"/>
      <c r="I92" s="300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</row>
    <row r="93" spans="1:20" s="301" customFormat="1" ht="15" x14ac:dyDescent="0.25">
      <c r="A93" s="293"/>
      <c r="B93" s="361" t="s">
        <v>1221</v>
      </c>
      <c r="C93" s="362">
        <v>8373200</v>
      </c>
      <c r="D93" s="303"/>
      <c r="E93" s="358">
        <v>0</v>
      </c>
      <c r="F93" s="297"/>
      <c r="G93" s="298"/>
      <c r="H93" s="299"/>
      <c r="I93" s="300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</row>
    <row r="94" spans="1:20" s="301" customFormat="1" ht="15" x14ac:dyDescent="0.25">
      <c r="A94" s="293"/>
      <c r="B94" s="361" t="s">
        <v>1222</v>
      </c>
      <c r="C94" s="362">
        <v>120000</v>
      </c>
      <c r="D94" s="303"/>
      <c r="E94" s="358">
        <v>0</v>
      </c>
      <c r="F94" s="297"/>
      <c r="G94" s="298"/>
      <c r="H94" s="299"/>
      <c r="I94" s="300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</row>
    <row r="95" spans="1:20" s="301" customFormat="1" ht="15.75" thickBot="1" x14ac:dyDescent="0.3">
      <c r="A95" s="293"/>
      <c r="B95" s="569" t="s">
        <v>1223</v>
      </c>
      <c r="C95" s="365">
        <v>30000</v>
      </c>
      <c r="D95" s="303"/>
      <c r="E95" s="352">
        <v>0</v>
      </c>
      <c r="F95" s="297"/>
      <c r="G95" s="298"/>
      <c r="H95" s="299"/>
      <c r="I95" s="300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</row>
    <row r="96" spans="1:20" s="301" customFormat="1" ht="15.75" thickTop="1" x14ac:dyDescent="0.25">
      <c r="A96" s="293"/>
      <c r="B96" s="567"/>
      <c r="C96" s="568"/>
      <c r="D96" s="303"/>
      <c r="E96" s="429"/>
      <c r="F96" s="297"/>
      <c r="G96" s="298"/>
      <c r="H96" s="299"/>
      <c r="I96" s="300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</row>
    <row r="97" spans="1:20" s="301" customFormat="1" ht="15.75" thickBot="1" x14ac:dyDescent="0.3">
      <c r="A97" s="293"/>
      <c r="B97" s="294"/>
      <c r="C97" s="26"/>
      <c r="D97" s="9"/>
      <c r="E97" s="21" t="s">
        <v>2</v>
      </c>
      <c r="F97" s="297"/>
      <c r="G97" s="298"/>
      <c r="H97" s="299"/>
      <c r="I97" s="300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</row>
    <row r="98" spans="1:20" s="301" customFormat="1" ht="16.5" thickTop="1" thickBot="1" x14ac:dyDescent="0.3">
      <c r="A98" s="293"/>
      <c r="B98" s="244" t="s">
        <v>4</v>
      </c>
      <c r="C98" s="245" t="s">
        <v>5</v>
      </c>
      <c r="D98" s="216"/>
      <c r="E98" s="246" t="s">
        <v>13</v>
      </c>
      <c r="F98" s="297"/>
      <c r="G98" s="298"/>
      <c r="H98" s="299"/>
      <c r="I98" s="300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</row>
    <row r="99" spans="1:20" s="301" customFormat="1" ht="15.75" thickTop="1" x14ac:dyDescent="0.25">
      <c r="A99" s="293"/>
      <c r="B99" s="359" t="s">
        <v>1224</v>
      </c>
      <c r="C99" s="566">
        <v>70000</v>
      </c>
      <c r="D99" s="303"/>
      <c r="E99" s="358">
        <v>0</v>
      </c>
      <c r="F99" s="297"/>
      <c r="G99" s="298"/>
      <c r="H99" s="299"/>
      <c r="I99" s="300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</row>
    <row r="100" spans="1:20" s="301" customFormat="1" ht="15" x14ac:dyDescent="0.25">
      <c r="A100" s="293"/>
      <c r="B100" s="361" t="s">
        <v>1225</v>
      </c>
      <c r="C100" s="362">
        <v>1000000</v>
      </c>
      <c r="D100" s="303"/>
      <c r="E100" s="358">
        <v>0</v>
      </c>
      <c r="F100" s="297"/>
      <c r="G100" s="298"/>
      <c r="H100" s="299"/>
      <c r="I100" s="300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</row>
    <row r="101" spans="1:20" s="301" customFormat="1" ht="15" x14ac:dyDescent="0.25">
      <c r="A101" s="293"/>
      <c r="B101" s="361" t="s">
        <v>1221</v>
      </c>
      <c r="C101" s="362">
        <v>5000000</v>
      </c>
      <c r="D101" s="303"/>
      <c r="E101" s="358">
        <v>0</v>
      </c>
      <c r="F101" s="297"/>
      <c r="G101" s="298"/>
      <c r="H101" s="299"/>
      <c r="I101" s="300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</row>
    <row r="102" spans="1:20" s="301" customFormat="1" ht="28.5" customHeight="1" x14ac:dyDescent="0.25">
      <c r="A102" s="293"/>
      <c r="B102" s="361" t="s">
        <v>1226</v>
      </c>
      <c r="C102" s="362">
        <v>800000</v>
      </c>
      <c r="D102" s="303"/>
      <c r="E102" s="358">
        <v>0</v>
      </c>
      <c r="F102" s="297"/>
      <c r="G102" s="298"/>
      <c r="H102" s="299"/>
      <c r="I102" s="300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</row>
    <row r="103" spans="1:20" s="301" customFormat="1" ht="15" x14ac:dyDescent="0.25">
      <c r="A103" s="293"/>
      <c r="B103" s="361" t="s">
        <v>1227</v>
      </c>
      <c r="C103" s="362">
        <v>1000000</v>
      </c>
      <c r="D103" s="303"/>
      <c r="E103" s="358">
        <v>0</v>
      </c>
      <c r="F103" s="297"/>
      <c r="G103" s="298"/>
      <c r="H103" s="299"/>
      <c r="I103" s="300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</row>
    <row r="104" spans="1:20" s="301" customFormat="1" ht="15" x14ac:dyDescent="0.25">
      <c r="A104" s="293"/>
      <c r="B104" s="361" t="s">
        <v>1228</v>
      </c>
      <c r="C104" s="362">
        <v>1000000</v>
      </c>
      <c r="D104" s="303"/>
      <c r="E104" s="358">
        <v>0</v>
      </c>
      <c r="F104" s="297"/>
      <c r="G104" s="298"/>
      <c r="H104" s="299"/>
      <c r="I104" s="300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</row>
    <row r="105" spans="1:20" s="301" customFormat="1" ht="15" x14ac:dyDescent="0.25">
      <c r="A105" s="293"/>
      <c r="B105" s="361" t="s">
        <v>1228</v>
      </c>
      <c r="C105" s="362">
        <v>1000000</v>
      </c>
      <c r="D105" s="303"/>
      <c r="E105" s="358">
        <v>0</v>
      </c>
      <c r="F105" s="297"/>
      <c r="G105" s="298"/>
      <c r="H105" s="299"/>
      <c r="I105" s="300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</row>
    <row r="106" spans="1:20" s="301" customFormat="1" ht="29.25" customHeight="1" x14ac:dyDescent="0.25">
      <c r="A106" s="293"/>
      <c r="B106" s="361" t="s">
        <v>1229</v>
      </c>
      <c r="C106" s="362">
        <v>600000</v>
      </c>
      <c r="D106" s="303"/>
      <c r="E106" s="358">
        <v>0</v>
      </c>
      <c r="F106" s="297"/>
      <c r="G106" s="298"/>
      <c r="H106" s="299"/>
      <c r="I106" s="300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</row>
    <row r="107" spans="1:20" s="301" customFormat="1" ht="15" x14ac:dyDescent="0.25">
      <c r="A107" s="293"/>
      <c r="B107" s="361" t="s">
        <v>1230</v>
      </c>
      <c r="C107" s="362">
        <v>500000</v>
      </c>
      <c r="D107" s="303"/>
      <c r="E107" s="358">
        <v>0</v>
      </c>
      <c r="F107" s="297"/>
      <c r="G107" s="298"/>
      <c r="H107" s="299"/>
      <c r="I107" s="300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</row>
    <row r="108" spans="1:20" s="301" customFormat="1" ht="15" x14ac:dyDescent="0.25">
      <c r="A108" s="293"/>
      <c r="B108" s="361" t="s">
        <v>442</v>
      </c>
      <c r="C108" s="362">
        <v>6000000</v>
      </c>
      <c r="D108" s="303"/>
      <c r="E108" s="358">
        <v>0</v>
      </c>
      <c r="F108" s="297"/>
      <c r="G108" s="298"/>
      <c r="H108" s="299"/>
      <c r="I108" s="300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</row>
    <row r="109" spans="1:20" s="301" customFormat="1" ht="15" x14ac:dyDescent="0.25">
      <c r="A109" s="293"/>
      <c r="B109" s="361" t="s">
        <v>301</v>
      </c>
      <c r="C109" s="362">
        <v>17000000</v>
      </c>
      <c r="D109" s="303"/>
      <c r="E109" s="358">
        <v>0</v>
      </c>
      <c r="F109" s="297"/>
      <c r="G109" s="298"/>
      <c r="H109" s="299"/>
      <c r="I109" s="300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</row>
    <row r="110" spans="1:20" s="301" customFormat="1" ht="15" x14ac:dyDescent="0.25">
      <c r="A110" s="293"/>
      <c r="B110" s="361" t="s">
        <v>304</v>
      </c>
      <c r="C110" s="362">
        <v>4000000</v>
      </c>
      <c r="D110" s="303"/>
      <c r="E110" s="358">
        <v>0</v>
      </c>
      <c r="F110" s="297"/>
      <c r="G110" s="298"/>
      <c r="H110" s="299"/>
      <c r="I110" s="300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</row>
    <row r="111" spans="1:20" s="301" customFormat="1" ht="15" x14ac:dyDescent="0.25">
      <c r="A111" s="293"/>
      <c r="B111" s="361" t="s">
        <v>308</v>
      </c>
      <c r="C111" s="362">
        <v>13000000</v>
      </c>
      <c r="D111" s="303"/>
      <c r="E111" s="358">
        <v>0</v>
      </c>
      <c r="F111" s="297"/>
      <c r="G111" s="298"/>
      <c r="H111" s="299"/>
      <c r="I111" s="300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</row>
    <row r="112" spans="1:20" s="301" customFormat="1" ht="15" x14ac:dyDescent="0.25">
      <c r="A112" s="293"/>
      <c r="B112" s="361" t="s">
        <v>788</v>
      </c>
      <c r="C112" s="362">
        <v>500000</v>
      </c>
      <c r="D112" s="303"/>
      <c r="E112" s="358">
        <v>0</v>
      </c>
      <c r="F112" s="297"/>
      <c r="G112" s="298"/>
      <c r="H112" s="299"/>
      <c r="I112" s="300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</row>
    <row r="113" spans="1:20" s="301" customFormat="1" ht="15" x14ac:dyDescent="0.25">
      <c r="A113" s="293"/>
      <c r="B113" s="361" t="s">
        <v>740</v>
      </c>
      <c r="C113" s="362">
        <v>8000000</v>
      </c>
      <c r="D113" s="303"/>
      <c r="E113" s="358">
        <v>0</v>
      </c>
      <c r="F113" s="297"/>
      <c r="G113" s="298"/>
      <c r="H113" s="299"/>
      <c r="I113" s="300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</row>
    <row r="114" spans="1:20" s="301" customFormat="1" ht="15" x14ac:dyDescent="0.25">
      <c r="A114" s="293"/>
      <c r="B114" s="361" t="s">
        <v>718</v>
      </c>
      <c r="C114" s="362">
        <v>500000</v>
      </c>
      <c r="D114" s="303"/>
      <c r="E114" s="358">
        <v>0</v>
      </c>
      <c r="F114" s="297"/>
      <c r="G114" s="298"/>
      <c r="H114" s="299"/>
      <c r="I114" s="300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</row>
    <row r="115" spans="1:20" s="301" customFormat="1" ht="15" x14ac:dyDescent="0.25">
      <c r="A115" s="293"/>
      <c r="B115" s="361" t="s">
        <v>896</v>
      </c>
      <c r="C115" s="362">
        <v>18000000</v>
      </c>
      <c r="D115" s="303"/>
      <c r="E115" s="358">
        <v>0</v>
      </c>
      <c r="F115" s="297"/>
      <c r="G115" s="298"/>
      <c r="H115" s="299"/>
      <c r="I115" s="300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</row>
    <row r="116" spans="1:20" s="301" customFormat="1" ht="15" x14ac:dyDescent="0.25">
      <c r="A116" s="293"/>
      <c r="B116" s="361" t="s">
        <v>1231</v>
      </c>
      <c r="C116" s="362">
        <v>4000000</v>
      </c>
      <c r="D116" s="303"/>
      <c r="E116" s="358">
        <v>0</v>
      </c>
      <c r="F116" s="297"/>
      <c r="G116" s="298"/>
      <c r="H116" s="299"/>
      <c r="I116" s="300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</row>
    <row r="117" spans="1:20" s="301" customFormat="1" ht="15" x14ac:dyDescent="0.25">
      <c r="A117" s="293"/>
      <c r="B117" s="361" t="s">
        <v>1232</v>
      </c>
      <c r="C117" s="363">
        <v>20000</v>
      </c>
      <c r="D117" s="303"/>
      <c r="E117" s="358">
        <v>0</v>
      </c>
      <c r="F117" s="297"/>
      <c r="G117" s="298"/>
      <c r="H117" s="299"/>
      <c r="I117" s="300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</row>
    <row r="118" spans="1:20" s="301" customFormat="1" ht="15" x14ac:dyDescent="0.25">
      <c r="A118" s="293"/>
      <c r="B118" s="361" t="s">
        <v>1233</v>
      </c>
      <c r="C118" s="362">
        <v>50000</v>
      </c>
      <c r="D118" s="303"/>
      <c r="E118" s="358">
        <v>0</v>
      </c>
      <c r="F118" s="297"/>
      <c r="G118" s="298"/>
      <c r="H118" s="299"/>
      <c r="I118" s="300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</row>
    <row r="119" spans="1:20" s="301" customFormat="1" ht="15" x14ac:dyDescent="0.25">
      <c r="A119" s="293"/>
      <c r="B119" s="361" t="s">
        <v>1234</v>
      </c>
      <c r="C119" s="362">
        <v>10000</v>
      </c>
      <c r="D119" s="303"/>
      <c r="E119" s="358">
        <v>0</v>
      </c>
      <c r="F119" s="297"/>
      <c r="G119" s="298"/>
      <c r="H119" s="299"/>
      <c r="I119" s="300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</row>
    <row r="120" spans="1:20" s="301" customFormat="1" ht="29.25" customHeight="1" x14ac:dyDescent="0.25">
      <c r="A120" s="293"/>
      <c r="B120" s="361" t="s">
        <v>1235</v>
      </c>
      <c r="C120" s="362">
        <v>15000</v>
      </c>
      <c r="D120" s="303"/>
      <c r="E120" s="358">
        <v>0</v>
      </c>
      <c r="F120" s="297"/>
      <c r="G120" s="298"/>
      <c r="H120" s="299"/>
      <c r="I120" s="300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</row>
    <row r="121" spans="1:20" s="301" customFormat="1" ht="15" x14ac:dyDescent="0.25">
      <c r="A121" s="293"/>
      <c r="B121" s="361" t="s">
        <v>1236</v>
      </c>
      <c r="C121" s="362">
        <v>30000</v>
      </c>
      <c r="D121" s="303"/>
      <c r="E121" s="358">
        <v>0</v>
      </c>
      <c r="F121" s="297"/>
      <c r="G121" s="298"/>
      <c r="H121" s="299"/>
      <c r="I121" s="300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</row>
    <row r="122" spans="1:20" s="301" customFormat="1" ht="15" x14ac:dyDescent="0.25">
      <c r="A122" s="293"/>
      <c r="B122" s="361" t="s">
        <v>1237</v>
      </c>
      <c r="C122" s="362">
        <v>15000</v>
      </c>
      <c r="D122" s="303"/>
      <c r="E122" s="358">
        <v>0</v>
      </c>
      <c r="F122" s="297"/>
      <c r="G122" s="298"/>
      <c r="H122" s="299"/>
      <c r="I122" s="300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</row>
    <row r="123" spans="1:20" s="301" customFormat="1" ht="15" x14ac:dyDescent="0.25">
      <c r="A123" s="293"/>
      <c r="B123" s="361" t="s">
        <v>1238</v>
      </c>
      <c r="C123" s="362">
        <v>35000</v>
      </c>
      <c r="D123" s="303"/>
      <c r="E123" s="358">
        <v>0</v>
      </c>
      <c r="F123" s="297"/>
      <c r="G123" s="298"/>
      <c r="H123" s="299"/>
      <c r="I123" s="300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</row>
    <row r="124" spans="1:20" s="301" customFormat="1" ht="15" x14ac:dyDescent="0.25">
      <c r="A124" s="293"/>
      <c r="B124" s="361" t="s">
        <v>1239</v>
      </c>
      <c r="C124" s="362">
        <v>50000</v>
      </c>
      <c r="D124" s="303"/>
      <c r="E124" s="358">
        <v>0</v>
      </c>
      <c r="F124" s="297"/>
      <c r="G124" s="298"/>
      <c r="H124" s="299"/>
      <c r="I124" s="300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</row>
    <row r="125" spans="1:20" s="301" customFormat="1" ht="42.75" x14ac:dyDescent="0.25">
      <c r="A125" s="293"/>
      <c r="B125" s="361" t="s">
        <v>1240</v>
      </c>
      <c r="C125" s="363">
        <v>400000</v>
      </c>
      <c r="D125" s="303"/>
      <c r="E125" s="358">
        <v>0</v>
      </c>
      <c r="F125" s="297"/>
      <c r="G125" s="298"/>
      <c r="H125" s="299"/>
      <c r="I125" s="300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</row>
    <row r="126" spans="1:20" s="301" customFormat="1" ht="15" x14ac:dyDescent="0.25">
      <c r="A126" s="293"/>
      <c r="B126" s="361" t="s">
        <v>1241</v>
      </c>
      <c r="C126" s="362">
        <v>15000</v>
      </c>
      <c r="D126" s="303"/>
      <c r="E126" s="358">
        <v>0</v>
      </c>
      <c r="F126" s="297"/>
      <c r="G126" s="298"/>
      <c r="H126" s="299"/>
      <c r="I126" s="300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</row>
    <row r="127" spans="1:20" s="301" customFormat="1" ht="15" x14ac:dyDescent="0.25">
      <c r="A127" s="293"/>
      <c r="B127" s="361" t="s">
        <v>1242</v>
      </c>
      <c r="C127" s="362">
        <v>200000</v>
      </c>
      <c r="D127" s="303"/>
      <c r="E127" s="358">
        <v>0</v>
      </c>
      <c r="F127" s="297"/>
      <c r="G127" s="298"/>
      <c r="H127" s="299"/>
      <c r="I127" s="300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</row>
    <row r="128" spans="1:20" s="301" customFormat="1" ht="15" x14ac:dyDescent="0.25">
      <c r="A128" s="293"/>
      <c r="B128" s="361" t="s">
        <v>233</v>
      </c>
      <c r="C128" s="362">
        <v>800000</v>
      </c>
      <c r="D128" s="303"/>
      <c r="E128" s="358">
        <v>0</v>
      </c>
      <c r="F128" s="297"/>
      <c r="G128" s="298"/>
      <c r="H128" s="299"/>
      <c r="I128" s="300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</row>
    <row r="129" spans="1:20" s="301" customFormat="1" ht="15" x14ac:dyDescent="0.25">
      <c r="A129" s="293"/>
      <c r="B129" s="361" t="s">
        <v>1243</v>
      </c>
      <c r="C129" s="362">
        <v>10000</v>
      </c>
      <c r="D129" s="303"/>
      <c r="E129" s="358">
        <v>0</v>
      </c>
      <c r="F129" s="297"/>
      <c r="G129" s="298"/>
      <c r="H129" s="299"/>
      <c r="I129" s="300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</row>
    <row r="130" spans="1:20" s="301" customFormat="1" ht="15" x14ac:dyDescent="0.25">
      <c r="A130" s="293"/>
      <c r="B130" s="361" t="s">
        <v>314</v>
      </c>
      <c r="C130" s="362">
        <v>200000</v>
      </c>
      <c r="D130" s="303"/>
      <c r="E130" s="358">
        <v>0</v>
      </c>
      <c r="F130" s="297"/>
      <c r="G130" s="298"/>
      <c r="H130" s="299"/>
      <c r="I130" s="300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</row>
    <row r="131" spans="1:20" s="301" customFormat="1" ht="15" x14ac:dyDescent="0.25">
      <c r="A131" s="293"/>
      <c r="B131" s="361" t="s">
        <v>1244</v>
      </c>
      <c r="C131" s="362">
        <v>228000</v>
      </c>
      <c r="D131" s="303"/>
      <c r="E131" s="358">
        <v>0</v>
      </c>
      <c r="F131" s="297"/>
      <c r="G131" s="298"/>
      <c r="H131" s="299"/>
      <c r="I131" s="300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</row>
    <row r="132" spans="1:20" s="301" customFormat="1" ht="15" x14ac:dyDescent="0.25">
      <c r="A132" s="293"/>
      <c r="B132" s="361" t="s">
        <v>1244</v>
      </c>
      <c r="C132" s="362">
        <v>50000</v>
      </c>
      <c r="D132" s="303"/>
      <c r="E132" s="358">
        <v>0</v>
      </c>
      <c r="F132" s="297"/>
      <c r="G132" s="298"/>
      <c r="H132" s="299"/>
      <c r="I132" s="300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</row>
    <row r="133" spans="1:20" s="301" customFormat="1" ht="30.75" customHeight="1" x14ac:dyDescent="0.25">
      <c r="A133" s="293"/>
      <c r="B133" s="361" t="s">
        <v>1245</v>
      </c>
      <c r="C133" s="362">
        <v>20000</v>
      </c>
      <c r="D133" s="303"/>
      <c r="E133" s="358">
        <v>0</v>
      </c>
      <c r="F133" s="297"/>
      <c r="G133" s="298"/>
      <c r="H133" s="299"/>
      <c r="I133" s="300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</row>
    <row r="134" spans="1:20" s="301" customFormat="1" ht="15" x14ac:dyDescent="0.25">
      <c r="A134" s="293"/>
      <c r="B134" s="361" t="s">
        <v>1246</v>
      </c>
      <c r="C134" s="362">
        <v>1044000</v>
      </c>
      <c r="D134" s="303"/>
      <c r="E134" s="358">
        <v>0</v>
      </c>
      <c r="F134" s="297"/>
      <c r="G134" s="298"/>
      <c r="H134" s="299"/>
      <c r="I134" s="300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</row>
    <row r="135" spans="1:20" s="301" customFormat="1" ht="15" x14ac:dyDescent="0.25">
      <c r="A135" s="293"/>
      <c r="B135" s="361" t="s">
        <v>1247</v>
      </c>
      <c r="C135" s="362">
        <v>80000</v>
      </c>
      <c r="D135" s="303"/>
      <c r="E135" s="358">
        <v>0</v>
      </c>
      <c r="F135" s="297"/>
      <c r="G135" s="298"/>
      <c r="H135" s="299"/>
      <c r="I135" s="300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</row>
    <row r="136" spans="1:20" s="301" customFormat="1" ht="15" x14ac:dyDescent="0.25">
      <c r="A136" s="293"/>
      <c r="B136" s="361" t="s">
        <v>1248</v>
      </c>
      <c r="C136" s="362">
        <v>40000</v>
      </c>
      <c r="D136" s="303"/>
      <c r="E136" s="358">
        <v>0</v>
      </c>
      <c r="F136" s="297"/>
      <c r="G136" s="298"/>
      <c r="H136" s="299"/>
      <c r="I136" s="300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</row>
    <row r="137" spans="1:20" s="301" customFormat="1" ht="15" x14ac:dyDescent="0.25">
      <c r="A137" s="293"/>
      <c r="B137" s="361" t="s">
        <v>1249</v>
      </c>
      <c r="C137" s="362">
        <v>15000</v>
      </c>
      <c r="D137" s="303"/>
      <c r="E137" s="358">
        <v>0</v>
      </c>
      <c r="F137" s="297"/>
      <c r="G137" s="298"/>
      <c r="H137" s="299"/>
      <c r="I137" s="300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</row>
    <row r="138" spans="1:20" s="301" customFormat="1" ht="15" x14ac:dyDescent="0.25">
      <c r="A138" s="293"/>
      <c r="B138" s="361" t="s">
        <v>1250</v>
      </c>
      <c r="C138" s="362">
        <v>700000</v>
      </c>
      <c r="D138" s="303"/>
      <c r="E138" s="358">
        <v>0</v>
      </c>
      <c r="F138" s="297"/>
      <c r="G138" s="298"/>
      <c r="H138" s="299"/>
      <c r="I138" s="300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</row>
    <row r="139" spans="1:20" s="301" customFormat="1" ht="15" x14ac:dyDescent="0.25">
      <c r="A139" s="293"/>
      <c r="B139" s="361" t="s">
        <v>1251</v>
      </c>
      <c r="C139" s="362">
        <v>600000</v>
      </c>
      <c r="D139" s="303"/>
      <c r="E139" s="358">
        <v>0</v>
      </c>
      <c r="F139" s="297"/>
      <c r="G139" s="298"/>
      <c r="H139" s="299"/>
      <c r="I139" s="300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</row>
    <row r="140" spans="1:20" s="301" customFormat="1" ht="15" x14ac:dyDescent="0.25">
      <c r="A140" s="293"/>
      <c r="B140" s="361" t="s">
        <v>1252</v>
      </c>
      <c r="C140" s="362">
        <v>10000</v>
      </c>
      <c r="D140" s="303"/>
      <c r="E140" s="358">
        <v>0</v>
      </c>
      <c r="F140" s="297"/>
      <c r="G140" s="298"/>
      <c r="H140" s="299"/>
      <c r="I140" s="300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</row>
    <row r="141" spans="1:20" s="301" customFormat="1" ht="15.75" thickBot="1" x14ac:dyDescent="0.3">
      <c r="A141" s="293"/>
      <c r="B141" s="569" t="s">
        <v>1253</v>
      </c>
      <c r="C141" s="365">
        <v>25000</v>
      </c>
      <c r="D141" s="303"/>
      <c r="E141" s="352">
        <v>0</v>
      </c>
      <c r="F141" s="297"/>
      <c r="G141" s="298"/>
      <c r="H141" s="299"/>
      <c r="I141" s="300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</row>
    <row r="142" spans="1:20" s="301" customFormat="1" ht="15.75" thickTop="1" x14ac:dyDescent="0.25">
      <c r="A142" s="293"/>
      <c r="B142" s="567"/>
      <c r="C142" s="568"/>
      <c r="D142" s="303"/>
      <c r="E142" s="429"/>
      <c r="F142" s="297"/>
      <c r="G142" s="298"/>
      <c r="H142" s="299"/>
      <c r="I142" s="300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</row>
    <row r="143" spans="1:20" s="301" customFormat="1" ht="15.75" thickBot="1" x14ac:dyDescent="0.3">
      <c r="A143" s="293"/>
      <c r="B143" s="294"/>
      <c r="C143" s="26"/>
      <c r="D143" s="9"/>
      <c r="E143" s="21" t="s">
        <v>2</v>
      </c>
      <c r="F143" s="297"/>
      <c r="G143" s="298"/>
      <c r="H143" s="299"/>
      <c r="I143" s="300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</row>
    <row r="144" spans="1:20" s="301" customFormat="1" ht="16.5" thickTop="1" thickBot="1" x14ac:dyDescent="0.3">
      <c r="A144" s="293"/>
      <c r="B144" s="244" t="s">
        <v>4</v>
      </c>
      <c r="C144" s="245" t="s">
        <v>5</v>
      </c>
      <c r="D144" s="216"/>
      <c r="E144" s="246" t="s">
        <v>13</v>
      </c>
      <c r="F144" s="297"/>
      <c r="G144" s="298"/>
      <c r="H144" s="299"/>
      <c r="I144" s="300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</row>
    <row r="145" spans="1:20" s="301" customFormat="1" ht="15.75" thickTop="1" x14ac:dyDescent="0.25">
      <c r="A145" s="293"/>
      <c r="B145" s="359" t="s">
        <v>1254</v>
      </c>
      <c r="C145" s="566">
        <v>80000</v>
      </c>
      <c r="D145" s="303"/>
      <c r="E145" s="358">
        <v>0</v>
      </c>
      <c r="F145" s="297"/>
      <c r="G145" s="298"/>
      <c r="H145" s="299"/>
      <c r="I145" s="300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</row>
    <row r="146" spans="1:20" s="301" customFormat="1" ht="30" customHeight="1" x14ac:dyDescent="0.25">
      <c r="A146" s="293"/>
      <c r="B146" s="361" t="s">
        <v>1255</v>
      </c>
      <c r="C146" s="362">
        <v>25000</v>
      </c>
      <c r="D146" s="303"/>
      <c r="E146" s="358">
        <v>0</v>
      </c>
      <c r="F146" s="297"/>
      <c r="G146" s="298"/>
      <c r="H146" s="299"/>
      <c r="I146" s="300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</row>
    <row r="147" spans="1:20" s="301" customFormat="1" ht="15" x14ac:dyDescent="0.25">
      <c r="A147" s="293"/>
      <c r="B147" s="361" t="s">
        <v>719</v>
      </c>
      <c r="C147" s="362">
        <v>20000</v>
      </c>
      <c r="D147" s="303"/>
      <c r="E147" s="358">
        <v>0</v>
      </c>
      <c r="F147" s="297"/>
      <c r="G147" s="298"/>
      <c r="H147" s="299"/>
      <c r="I147" s="300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</row>
    <row r="148" spans="1:20" s="301" customFormat="1" ht="30" customHeight="1" x14ac:dyDescent="0.25">
      <c r="A148" s="293"/>
      <c r="B148" s="361" t="s">
        <v>1256</v>
      </c>
      <c r="C148" s="362">
        <v>228000</v>
      </c>
      <c r="D148" s="303"/>
      <c r="E148" s="358">
        <v>0</v>
      </c>
      <c r="F148" s="297"/>
      <c r="G148" s="298"/>
      <c r="H148" s="299"/>
      <c r="I148" s="300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</row>
    <row r="149" spans="1:20" s="301" customFormat="1" ht="30" customHeight="1" x14ac:dyDescent="0.25">
      <c r="A149" s="293"/>
      <c r="B149" s="361" t="s">
        <v>1257</v>
      </c>
      <c r="C149" s="363">
        <v>800000</v>
      </c>
      <c r="D149" s="303"/>
      <c r="E149" s="358">
        <v>0</v>
      </c>
      <c r="F149" s="297"/>
      <c r="G149" s="298"/>
      <c r="H149" s="299"/>
      <c r="I149" s="300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</row>
    <row r="150" spans="1:20" s="301" customFormat="1" ht="15" x14ac:dyDescent="0.25">
      <c r="A150" s="293"/>
      <c r="B150" s="361" t="s">
        <v>1258</v>
      </c>
      <c r="C150" s="362">
        <v>25000</v>
      </c>
      <c r="D150" s="303"/>
      <c r="E150" s="358">
        <v>0</v>
      </c>
      <c r="F150" s="297"/>
      <c r="G150" s="298"/>
      <c r="H150" s="299"/>
      <c r="I150" s="300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</row>
    <row r="151" spans="1:20" s="301" customFormat="1" ht="15" x14ac:dyDescent="0.25">
      <c r="A151" s="293"/>
      <c r="B151" s="361" t="s">
        <v>1259</v>
      </c>
      <c r="C151" s="362">
        <v>548384</v>
      </c>
      <c r="D151" s="303"/>
      <c r="E151" s="358">
        <v>0</v>
      </c>
      <c r="F151" s="297"/>
      <c r="G151" s="298"/>
      <c r="H151" s="299"/>
      <c r="I151" s="300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</row>
    <row r="152" spans="1:20" s="301" customFormat="1" ht="15" x14ac:dyDescent="0.25">
      <c r="A152" s="293"/>
      <c r="B152" s="361" t="s">
        <v>1260</v>
      </c>
      <c r="C152" s="362">
        <v>521897</v>
      </c>
      <c r="D152" s="303"/>
      <c r="E152" s="358">
        <v>0</v>
      </c>
      <c r="F152" s="297"/>
      <c r="G152" s="298"/>
      <c r="H152" s="299"/>
      <c r="I152" s="300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</row>
    <row r="153" spans="1:20" s="301" customFormat="1" ht="31.5" customHeight="1" x14ac:dyDescent="0.25">
      <c r="A153" s="293"/>
      <c r="B153" s="361" t="s">
        <v>1261</v>
      </c>
      <c r="C153" s="362">
        <v>453653</v>
      </c>
      <c r="D153" s="303"/>
      <c r="E153" s="358">
        <v>0</v>
      </c>
      <c r="F153" s="297"/>
      <c r="G153" s="298"/>
      <c r="H153" s="299"/>
      <c r="I153" s="300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</row>
    <row r="154" spans="1:20" s="301" customFormat="1" ht="15" x14ac:dyDescent="0.25">
      <c r="A154" s="293"/>
      <c r="B154" s="361" t="s">
        <v>1262</v>
      </c>
      <c r="C154" s="362">
        <v>2189903</v>
      </c>
      <c r="D154" s="303"/>
      <c r="E154" s="358">
        <v>0</v>
      </c>
      <c r="F154" s="297"/>
      <c r="G154" s="298"/>
      <c r="H154" s="299"/>
      <c r="I154" s="300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</row>
    <row r="155" spans="1:20" s="301" customFormat="1" ht="15" x14ac:dyDescent="0.25">
      <c r="A155" s="293"/>
      <c r="B155" s="361" t="s">
        <v>1263</v>
      </c>
      <c r="C155" s="362">
        <v>1655221</v>
      </c>
      <c r="D155" s="303"/>
      <c r="E155" s="358">
        <v>0</v>
      </c>
      <c r="F155" s="297"/>
      <c r="G155" s="298"/>
      <c r="H155" s="299"/>
      <c r="I155" s="300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</row>
    <row r="156" spans="1:20" s="301" customFormat="1" ht="15" x14ac:dyDescent="0.25">
      <c r="A156" s="293"/>
      <c r="B156" s="361" t="s">
        <v>1264</v>
      </c>
      <c r="C156" s="362">
        <v>1014225</v>
      </c>
      <c r="D156" s="303"/>
      <c r="E156" s="358">
        <v>0</v>
      </c>
      <c r="F156" s="297"/>
      <c r="G156" s="298"/>
      <c r="H156" s="299"/>
      <c r="I156" s="300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</row>
    <row r="157" spans="1:20" s="301" customFormat="1" ht="15" x14ac:dyDescent="0.25">
      <c r="A157" s="293"/>
      <c r="B157" s="361" t="s">
        <v>1265</v>
      </c>
      <c r="C157" s="362">
        <v>1746717</v>
      </c>
      <c r="D157" s="303"/>
      <c r="E157" s="358">
        <v>0</v>
      </c>
      <c r="F157" s="297"/>
      <c r="G157" s="298"/>
      <c r="H157" s="299"/>
      <c r="I157" s="300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</row>
    <row r="158" spans="1:20" s="301" customFormat="1" ht="15" x14ac:dyDescent="0.25">
      <c r="A158" s="293"/>
      <c r="B158" s="361" t="s">
        <v>1266</v>
      </c>
      <c r="C158" s="362">
        <v>25000</v>
      </c>
      <c r="D158" s="303"/>
      <c r="E158" s="358">
        <v>0</v>
      </c>
      <c r="F158" s="297"/>
      <c r="G158" s="298"/>
      <c r="H158" s="299"/>
      <c r="I158" s="300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</row>
    <row r="159" spans="1:20" s="301" customFormat="1" ht="30.75" customHeight="1" x14ac:dyDescent="0.25">
      <c r="A159" s="293"/>
      <c r="B159" s="361" t="s">
        <v>1267</v>
      </c>
      <c r="C159" s="363">
        <v>21000000</v>
      </c>
      <c r="D159" s="303"/>
      <c r="E159" s="358">
        <v>0</v>
      </c>
      <c r="F159" s="297"/>
      <c r="G159" s="298"/>
      <c r="H159" s="299"/>
      <c r="I159" s="300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</row>
    <row r="160" spans="1:20" s="301" customFormat="1" ht="15" x14ac:dyDescent="0.25">
      <c r="A160" s="293"/>
      <c r="B160" s="361" t="s">
        <v>1268</v>
      </c>
      <c r="C160" s="362">
        <v>1700000</v>
      </c>
      <c r="D160" s="303"/>
      <c r="E160" s="358">
        <v>0</v>
      </c>
      <c r="F160" s="297"/>
      <c r="G160" s="298"/>
      <c r="H160" s="299"/>
      <c r="I160" s="300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</row>
    <row r="161" spans="1:20" s="301" customFormat="1" ht="15" x14ac:dyDescent="0.25">
      <c r="A161" s="293"/>
      <c r="B161" s="361" t="s">
        <v>1269</v>
      </c>
      <c r="C161" s="362">
        <v>380000</v>
      </c>
      <c r="D161" s="303"/>
      <c r="E161" s="358">
        <v>0</v>
      </c>
      <c r="F161" s="297"/>
      <c r="G161" s="298"/>
      <c r="H161" s="299"/>
      <c r="I161" s="300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</row>
    <row r="162" spans="1:20" s="301" customFormat="1" ht="15" x14ac:dyDescent="0.25">
      <c r="A162" s="293"/>
      <c r="B162" s="361" t="s">
        <v>1270</v>
      </c>
      <c r="C162" s="362">
        <v>30000</v>
      </c>
      <c r="D162" s="303"/>
      <c r="E162" s="358">
        <v>0</v>
      </c>
      <c r="F162" s="297"/>
      <c r="G162" s="298"/>
      <c r="H162" s="299"/>
      <c r="I162" s="300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</row>
    <row r="163" spans="1:20" s="301" customFormat="1" ht="30" customHeight="1" x14ac:dyDescent="0.25">
      <c r="A163" s="293"/>
      <c r="B163" s="361" t="s">
        <v>1271</v>
      </c>
      <c r="C163" s="362">
        <v>50000</v>
      </c>
      <c r="D163" s="303"/>
      <c r="E163" s="358">
        <v>0</v>
      </c>
      <c r="F163" s="297"/>
      <c r="G163" s="298"/>
      <c r="H163" s="299"/>
      <c r="I163" s="300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</row>
    <row r="164" spans="1:20" s="301" customFormat="1" ht="15" x14ac:dyDescent="0.25">
      <c r="A164" s="293"/>
      <c r="B164" s="361" t="s">
        <v>355</v>
      </c>
      <c r="C164" s="362">
        <v>20000</v>
      </c>
      <c r="D164" s="303"/>
      <c r="E164" s="358">
        <v>0</v>
      </c>
      <c r="F164" s="297"/>
      <c r="G164" s="298"/>
      <c r="H164" s="299"/>
      <c r="I164" s="300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</row>
    <row r="165" spans="1:20" s="301" customFormat="1" ht="15" x14ac:dyDescent="0.25">
      <c r="A165" s="293"/>
      <c r="B165" s="361" t="s">
        <v>1272</v>
      </c>
      <c r="C165" s="362">
        <v>20000</v>
      </c>
      <c r="D165" s="303"/>
      <c r="E165" s="358">
        <v>0</v>
      </c>
      <c r="F165" s="297"/>
      <c r="G165" s="298"/>
      <c r="H165" s="299"/>
      <c r="I165" s="300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</row>
    <row r="166" spans="1:20" s="301" customFormat="1" ht="15" x14ac:dyDescent="0.25">
      <c r="A166" s="293"/>
      <c r="B166" s="361" t="s">
        <v>1273</v>
      </c>
      <c r="C166" s="362">
        <v>25000</v>
      </c>
      <c r="D166" s="303"/>
      <c r="E166" s="358">
        <v>0</v>
      </c>
      <c r="F166" s="297"/>
      <c r="G166" s="298"/>
      <c r="H166" s="299"/>
      <c r="I166" s="300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</row>
    <row r="167" spans="1:20" s="301" customFormat="1" ht="15" x14ac:dyDescent="0.25">
      <c r="A167" s="293"/>
      <c r="B167" s="361" t="s">
        <v>1274</v>
      </c>
      <c r="C167" s="362">
        <v>100000</v>
      </c>
      <c r="D167" s="303"/>
      <c r="E167" s="358">
        <v>0</v>
      </c>
      <c r="F167" s="297"/>
      <c r="G167" s="298"/>
      <c r="H167" s="299"/>
      <c r="I167" s="300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</row>
    <row r="168" spans="1:20" s="301" customFormat="1" ht="15" x14ac:dyDescent="0.25">
      <c r="A168" s="293"/>
      <c r="B168" s="361" t="s">
        <v>1249</v>
      </c>
      <c r="C168" s="362">
        <v>10000</v>
      </c>
      <c r="D168" s="303"/>
      <c r="E168" s="358">
        <v>0</v>
      </c>
      <c r="F168" s="297"/>
      <c r="G168" s="298"/>
      <c r="H168" s="299"/>
      <c r="I168" s="300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</row>
    <row r="169" spans="1:20" s="301" customFormat="1" ht="15" x14ac:dyDescent="0.25">
      <c r="A169" s="293"/>
      <c r="B169" s="361" t="s">
        <v>1275</v>
      </c>
      <c r="C169" s="362">
        <v>10000</v>
      </c>
      <c r="D169" s="303"/>
      <c r="E169" s="358">
        <v>0</v>
      </c>
      <c r="F169" s="297"/>
      <c r="G169" s="298"/>
      <c r="H169" s="299"/>
      <c r="I169" s="300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</row>
    <row r="170" spans="1:20" s="301" customFormat="1" ht="15" x14ac:dyDescent="0.25">
      <c r="A170" s="293"/>
      <c r="B170" s="361" t="s">
        <v>1276</v>
      </c>
      <c r="C170" s="362">
        <v>30000</v>
      </c>
      <c r="D170" s="303"/>
      <c r="E170" s="358">
        <v>0</v>
      </c>
      <c r="F170" s="297"/>
      <c r="G170" s="298"/>
      <c r="H170" s="299"/>
      <c r="I170" s="300"/>
      <c r="J170" s="297"/>
      <c r="K170" s="297"/>
      <c r="L170" s="297"/>
      <c r="M170" s="297"/>
      <c r="N170" s="297"/>
      <c r="O170" s="297"/>
      <c r="P170" s="297"/>
      <c r="Q170" s="297"/>
      <c r="R170" s="297"/>
      <c r="S170" s="297"/>
      <c r="T170" s="297"/>
    </row>
    <row r="171" spans="1:20" s="301" customFormat="1" ht="15" x14ac:dyDescent="0.25">
      <c r="A171" s="293"/>
      <c r="B171" s="361" t="s">
        <v>1277</v>
      </c>
      <c r="C171" s="362">
        <v>50000</v>
      </c>
      <c r="D171" s="303"/>
      <c r="E171" s="358">
        <v>0</v>
      </c>
      <c r="F171" s="297"/>
      <c r="G171" s="298"/>
      <c r="H171" s="299"/>
      <c r="I171" s="300"/>
      <c r="J171" s="297"/>
      <c r="K171" s="297"/>
      <c r="L171" s="297"/>
      <c r="M171" s="297"/>
      <c r="N171" s="297"/>
      <c r="O171" s="297"/>
      <c r="P171" s="297"/>
      <c r="Q171" s="297"/>
      <c r="R171" s="297"/>
      <c r="S171" s="297"/>
      <c r="T171" s="297"/>
    </row>
    <row r="172" spans="1:20" s="301" customFormat="1" ht="15" x14ac:dyDescent="0.25">
      <c r="A172" s="293"/>
      <c r="B172" s="361" t="s">
        <v>1278</v>
      </c>
      <c r="C172" s="363">
        <v>20000</v>
      </c>
      <c r="D172" s="303"/>
      <c r="E172" s="358">
        <v>0</v>
      </c>
      <c r="F172" s="297"/>
      <c r="G172" s="298"/>
      <c r="H172" s="299"/>
      <c r="I172" s="300"/>
      <c r="J172" s="297"/>
      <c r="K172" s="297"/>
      <c r="L172" s="297"/>
      <c r="M172" s="297"/>
      <c r="N172" s="297"/>
      <c r="O172" s="297"/>
      <c r="P172" s="297"/>
      <c r="Q172" s="297"/>
      <c r="R172" s="297"/>
      <c r="S172" s="297"/>
      <c r="T172" s="297"/>
    </row>
    <row r="173" spans="1:20" s="301" customFormat="1" ht="15" x14ac:dyDescent="0.25">
      <c r="A173" s="293"/>
      <c r="B173" s="361" t="s">
        <v>1279</v>
      </c>
      <c r="C173" s="362">
        <v>10000</v>
      </c>
      <c r="D173" s="303"/>
      <c r="E173" s="358">
        <v>0</v>
      </c>
      <c r="F173" s="297"/>
      <c r="G173" s="298"/>
      <c r="H173" s="299"/>
      <c r="I173" s="300"/>
      <c r="J173" s="297"/>
      <c r="K173" s="297"/>
      <c r="L173" s="297"/>
      <c r="M173" s="297"/>
      <c r="N173" s="297"/>
      <c r="O173" s="297"/>
      <c r="P173" s="297"/>
      <c r="Q173" s="297"/>
      <c r="R173" s="297"/>
      <c r="S173" s="297"/>
      <c r="T173" s="297"/>
    </row>
    <row r="174" spans="1:20" s="301" customFormat="1" ht="15" x14ac:dyDescent="0.25">
      <c r="A174" s="293"/>
      <c r="B174" s="361" t="s">
        <v>1280</v>
      </c>
      <c r="C174" s="362">
        <v>20000</v>
      </c>
      <c r="D174" s="303"/>
      <c r="E174" s="358">
        <v>0</v>
      </c>
      <c r="F174" s="297"/>
      <c r="G174" s="298"/>
      <c r="H174" s="299"/>
      <c r="I174" s="300"/>
      <c r="J174" s="297"/>
      <c r="K174" s="297"/>
      <c r="L174" s="297"/>
      <c r="M174" s="297"/>
      <c r="N174" s="297"/>
      <c r="O174" s="297"/>
      <c r="P174" s="297"/>
      <c r="Q174" s="297"/>
      <c r="R174" s="297"/>
      <c r="S174" s="297"/>
      <c r="T174" s="297"/>
    </row>
    <row r="175" spans="1:20" s="301" customFormat="1" ht="15" x14ac:dyDescent="0.25">
      <c r="A175" s="293"/>
      <c r="B175" s="361" t="s">
        <v>1281</v>
      </c>
      <c r="C175" s="362">
        <v>50000</v>
      </c>
      <c r="D175" s="303"/>
      <c r="E175" s="358">
        <v>0</v>
      </c>
      <c r="F175" s="297"/>
      <c r="G175" s="298"/>
      <c r="H175" s="299"/>
      <c r="I175" s="300"/>
      <c r="J175" s="297"/>
      <c r="K175" s="297"/>
      <c r="L175" s="297"/>
      <c r="M175" s="297"/>
      <c r="N175" s="297"/>
      <c r="O175" s="297"/>
      <c r="P175" s="297"/>
      <c r="Q175" s="297"/>
      <c r="R175" s="297"/>
      <c r="S175" s="297"/>
      <c r="T175" s="297"/>
    </row>
    <row r="176" spans="1:20" s="301" customFormat="1" ht="15" x14ac:dyDescent="0.25">
      <c r="A176" s="293"/>
      <c r="B176" s="361" t="s">
        <v>1282</v>
      </c>
      <c r="C176" s="362">
        <v>300000</v>
      </c>
      <c r="D176" s="303"/>
      <c r="E176" s="358">
        <v>0</v>
      </c>
      <c r="F176" s="297"/>
      <c r="G176" s="298"/>
      <c r="H176" s="299"/>
      <c r="I176" s="300"/>
      <c r="J176" s="297"/>
      <c r="K176" s="297"/>
      <c r="L176" s="297"/>
      <c r="M176" s="297"/>
      <c r="N176" s="297"/>
      <c r="O176" s="297"/>
      <c r="P176" s="297"/>
      <c r="Q176" s="297"/>
      <c r="R176" s="297"/>
      <c r="S176" s="297"/>
      <c r="T176" s="297"/>
    </row>
    <row r="177" spans="1:20" s="301" customFormat="1" ht="31.5" customHeight="1" x14ac:dyDescent="0.25">
      <c r="A177" s="293"/>
      <c r="B177" s="361" t="s">
        <v>1283</v>
      </c>
      <c r="C177" s="362">
        <v>20000</v>
      </c>
      <c r="D177" s="303"/>
      <c r="E177" s="358">
        <v>0</v>
      </c>
      <c r="F177" s="297"/>
      <c r="G177" s="298"/>
      <c r="H177" s="299"/>
      <c r="I177" s="300"/>
      <c r="J177" s="297"/>
      <c r="K177" s="297"/>
      <c r="L177" s="297"/>
      <c r="M177" s="297"/>
      <c r="N177" s="297"/>
      <c r="O177" s="297"/>
      <c r="P177" s="297"/>
      <c r="Q177" s="297"/>
      <c r="R177" s="297"/>
      <c r="S177" s="297"/>
      <c r="T177" s="297"/>
    </row>
    <row r="178" spans="1:20" s="301" customFormat="1" ht="42.75" customHeight="1" x14ac:dyDescent="0.25">
      <c r="A178" s="293"/>
      <c r="B178" s="361" t="s">
        <v>1284</v>
      </c>
      <c r="C178" s="362">
        <v>21000</v>
      </c>
      <c r="D178" s="303"/>
      <c r="E178" s="358">
        <v>0</v>
      </c>
      <c r="F178" s="297"/>
      <c r="G178" s="298"/>
      <c r="H178" s="299"/>
      <c r="I178" s="300"/>
      <c r="J178" s="297"/>
      <c r="K178" s="297"/>
      <c r="L178" s="297"/>
      <c r="M178" s="297"/>
      <c r="N178" s="297"/>
      <c r="O178" s="297"/>
      <c r="P178" s="297"/>
      <c r="Q178" s="297"/>
      <c r="R178" s="297"/>
      <c r="S178" s="297"/>
      <c r="T178" s="297"/>
    </row>
    <row r="179" spans="1:20" s="301" customFormat="1" ht="15" x14ac:dyDescent="0.25">
      <c r="A179" s="293"/>
      <c r="B179" s="361" t="s">
        <v>1285</v>
      </c>
      <c r="C179" s="362">
        <v>100000</v>
      </c>
      <c r="D179" s="303"/>
      <c r="E179" s="358">
        <v>0</v>
      </c>
      <c r="F179" s="297"/>
      <c r="G179" s="298"/>
      <c r="H179" s="299"/>
      <c r="I179" s="300"/>
      <c r="J179" s="297"/>
      <c r="K179" s="297"/>
      <c r="L179" s="297"/>
      <c r="M179" s="297"/>
      <c r="N179" s="297"/>
      <c r="O179" s="297"/>
      <c r="P179" s="297"/>
      <c r="Q179" s="297"/>
      <c r="R179" s="297"/>
      <c r="S179" s="297"/>
      <c r="T179" s="297"/>
    </row>
    <row r="180" spans="1:20" s="301" customFormat="1" ht="15" x14ac:dyDescent="0.25">
      <c r="A180" s="293"/>
      <c r="B180" s="361" t="s">
        <v>1286</v>
      </c>
      <c r="C180" s="362">
        <v>20000</v>
      </c>
      <c r="D180" s="303"/>
      <c r="E180" s="358">
        <v>0</v>
      </c>
      <c r="F180" s="297"/>
      <c r="G180" s="298"/>
      <c r="H180" s="299"/>
      <c r="I180" s="300"/>
      <c r="J180" s="297"/>
      <c r="K180" s="297"/>
      <c r="L180" s="297"/>
      <c r="M180" s="297"/>
      <c r="N180" s="297"/>
      <c r="O180" s="297"/>
      <c r="P180" s="297"/>
      <c r="Q180" s="297"/>
      <c r="R180" s="297"/>
      <c r="S180" s="297"/>
      <c r="T180" s="297"/>
    </row>
    <row r="181" spans="1:20" s="301" customFormat="1" ht="15" x14ac:dyDescent="0.25">
      <c r="A181" s="293"/>
      <c r="B181" s="361" t="s">
        <v>1287</v>
      </c>
      <c r="C181" s="362">
        <v>50000</v>
      </c>
      <c r="D181" s="303"/>
      <c r="E181" s="358">
        <v>0</v>
      </c>
      <c r="F181" s="297"/>
      <c r="G181" s="298"/>
      <c r="H181" s="299"/>
      <c r="I181" s="300"/>
      <c r="J181" s="297"/>
      <c r="K181" s="297"/>
      <c r="L181" s="297"/>
      <c r="M181" s="297"/>
      <c r="N181" s="297"/>
      <c r="O181" s="297"/>
      <c r="P181" s="297"/>
      <c r="Q181" s="297"/>
      <c r="R181" s="297"/>
      <c r="S181" s="297"/>
      <c r="T181" s="297"/>
    </row>
    <row r="182" spans="1:20" s="301" customFormat="1" ht="15.75" thickBot="1" x14ac:dyDescent="0.3">
      <c r="A182" s="293"/>
      <c r="B182" s="569" t="s">
        <v>854</v>
      </c>
      <c r="C182" s="365">
        <v>20000</v>
      </c>
      <c r="D182" s="303"/>
      <c r="E182" s="352">
        <v>0</v>
      </c>
      <c r="F182" s="297"/>
      <c r="G182" s="298"/>
      <c r="H182" s="299"/>
      <c r="I182" s="300"/>
      <c r="J182" s="297"/>
      <c r="K182" s="297"/>
      <c r="L182" s="297"/>
      <c r="M182" s="297"/>
      <c r="N182" s="297"/>
      <c r="O182" s="297"/>
      <c r="P182" s="297"/>
      <c r="Q182" s="297"/>
      <c r="R182" s="297"/>
      <c r="S182" s="297"/>
      <c r="T182" s="297"/>
    </row>
    <row r="183" spans="1:20" s="301" customFormat="1" ht="15.75" thickTop="1" x14ac:dyDescent="0.25">
      <c r="A183" s="293"/>
      <c r="B183" s="567"/>
      <c r="C183" s="568"/>
      <c r="D183" s="303"/>
      <c r="E183" s="429"/>
      <c r="F183" s="297"/>
      <c r="G183" s="298"/>
      <c r="H183" s="299"/>
      <c r="I183" s="300"/>
      <c r="J183" s="297"/>
      <c r="K183" s="297"/>
      <c r="L183" s="297"/>
      <c r="M183" s="297"/>
      <c r="N183" s="297"/>
      <c r="O183" s="297"/>
      <c r="P183" s="297"/>
      <c r="Q183" s="297"/>
      <c r="R183" s="297"/>
      <c r="S183" s="297"/>
      <c r="T183" s="297"/>
    </row>
    <row r="184" spans="1:20" s="301" customFormat="1" ht="15" hidden="1" x14ac:dyDescent="0.25">
      <c r="A184" s="293"/>
      <c r="B184" s="567"/>
      <c r="C184" s="568"/>
      <c r="D184" s="303"/>
      <c r="E184" s="429"/>
      <c r="F184" s="297"/>
      <c r="G184" s="298"/>
      <c r="H184" s="299"/>
      <c r="I184" s="300"/>
      <c r="J184" s="297"/>
      <c r="K184" s="297"/>
      <c r="L184" s="297"/>
      <c r="M184" s="297"/>
      <c r="N184" s="297"/>
      <c r="O184" s="297"/>
      <c r="P184" s="297"/>
      <c r="Q184" s="297"/>
      <c r="R184" s="297"/>
      <c r="S184" s="297"/>
      <c r="T184" s="297"/>
    </row>
    <row r="185" spans="1:20" s="301" customFormat="1" ht="15.75" thickBot="1" x14ac:dyDescent="0.3">
      <c r="A185" s="293"/>
      <c r="B185" s="294"/>
      <c r="C185" s="26"/>
      <c r="D185" s="9"/>
      <c r="E185" s="21" t="s">
        <v>2</v>
      </c>
      <c r="F185" s="297"/>
      <c r="G185" s="298"/>
      <c r="H185" s="299"/>
      <c r="I185" s="300"/>
      <c r="J185" s="297"/>
      <c r="K185" s="297"/>
      <c r="L185" s="297"/>
      <c r="M185" s="297"/>
      <c r="N185" s="297"/>
      <c r="O185" s="297"/>
      <c r="P185" s="297"/>
      <c r="Q185" s="297"/>
      <c r="R185" s="297"/>
      <c r="S185" s="297"/>
      <c r="T185" s="297"/>
    </row>
    <row r="186" spans="1:20" s="301" customFormat="1" ht="16.5" thickTop="1" thickBot="1" x14ac:dyDescent="0.3">
      <c r="A186" s="293"/>
      <c r="B186" s="244" t="s">
        <v>4</v>
      </c>
      <c r="C186" s="245" t="s">
        <v>5</v>
      </c>
      <c r="D186" s="216"/>
      <c r="E186" s="246" t="s">
        <v>13</v>
      </c>
      <c r="F186" s="297"/>
      <c r="G186" s="298"/>
      <c r="H186" s="299"/>
      <c r="I186" s="300"/>
      <c r="J186" s="297"/>
      <c r="K186" s="297"/>
      <c r="L186" s="297"/>
      <c r="M186" s="297"/>
      <c r="N186" s="297"/>
      <c r="O186" s="297"/>
      <c r="P186" s="297"/>
      <c r="Q186" s="297"/>
      <c r="R186" s="297"/>
      <c r="S186" s="297"/>
      <c r="T186" s="297"/>
    </row>
    <row r="187" spans="1:20" s="301" customFormat="1" ht="30.75" customHeight="1" thickTop="1" x14ac:dyDescent="0.25">
      <c r="A187" s="293"/>
      <c r="B187" s="359" t="s">
        <v>1245</v>
      </c>
      <c r="C187" s="566">
        <v>30000</v>
      </c>
      <c r="D187" s="303"/>
      <c r="E187" s="358">
        <v>0</v>
      </c>
      <c r="F187" s="297"/>
      <c r="G187" s="298"/>
      <c r="H187" s="299"/>
      <c r="I187" s="300"/>
      <c r="J187" s="297"/>
      <c r="K187" s="297"/>
      <c r="L187" s="297"/>
      <c r="M187" s="297"/>
      <c r="N187" s="297"/>
      <c r="O187" s="297"/>
      <c r="P187" s="297"/>
      <c r="Q187" s="297"/>
      <c r="R187" s="297"/>
      <c r="S187" s="297"/>
      <c r="T187" s="297"/>
    </row>
    <row r="188" spans="1:20" s="301" customFormat="1" ht="15" x14ac:dyDescent="0.25">
      <c r="A188" s="293"/>
      <c r="B188" s="361" t="s">
        <v>1288</v>
      </c>
      <c r="C188" s="362">
        <v>10000</v>
      </c>
      <c r="D188" s="303"/>
      <c r="E188" s="358">
        <v>0</v>
      </c>
      <c r="F188" s="297"/>
      <c r="G188" s="298"/>
      <c r="H188" s="299"/>
      <c r="I188" s="300"/>
      <c r="J188" s="297"/>
      <c r="K188" s="297"/>
      <c r="L188" s="297"/>
      <c r="M188" s="297"/>
      <c r="N188" s="297"/>
      <c r="O188" s="297"/>
      <c r="P188" s="297"/>
      <c r="Q188" s="297"/>
      <c r="R188" s="297"/>
      <c r="S188" s="297"/>
      <c r="T188" s="297"/>
    </row>
    <row r="189" spans="1:20" s="301" customFormat="1" ht="15" x14ac:dyDescent="0.25">
      <c r="A189" s="293"/>
      <c r="B189" s="361" t="s">
        <v>365</v>
      </c>
      <c r="C189" s="362">
        <v>20000</v>
      </c>
      <c r="D189" s="303"/>
      <c r="E189" s="358">
        <v>0</v>
      </c>
      <c r="F189" s="297"/>
      <c r="G189" s="298"/>
      <c r="H189" s="299"/>
      <c r="I189" s="300"/>
      <c r="J189" s="297"/>
      <c r="K189" s="297"/>
      <c r="L189" s="297"/>
      <c r="M189" s="297"/>
      <c r="N189" s="297"/>
      <c r="O189" s="297"/>
      <c r="P189" s="297"/>
      <c r="Q189" s="297"/>
      <c r="R189" s="297"/>
      <c r="S189" s="297"/>
      <c r="T189" s="297"/>
    </row>
    <row r="190" spans="1:20" s="301" customFormat="1" ht="15" x14ac:dyDescent="0.25">
      <c r="A190" s="293"/>
      <c r="B190" s="361" t="s">
        <v>1289</v>
      </c>
      <c r="C190" s="362">
        <v>35000</v>
      </c>
      <c r="D190" s="303"/>
      <c r="E190" s="358">
        <v>0</v>
      </c>
      <c r="F190" s="297"/>
      <c r="G190" s="298"/>
      <c r="H190" s="299"/>
      <c r="I190" s="300"/>
      <c r="J190" s="297"/>
      <c r="K190" s="297"/>
      <c r="L190" s="297"/>
      <c r="M190" s="297"/>
      <c r="N190" s="297"/>
      <c r="O190" s="297"/>
      <c r="P190" s="297"/>
      <c r="Q190" s="297"/>
      <c r="R190" s="297"/>
      <c r="S190" s="297"/>
      <c r="T190" s="297"/>
    </row>
    <row r="191" spans="1:20" s="301" customFormat="1" ht="15" x14ac:dyDescent="0.25">
      <c r="A191" s="293"/>
      <c r="B191" s="361" t="s">
        <v>309</v>
      </c>
      <c r="C191" s="362">
        <v>400000</v>
      </c>
      <c r="D191" s="303"/>
      <c r="E191" s="358">
        <v>0</v>
      </c>
      <c r="F191" s="297"/>
      <c r="G191" s="298"/>
      <c r="H191" s="299"/>
      <c r="I191" s="300"/>
      <c r="J191" s="297"/>
      <c r="K191" s="297"/>
      <c r="L191" s="297"/>
      <c r="M191" s="297"/>
      <c r="N191" s="297"/>
      <c r="O191" s="297"/>
      <c r="P191" s="297"/>
      <c r="Q191" s="297"/>
      <c r="R191" s="297"/>
      <c r="S191" s="297"/>
      <c r="T191" s="297"/>
    </row>
    <row r="192" spans="1:20" s="301" customFormat="1" ht="15" x14ac:dyDescent="0.25">
      <c r="A192" s="293"/>
      <c r="B192" s="361" t="s">
        <v>328</v>
      </c>
      <c r="C192" s="362">
        <v>10000</v>
      </c>
      <c r="D192" s="303"/>
      <c r="E192" s="358">
        <v>0</v>
      </c>
      <c r="F192" s="297"/>
      <c r="G192" s="298"/>
      <c r="H192" s="299"/>
      <c r="I192" s="300"/>
      <c r="J192" s="297"/>
      <c r="K192" s="297"/>
      <c r="L192" s="297"/>
      <c r="M192" s="297"/>
      <c r="N192" s="297"/>
      <c r="O192" s="297"/>
      <c r="P192" s="297"/>
      <c r="Q192" s="297"/>
      <c r="R192" s="297"/>
      <c r="S192" s="297"/>
      <c r="T192" s="297"/>
    </row>
    <row r="193" spans="1:20" s="301" customFormat="1" ht="15" x14ac:dyDescent="0.25">
      <c r="A193" s="293"/>
      <c r="B193" s="361" t="s">
        <v>1290</v>
      </c>
      <c r="C193" s="362">
        <v>20000</v>
      </c>
      <c r="D193" s="303"/>
      <c r="E193" s="358">
        <v>0</v>
      </c>
      <c r="F193" s="297"/>
      <c r="G193" s="298"/>
      <c r="H193" s="299"/>
      <c r="I193" s="300"/>
      <c r="J193" s="297"/>
      <c r="K193" s="297"/>
      <c r="L193" s="297"/>
      <c r="M193" s="297"/>
      <c r="N193" s="297"/>
      <c r="O193" s="297"/>
      <c r="P193" s="297"/>
      <c r="Q193" s="297"/>
      <c r="R193" s="297"/>
      <c r="S193" s="297"/>
      <c r="T193" s="297"/>
    </row>
    <row r="194" spans="1:20" s="301" customFormat="1" ht="15" x14ac:dyDescent="0.25">
      <c r="A194" s="293"/>
      <c r="B194" s="361" t="s">
        <v>233</v>
      </c>
      <c r="C194" s="362">
        <v>20000</v>
      </c>
      <c r="D194" s="303"/>
      <c r="E194" s="358">
        <v>0</v>
      </c>
      <c r="F194" s="297"/>
      <c r="G194" s="298"/>
      <c r="H194" s="299"/>
      <c r="I194" s="300"/>
      <c r="J194" s="297"/>
      <c r="K194" s="297"/>
      <c r="L194" s="297"/>
      <c r="M194" s="297"/>
      <c r="N194" s="297"/>
      <c r="O194" s="297"/>
      <c r="P194" s="297"/>
      <c r="Q194" s="297"/>
      <c r="R194" s="297"/>
      <c r="S194" s="297"/>
      <c r="T194" s="297"/>
    </row>
    <row r="195" spans="1:20" s="301" customFormat="1" ht="15" x14ac:dyDescent="0.25">
      <c r="A195" s="293"/>
      <c r="B195" s="361" t="s">
        <v>233</v>
      </c>
      <c r="C195" s="362">
        <v>1000000</v>
      </c>
      <c r="D195" s="303"/>
      <c r="E195" s="358">
        <v>0</v>
      </c>
      <c r="F195" s="297"/>
      <c r="G195" s="298"/>
      <c r="H195" s="299"/>
      <c r="I195" s="300"/>
      <c r="J195" s="297"/>
      <c r="K195" s="297"/>
      <c r="L195" s="297"/>
      <c r="M195" s="297"/>
      <c r="N195" s="297"/>
      <c r="O195" s="297"/>
      <c r="P195" s="297"/>
      <c r="Q195" s="297"/>
      <c r="R195" s="297"/>
      <c r="S195" s="297"/>
      <c r="T195" s="297"/>
    </row>
    <row r="196" spans="1:20" s="301" customFormat="1" ht="28.5" customHeight="1" x14ac:dyDescent="0.25">
      <c r="A196" s="293"/>
      <c r="B196" s="361" t="s">
        <v>1291</v>
      </c>
      <c r="C196" s="362">
        <v>500000</v>
      </c>
      <c r="D196" s="303"/>
      <c r="E196" s="358">
        <v>0</v>
      </c>
      <c r="F196" s="297"/>
      <c r="G196" s="298"/>
      <c r="H196" s="299"/>
      <c r="I196" s="300"/>
      <c r="J196" s="297"/>
      <c r="K196" s="297"/>
      <c r="L196" s="297"/>
      <c r="M196" s="297"/>
      <c r="N196" s="297"/>
      <c r="O196" s="297"/>
      <c r="P196" s="297"/>
      <c r="Q196" s="297"/>
      <c r="R196" s="297"/>
      <c r="S196" s="297"/>
      <c r="T196" s="297"/>
    </row>
    <row r="197" spans="1:20" s="301" customFormat="1" ht="15" x14ac:dyDescent="0.25">
      <c r="A197" s="293"/>
      <c r="B197" s="361" t="s">
        <v>1292</v>
      </c>
      <c r="C197" s="362">
        <v>300000</v>
      </c>
      <c r="D197" s="303"/>
      <c r="E197" s="358">
        <v>0</v>
      </c>
      <c r="F197" s="297"/>
      <c r="G197" s="298"/>
      <c r="H197" s="299"/>
      <c r="I197" s="300"/>
      <c r="J197" s="297"/>
      <c r="K197" s="297"/>
      <c r="L197" s="297"/>
      <c r="M197" s="297"/>
      <c r="N197" s="297"/>
      <c r="O197" s="297"/>
      <c r="P197" s="297"/>
      <c r="Q197" s="297"/>
      <c r="R197" s="297"/>
      <c r="S197" s="297"/>
      <c r="T197" s="297"/>
    </row>
    <row r="198" spans="1:20" s="301" customFormat="1" ht="15.75" thickBot="1" x14ac:dyDescent="0.3">
      <c r="A198" s="293"/>
      <c r="B198" s="364" t="s">
        <v>1293</v>
      </c>
      <c r="C198" s="365">
        <v>200000</v>
      </c>
      <c r="D198" s="303"/>
      <c r="E198" s="352">
        <v>0</v>
      </c>
      <c r="F198" s="297"/>
      <c r="G198" s="298"/>
      <c r="H198" s="299"/>
      <c r="I198" s="300"/>
      <c r="J198" s="297"/>
      <c r="K198" s="297"/>
      <c r="L198" s="297"/>
      <c r="M198" s="297"/>
      <c r="N198" s="297"/>
      <c r="O198" s="297"/>
      <c r="P198" s="297"/>
      <c r="Q198" s="297"/>
      <c r="R198" s="297"/>
      <c r="S198" s="297"/>
      <c r="T198" s="297"/>
    </row>
    <row r="199" spans="1:20" s="301" customFormat="1" ht="16.5" thickTop="1" thickBot="1" x14ac:dyDescent="0.3">
      <c r="A199" s="293"/>
      <c r="B199" s="350" t="s">
        <v>6</v>
      </c>
      <c r="C199" s="338">
        <f>SUM(C26:C198)</f>
        <v>151818200</v>
      </c>
      <c r="D199" s="308"/>
      <c r="E199" s="314">
        <f>SUM(E26:E198)</f>
        <v>12622</v>
      </c>
      <c r="F199" s="297"/>
      <c r="G199" s="298"/>
      <c r="H199" s="299"/>
      <c r="I199" s="300"/>
      <c r="J199" s="297"/>
      <c r="K199" s="297"/>
      <c r="L199" s="297"/>
      <c r="M199" s="297"/>
      <c r="N199" s="297"/>
      <c r="O199" s="297"/>
      <c r="P199" s="297"/>
      <c r="Q199" s="297"/>
      <c r="R199" s="297"/>
      <c r="S199" s="297"/>
      <c r="T199" s="297"/>
    </row>
    <row r="200" spans="1:20" s="301" customFormat="1" ht="15.75" thickTop="1" x14ac:dyDescent="0.25">
      <c r="A200" s="293"/>
      <c r="B200" s="366"/>
      <c r="C200" s="367"/>
      <c r="D200" s="308"/>
      <c r="E200" s="368"/>
      <c r="F200" s="297"/>
      <c r="G200" s="298"/>
      <c r="H200" s="299"/>
      <c r="I200" s="300"/>
      <c r="J200" s="297"/>
      <c r="K200" s="297"/>
      <c r="L200" s="297"/>
      <c r="M200" s="297"/>
      <c r="N200" s="297"/>
      <c r="O200" s="297"/>
      <c r="P200" s="297"/>
      <c r="Q200" s="297"/>
      <c r="R200" s="297"/>
      <c r="S200" s="297"/>
      <c r="T200" s="297"/>
    </row>
    <row r="201" spans="1:20" s="301" customFormat="1" ht="15.75" thickBot="1" x14ac:dyDescent="0.3">
      <c r="A201" s="293"/>
      <c r="B201" s="294" t="s">
        <v>229</v>
      </c>
      <c r="C201" s="295"/>
      <c r="D201" s="296"/>
      <c r="E201" s="281" t="s">
        <v>2</v>
      </c>
      <c r="F201" s="297"/>
      <c r="G201" s="298"/>
      <c r="H201" s="299"/>
      <c r="I201" s="300"/>
      <c r="J201" s="297"/>
      <c r="K201" s="297"/>
      <c r="L201" s="297"/>
      <c r="M201" s="297"/>
      <c r="N201" s="297"/>
      <c r="O201" s="297"/>
      <c r="P201" s="297"/>
      <c r="Q201" s="297"/>
      <c r="R201" s="297"/>
      <c r="S201" s="297"/>
      <c r="T201" s="297"/>
    </row>
    <row r="202" spans="1:20" ht="14.25" thickTop="1" thickBot="1" x14ac:dyDescent="0.25">
      <c r="A202" s="7"/>
      <c r="B202" s="244" t="s">
        <v>4</v>
      </c>
      <c r="C202" s="245" t="s">
        <v>5</v>
      </c>
      <c r="D202" s="27"/>
      <c r="E202" s="246" t="s">
        <v>13</v>
      </c>
    </row>
    <row r="203" spans="1:20" s="301" customFormat="1" ht="15.75" thickTop="1" x14ac:dyDescent="0.25">
      <c r="A203" s="293"/>
      <c r="B203" s="369" t="s">
        <v>123</v>
      </c>
      <c r="C203" s="370">
        <v>913500</v>
      </c>
      <c r="D203" s="303"/>
      <c r="E203" s="257">
        <v>0</v>
      </c>
      <c r="F203" s="297"/>
      <c r="G203" s="298"/>
      <c r="H203" s="299"/>
      <c r="I203" s="300"/>
      <c r="J203" s="297"/>
      <c r="K203" s="297"/>
      <c r="L203" s="297"/>
      <c r="M203" s="297"/>
      <c r="N203" s="297"/>
      <c r="O203" s="297"/>
      <c r="P203" s="297"/>
      <c r="Q203" s="297"/>
      <c r="R203" s="297"/>
      <c r="S203" s="297"/>
      <c r="T203" s="297"/>
    </row>
    <row r="204" spans="1:20" s="301" customFormat="1" ht="28.5" x14ac:dyDescent="0.25">
      <c r="A204" s="293"/>
      <c r="B204" s="369" t="s">
        <v>124</v>
      </c>
      <c r="C204" s="370">
        <v>300000</v>
      </c>
      <c r="D204" s="303"/>
      <c r="E204" s="261">
        <v>0</v>
      </c>
      <c r="F204" s="297"/>
      <c r="G204" s="298"/>
      <c r="H204" s="299"/>
      <c r="I204" s="300"/>
      <c r="J204" s="297"/>
      <c r="K204" s="297"/>
      <c r="L204" s="297"/>
      <c r="M204" s="297"/>
      <c r="N204" s="297"/>
      <c r="O204" s="297"/>
      <c r="P204" s="297"/>
      <c r="Q204" s="297"/>
      <c r="R204" s="297"/>
      <c r="S204" s="297"/>
      <c r="T204" s="297"/>
    </row>
    <row r="205" spans="1:20" s="301" customFormat="1" ht="15" x14ac:dyDescent="0.25">
      <c r="A205" s="293"/>
      <c r="B205" s="369" t="s">
        <v>125</v>
      </c>
      <c r="C205" s="370">
        <v>100000</v>
      </c>
      <c r="D205" s="303"/>
      <c r="E205" s="261">
        <v>0</v>
      </c>
      <c r="F205" s="297"/>
      <c r="G205" s="298"/>
      <c r="H205" s="299"/>
      <c r="I205" s="300"/>
      <c r="J205" s="297"/>
      <c r="K205" s="297"/>
      <c r="L205" s="297"/>
      <c r="M205" s="297"/>
      <c r="N205" s="297"/>
      <c r="O205" s="297"/>
      <c r="P205" s="297"/>
      <c r="Q205" s="297"/>
      <c r="R205" s="297"/>
      <c r="S205" s="297"/>
      <c r="T205" s="297"/>
    </row>
    <row r="206" spans="1:20" s="301" customFormat="1" ht="15" x14ac:dyDescent="0.25">
      <c r="A206" s="293"/>
      <c r="B206" s="369" t="s">
        <v>126</v>
      </c>
      <c r="C206" s="370">
        <v>400000</v>
      </c>
      <c r="D206" s="303"/>
      <c r="E206" s="261">
        <v>0</v>
      </c>
      <c r="F206" s="297"/>
      <c r="G206" s="298"/>
      <c r="H206" s="299"/>
      <c r="I206" s="300"/>
      <c r="J206" s="297"/>
      <c r="K206" s="297"/>
      <c r="L206" s="297"/>
      <c r="M206" s="297"/>
      <c r="N206" s="297"/>
      <c r="O206" s="297"/>
      <c r="P206" s="297"/>
      <c r="Q206" s="297"/>
      <c r="R206" s="297"/>
      <c r="S206" s="297"/>
      <c r="T206" s="297"/>
    </row>
    <row r="207" spans="1:20" s="301" customFormat="1" ht="15" x14ac:dyDescent="0.25">
      <c r="A207" s="293"/>
      <c r="B207" s="369" t="s">
        <v>127</v>
      </c>
      <c r="C207" s="370">
        <v>15000</v>
      </c>
      <c r="D207" s="303"/>
      <c r="E207" s="261">
        <v>0</v>
      </c>
      <c r="F207" s="297"/>
      <c r="G207" s="298"/>
      <c r="H207" s="299"/>
      <c r="I207" s="300"/>
      <c r="J207" s="297"/>
      <c r="K207" s="297"/>
      <c r="L207" s="297"/>
      <c r="M207" s="297"/>
      <c r="N207" s="297"/>
      <c r="O207" s="297"/>
      <c r="P207" s="297"/>
      <c r="Q207" s="297"/>
      <c r="R207" s="297"/>
      <c r="S207" s="297"/>
      <c r="T207" s="297"/>
    </row>
    <row r="208" spans="1:20" s="301" customFormat="1" ht="15" x14ac:dyDescent="0.25">
      <c r="A208" s="293"/>
      <c r="B208" s="369" t="s">
        <v>128</v>
      </c>
      <c r="C208" s="370">
        <v>50000</v>
      </c>
      <c r="D208" s="303"/>
      <c r="E208" s="261">
        <v>0</v>
      </c>
      <c r="F208" s="297"/>
      <c r="G208" s="298"/>
      <c r="H208" s="299"/>
      <c r="I208" s="300"/>
      <c r="J208" s="297"/>
      <c r="K208" s="297"/>
      <c r="L208" s="297"/>
      <c r="M208" s="297"/>
      <c r="N208" s="297"/>
      <c r="O208" s="297"/>
      <c r="P208" s="297"/>
      <c r="Q208" s="297"/>
      <c r="R208" s="297"/>
      <c r="S208" s="297"/>
      <c r="T208" s="297"/>
    </row>
    <row r="209" spans="1:20" s="301" customFormat="1" ht="28.5" x14ac:dyDescent="0.25">
      <c r="A209" s="293"/>
      <c r="B209" s="369" t="s">
        <v>129</v>
      </c>
      <c r="C209" s="370">
        <v>231516</v>
      </c>
      <c r="D209" s="303"/>
      <c r="E209" s="371">
        <v>0</v>
      </c>
      <c r="F209" s="297"/>
      <c r="G209" s="298"/>
      <c r="H209" s="299"/>
      <c r="I209" s="300"/>
      <c r="J209" s="297"/>
      <c r="K209" s="297"/>
      <c r="L209" s="297"/>
      <c r="M209" s="297"/>
      <c r="N209" s="297"/>
      <c r="O209" s="297"/>
      <c r="P209" s="297"/>
      <c r="Q209" s="297"/>
      <c r="R209" s="297"/>
      <c r="S209" s="297"/>
      <c r="T209" s="297"/>
    </row>
    <row r="210" spans="1:20" s="301" customFormat="1" ht="15.75" thickBot="1" x14ac:dyDescent="0.3">
      <c r="A210" s="293"/>
      <c r="B210" s="372" t="s">
        <v>130</v>
      </c>
      <c r="C210" s="373">
        <v>300000</v>
      </c>
      <c r="D210" s="374"/>
      <c r="E210" s="277">
        <v>0</v>
      </c>
      <c r="F210" s="297"/>
      <c r="G210" s="298"/>
      <c r="H210" s="299"/>
      <c r="I210" s="300"/>
      <c r="J210" s="297"/>
      <c r="K210" s="297"/>
      <c r="L210" s="297"/>
      <c r="M210" s="297"/>
      <c r="N210" s="297"/>
      <c r="O210" s="297"/>
      <c r="P210" s="297"/>
      <c r="Q210" s="297"/>
      <c r="R210" s="297"/>
      <c r="S210" s="297"/>
      <c r="T210" s="297"/>
    </row>
    <row r="211" spans="1:20" s="301" customFormat="1" ht="16.5" thickTop="1" thickBot="1" x14ac:dyDescent="0.3">
      <c r="A211" s="293"/>
      <c r="B211" s="350" t="s">
        <v>6</v>
      </c>
      <c r="C211" s="351">
        <f>SUM(C203:C210)</f>
        <v>2310016</v>
      </c>
      <c r="D211" s="308"/>
      <c r="E211" s="314">
        <f>E210</f>
        <v>0</v>
      </c>
      <c r="F211" s="297"/>
      <c r="G211" s="298"/>
      <c r="H211" s="299"/>
      <c r="I211" s="300"/>
      <c r="J211" s="297"/>
      <c r="K211" s="297"/>
      <c r="L211" s="297"/>
      <c r="M211" s="297"/>
      <c r="N211" s="297"/>
      <c r="O211" s="297"/>
      <c r="P211" s="297"/>
      <c r="Q211" s="297"/>
      <c r="R211" s="297"/>
      <c r="S211" s="297"/>
      <c r="T211" s="297"/>
    </row>
    <row r="212" spans="1:20" ht="13.5" thickTop="1" x14ac:dyDescent="0.2">
      <c r="A212" s="7"/>
      <c r="B212" s="235"/>
      <c r="C212" s="236"/>
      <c r="D212" s="215"/>
      <c r="E212" s="16"/>
    </row>
    <row r="213" spans="1:20" hidden="1" x14ac:dyDescent="0.2">
      <c r="A213" s="7"/>
      <c r="B213" s="10"/>
      <c r="C213" s="20"/>
      <c r="D213" s="1"/>
      <c r="E213" s="19"/>
    </row>
    <row r="214" spans="1:20" s="301" customFormat="1" ht="15.75" thickBot="1" x14ac:dyDescent="0.3">
      <c r="A214" s="293"/>
      <c r="B214" s="294" t="s">
        <v>844</v>
      </c>
      <c r="C214" s="295"/>
      <c r="D214" s="296"/>
      <c r="E214" s="281" t="s">
        <v>2</v>
      </c>
      <c r="F214" s="297"/>
      <c r="G214" s="298"/>
      <c r="H214" s="299"/>
      <c r="I214" s="300"/>
      <c r="J214" s="297"/>
      <c r="K214" s="297"/>
      <c r="L214" s="297"/>
      <c r="M214" s="297"/>
      <c r="N214" s="297"/>
      <c r="O214" s="297"/>
      <c r="P214" s="297"/>
      <c r="Q214" s="297"/>
      <c r="R214" s="297"/>
      <c r="S214" s="297"/>
      <c r="T214" s="297"/>
    </row>
    <row r="215" spans="1:20" ht="14.25" thickTop="1" thickBot="1" x14ac:dyDescent="0.25">
      <c r="A215" s="7"/>
      <c r="B215" s="244" t="s">
        <v>4</v>
      </c>
      <c r="C215" s="245" t="s">
        <v>5</v>
      </c>
      <c r="D215" s="27"/>
      <c r="E215" s="246" t="s">
        <v>13</v>
      </c>
    </row>
    <row r="216" spans="1:20" s="301" customFormat="1" ht="15.75" thickTop="1" x14ac:dyDescent="0.25">
      <c r="A216" s="349"/>
      <c r="B216" s="259" t="s">
        <v>845</v>
      </c>
      <c r="C216" s="345">
        <v>1000000</v>
      </c>
      <c r="D216" s="303"/>
      <c r="E216" s="257">
        <v>0</v>
      </c>
      <c r="F216" s="297"/>
      <c r="G216" s="298"/>
      <c r="H216" s="299"/>
      <c r="I216" s="300"/>
      <c r="J216" s="297"/>
      <c r="K216" s="297"/>
      <c r="L216" s="297"/>
      <c r="M216" s="297"/>
      <c r="N216" s="297"/>
      <c r="O216" s="297"/>
      <c r="P216" s="297"/>
      <c r="Q216" s="297"/>
      <c r="R216" s="297"/>
      <c r="S216" s="297"/>
      <c r="T216" s="297"/>
    </row>
    <row r="217" spans="1:20" s="301" customFormat="1" ht="15" x14ac:dyDescent="0.25">
      <c r="A217" s="349"/>
      <c r="B217" s="259" t="s">
        <v>846</v>
      </c>
      <c r="C217" s="357">
        <v>30000</v>
      </c>
      <c r="D217" s="303"/>
      <c r="E217" s="358">
        <v>0</v>
      </c>
      <c r="F217" s="297"/>
      <c r="G217" s="298"/>
      <c r="H217" s="299"/>
      <c r="I217" s="300"/>
      <c r="J217" s="297"/>
      <c r="K217" s="297"/>
      <c r="L217" s="297"/>
      <c r="M217" s="297"/>
      <c r="N217" s="297"/>
      <c r="O217" s="297"/>
      <c r="P217" s="297"/>
      <c r="Q217" s="297"/>
      <c r="R217" s="297"/>
      <c r="S217" s="297"/>
      <c r="T217" s="297"/>
    </row>
    <row r="218" spans="1:20" s="301" customFormat="1" ht="15" x14ac:dyDescent="0.25">
      <c r="A218" s="349"/>
      <c r="B218" s="259" t="s">
        <v>477</v>
      </c>
      <c r="C218" s="357">
        <v>602757</v>
      </c>
      <c r="D218" s="303"/>
      <c r="E218" s="358">
        <v>0</v>
      </c>
      <c r="F218" s="297"/>
      <c r="G218" s="298"/>
      <c r="H218" s="299"/>
      <c r="I218" s="300"/>
      <c r="J218" s="297"/>
      <c r="K218" s="297"/>
      <c r="L218" s="297"/>
      <c r="M218" s="297"/>
      <c r="N218" s="297"/>
      <c r="O218" s="297"/>
      <c r="P218" s="297"/>
      <c r="Q218" s="297"/>
      <c r="R218" s="297"/>
      <c r="S218" s="297"/>
      <c r="T218" s="297"/>
    </row>
    <row r="219" spans="1:20" s="301" customFormat="1" ht="15" x14ac:dyDescent="0.25">
      <c r="A219" s="349"/>
      <c r="B219" s="259" t="s">
        <v>316</v>
      </c>
      <c r="C219" s="357">
        <v>2000000</v>
      </c>
      <c r="D219" s="303"/>
      <c r="E219" s="358">
        <v>0</v>
      </c>
      <c r="F219" s="297"/>
      <c r="G219" s="298"/>
      <c r="H219" s="299"/>
      <c r="I219" s="300"/>
      <c r="J219" s="297"/>
      <c r="K219" s="297"/>
      <c r="L219" s="297"/>
      <c r="M219" s="297"/>
      <c r="N219" s="297"/>
      <c r="O219" s="297"/>
      <c r="P219" s="297"/>
      <c r="Q219" s="297"/>
      <c r="R219" s="297"/>
      <c r="S219" s="297"/>
      <c r="T219" s="297"/>
    </row>
    <row r="220" spans="1:20" s="301" customFormat="1" ht="15" x14ac:dyDescent="0.25">
      <c r="A220" s="349"/>
      <c r="B220" s="259" t="s">
        <v>349</v>
      </c>
      <c r="C220" s="357">
        <v>5200000</v>
      </c>
      <c r="D220" s="303"/>
      <c r="E220" s="358">
        <v>0</v>
      </c>
      <c r="F220" s="297"/>
      <c r="G220" s="298"/>
      <c r="H220" s="299"/>
      <c r="I220" s="300"/>
      <c r="J220" s="297"/>
      <c r="K220" s="297"/>
      <c r="L220" s="297"/>
      <c r="M220" s="297"/>
      <c r="N220" s="297"/>
      <c r="O220" s="297"/>
      <c r="P220" s="297"/>
      <c r="Q220" s="297"/>
      <c r="R220" s="297"/>
      <c r="S220" s="297"/>
      <c r="T220" s="297"/>
    </row>
    <row r="221" spans="1:20" s="301" customFormat="1" ht="15" x14ac:dyDescent="0.25">
      <c r="A221" s="349"/>
      <c r="B221" s="259" t="s">
        <v>847</v>
      </c>
      <c r="C221" s="357">
        <v>8100000</v>
      </c>
      <c r="D221" s="303"/>
      <c r="E221" s="358">
        <v>0</v>
      </c>
      <c r="F221" s="297"/>
      <c r="G221" s="298"/>
      <c r="H221" s="299"/>
      <c r="I221" s="300"/>
      <c r="J221" s="297"/>
      <c r="K221" s="297"/>
      <c r="L221" s="297"/>
      <c r="M221" s="297"/>
      <c r="N221" s="297"/>
      <c r="O221" s="297"/>
      <c r="P221" s="297"/>
      <c r="Q221" s="297"/>
      <c r="R221" s="297"/>
      <c r="S221" s="297"/>
      <c r="T221" s="297"/>
    </row>
    <row r="222" spans="1:20" s="301" customFormat="1" ht="15" x14ac:dyDescent="0.25">
      <c r="A222" s="349"/>
      <c r="B222" s="259" t="s">
        <v>315</v>
      </c>
      <c r="C222" s="357">
        <v>13100000</v>
      </c>
      <c r="D222" s="303"/>
      <c r="E222" s="358">
        <v>980826.8</v>
      </c>
      <c r="F222" s="297"/>
      <c r="G222" s="298"/>
      <c r="H222" s="299"/>
      <c r="I222" s="300"/>
      <c r="J222" s="297"/>
      <c r="K222" s="297"/>
      <c r="L222" s="297"/>
      <c r="M222" s="297"/>
      <c r="N222" s="297"/>
      <c r="O222" s="297"/>
      <c r="P222" s="297"/>
      <c r="Q222" s="297"/>
      <c r="R222" s="297"/>
      <c r="S222" s="297"/>
      <c r="T222" s="297"/>
    </row>
    <row r="223" spans="1:20" s="301" customFormat="1" ht="15" x14ac:dyDescent="0.25">
      <c r="A223" s="349"/>
      <c r="B223" s="259" t="s">
        <v>138</v>
      </c>
      <c r="C223" s="346">
        <v>438988</v>
      </c>
      <c r="D223" s="303"/>
      <c r="E223" s="261">
        <v>438988</v>
      </c>
      <c r="F223" s="297"/>
      <c r="G223" s="298"/>
      <c r="H223" s="299"/>
      <c r="I223" s="300"/>
      <c r="J223" s="297"/>
      <c r="K223" s="297"/>
      <c r="L223" s="297"/>
      <c r="M223" s="297"/>
      <c r="N223" s="297"/>
      <c r="O223" s="297"/>
      <c r="P223" s="297"/>
      <c r="Q223" s="297"/>
      <c r="R223" s="297"/>
      <c r="S223" s="297"/>
      <c r="T223" s="297"/>
    </row>
    <row r="224" spans="1:20" s="301" customFormat="1" ht="15" x14ac:dyDescent="0.25">
      <c r="A224" s="349"/>
      <c r="B224" s="259" t="s">
        <v>848</v>
      </c>
      <c r="C224" s="346">
        <v>1000000</v>
      </c>
      <c r="D224" s="303"/>
      <c r="E224" s="261">
        <v>0</v>
      </c>
      <c r="F224" s="297"/>
      <c r="G224" s="298"/>
      <c r="H224" s="299"/>
      <c r="I224" s="300"/>
      <c r="J224" s="297"/>
      <c r="K224" s="297"/>
      <c r="L224" s="297"/>
      <c r="M224" s="297"/>
      <c r="N224" s="297"/>
      <c r="O224" s="297"/>
      <c r="P224" s="297"/>
      <c r="Q224" s="297"/>
      <c r="R224" s="297"/>
      <c r="S224" s="297"/>
      <c r="T224" s="297"/>
    </row>
    <row r="225" spans="1:20" s="301" customFormat="1" ht="15.75" thickBot="1" x14ac:dyDescent="0.3">
      <c r="A225" s="349"/>
      <c r="B225" s="347" t="s">
        <v>485</v>
      </c>
      <c r="C225" s="348">
        <v>1100000</v>
      </c>
      <c r="D225" s="303"/>
      <c r="E225" s="352">
        <v>0</v>
      </c>
      <c r="F225" s="297"/>
      <c r="G225" s="298"/>
      <c r="H225" s="299"/>
      <c r="I225" s="300"/>
      <c r="J225" s="297"/>
      <c r="K225" s="297"/>
      <c r="L225" s="297"/>
      <c r="M225" s="297"/>
      <c r="N225" s="297"/>
      <c r="O225" s="297"/>
      <c r="P225" s="297"/>
      <c r="Q225" s="297"/>
      <c r="R225" s="297"/>
      <c r="S225" s="297"/>
      <c r="T225" s="297"/>
    </row>
    <row r="226" spans="1:20" s="301" customFormat="1" ht="16.5" thickTop="1" thickBot="1" x14ac:dyDescent="0.3">
      <c r="A226" s="349"/>
      <c r="B226" s="350" t="s">
        <v>6</v>
      </c>
      <c r="C226" s="351">
        <f>SUM(C216:C225)</f>
        <v>32571745</v>
      </c>
      <c r="D226" s="308"/>
      <c r="E226" s="314">
        <f>SUM(E216:E225)</f>
        <v>1419814.8</v>
      </c>
      <c r="F226" s="297"/>
      <c r="G226" s="298"/>
      <c r="H226" s="299"/>
      <c r="I226" s="300"/>
      <c r="J226" s="297"/>
      <c r="K226" s="297"/>
      <c r="L226" s="297"/>
      <c r="M226" s="297"/>
      <c r="N226" s="297"/>
      <c r="O226" s="297"/>
      <c r="P226" s="297"/>
      <c r="Q226" s="297"/>
      <c r="R226" s="297"/>
      <c r="S226" s="297"/>
      <c r="T226" s="297"/>
    </row>
    <row r="227" spans="1:20" ht="13.5" thickTop="1" x14ac:dyDescent="0.2">
      <c r="B227" s="10"/>
      <c r="C227" s="20"/>
      <c r="D227" s="1"/>
      <c r="E227" s="19"/>
    </row>
    <row r="228" spans="1:20" s="301" customFormat="1" ht="15.75" thickBot="1" x14ac:dyDescent="0.3">
      <c r="A228" s="349"/>
      <c r="B228" s="294" t="s">
        <v>855</v>
      </c>
      <c r="C228" s="295"/>
      <c r="D228" s="296"/>
      <c r="E228" s="281" t="s">
        <v>2</v>
      </c>
      <c r="F228" s="297"/>
      <c r="G228" s="298"/>
      <c r="H228" s="299"/>
      <c r="I228" s="300"/>
      <c r="J228" s="297"/>
      <c r="K228" s="297"/>
      <c r="L228" s="297"/>
      <c r="M228" s="297"/>
      <c r="N228" s="297"/>
      <c r="O228" s="297"/>
      <c r="P228" s="297"/>
      <c r="Q228" s="297"/>
      <c r="R228" s="297"/>
      <c r="S228" s="297"/>
      <c r="T228" s="297"/>
    </row>
    <row r="229" spans="1:20" ht="14.25" thickTop="1" thickBot="1" x14ac:dyDescent="0.25">
      <c r="A229" s="7"/>
      <c r="B229" s="244" t="s">
        <v>4</v>
      </c>
      <c r="C229" s="245" t="s">
        <v>5</v>
      </c>
      <c r="D229" s="27"/>
      <c r="E229" s="246" t="s">
        <v>13</v>
      </c>
    </row>
    <row r="230" spans="1:20" s="301" customFormat="1" ht="15.75" thickTop="1" x14ac:dyDescent="0.25">
      <c r="A230" s="293"/>
      <c r="B230" s="259" t="s">
        <v>1177</v>
      </c>
      <c r="C230" s="345">
        <v>30000</v>
      </c>
      <c r="D230" s="303"/>
      <c r="E230" s="257">
        <v>30000</v>
      </c>
      <c r="F230" s="297"/>
      <c r="G230" s="298"/>
      <c r="H230" s="299"/>
      <c r="I230" s="300"/>
      <c r="J230" s="297"/>
      <c r="K230" s="297"/>
      <c r="L230" s="297"/>
      <c r="M230" s="297"/>
      <c r="N230" s="297"/>
      <c r="O230" s="297"/>
      <c r="P230" s="297"/>
      <c r="Q230" s="297"/>
      <c r="R230" s="297"/>
      <c r="S230" s="297"/>
      <c r="T230" s="297"/>
    </row>
    <row r="231" spans="1:20" s="301" customFormat="1" ht="15" x14ac:dyDescent="0.25">
      <c r="A231" s="293"/>
      <c r="B231" s="259" t="s">
        <v>1175</v>
      </c>
      <c r="C231" s="346">
        <v>300000</v>
      </c>
      <c r="D231" s="303"/>
      <c r="E231" s="261">
        <v>0</v>
      </c>
      <c r="F231" s="297"/>
      <c r="G231" s="298"/>
      <c r="H231" s="299"/>
      <c r="I231" s="300"/>
      <c r="J231" s="297"/>
      <c r="K231" s="297"/>
      <c r="L231" s="297"/>
      <c r="M231" s="297"/>
      <c r="N231" s="297"/>
      <c r="O231" s="297"/>
      <c r="P231" s="297"/>
      <c r="Q231" s="297"/>
      <c r="R231" s="297"/>
      <c r="S231" s="297"/>
      <c r="T231" s="297"/>
    </row>
    <row r="232" spans="1:20" s="301" customFormat="1" ht="15.75" thickBot="1" x14ac:dyDescent="0.3">
      <c r="A232" s="293"/>
      <c r="B232" s="347" t="s">
        <v>1174</v>
      </c>
      <c r="C232" s="348">
        <v>1997677.2</v>
      </c>
      <c r="D232" s="303"/>
      <c r="E232" s="352">
        <v>536680.43999999994</v>
      </c>
      <c r="F232" s="297"/>
      <c r="G232" s="298"/>
      <c r="H232" s="299"/>
      <c r="I232" s="300"/>
      <c r="J232" s="297"/>
      <c r="K232" s="297"/>
      <c r="L232" s="297"/>
      <c r="M232" s="297"/>
      <c r="N232" s="297"/>
      <c r="O232" s="297"/>
      <c r="P232" s="297"/>
      <c r="Q232" s="297"/>
      <c r="R232" s="297"/>
      <c r="S232" s="297"/>
      <c r="T232" s="297"/>
    </row>
    <row r="233" spans="1:20" s="301" customFormat="1" ht="16.5" thickTop="1" thickBot="1" x14ac:dyDescent="0.3">
      <c r="A233" s="293"/>
      <c r="B233" s="350" t="s">
        <v>6</v>
      </c>
      <c r="C233" s="351">
        <f>SUM(C230:C232)</f>
        <v>2327677.2000000002</v>
      </c>
      <c r="D233" s="308"/>
      <c r="E233" s="314">
        <f>SUM(E230:E232)</f>
        <v>566680.43999999994</v>
      </c>
      <c r="F233" s="297"/>
      <c r="G233" s="298"/>
      <c r="H233" s="299"/>
      <c r="I233" s="300"/>
      <c r="J233" s="297"/>
      <c r="K233" s="297"/>
      <c r="L233" s="297"/>
      <c r="M233" s="297"/>
      <c r="N233" s="297"/>
      <c r="O233" s="297"/>
      <c r="P233" s="297"/>
      <c r="Q233" s="297"/>
      <c r="R233" s="297"/>
      <c r="S233" s="297"/>
      <c r="T233" s="297"/>
    </row>
    <row r="234" spans="1:20" ht="13.5" thickTop="1" x14ac:dyDescent="0.2">
      <c r="A234" s="7"/>
      <c r="B234" s="10"/>
      <c r="D234" s="1"/>
      <c r="E234" s="19"/>
    </row>
    <row r="235" spans="1:20" s="301" customFormat="1" ht="15.75" thickBot="1" x14ac:dyDescent="0.3">
      <c r="A235" s="293"/>
      <c r="B235" s="294" t="s">
        <v>965</v>
      </c>
      <c r="C235" s="295"/>
      <c r="D235" s="296"/>
      <c r="E235" s="281" t="s">
        <v>2</v>
      </c>
      <c r="F235" s="297"/>
      <c r="G235" s="298"/>
      <c r="H235" s="299"/>
      <c r="I235" s="300"/>
      <c r="J235" s="297"/>
      <c r="K235" s="297"/>
      <c r="L235" s="297"/>
      <c r="M235" s="297"/>
      <c r="N235" s="297"/>
      <c r="O235" s="297"/>
      <c r="P235" s="297"/>
      <c r="Q235" s="297"/>
      <c r="R235" s="297"/>
      <c r="S235" s="297"/>
      <c r="T235" s="297"/>
    </row>
    <row r="236" spans="1:20" ht="14.25" thickTop="1" thickBot="1" x14ac:dyDescent="0.25">
      <c r="A236" s="7"/>
      <c r="B236" s="244" t="s">
        <v>4</v>
      </c>
      <c r="C236" s="245" t="s">
        <v>5</v>
      </c>
      <c r="D236" s="216"/>
      <c r="E236" s="246" t="s">
        <v>13</v>
      </c>
    </row>
    <row r="237" spans="1:20" s="301" customFormat="1" ht="15.75" thickTop="1" x14ac:dyDescent="0.25">
      <c r="A237" s="293"/>
      <c r="B237" s="302" t="s">
        <v>966</v>
      </c>
      <c r="C237" s="273">
        <v>371800</v>
      </c>
      <c r="D237" s="303"/>
      <c r="E237" s="304">
        <v>0</v>
      </c>
      <c r="F237" s="297"/>
      <c r="G237" s="298"/>
      <c r="H237" s="299"/>
      <c r="I237" s="300"/>
      <c r="J237" s="297"/>
      <c r="K237" s="297"/>
      <c r="L237" s="297"/>
      <c r="M237" s="297"/>
      <c r="N237" s="297"/>
      <c r="O237" s="297"/>
      <c r="P237" s="297"/>
      <c r="Q237" s="297"/>
      <c r="R237" s="297"/>
      <c r="S237" s="297"/>
      <c r="T237" s="297"/>
    </row>
    <row r="238" spans="1:20" s="301" customFormat="1" ht="15" x14ac:dyDescent="0.25">
      <c r="A238" s="293"/>
      <c r="B238" s="305" t="s">
        <v>967</v>
      </c>
      <c r="C238" s="275">
        <v>700000</v>
      </c>
      <c r="D238" s="303"/>
      <c r="E238" s="286">
        <v>549984.19999999995</v>
      </c>
      <c r="F238" s="297"/>
      <c r="G238" s="298"/>
      <c r="H238" s="299"/>
      <c r="I238" s="300"/>
      <c r="J238" s="297"/>
      <c r="K238" s="297"/>
      <c r="L238" s="297"/>
      <c r="M238" s="297"/>
      <c r="N238" s="297"/>
      <c r="O238" s="297"/>
      <c r="P238" s="297"/>
      <c r="Q238" s="297"/>
      <c r="R238" s="297"/>
      <c r="S238" s="297"/>
      <c r="T238" s="297"/>
    </row>
    <row r="239" spans="1:20" s="301" customFormat="1" ht="15" x14ac:dyDescent="0.25">
      <c r="A239" s="293"/>
      <c r="B239" s="272" t="s">
        <v>968</v>
      </c>
      <c r="C239" s="275">
        <v>400000</v>
      </c>
      <c r="D239" s="303"/>
      <c r="E239" s="306">
        <v>3518.8</v>
      </c>
      <c r="F239" s="297"/>
      <c r="G239" s="298"/>
      <c r="H239" s="299"/>
      <c r="I239" s="300"/>
      <c r="J239" s="297"/>
      <c r="K239" s="297"/>
      <c r="L239" s="297"/>
      <c r="M239" s="297"/>
      <c r="N239" s="297"/>
      <c r="O239" s="297"/>
      <c r="P239" s="297"/>
      <c r="Q239" s="297"/>
      <c r="R239" s="297"/>
      <c r="S239" s="297"/>
      <c r="T239" s="297"/>
    </row>
    <row r="240" spans="1:20" s="301" customFormat="1" ht="15" x14ac:dyDescent="0.25">
      <c r="A240" s="293"/>
      <c r="B240" s="272" t="s">
        <v>969</v>
      </c>
      <c r="C240" s="275">
        <v>400000</v>
      </c>
      <c r="D240" s="303"/>
      <c r="E240" s="306">
        <v>0</v>
      </c>
      <c r="F240" s="297"/>
      <c r="G240" s="298"/>
      <c r="H240" s="299"/>
      <c r="I240" s="300"/>
      <c r="J240" s="297"/>
      <c r="K240" s="297"/>
      <c r="L240" s="297"/>
      <c r="M240" s="297"/>
      <c r="N240" s="297"/>
      <c r="O240" s="297"/>
      <c r="P240" s="297"/>
      <c r="Q240" s="297"/>
      <c r="R240" s="297"/>
      <c r="S240" s="297"/>
      <c r="T240" s="297"/>
    </row>
    <row r="241" spans="1:20" s="301" customFormat="1" ht="15" x14ac:dyDescent="0.25">
      <c r="A241" s="293"/>
      <c r="B241" s="272" t="s">
        <v>970</v>
      </c>
      <c r="C241" s="275">
        <v>800000</v>
      </c>
      <c r="D241" s="303"/>
      <c r="E241" s="304">
        <v>0</v>
      </c>
      <c r="F241" s="297"/>
      <c r="G241" s="298"/>
      <c r="H241" s="299"/>
      <c r="I241" s="300"/>
      <c r="J241" s="297"/>
      <c r="K241" s="297"/>
      <c r="L241" s="297"/>
      <c r="M241" s="297"/>
      <c r="N241" s="297"/>
      <c r="O241" s="297"/>
      <c r="P241" s="297"/>
      <c r="Q241" s="297"/>
      <c r="R241" s="297"/>
      <c r="S241" s="297"/>
      <c r="T241" s="297"/>
    </row>
    <row r="242" spans="1:20" s="301" customFormat="1" ht="15" x14ac:dyDescent="0.25">
      <c r="A242" s="293"/>
      <c r="B242" s="272" t="s">
        <v>970</v>
      </c>
      <c r="C242" s="275">
        <v>200000</v>
      </c>
      <c r="D242" s="303"/>
      <c r="E242" s="304">
        <v>0</v>
      </c>
      <c r="F242" s="297"/>
      <c r="G242" s="298"/>
      <c r="H242" s="299"/>
      <c r="I242" s="300"/>
      <c r="J242" s="297"/>
      <c r="K242" s="297"/>
      <c r="L242" s="297"/>
      <c r="M242" s="297"/>
      <c r="N242" s="297"/>
      <c r="O242" s="297"/>
      <c r="P242" s="297"/>
      <c r="Q242" s="297"/>
      <c r="R242" s="297"/>
      <c r="S242" s="297"/>
      <c r="T242" s="297"/>
    </row>
    <row r="243" spans="1:20" s="301" customFormat="1" ht="15" x14ac:dyDescent="0.25">
      <c r="A243" s="293"/>
      <c r="B243" s="272" t="s">
        <v>971</v>
      </c>
      <c r="C243" s="275">
        <v>195000</v>
      </c>
      <c r="D243" s="303"/>
      <c r="E243" s="304">
        <v>0</v>
      </c>
      <c r="F243" s="297"/>
      <c r="G243" s="298"/>
      <c r="H243" s="299"/>
      <c r="I243" s="300"/>
      <c r="J243" s="297"/>
      <c r="K243" s="297"/>
      <c r="L243" s="297"/>
      <c r="M243" s="297"/>
      <c r="N243" s="297"/>
      <c r="O243" s="297"/>
      <c r="P243" s="297"/>
      <c r="Q243" s="297"/>
      <c r="R243" s="297"/>
      <c r="S243" s="297"/>
      <c r="T243" s="297"/>
    </row>
    <row r="244" spans="1:20" s="301" customFormat="1" ht="15" x14ac:dyDescent="0.25">
      <c r="A244" s="293"/>
      <c r="B244" s="272" t="s">
        <v>972</v>
      </c>
      <c r="C244" s="275">
        <v>175000</v>
      </c>
      <c r="D244" s="303"/>
      <c r="E244" s="304">
        <v>0</v>
      </c>
      <c r="F244" s="297"/>
      <c r="G244" s="298"/>
      <c r="H244" s="299"/>
      <c r="I244" s="300"/>
      <c r="J244" s="297"/>
      <c r="K244" s="297"/>
      <c r="L244" s="297"/>
      <c r="M244" s="297"/>
      <c r="N244" s="297"/>
      <c r="O244" s="297"/>
      <c r="P244" s="297"/>
      <c r="Q244" s="297"/>
      <c r="R244" s="297"/>
      <c r="S244" s="297"/>
      <c r="T244" s="297"/>
    </row>
    <row r="245" spans="1:20" s="301" customFormat="1" ht="15" x14ac:dyDescent="0.25">
      <c r="A245" s="293"/>
      <c r="B245" s="272" t="s">
        <v>973</v>
      </c>
      <c r="C245" s="275">
        <v>700000</v>
      </c>
      <c r="D245" s="303"/>
      <c r="E245" s="304">
        <v>0</v>
      </c>
      <c r="F245" s="297"/>
      <c r="G245" s="298"/>
      <c r="H245" s="299"/>
      <c r="I245" s="300"/>
      <c r="J245" s="297"/>
      <c r="K245" s="297"/>
      <c r="L245" s="297"/>
      <c r="M245" s="297"/>
      <c r="N245" s="297"/>
      <c r="O245" s="297"/>
      <c r="P245" s="297"/>
      <c r="Q245" s="297"/>
      <c r="R245" s="297"/>
      <c r="S245" s="297"/>
      <c r="T245" s="297"/>
    </row>
    <row r="246" spans="1:20" s="301" customFormat="1" ht="15" x14ac:dyDescent="0.25">
      <c r="A246" s="293"/>
      <c r="B246" s="272" t="s">
        <v>485</v>
      </c>
      <c r="C246" s="275">
        <v>350000</v>
      </c>
      <c r="D246" s="303"/>
      <c r="E246" s="304">
        <v>0</v>
      </c>
      <c r="F246" s="297"/>
      <c r="G246" s="298"/>
      <c r="H246" s="299"/>
      <c r="I246" s="300"/>
      <c r="J246" s="297"/>
      <c r="K246" s="297"/>
      <c r="L246" s="297"/>
      <c r="M246" s="297"/>
      <c r="N246" s="297"/>
      <c r="O246" s="297"/>
      <c r="P246" s="297"/>
      <c r="Q246" s="297"/>
      <c r="R246" s="297"/>
      <c r="S246" s="297"/>
      <c r="T246" s="297"/>
    </row>
    <row r="247" spans="1:20" s="301" customFormat="1" ht="15" x14ac:dyDescent="0.25">
      <c r="A247" s="293"/>
      <c r="B247" s="272" t="s">
        <v>974</v>
      </c>
      <c r="C247" s="275">
        <v>25000</v>
      </c>
      <c r="D247" s="303"/>
      <c r="E247" s="304">
        <v>0</v>
      </c>
      <c r="F247" s="297"/>
      <c r="G247" s="298"/>
      <c r="H247" s="299"/>
      <c r="I247" s="300"/>
      <c r="J247" s="297"/>
      <c r="K247" s="297"/>
      <c r="L247" s="297"/>
      <c r="M247" s="297"/>
      <c r="N247" s="297"/>
      <c r="O247" s="297"/>
      <c r="P247" s="297"/>
      <c r="Q247" s="297"/>
      <c r="R247" s="297"/>
      <c r="S247" s="297"/>
      <c r="T247" s="297"/>
    </row>
    <row r="248" spans="1:20" s="301" customFormat="1" ht="28.5" x14ac:dyDescent="0.25">
      <c r="A248" s="293"/>
      <c r="B248" s="272" t="s">
        <v>975</v>
      </c>
      <c r="C248" s="275">
        <v>500000</v>
      </c>
      <c r="D248" s="303"/>
      <c r="E248" s="304">
        <v>0</v>
      </c>
      <c r="F248" s="297"/>
      <c r="G248" s="298"/>
      <c r="H248" s="299"/>
      <c r="I248" s="300"/>
      <c r="J248" s="297"/>
      <c r="K248" s="297"/>
      <c r="L248" s="297"/>
      <c r="M248" s="297"/>
      <c r="N248" s="297"/>
      <c r="O248" s="297"/>
      <c r="P248" s="297"/>
      <c r="Q248" s="297"/>
      <c r="R248" s="297"/>
      <c r="S248" s="297"/>
      <c r="T248" s="297"/>
    </row>
    <row r="249" spans="1:20" s="301" customFormat="1" ht="15.75" thickBot="1" x14ac:dyDescent="0.3">
      <c r="A249" s="293"/>
      <c r="B249" s="272" t="s">
        <v>976</v>
      </c>
      <c r="C249" s="307">
        <v>100000</v>
      </c>
      <c r="D249" s="303"/>
      <c r="E249" s="304">
        <v>0</v>
      </c>
      <c r="F249" s="297"/>
      <c r="G249" s="298"/>
      <c r="H249" s="299"/>
      <c r="I249" s="300"/>
      <c r="J249" s="297"/>
      <c r="K249" s="297"/>
      <c r="L249" s="297"/>
      <c r="M249" s="297"/>
      <c r="N249" s="297"/>
      <c r="O249" s="297"/>
      <c r="P249" s="297"/>
      <c r="Q249" s="297"/>
      <c r="R249" s="297"/>
      <c r="S249" s="297"/>
      <c r="T249" s="297"/>
    </row>
    <row r="250" spans="1:20" s="301" customFormat="1" ht="16.5" thickTop="1" thickBot="1" x14ac:dyDescent="0.3">
      <c r="A250" s="293"/>
      <c r="B250" s="309" t="s">
        <v>6</v>
      </c>
      <c r="C250" s="310">
        <f>SUM(C237:C249)</f>
        <v>4916800</v>
      </c>
      <c r="D250" s="308"/>
      <c r="E250" s="311">
        <f>SUM(E237:E249)</f>
        <v>553503</v>
      </c>
      <c r="F250" s="297"/>
      <c r="G250" s="298"/>
      <c r="H250" s="299"/>
      <c r="I250" s="300"/>
      <c r="J250" s="297"/>
      <c r="K250" s="297"/>
      <c r="L250" s="297"/>
      <c r="M250" s="297"/>
      <c r="N250" s="297"/>
      <c r="O250" s="297"/>
      <c r="P250" s="297"/>
      <c r="Q250" s="297"/>
      <c r="R250" s="297"/>
      <c r="S250" s="297"/>
      <c r="T250" s="297"/>
    </row>
    <row r="251" spans="1:20" ht="14.25" thickTop="1" thickBot="1" x14ac:dyDescent="0.25">
      <c r="A251" s="7"/>
      <c r="B251" s="10"/>
      <c r="D251" s="1"/>
      <c r="E251" s="19"/>
    </row>
    <row r="252" spans="1:20" s="234" customFormat="1" ht="24.95" customHeight="1" thickTop="1" thickBot="1" x14ac:dyDescent="0.25">
      <c r="A252" s="228"/>
      <c r="B252" s="570" t="s">
        <v>977</v>
      </c>
      <c r="C252" s="571">
        <f>C250+C233+C226+C22+C14+C6+C211+C199</f>
        <v>197684438.19999999</v>
      </c>
      <c r="D252" s="229"/>
      <c r="E252" s="572">
        <f>E250+E233+E226+E22+E6+E14+E199</f>
        <v>2622200.2400000002</v>
      </c>
      <c r="F252" s="230"/>
      <c r="G252" s="231"/>
      <c r="H252" s="232"/>
      <c r="I252" s="233"/>
      <c r="J252" s="230"/>
      <c r="K252" s="230"/>
      <c r="L252" s="230"/>
      <c r="M252" s="230"/>
      <c r="N252" s="230"/>
      <c r="O252" s="230"/>
      <c r="P252" s="230"/>
      <c r="Q252" s="230"/>
      <c r="R252" s="230"/>
      <c r="S252" s="230"/>
      <c r="T252" s="230"/>
    </row>
    <row r="253" spans="1:20" ht="13.5" thickTop="1" x14ac:dyDescent="0.2">
      <c r="A253" s="7"/>
      <c r="B253" s="10"/>
      <c r="D253" s="1"/>
      <c r="E253" s="19"/>
    </row>
    <row r="254" spans="1:20" x14ac:dyDescent="0.2">
      <c r="A254" s="7"/>
      <c r="B254" s="10"/>
      <c r="D254" s="1"/>
      <c r="E254" s="19"/>
    </row>
    <row r="255" spans="1:20" x14ac:dyDescent="0.2">
      <c r="A255" s="7"/>
      <c r="B255" s="10"/>
      <c r="D255" s="1"/>
      <c r="E255" s="19"/>
    </row>
    <row r="256" spans="1:20" x14ac:dyDescent="0.2">
      <c r="A256" s="7"/>
      <c r="B256" s="10"/>
      <c r="D256" s="1"/>
      <c r="E256" s="19"/>
    </row>
    <row r="257" spans="1:5" x14ac:dyDescent="0.2">
      <c r="A257" s="7"/>
      <c r="B257" s="10"/>
      <c r="D257" s="1"/>
      <c r="E257" s="19"/>
    </row>
    <row r="258" spans="1:5" x14ac:dyDescent="0.2">
      <c r="A258" s="7"/>
      <c r="B258" s="10"/>
      <c r="D258" s="1"/>
      <c r="E258" s="19"/>
    </row>
    <row r="259" spans="1:5" x14ac:dyDescent="0.2">
      <c r="A259" s="7"/>
      <c r="B259" s="10"/>
      <c r="D259" s="1"/>
      <c r="E259" s="19"/>
    </row>
    <row r="260" spans="1:5" x14ac:dyDescent="0.2">
      <c r="A260" s="7"/>
      <c r="B260" s="10"/>
      <c r="D260" s="1"/>
      <c r="E260" s="19"/>
    </row>
    <row r="261" spans="1:5" x14ac:dyDescent="0.2">
      <c r="A261" s="7"/>
      <c r="B261" s="10"/>
      <c r="D261" s="1"/>
      <c r="E261" s="19"/>
    </row>
    <row r="262" spans="1:5" x14ac:dyDescent="0.2">
      <c r="A262" s="7"/>
      <c r="B262" s="10"/>
      <c r="D262" s="1"/>
      <c r="E262" s="19"/>
    </row>
    <row r="263" spans="1:5" x14ac:dyDescent="0.2">
      <c r="A263" s="7"/>
      <c r="B263" s="10"/>
      <c r="D263" s="1"/>
      <c r="E263" s="19"/>
    </row>
    <row r="264" spans="1:5" x14ac:dyDescent="0.2">
      <c r="A264" s="7"/>
      <c r="B264" s="10"/>
      <c r="D264" s="1"/>
      <c r="E264" s="19"/>
    </row>
    <row r="265" spans="1:5" x14ac:dyDescent="0.2">
      <c r="A265" s="7"/>
      <c r="B265" s="10"/>
      <c r="D265" s="1"/>
      <c r="E265" s="19"/>
    </row>
    <row r="266" spans="1:5" x14ac:dyDescent="0.2">
      <c r="A266" s="7"/>
      <c r="B266" s="10"/>
      <c r="D266" s="1"/>
      <c r="E266" s="19"/>
    </row>
    <row r="267" spans="1:5" x14ac:dyDescent="0.2">
      <c r="A267" s="7"/>
      <c r="B267" s="10"/>
      <c r="D267" s="1"/>
      <c r="E267" s="19"/>
    </row>
    <row r="268" spans="1:5" x14ac:dyDescent="0.2">
      <c r="A268" s="7"/>
      <c r="B268" s="10"/>
      <c r="D268" s="1"/>
      <c r="E268" s="19"/>
    </row>
    <row r="269" spans="1:5" x14ac:dyDescent="0.2">
      <c r="A269" s="7"/>
      <c r="B269" s="10"/>
      <c r="D269" s="1"/>
      <c r="E269" s="19"/>
    </row>
    <row r="270" spans="1:5" x14ac:dyDescent="0.2">
      <c r="A270" s="7"/>
      <c r="B270" s="10"/>
      <c r="D270" s="1"/>
      <c r="E270" s="19"/>
    </row>
    <row r="271" spans="1:5" x14ac:dyDescent="0.2">
      <c r="A271" s="7"/>
      <c r="B271" s="10"/>
      <c r="D271" s="1"/>
      <c r="E271" s="19"/>
    </row>
    <row r="272" spans="1:5" x14ac:dyDescent="0.2">
      <c r="A272" s="7"/>
      <c r="B272" s="10"/>
      <c r="D272" s="1"/>
      <c r="E272" s="19"/>
    </row>
    <row r="273" spans="1:5" x14ac:dyDescent="0.2">
      <c r="A273" s="7"/>
      <c r="B273" s="10"/>
      <c r="D273" s="1"/>
      <c r="E273" s="19"/>
    </row>
    <row r="274" spans="1:5" x14ac:dyDescent="0.2">
      <c r="A274" s="7"/>
      <c r="B274" s="10"/>
      <c r="D274" s="1"/>
      <c r="E274" s="19"/>
    </row>
    <row r="275" spans="1:5" x14ac:dyDescent="0.2">
      <c r="A275" s="7"/>
      <c r="B275" s="10"/>
      <c r="D275" s="1"/>
      <c r="E275" s="19"/>
    </row>
    <row r="276" spans="1:5" x14ac:dyDescent="0.2">
      <c r="A276" s="7"/>
      <c r="B276" s="10"/>
      <c r="D276" s="1"/>
      <c r="E276" s="19"/>
    </row>
    <row r="277" spans="1:5" x14ac:dyDescent="0.2">
      <c r="A277" s="7"/>
      <c r="B277" s="10"/>
      <c r="D277" s="1"/>
      <c r="E277" s="19"/>
    </row>
    <row r="278" spans="1:5" x14ac:dyDescent="0.2">
      <c r="A278" s="7"/>
      <c r="B278" s="10"/>
      <c r="D278" s="1"/>
      <c r="E278" s="19"/>
    </row>
    <row r="279" spans="1:5" x14ac:dyDescent="0.2">
      <c r="A279" s="7"/>
      <c r="B279" s="10"/>
      <c r="D279" s="1"/>
      <c r="E279" s="19"/>
    </row>
    <row r="280" spans="1:5" x14ac:dyDescent="0.2">
      <c r="A280" s="7"/>
      <c r="B280" s="10"/>
      <c r="D280" s="1"/>
      <c r="E280" s="19"/>
    </row>
    <row r="281" spans="1:5" x14ac:dyDescent="0.2">
      <c r="A281" s="7"/>
      <c r="B281" s="10"/>
      <c r="D281" s="1"/>
      <c r="E281" s="19"/>
    </row>
    <row r="282" spans="1:5" x14ac:dyDescent="0.2">
      <c r="A282" s="7"/>
      <c r="B282" s="10"/>
      <c r="D282" s="1"/>
      <c r="E282" s="19"/>
    </row>
    <row r="283" spans="1:5" x14ac:dyDescent="0.2">
      <c r="A283" s="7"/>
      <c r="B283" s="10"/>
      <c r="D283" s="1"/>
      <c r="E283" s="19"/>
    </row>
    <row r="284" spans="1:5" x14ac:dyDescent="0.2">
      <c r="A284" s="7"/>
      <c r="B284" s="10"/>
      <c r="D284" s="1"/>
      <c r="E284" s="19"/>
    </row>
    <row r="285" spans="1:5" x14ac:dyDescent="0.2">
      <c r="A285" s="7"/>
      <c r="B285" s="10"/>
      <c r="D285" s="1"/>
      <c r="E285" s="19"/>
    </row>
    <row r="286" spans="1:5" x14ac:dyDescent="0.2">
      <c r="A286" s="7"/>
      <c r="B286" s="10"/>
      <c r="D286" s="1"/>
      <c r="E286" s="19"/>
    </row>
    <row r="287" spans="1:5" x14ac:dyDescent="0.2">
      <c r="A287" s="7"/>
      <c r="B287" s="10"/>
      <c r="D287" s="1"/>
      <c r="E287" s="19"/>
    </row>
    <row r="288" spans="1:5" x14ac:dyDescent="0.2">
      <c r="A288" s="7"/>
      <c r="B288" s="10"/>
      <c r="D288" s="1"/>
      <c r="E288" s="19"/>
    </row>
    <row r="289" spans="1:5" x14ac:dyDescent="0.2">
      <c r="A289" s="7"/>
      <c r="B289" s="10"/>
      <c r="D289" s="1"/>
      <c r="E289" s="19"/>
    </row>
    <row r="290" spans="1:5" x14ac:dyDescent="0.2">
      <c r="A290" s="7"/>
      <c r="B290" s="10"/>
      <c r="D290" s="1"/>
      <c r="E290" s="19"/>
    </row>
    <row r="291" spans="1:5" x14ac:dyDescent="0.2">
      <c r="A291" s="7"/>
      <c r="B291" s="10"/>
      <c r="D291" s="1"/>
      <c r="E291" s="19"/>
    </row>
    <row r="292" spans="1:5" x14ac:dyDescent="0.2">
      <c r="A292" s="7"/>
      <c r="B292" s="10"/>
      <c r="D292" s="1"/>
      <c r="E292" s="19"/>
    </row>
    <row r="293" spans="1:5" x14ac:dyDescent="0.2">
      <c r="A293" s="7"/>
      <c r="B293" s="10"/>
      <c r="D293" s="1"/>
      <c r="E293" s="19"/>
    </row>
    <row r="294" spans="1:5" x14ac:dyDescent="0.2">
      <c r="A294" s="7"/>
      <c r="B294" s="10"/>
      <c r="D294" s="1"/>
      <c r="E294" s="19"/>
    </row>
    <row r="295" spans="1:5" x14ac:dyDescent="0.2">
      <c r="A295" s="7"/>
      <c r="B295" s="10"/>
      <c r="D295" s="1"/>
      <c r="E295" s="19"/>
    </row>
    <row r="296" spans="1:5" x14ac:dyDescent="0.2">
      <c r="A296" s="7"/>
      <c r="B296" s="10"/>
      <c r="D296" s="1"/>
      <c r="E296" s="19"/>
    </row>
    <row r="297" spans="1:5" x14ac:dyDescent="0.2">
      <c r="A297" s="7"/>
      <c r="B297" s="10"/>
      <c r="D297" s="1"/>
      <c r="E297" s="19"/>
    </row>
    <row r="298" spans="1:5" x14ac:dyDescent="0.2">
      <c r="A298" s="7"/>
      <c r="B298" s="10"/>
      <c r="D298" s="1"/>
      <c r="E298" s="19"/>
    </row>
    <row r="299" spans="1:5" x14ac:dyDescent="0.2">
      <c r="A299" s="7"/>
      <c r="B299" s="10"/>
      <c r="D299" s="1"/>
      <c r="E299" s="19"/>
    </row>
    <row r="300" spans="1:5" x14ac:dyDescent="0.2">
      <c r="A300" s="7"/>
      <c r="B300" s="10"/>
      <c r="D300" s="1"/>
      <c r="E300" s="19"/>
    </row>
    <row r="301" spans="1:5" x14ac:dyDescent="0.2">
      <c r="A301" s="7"/>
      <c r="B301" s="10"/>
      <c r="D301" s="1"/>
      <c r="E301" s="19"/>
    </row>
    <row r="302" spans="1:5" x14ac:dyDescent="0.2">
      <c r="A302" s="7"/>
      <c r="B302" s="10"/>
      <c r="D302" s="1"/>
      <c r="E302" s="19"/>
    </row>
    <row r="303" spans="1:5" x14ac:dyDescent="0.2">
      <c r="A303" s="7"/>
      <c r="B303" s="10"/>
      <c r="D303" s="1"/>
      <c r="E303" s="19"/>
    </row>
    <row r="304" spans="1:5" x14ac:dyDescent="0.2">
      <c r="A304" s="7"/>
      <c r="B304" s="10"/>
      <c r="D304" s="1"/>
      <c r="E304" s="19"/>
    </row>
    <row r="305" spans="1:5" x14ac:dyDescent="0.2">
      <c r="A305" s="7"/>
      <c r="B305" s="10"/>
      <c r="D305" s="1"/>
      <c r="E305" s="19"/>
    </row>
    <row r="306" spans="1:5" x14ac:dyDescent="0.2">
      <c r="A306" s="7"/>
      <c r="B306" s="10"/>
      <c r="D306" s="1"/>
      <c r="E306" s="19"/>
    </row>
    <row r="307" spans="1:5" x14ac:dyDescent="0.2">
      <c r="B307" s="10"/>
      <c r="D307" s="1"/>
      <c r="E307" s="19"/>
    </row>
    <row r="308" spans="1:5" x14ac:dyDescent="0.2">
      <c r="B308" s="10"/>
      <c r="D308" s="1"/>
      <c r="E308" s="19"/>
    </row>
    <row r="309" spans="1:5" x14ac:dyDescent="0.2">
      <c r="B309" s="10"/>
      <c r="D309" s="1"/>
      <c r="E309" s="19"/>
    </row>
    <row r="310" spans="1:5" x14ac:dyDescent="0.2">
      <c r="B310" s="10"/>
      <c r="D310" s="1"/>
      <c r="E310" s="19"/>
    </row>
    <row r="311" spans="1:5" x14ac:dyDescent="0.2">
      <c r="B311" s="10"/>
      <c r="D311" s="1"/>
      <c r="E311" s="19"/>
    </row>
    <row r="312" spans="1:5" x14ac:dyDescent="0.2">
      <c r="B312" s="10"/>
      <c r="D312" s="1"/>
      <c r="E312" s="19"/>
    </row>
    <row r="313" spans="1:5" x14ac:dyDescent="0.2">
      <c r="B313" s="10"/>
      <c r="D313" s="1"/>
      <c r="E313" s="19"/>
    </row>
    <row r="314" spans="1:5" x14ac:dyDescent="0.2">
      <c r="B314" s="10"/>
      <c r="D314" s="1"/>
      <c r="E314" s="19"/>
    </row>
    <row r="315" spans="1:5" x14ac:dyDescent="0.2">
      <c r="B315" s="10"/>
      <c r="D315" s="1"/>
      <c r="E315" s="19"/>
    </row>
    <row r="316" spans="1:5" x14ac:dyDescent="0.2">
      <c r="B316" s="10"/>
      <c r="D316" s="1"/>
      <c r="E316" s="19"/>
    </row>
    <row r="317" spans="1:5" x14ac:dyDescent="0.2">
      <c r="B317" s="10"/>
      <c r="D317" s="1"/>
      <c r="E317" s="19"/>
    </row>
    <row r="318" spans="1:5" x14ac:dyDescent="0.2">
      <c r="B318" s="10"/>
      <c r="D318" s="1"/>
      <c r="E318" s="19"/>
    </row>
    <row r="319" spans="1:5" x14ac:dyDescent="0.2">
      <c r="B319" s="10"/>
      <c r="D319" s="1"/>
      <c r="E319" s="19"/>
    </row>
    <row r="320" spans="1:5" x14ac:dyDescent="0.2">
      <c r="B320" s="10"/>
      <c r="D320" s="1"/>
      <c r="E320" s="19"/>
    </row>
    <row r="321" spans="2:5" x14ac:dyDescent="0.2">
      <c r="B321" s="10"/>
      <c r="D321" s="1"/>
      <c r="E321" s="19"/>
    </row>
    <row r="322" spans="2:5" x14ac:dyDescent="0.2">
      <c r="B322" s="10"/>
      <c r="D322" s="1"/>
      <c r="E322" s="19"/>
    </row>
    <row r="323" spans="2:5" x14ac:dyDescent="0.2">
      <c r="B323" s="10"/>
      <c r="D323" s="1"/>
      <c r="E323" s="19"/>
    </row>
    <row r="324" spans="2:5" x14ac:dyDescent="0.2">
      <c r="B324" s="10"/>
      <c r="D324" s="1"/>
      <c r="E324" s="19"/>
    </row>
    <row r="325" spans="2:5" x14ac:dyDescent="0.2">
      <c r="B325" s="10"/>
      <c r="D325" s="1"/>
      <c r="E325" s="19"/>
    </row>
    <row r="326" spans="2:5" x14ac:dyDescent="0.2">
      <c r="B326" s="10"/>
      <c r="D326" s="1"/>
      <c r="E326" s="19"/>
    </row>
    <row r="327" spans="2:5" x14ac:dyDescent="0.2">
      <c r="B327" s="10"/>
      <c r="D327" s="1"/>
      <c r="E327" s="19"/>
    </row>
    <row r="328" spans="2:5" x14ac:dyDescent="0.2">
      <c r="B328" s="10"/>
      <c r="D328" s="1"/>
      <c r="E328" s="19"/>
    </row>
    <row r="329" spans="2:5" x14ac:dyDescent="0.2">
      <c r="B329" s="10"/>
      <c r="D329" s="1"/>
      <c r="E329" s="19"/>
    </row>
    <row r="330" spans="2:5" x14ac:dyDescent="0.2">
      <c r="B330" s="10"/>
      <c r="D330" s="1"/>
      <c r="E330" s="19"/>
    </row>
    <row r="331" spans="2:5" x14ac:dyDescent="0.2">
      <c r="B331" s="10"/>
      <c r="D331" s="1"/>
      <c r="E331" s="19"/>
    </row>
    <row r="332" spans="2:5" x14ac:dyDescent="0.2">
      <c r="B332" s="10"/>
      <c r="D332" s="1"/>
      <c r="E332" s="19"/>
    </row>
    <row r="333" spans="2:5" x14ac:dyDescent="0.2">
      <c r="B333" s="10"/>
      <c r="D333" s="1"/>
      <c r="E333" s="19"/>
    </row>
    <row r="334" spans="2:5" x14ac:dyDescent="0.2">
      <c r="B334" s="10"/>
      <c r="D334" s="1"/>
      <c r="E334" s="19"/>
    </row>
    <row r="335" spans="2:5" x14ac:dyDescent="0.2">
      <c r="B335" s="10"/>
      <c r="D335" s="1"/>
      <c r="E335" s="19"/>
    </row>
    <row r="336" spans="2:5" x14ac:dyDescent="0.2">
      <c r="B336" s="10"/>
      <c r="D336" s="1"/>
      <c r="E336" s="19"/>
    </row>
    <row r="337" spans="2:5" x14ac:dyDescent="0.2">
      <c r="B337" s="10"/>
      <c r="D337" s="1"/>
      <c r="E337" s="19"/>
    </row>
    <row r="338" spans="2:5" x14ac:dyDescent="0.2">
      <c r="B338" s="10"/>
      <c r="D338" s="1"/>
      <c r="E338" s="19"/>
    </row>
    <row r="339" spans="2:5" x14ac:dyDescent="0.2">
      <c r="B339" s="10"/>
      <c r="D339" s="1"/>
      <c r="E339" s="19"/>
    </row>
    <row r="340" spans="2:5" x14ac:dyDescent="0.2">
      <c r="B340" s="10"/>
      <c r="D340" s="1"/>
      <c r="E340" s="19"/>
    </row>
    <row r="341" spans="2:5" x14ac:dyDescent="0.2">
      <c r="B341" s="10"/>
      <c r="D341" s="1"/>
      <c r="E341" s="19"/>
    </row>
    <row r="342" spans="2:5" x14ac:dyDescent="0.2">
      <c r="B342" s="10"/>
      <c r="D342" s="1"/>
      <c r="E342" s="19"/>
    </row>
    <row r="343" spans="2:5" x14ac:dyDescent="0.2">
      <c r="B343" s="10"/>
      <c r="D343" s="1"/>
      <c r="E343" s="19"/>
    </row>
    <row r="344" spans="2:5" x14ac:dyDescent="0.2">
      <c r="B344" s="10"/>
      <c r="D344" s="1"/>
      <c r="E344" s="19"/>
    </row>
    <row r="345" spans="2:5" x14ac:dyDescent="0.2">
      <c r="B345" s="10"/>
      <c r="D345" s="1"/>
      <c r="E345" s="19"/>
    </row>
    <row r="346" spans="2:5" x14ac:dyDescent="0.2">
      <c r="B346" s="10"/>
      <c r="D346" s="1"/>
      <c r="E346" s="19"/>
    </row>
    <row r="347" spans="2:5" x14ac:dyDescent="0.2">
      <c r="B347" s="10"/>
      <c r="D347" s="1"/>
      <c r="E347" s="19"/>
    </row>
    <row r="348" spans="2:5" x14ac:dyDescent="0.2">
      <c r="B348" s="10"/>
      <c r="D348" s="1"/>
      <c r="E348" s="19"/>
    </row>
    <row r="349" spans="2:5" x14ac:dyDescent="0.2">
      <c r="B349" s="10"/>
      <c r="D349" s="1"/>
      <c r="E349" s="19"/>
    </row>
    <row r="350" spans="2:5" x14ac:dyDescent="0.2">
      <c r="B350" s="10"/>
      <c r="D350" s="1"/>
      <c r="E350" s="19"/>
    </row>
    <row r="351" spans="2:5" x14ac:dyDescent="0.2">
      <c r="B351" s="10"/>
      <c r="D351" s="1"/>
      <c r="E351" s="19"/>
    </row>
    <row r="352" spans="2:5" x14ac:dyDescent="0.2">
      <c r="B352" s="10"/>
      <c r="D352" s="1"/>
      <c r="E352" s="19"/>
    </row>
    <row r="353" spans="1:5" x14ac:dyDescent="0.2">
      <c r="B353" s="10"/>
      <c r="D353" s="1"/>
      <c r="E353" s="19"/>
    </row>
    <row r="354" spans="1:5" x14ac:dyDescent="0.2">
      <c r="B354" s="10"/>
      <c r="D354" s="1"/>
      <c r="E354" s="19"/>
    </row>
    <row r="355" spans="1:5" x14ac:dyDescent="0.2">
      <c r="A355" s="7"/>
      <c r="B355" s="10"/>
      <c r="D355" s="1"/>
      <c r="E355" s="19"/>
    </row>
    <row r="356" spans="1:5" x14ac:dyDescent="0.2">
      <c r="A356" s="7"/>
      <c r="B356" s="10"/>
      <c r="D356" s="1"/>
      <c r="E356" s="19"/>
    </row>
    <row r="357" spans="1:5" x14ac:dyDescent="0.2">
      <c r="A357" s="7"/>
      <c r="B357" s="10"/>
      <c r="D357" s="1"/>
      <c r="E357" s="19"/>
    </row>
    <row r="358" spans="1:5" x14ac:dyDescent="0.2">
      <c r="A358" s="7"/>
      <c r="B358" s="10"/>
      <c r="D358" s="1"/>
      <c r="E358" s="19"/>
    </row>
    <row r="359" spans="1:5" x14ac:dyDescent="0.2">
      <c r="A359" s="7"/>
      <c r="B359" s="10"/>
      <c r="D359" s="1"/>
      <c r="E359" s="19"/>
    </row>
    <row r="360" spans="1:5" x14ac:dyDescent="0.2">
      <c r="A360" s="7"/>
      <c r="B360" s="10"/>
      <c r="D360" s="1"/>
      <c r="E360" s="19"/>
    </row>
    <row r="361" spans="1:5" x14ac:dyDescent="0.2">
      <c r="A361" s="7"/>
      <c r="B361" s="10"/>
      <c r="D361" s="1"/>
      <c r="E361" s="19"/>
    </row>
    <row r="362" spans="1:5" x14ac:dyDescent="0.2">
      <c r="A362" s="7"/>
      <c r="B362" s="10"/>
      <c r="D362" s="1"/>
      <c r="E362" s="19"/>
    </row>
    <row r="363" spans="1:5" x14ac:dyDescent="0.2">
      <c r="A363" s="7"/>
      <c r="B363" s="10"/>
      <c r="D363" s="1"/>
      <c r="E363" s="19"/>
    </row>
    <row r="364" spans="1:5" x14ac:dyDescent="0.2">
      <c r="A364" s="7"/>
      <c r="B364" s="10"/>
      <c r="D364" s="1"/>
      <c r="E364" s="19"/>
    </row>
    <row r="365" spans="1:5" x14ac:dyDescent="0.2">
      <c r="A365" s="7"/>
      <c r="B365" s="10"/>
      <c r="D365" s="1"/>
      <c r="E365" s="19"/>
    </row>
    <row r="366" spans="1:5" x14ac:dyDescent="0.2">
      <c r="A366" s="7"/>
      <c r="B366" s="10"/>
      <c r="D366" s="1"/>
      <c r="E366" s="19"/>
    </row>
    <row r="367" spans="1:5" x14ac:dyDescent="0.2">
      <c r="A367" s="7"/>
      <c r="B367" s="10"/>
      <c r="D367" s="1"/>
      <c r="E367" s="19"/>
    </row>
    <row r="368" spans="1:5" x14ac:dyDescent="0.2">
      <c r="A368" s="7"/>
      <c r="B368" s="10"/>
      <c r="D368" s="1"/>
      <c r="E368" s="19"/>
    </row>
    <row r="369" spans="1:5" x14ac:dyDescent="0.2">
      <c r="A369" s="7"/>
      <c r="B369" s="10"/>
      <c r="D369" s="1"/>
      <c r="E369" s="19"/>
    </row>
    <row r="370" spans="1:5" x14ac:dyDescent="0.2">
      <c r="A370" s="7"/>
      <c r="B370" s="10"/>
      <c r="D370" s="1"/>
      <c r="E370" s="19"/>
    </row>
    <row r="371" spans="1:5" x14ac:dyDescent="0.2">
      <c r="A371" s="7"/>
      <c r="B371" s="10"/>
      <c r="D371" s="1"/>
      <c r="E371" s="19"/>
    </row>
    <row r="372" spans="1:5" x14ac:dyDescent="0.2">
      <c r="A372" s="7"/>
      <c r="B372" s="10"/>
      <c r="D372" s="1"/>
      <c r="E372" s="19"/>
    </row>
    <row r="373" spans="1:5" x14ac:dyDescent="0.2">
      <c r="A373" s="7"/>
      <c r="B373" s="10"/>
      <c r="D373" s="1"/>
      <c r="E373" s="19"/>
    </row>
    <row r="374" spans="1:5" x14ac:dyDescent="0.2">
      <c r="A374" s="7"/>
      <c r="B374" s="10"/>
      <c r="D374" s="1"/>
      <c r="E374" s="19"/>
    </row>
    <row r="375" spans="1:5" x14ac:dyDescent="0.2">
      <c r="A375" s="7"/>
      <c r="B375" s="10"/>
      <c r="D375" s="1"/>
      <c r="E375" s="19"/>
    </row>
    <row r="376" spans="1:5" x14ac:dyDescent="0.2">
      <c r="A376" s="7"/>
      <c r="B376" s="10"/>
      <c r="D376" s="1"/>
      <c r="E376" s="19"/>
    </row>
    <row r="377" spans="1:5" x14ac:dyDescent="0.2">
      <c r="A377" s="7"/>
      <c r="B377" s="10"/>
      <c r="D377" s="1"/>
      <c r="E377" s="19"/>
    </row>
    <row r="378" spans="1:5" x14ac:dyDescent="0.2">
      <c r="A378" s="7"/>
      <c r="B378" s="10"/>
      <c r="D378" s="1"/>
      <c r="E378" s="19"/>
    </row>
    <row r="379" spans="1:5" x14ac:dyDescent="0.2">
      <c r="A379" s="7"/>
      <c r="B379" s="10"/>
      <c r="D379" s="1"/>
      <c r="E379" s="19"/>
    </row>
    <row r="380" spans="1:5" x14ac:dyDescent="0.2">
      <c r="A380" s="7"/>
      <c r="B380" s="10"/>
      <c r="D380" s="1"/>
      <c r="E380" s="19"/>
    </row>
    <row r="381" spans="1:5" x14ac:dyDescent="0.2">
      <c r="A381" s="7"/>
      <c r="B381" s="10"/>
      <c r="D381" s="1"/>
      <c r="E381" s="19"/>
    </row>
    <row r="382" spans="1:5" x14ac:dyDescent="0.2">
      <c r="A382" s="7"/>
      <c r="B382" s="10"/>
      <c r="D382" s="1"/>
      <c r="E382" s="19"/>
    </row>
    <row r="383" spans="1:5" x14ac:dyDescent="0.2">
      <c r="A383" s="7"/>
      <c r="B383" s="10"/>
      <c r="D383" s="1"/>
      <c r="E383" s="19"/>
    </row>
    <row r="384" spans="1:5" x14ac:dyDescent="0.2">
      <c r="A384" s="7"/>
      <c r="B384" s="10"/>
      <c r="D384" s="1"/>
      <c r="E384" s="19"/>
    </row>
    <row r="385" spans="1:5" x14ac:dyDescent="0.2">
      <c r="A385" s="7"/>
      <c r="B385" s="10"/>
      <c r="D385" s="1"/>
      <c r="E385" s="19"/>
    </row>
    <row r="386" spans="1:5" x14ac:dyDescent="0.2">
      <c r="A386" s="7"/>
      <c r="B386" s="10"/>
      <c r="D386" s="1"/>
      <c r="E386" s="19"/>
    </row>
    <row r="387" spans="1:5" x14ac:dyDescent="0.2">
      <c r="A387" s="7"/>
      <c r="B387" s="10"/>
      <c r="D387" s="1"/>
      <c r="E387" s="19"/>
    </row>
    <row r="388" spans="1:5" x14ac:dyDescent="0.2">
      <c r="A388" s="7"/>
      <c r="B388" s="10"/>
      <c r="D388" s="1"/>
      <c r="E388" s="19"/>
    </row>
    <row r="389" spans="1:5" x14ac:dyDescent="0.2">
      <c r="A389" s="7"/>
      <c r="B389" s="10"/>
      <c r="D389" s="1"/>
      <c r="E389" s="19"/>
    </row>
    <row r="390" spans="1:5" x14ac:dyDescent="0.2">
      <c r="A390" s="7"/>
      <c r="B390" s="10"/>
      <c r="D390" s="1"/>
      <c r="E390" s="19"/>
    </row>
    <row r="391" spans="1:5" x14ac:dyDescent="0.2">
      <c r="A391" s="7"/>
      <c r="B391" s="10"/>
      <c r="D391" s="1"/>
      <c r="E391" s="19"/>
    </row>
    <row r="392" spans="1:5" x14ac:dyDescent="0.2">
      <c r="A392" s="7"/>
      <c r="B392" s="10"/>
      <c r="D392" s="1"/>
      <c r="E392" s="19"/>
    </row>
    <row r="393" spans="1:5" x14ac:dyDescent="0.2">
      <c r="A393" s="7"/>
      <c r="B393" s="10"/>
      <c r="D393" s="1"/>
      <c r="E393" s="19"/>
    </row>
    <row r="394" spans="1:5" x14ac:dyDescent="0.2">
      <c r="A394" s="7"/>
      <c r="B394" s="10"/>
      <c r="D394" s="1"/>
      <c r="E394" s="19"/>
    </row>
    <row r="395" spans="1:5" x14ac:dyDescent="0.2">
      <c r="A395" s="7"/>
      <c r="B395" s="10"/>
      <c r="D395" s="1"/>
      <c r="E395" s="19"/>
    </row>
    <row r="396" spans="1:5" x14ac:dyDescent="0.2">
      <c r="A396" s="7"/>
      <c r="B396" s="10"/>
      <c r="D396" s="1"/>
      <c r="E396" s="19"/>
    </row>
    <row r="397" spans="1:5" x14ac:dyDescent="0.2">
      <c r="A397" s="7"/>
      <c r="B397" s="10"/>
      <c r="D397" s="1"/>
      <c r="E397" s="19"/>
    </row>
    <row r="398" spans="1:5" x14ac:dyDescent="0.2">
      <c r="A398" s="7"/>
      <c r="B398" s="10"/>
      <c r="D398" s="1"/>
      <c r="E398" s="19"/>
    </row>
    <row r="399" spans="1:5" x14ac:dyDescent="0.2">
      <c r="A399" s="7"/>
      <c r="B399" s="10"/>
      <c r="D399" s="1"/>
      <c r="E399" s="19"/>
    </row>
    <row r="400" spans="1:5" x14ac:dyDescent="0.2">
      <c r="A400" s="7"/>
      <c r="B400" s="10"/>
      <c r="D400" s="1"/>
      <c r="E400" s="19"/>
    </row>
    <row r="401" spans="1:5" x14ac:dyDescent="0.2">
      <c r="A401" s="7"/>
      <c r="B401" s="10"/>
      <c r="D401" s="1"/>
      <c r="E401" s="19"/>
    </row>
    <row r="402" spans="1:5" x14ac:dyDescent="0.2">
      <c r="A402" s="7"/>
      <c r="B402" s="10"/>
      <c r="D402" s="1"/>
      <c r="E402" s="19"/>
    </row>
    <row r="403" spans="1:5" x14ac:dyDescent="0.2">
      <c r="A403" s="7"/>
      <c r="B403" s="10"/>
      <c r="D403" s="1"/>
      <c r="E403" s="19"/>
    </row>
    <row r="404" spans="1:5" x14ac:dyDescent="0.2">
      <c r="A404" s="7"/>
      <c r="B404" s="10"/>
      <c r="D404" s="1"/>
      <c r="E404" s="19"/>
    </row>
    <row r="405" spans="1:5" x14ac:dyDescent="0.2">
      <c r="A405" s="7"/>
      <c r="B405" s="10"/>
      <c r="D405" s="1"/>
      <c r="E405" s="19"/>
    </row>
    <row r="406" spans="1:5" x14ac:dyDescent="0.2">
      <c r="A406" s="7"/>
      <c r="B406" s="10"/>
      <c r="D406" s="1"/>
      <c r="E406" s="19"/>
    </row>
    <row r="407" spans="1:5" x14ac:dyDescent="0.2">
      <c r="A407" s="7"/>
      <c r="B407" s="10"/>
      <c r="D407" s="1"/>
      <c r="E407" s="19"/>
    </row>
    <row r="408" spans="1:5" x14ac:dyDescent="0.2">
      <c r="A408" s="7"/>
      <c r="B408" s="10"/>
      <c r="D408" s="1"/>
      <c r="E408" s="19"/>
    </row>
    <row r="409" spans="1:5" x14ac:dyDescent="0.2">
      <c r="A409" s="7"/>
      <c r="B409" s="10"/>
      <c r="C409" s="20"/>
      <c r="D409" s="1"/>
      <c r="E409" s="19"/>
    </row>
    <row r="410" spans="1:5" x14ac:dyDescent="0.2">
      <c r="A410" s="7"/>
      <c r="B410" s="10"/>
      <c r="C410" s="20"/>
      <c r="D410" s="1"/>
      <c r="E410" s="19"/>
    </row>
    <row r="411" spans="1:5" x14ac:dyDescent="0.2">
      <c r="A411" s="7"/>
      <c r="B411" s="10"/>
      <c r="C411" s="20"/>
      <c r="D411" s="1"/>
      <c r="E411" s="19"/>
    </row>
    <row r="412" spans="1:5" x14ac:dyDescent="0.2">
      <c r="A412" s="7"/>
      <c r="B412" s="10"/>
      <c r="C412" s="20"/>
      <c r="D412" s="1"/>
      <c r="E412" s="19"/>
    </row>
    <row r="413" spans="1:5" x14ac:dyDescent="0.2">
      <c r="A413" s="7"/>
      <c r="B413" s="10"/>
      <c r="C413" s="20"/>
      <c r="D413" s="1"/>
      <c r="E413" s="19"/>
    </row>
    <row r="414" spans="1:5" x14ac:dyDescent="0.2">
      <c r="A414" s="7"/>
      <c r="B414" s="10"/>
      <c r="C414" s="20"/>
      <c r="D414" s="1"/>
      <c r="E414" s="19"/>
    </row>
    <row r="415" spans="1:5" x14ac:dyDescent="0.2">
      <c r="A415" s="7"/>
      <c r="B415" s="10"/>
      <c r="C415" s="20"/>
      <c r="D415" s="1"/>
      <c r="E415" s="19"/>
    </row>
    <row r="416" spans="1:5" x14ac:dyDescent="0.2">
      <c r="A416" s="7"/>
      <c r="B416" s="10"/>
      <c r="C416" s="20"/>
      <c r="D416" s="1"/>
      <c r="E416" s="19"/>
    </row>
    <row r="417" spans="1:5" x14ac:dyDescent="0.2">
      <c r="A417" s="7"/>
      <c r="B417" s="10"/>
      <c r="C417" s="20"/>
      <c r="D417" s="1"/>
      <c r="E417" s="19"/>
    </row>
    <row r="418" spans="1:5" x14ac:dyDescent="0.2">
      <c r="A418" s="7"/>
      <c r="B418" s="10"/>
      <c r="C418" s="20"/>
      <c r="D418" s="1"/>
      <c r="E418" s="19"/>
    </row>
    <row r="419" spans="1:5" x14ac:dyDescent="0.2">
      <c r="A419" s="7"/>
      <c r="B419" s="10"/>
      <c r="C419" s="20"/>
      <c r="D419" s="1"/>
      <c r="E419" s="19"/>
    </row>
    <row r="420" spans="1:5" x14ac:dyDescent="0.2">
      <c r="A420" s="7"/>
      <c r="B420" s="10"/>
      <c r="C420" s="20"/>
      <c r="D420" s="1"/>
      <c r="E420" s="19"/>
    </row>
    <row r="421" spans="1:5" x14ac:dyDescent="0.2">
      <c r="A421" s="7"/>
      <c r="B421" s="10"/>
      <c r="C421" s="20"/>
      <c r="D421" s="1"/>
      <c r="E421" s="19"/>
    </row>
    <row r="422" spans="1:5" x14ac:dyDescent="0.2">
      <c r="A422" s="7"/>
      <c r="B422" s="10"/>
      <c r="C422" s="20"/>
      <c r="D422" s="1"/>
      <c r="E422" s="19"/>
    </row>
    <row r="423" spans="1:5" x14ac:dyDescent="0.2">
      <c r="A423" s="7"/>
      <c r="B423" s="10"/>
      <c r="C423" s="20"/>
      <c r="D423" s="1"/>
      <c r="E423" s="19"/>
    </row>
    <row r="424" spans="1:5" x14ac:dyDescent="0.2">
      <c r="A424" s="7"/>
      <c r="B424" s="10"/>
      <c r="C424" s="20"/>
      <c r="D424" s="1"/>
      <c r="E424" s="19"/>
    </row>
    <row r="425" spans="1:5" x14ac:dyDescent="0.2">
      <c r="A425" s="7"/>
      <c r="B425" s="10"/>
      <c r="C425" s="20"/>
      <c r="D425" s="1"/>
      <c r="E425" s="19"/>
    </row>
    <row r="426" spans="1:5" x14ac:dyDescent="0.2">
      <c r="A426" s="7"/>
      <c r="B426" s="10"/>
      <c r="C426" s="20"/>
      <c r="D426" s="1"/>
      <c r="E426" s="19"/>
    </row>
    <row r="427" spans="1:5" x14ac:dyDescent="0.2">
      <c r="A427" s="7"/>
      <c r="B427" s="10"/>
      <c r="C427" s="20"/>
      <c r="D427" s="1"/>
      <c r="E427" s="19"/>
    </row>
    <row r="428" spans="1:5" x14ac:dyDescent="0.2">
      <c r="A428" s="7"/>
      <c r="B428" s="10"/>
      <c r="C428" s="20"/>
      <c r="D428" s="1"/>
      <c r="E428" s="19"/>
    </row>
    <row r="429" spans="1:5" x14ac:dyDescent="0.2">
      <c r="A429" s="7"/>
      <c r="B429" s="10"/>
      <c r="C429" s="20"/>
      <c r="D429" s="1"/>
      <c r="E429" s="19"/>
    </row>
    <row r="430" spans="1:5" x14ac:dyDescent="0.2">
      <c r="A430" s="7"/>
      <c r="B430" s="10"/>
      <c r="C430" s="20"/>
      <c r="D430" s="1"/>
      <c r="E430" s="19"/>
    </row>
    <row r="431" spans="1:5" x14ac:dyDescent="0.2">
      <c r="A431" s="7"/>
      <c r="B431" s="10"/>
      <c r="C431" s="20"/>
      <c r="D431" s="1"/>
      <c r="E431" s="19"/>
    </row>
    <row r="432" spans="1:5" x14ac:dyDescent="0.2">
      <c r="A432" s="7"/>
      <c r="B432" s="10"/>
      <c r="C432" s="20"/>
      <c r="D432" s="1"/>
      <c r="E432" s="19"/>
    </row>
    <row r="433" spans="1:5" x14ac:dyDescent="0.2">
      <c r="A433" s="7"/>
      <c r="B433" s="10"/>
      <c r="C433" s="20"/>
      <c r="D433" s="1"/>
      <c r="E433" s="19"/>
    </row>
    <row r="434" spans="1:5" x14ac:dyDescent="0.2">
      <c r="A434" s="7"/>
      <c r="B434" s="10"/>
      <c r="C434" s="20"/>
      <c r="D434" s="1"/>
      <c r="E434" s="19"/>
    </row>
    <row r="435" spans="1:5" x14ac:dyDescent="0.2">
      <c r="A435" s="7"/>
      <c r="B435" s="10"/>
      <c r="C435" s="20"/>
      <c r="D435" s="1"/>
      <c r="E435" s="19"/>
    </row>
    <row r="436" spans="1:5" x14ac:dyDescent="0.2">
      <c r="A436" s="7"/>
      <c r="B436" s="10"/>
      <c r="C436" s="20"/>
      <c r="D436" s="1"/>
      <c r="E436" s="19"/>
    </row>
    <row r="437" spans="1:5" x14ac:dyDescent="0.2">
      <c r="A437" s="7"/>
      <c r="B437" s="10"/>
      <c r="C437" s="20"/>
      <c r="D437" s="1"/>
      <c r="E437" s="19"/>
    </row>
    <row r="438" spans="1:5" x14ac:dyDescent="0.2">
      <c r="A438" s="7"/>
      <c r="B438" s="10"/>
      <c r="C438" s="20"/>
      <c r="D438" s="1"/>
      <c r="E438" s="19"/>
    </row>
    <row r="439" spans="1:5" x14ac:dyDescent="0.2">
      <c r="A439" s="7"/>
      <c r="B439" s="10"/>
      <c r="C439" s="20"/>
      <c r="D439" s="1"/>
      <c r="E439" s="19"/>
    </row>
    <row r="440" spans="1:5" x14ac:dyDescent="0.2">
      <c r="A440" s="7"/>
      <c r="B440" s="10"/>
      <c r="C440" s="20"/>
      <c r="D440" s="1"/>
      <c r="E440" s="19"/>
    </row>
    <row r="441" spans="1:5" x14ac:dyDescent="0.2">
      <c r="A441" s="7"/>
      <c r="B441" s="10"/>
      <c r="C441" s="20"/>
      <c r="D441" s="1"/>
      <c r="E441" s="19"/>
    </row>
    <row r="442" spans="1:5" x14ac:dyDescent="0.2">
      <c r="A442" s="7"/>
      <c r="B442" s="10"/>
      <c r="C442" s="20"/>
      <c r="D442" s="1"/>
      <c r="E442" s="19"/>
    </row>
    <row r="443" spans="1:5" x14ac:dyDescent="0.2">
      <c r="A443" s="7"/>
      <c r="B443" s="10"/>
      <c r="C443" s="20"/>
      <c r="D443" s="1"/>
      <c r="E443" s="19"/>
    </row>
    <row r="444" spans="1:5" x14ac:dyDescent="0.2">
      <c r="A444" s="7"/>
      <c r="B444" s="10"/>
      <c r="C444" s="20"/>
      <c r="D444" s="1"/>
      <c r="E444" s="19"/>
    </row>
    <row r="445" spans="1:5" x14ac:dyDescent="0.2">
      <c r="A445" s="7"/>
      <c r="B445" s="10"/>
      <c r="C445" s="20"/>
      <c r="D445" s="1"/>
      <c r="E445" s="19"/>
    </row>
    <row r="446" spans="1:5" x14ac:dyDescent="0.2">
      <c r="A446" s="7"/>
      <c r="B446" s="10"/>
      <c r="C446" s="20"/>
      <c r="D446" s="1"/>
      <c r="E446" s="19"/>
    </row>
    <row r="447" spans="1:5" x14ac:dyDescent="0.2">
      <c r="A447" s="7"/>
      <c r="B447" s="10"/>
      <c r="C447" s="20"/>
      <c r="D447" s="1"/>
      <c r="E447" s="19"/>
    </row>
    <row r="448" spans="1:5" x14ac:dyDescent="0.2">
      <c r="A448" s="7"/>
      <c r="B448" s="10"/>
      <c r="C448" s="20"/>
      <c r="D448" s="1"/>
      <c r="E448" s="19"/>
    </row>
    <row r="449" spans="1:5" x14ac:dyDescent="0.2">
      <c r="A449" s="7"/>
      <c r="B449" s="10"/>
      <c r="C449" s="20"/>
      <c r="D449" s="1"/>
      <c r="E449" s="19"/>
    </row>
    <row r="450" spans="1:5" x14ac:dyDescent="0.2">
      <c r="A450" s="7"/>
      <c r="B450" s="10"/>
      <c r="C450" s="20"/>
      <c r="D450" s="1"/>
      <c r="E450" s="19"/>
    </row>
    <row r="451" spans="1:5" x14ac:dyDescent="0.2">
      <c r="A451" s="7"/>
      <c r="B451" s="10"/>
      <c r="C451" s="20"/>
      <c r="D451" s="1"/>
      <c r="E451" s="19"/>
    </row>
    <row r="452" spans="1:5" x14ac:dyDescent="0.2">
      <c r="A452" s="7"/>
      <c r="B452" s="10"/>
      <c r="C452" s="20"/>
      <c r="D452" s="1"/>
      <c r="E452" s="19"/>
    </row>
    <row r="453" spans="1:5" x14ac:dyDescent="0.2">
      <c r="A453" s="7"/>
      <c r="B453" s="10"/>
      <c r="C453" s="20"/>
      <c r="D453" s="1"/>
      <c r="E453" s="19"/>
    </row>
    <row r="454" spans="1:5" x14ac:dyDescent="0.2">
      <c r="A454" s="7"/>
      <c r="B454" s="10"/>
      <c r="C454" s="20"/>
      <c r="D454" s="1"/>
      <c r="E454" s="19"/>
    </row>
    <row r="455" spans="1:5" x14ac:dyDescent="0.2">
      <c r="A455" s="7"/>
      <c r="B455" s="10"/>
      <c r="C455" s="20"/>
      <c r="D455" s="1"/>
      <c r="E455" s="19"/>
    </row>
    <row r="456" spans="1:5" x14ac:dyDescent="0.2">
      <c r="A456" s="7"/>
      <c r="B456" s="10"/>
      <c r="C456" s="20"/>
      <c r="D456" s="1"/>
      <c r="E456" s="19"/>
    </row>
    <row r="457" spans="1:5" x14ac:dyDescent="0.2">
      <c r="A457" s="7"/>
      <c r="B457" s="10"/>
      <c r="C457" s="20"/>
      <c r="D457" s="1"/>
      <c r="E457" s="19"/>
    </row>
    <row r="458" spans="1:5" x14ac:dyDescent="0.2">
      <c r="A458" s="7"/>
      <c r="B458" s="10"/>
      <c r="C458" s="20"/>
      <c r="D458" s="1"/>
      <c r="E458" s="19"/>
    </row>
    <row r="459" spans="1:5" x14ac:dyDescent="0.2">
      <c r="A459" s="7"/>
      <c r="B459" s="10"/>
      <c r="C459" s="20"/>
      <c r="D459" s="1"/>
      <c r="E459" s="19"/>
    </row>
    <row r="460" spans="1:5" x14ac:dyDescent="0.2">
      <c r="A460" s="7"/>
      <c r="B460" s="10"/>
      <c r="C460" s="20"/>
      <c r="D460" s="1"/>
      <c r="E460" s="19"/>
    </row>
    <row r="461" spans="1:5" x14ac:dyDescent="0.2">
      <c r="A461" s="7"/>
      <c r="B461" s="10"/>
      <c r="C461" s="20"/>
      <c r="D461" s="1"/>
      <c r="E461" s="19"/>
    </row>
    <row r="462" spans="1:5" x14ac:dyDescent="0.2">
      <c r="A462" s="7"/>
      <c r="B462" s="10"/>
      <c r="C462" s="20"/>
      <c r="D462" s="1"/>
      <c r="E462" s="19"/>
    </row>
    <row r="463" spans="1:5" x14ac:dyDescent="0.2">
      <c r="A463" s="7"/>
      <c r="B463" s="10"/>
      <c r="C463" s="20"/>
      <c r="D463" s="1"/>
      <c r="E463" s="19"/>
    </row>
    <row r="464" spans="1:5" x14ac:dyDescent="0.2">
      <c r="A464" s="7"/>
      <c r="B464" s="10"/>
      <c r="C464" s="20"/>
      <c r="D464" s="1"/>
      <c r="E464" s="19"/>
    </row>
    <row r="465" spans="1:5" x14ac:dyDescent="0.2">
      <c r="A465" s="7"/>
      <c r="B465" s="10"/>
      <c r="C465" s="20"/>
      <c r="D465" s="1"/>
      <c r="E465" s="19"/>
    </row>
    <row r="466" spans="1:5" x14ac:dyDescent="0.2">
      <c r="A466" s="7"/>
      <c r="B466" s="10"/>
      <c r="C466" s="20"/>
      <c r="D466" s="1"/>
      <c r="E466" s="19"/>
    </row>
    <row r="467" spans="1:5" x14ac:dyDescent="0.2">
      <c r="A467" s="7"/>
      <c r="B467" s="10"/>
      <c r="C467" s="20"/>
      <c r="D467" s="1"/>
      <c r="E467" s="19"/>
    </row>
    <row r="468" spans="1:5" x14ac:dyDescent="0.2">
      <c r="A468" s="7"/>
      <c r="B468" s="10"/>
      <c r="C468" s="20"/>
      <c r="D468" s="1"/>
      <c r="E468" s="19"/>
    </row>
    <row r="469" spans="1:5" x14ac:dyDescent="0.2">
      <c r="A469" s="7"/>
      <c r="B469" s="10"/>
      <c r="C469" s="20"/>
      <c r="D469" s="1"/>
      <c r="E469" s="19"/>
    </row>
    <row r="470" spans="1:5" x14ac:dyDescent="0.2">
      <c r="A470" s="7"/>
      <c r="B470" s="10"/>
      <c r="C470" s="20"/>
      <c r="D470" s="1"/>
      <c r="E470" s="19"/>
    </row>
    <row r="471" spans="1:5" x14ac:dyDescent="0.2">
      <c r="A471" s="7"/>
      <c r="B471" s="10"/>
      <c r="C471" s="20"/>
      <c r="D471" s="1"/>
      <c r="E471" s="19"/>
    </row>
    <row r="472" spans="1:5" x14ac:dyDescent="0.2">
      <c r="A472" s="7"/>
      <c r="B472" s="10"/>
      <c r="C472" s="20"/>
      <c r="D472" s="1"/>
      <c r="E472" s="19"/>
    </row>
    <row r="473" spans="1:5" x14ac:dyDescent="0.2">
      <c r="A473" s="7"/>
      <c r="B473" s="10"/>
      <c r="C473" s="20"/>
      <c r="D473" s="1"/>
      <c r="E473" s="19"/>
    </row>
    <row r="474" spans="1:5" x14ac:dyDescent="0.2">
      <c r="A474" s="7"/>
      <c r="B474" s="10"/>
      <c r="C474" s="20"/>
      <c r="D474" s="1"/>
      <c r="E474" s="19"/>
    </row>
    <row r="475" spans="1:5" x14ac:dyDescent="0.2">
      <c r="A475" s="7"/>
      <c r="B475" s="10"/>
      <c r="C475" s="20"/>
      <c r="D475" s="1"/>
      <c r="E475" s="19"/>
    </row>
    <row r="476" spans="1:5" x14ac:dyDescent="0.2">
      <c r="A476" s="7"/>
      <c r="B476" s="10"/>
      <c r="C476" s="20"/>
      <c r="D476" s="1"/>
      <c r="E476" s="19"/>
    </row>
    <row r="477" spans="1:5" x14ac:dyDescent="0.2">
      <c r="A477" s="7"/>
      <c r="B477" s="10"/>
      <c r="C477" s="20"/>
      <c r="D477" s="1"/>
      <c r="E477" s="19"/>
    </row>
    <row r="478" spans="1:5" x14ac:dyDescent="0.2">
      <c r="A478" s="7"/>
      <c r="B478" s="10"/>
      <c r="C478" s="20"/>
      <c r="D478" s="1"/>
      <c r="E478" s="19"/>
    </row>
    <row r="479" spans="1:5" x14ac:dyDescent="0.2">
      <c r="A479" s="7"/>
      <c r="B479" s="10"/>
      <c r="C479" s="20"/>
      <c r="D479" s="1"/>
      <c r="E479" s="19"/>
    </row>
    <row r="480" spans="1:5" x14ac:dyDescent="0.2">
      <c r="A480" s="7"/>
      <c r="B480" s="10"/>
      <c r="C480" s="20"/>
      <c r="D480" s="1"/>
      <c r="E480" s="19"/>
    </row>
    <row r="481" spans="1:5" x14ac:dyDescent="0.2">
      <c r="A481" s="7"/>
      <c r="B481" s="10"/>
      <c r="C481" s="20"/>
      <c r="D481" s="1"/>
      <c r="E481" s="19"/>
    </row>
    <row r="482" spans="1:5" x14ac:dyDescent="0.2">
      <c r="A482" s="7"/>
      <c r="B482" s="10"/>
      <c r="C482" s="20"/>
      <c r="D482" s="1"/>
      <c r="E482" s="19"/>
    </row>
    <row r="483" spans="1:5" x14ac:dyDescent="0.2">
      <c r="A483" s="7"/>
      <c r="B483" s="10"/>
      <c r="C483" s="20"/>
      <c r="D483" s="1"/>
      <c r="E483" s="19"/>
    </row>
    <row r="484" spans="1:5" x14ac:dyDescent="0.2">
      <c r="A484" s="7"/>
      <c r="B484" s="10"/>
      <c r="C484" s="20"/>
      <c r="D484" s="1"/>
      <c r="E484" s="19"/>
    </row>
    <row r="485" spans="1:5" x14ac:dyDescent="0.2">
      <c r="A485" s="7"/>
      <c r="B485" s="10"/>
      <c r="C485" s="20"/>
      <c r="D485" s="1"/>
      <c r="E485" s="19"/>
    </row>
    <row r="486" spans="1:5" x14ac:dyDescent="0.2">
      <c r="A486" s="7"/>
      <c r="B486" s="10"/>
      <c r="C486" s="20"/>
      <c r="D486" s="1"/>
      <c r="E486" s="19"/>
    </row>
    <row r="487" spans="1:5" x14ac:dyDescent="0.2">
      <c r="A487" s="7"/>
      <c r="B487" s="10"/>
      <c r="C487" s="20"/>
      <c r="D487" s="1"/>
      <c r="E487" s="19"/>
    </row>
    <row r="488" spans="1:5" x14ac:dyDescent="0.2">
      <c r="A488" s="7"/>
      <c r="B488" s="10"/>
      <c r="C488" s="20"/>
      <c r="D488" s="1"/>
      <c r="E488" s="19"/>
    </row>
    <row r="489" spans="1:5" x14ac:dyDescent="0.2">
      <c r="A489" s="7"/>
      <c r="B489" s="10"/>
      <c r="C489" s="20"/>
      <c r="D489" s="1"/>
      <c r="E489" s="19"/>
    </row>
    <row r="490" spans="1:5" x14ac:dyDescent="0.2">
      <c r="A490" s="7"/>
      <c r="B490" s="10"/>
      <c r="C490" s="20"/>
      <c r="D490" s="1"/>
      <c r="E490" s="19"/>
    </row>
    <row r="491" spans="1:5" x14ac:dyDescent="0.2">
      <c r="A491" s="7"/>
      <c r="B491" s="10"/>
      <c r="C491" s="20"/>
      <c r="D491" s="1"/>
      <c r="E491" s="19"/>
    </row>
    <row r="492" spans="1:5" x14ac:dyDescent="0.2">
      <c r="A492" s="7"/>
      <c r="B492" s="10"/>
      <c r="C492" s="20"/>
      <c r="D492" s="1"/>
      <c r="E492" s="19"/>
    </row>
    <row r="493" spans="1:5" x14ac:dyDescent="0.2">
      <c r="A493" s="7"/>
      <c r="B493" s="10"/>
      <c r="C493" s="20"/>
      <c r="D493" s="1"/>
      <c r="E493" s="19"/>
    </row>
    <row r="494" spans="1:5" x14ac:dyDescent="0.2">
      <c r="A494" s="7"/>
      <c r="B494" s="10"/>
      <c r="C494" s="20"/>
      <c r="D494" s="1"/>
      <c r="E494" s="19"/>
    </row>
    <row r="495" spans="1:5" x14ac:dyDescent="0.2">
      <c r="A495" s="7"/>
      <c r="B495" s="10"/>
      <c r="C495" s="20"/>
      <c r="D495" s="1"/>
      <c r="E495" s="19"/>
    </row>
    <row r="496" spans="1:5" x14ac:dyDescent="0.2">
      <c r="A496" s="7"/>
      <c r="B496" s="10"/>
      <c r="C496" s="20"/>
      <c r="D496" s="1"/>
      <c r="E496" s="19"/>
    </row>
    <row r="497" spans="1:5" x14ac:dyDescent="0.2">
      <c r="A497" s="7"/>
      <c r="B497" s="10"/>
      <c r="C497" s="20"/>
      <c r="D497" s="1"/>
      <c r="E497" s="19"/>
    </row>
    <row r="498" spans="1:5" x14ac:dyDescent="0.2">
      <c r="A498" s="7"/>
      <c r="B498" s="10"/>
      <c r="C498" s="20"/>
      <c r="D498" s="1"/>
      <c r="E498" s="19"/>
    </row>
    <row r="499" spans="1:5" x14ac:dyDescent="0.2">
      <c r="A499" s="7"/>
      <c r="B499" s="10"/>
      <c r="C499" s="20"/>
      <c r="D499" s="1"/>
      <c r="E499" s="19"/>
    </row>
    <row r="500" spans="1:5" x14ac:dyDescent="0.2">
      <c r="A500" s="7"/>
      <c r="B500" s="10"/>
      <c r="C500" s="20"/>
      <c r="D500" s="1"/>
      <c r="E500" s="19"/>
    </row>
    <row r="501" spans="1:5" x14ac:dyDescent="0.2">
      <c r="A501" s="7"/>
      <c r="B501" s="10"/>
      <c r="C501" s="20"/>
      <c r="D501" s="1"/>
      <c r="E501" s="19"/>
    </row>
    <row r="502" spans="1:5" x14ac:dyDescent="0.2">
      <c r="A502" s="7"/>
      <c r="B502" s="10"/>
      <c r="C502" s="20"/>
      <c r="D502" s="1"/>
      <c r="E502" s="19"/>
    </row>
    <row r="503" spans="1:5" x14ac:dyDescent="0.2">
      <c r="A503" s="7"/>
      <c r="B503" s="10"/>
      <c r="C503" s="20"/>
      <c r="D503" s="1"/>
      <c r="E503" s="19"/>
    </row>
    <row r="504" spans="1:5" x14ac:dyDescent="0.2">
      <c r="A504" s="7"/>
      <c r="B504" s="10"/>
      <c r="C504" s="20"/>
      <c r="D504" s="1"/>
      <c r="E504" s="19"/>
    </row>
    <row r="505" spans="1:5" x14ac:dyDescent="0.2">
      <c r="A505" s="7"/>
      <c r="B505" s="10"/>
      <c r="C505" s="20"/>
      <c r="D505" s="1"/>
      <c r="E505" s="19"/>
    </row>
    <row r="506" spans="1:5" x14ac:dyDescent="0.2">
      <c r="A506" s="7"/>
      <c r="B506" s="10"/>
      <c r="C506" s="20"/>
      <c r="D506" s="1"/>
      <c r="E506" s="19"/>
    </row>
    <row r="507" spans="1:5" x14ac:dyDescent="0.2">
      <c r="A507" s="7"/>
      <c r="B507" s="10"/>
      <c r="C507" s="20"/>
      <c r="D507" s="1"/>
      <c r="E507" s="19"/>
    </row>
    <row r="508" spans="1:5" x14ac:dyDescent="0.2">
      <c r="A508" s="7"/>
      <c r="B508" s="10"/>
      <c r="C508" s="20"/>
      <c r="D508" s="1"/>
      <c r="E508" s="19"/>
    </row>
    <row r="509" spans="1:5" x14ac:dyDescent="0.2">
      <c r="A509" s="7"/>
      <c r="B509" s="10"/>
      <c r="C509" s="20"/>
      <c r="D509" s="1"/>
      <c r="E509" s="19"/>
    </row>
    <row r="510" spans="1:5" x14ac:dyDescent="0.2">
      <c r="A510" s="7"/>
      <c r="B510" s="10"/>
      <c r="C510" s="20"/>
      <c r="D510" s="1"/>
      <c r="E510" s="19"/>
    </row>
    <row r="511" spans="1:5" x14ac:dyDescent="0.2">
      <c r="A511" s="7"/>
      <c r="B511" s="10"/>
      <c r="C511" s="20"/>
      <c r="D511" s="1"/>
      <c r="E511" s="19"/>
    </row>
    <row r="512" spans="1:5" x14ac:dyDescent="0.2">
      <c r="A512" s="7"/>
      <c r="B512" s="10"/>
      <c r="C512" s="20"/>
      <c r="D512" s="1"/>
      <c r="E512" s="19"/>
    </row>
    <row r="513" spans="1:5" x14ac:dyDescent="0.2">
      <c r="A513" s="7"/>
      <c r="B513" s="10"/>
      <c r="C513" s="20"/>
      <c r="D513" s="1"/>
      <c r="E513" s="19"/>
    </row>
    <row r="514" spans="1:5" x14ac:dyDescent="0.2">
      <c r="A514" s="7"/>
      <c r="B514" s="10"/>
      <c r="C514" s="20"/>
      <c r="D514" s="1"/>
      <c r="E514" s="19"/>
    </row>
    <row r="515" spans="1:5" x14ac:dyDescent="0.2">
      <c r="A515" s="7"/>
      <c r="B515" s="10"/>
      <c r="C515" s="20"/>
      <c r="D515" s="1"/>
      <c r="E515" s="19"/>
    </row>
    <row r="516" spans="1:5" x14ac:dyDescent="0.2">
      <c r="A516" s="7"/>
      <c r="B516" s="10"/>
      <c r="C516" s="20"/>
      <c r="D516" s="1"/>
      <c r="E516" s="19"/>
    </row>
    <row r="517" spans="1:5" x14ac:dyDescent="0.2">
      <c r="A517" s="7"/>
      <c r="B517" s="10"/>
      <c r="C517" s="20"/>
      <c r="D517" s="1"/>
      <c r="E517" s="19"/>
    </row>
    <row r="518" spans="1:5" x14ac:dyDescent="0.2">
      <c r="A518" s="7"/>
      <c r="B518" s="10"/>
      <c r="C518" s="20"/>
      <c r="D518" s="1"/>
      <c r="E518" s="19"/>
    </row>
    <row r="519" spans="1:5" x14ac:dyDescent="0.2">
      <c r="A519" s="7"/>
      <c r="B519" s="10"/>
      <c r="C519" s="20"/>
      <c r="D519" s="1"/>
      <c r="E519" s="19"/>
    </row>
    <row r="520" spans="1:5" x14ac:dyDescent="0.2">
      <c r="A520" s="7"/>
      <c r="B520" s="10"/>
      <c r="C520" s="20"/>
      <c r="D520" s="1"/>
      <c r="E520" s="19"/>
    </row>
    <row r="521" spans="1:5" x14ac:dyDescent="0.2">
      <c r="A521" s="7"/>
      <c r="B521" s="10"/>
      <c r="C521" s="20"/>
      <c r="D521" s="1"/>
      <c r="E521" s="19"/>
    </row>
    <row r="522" spans="1:5" x14ac:dyDescent="0.2">
      <c r="A522" s="7"/>
      <c r="B522" s="10"/>
      <c r="C522" s="20"/>
      <c r="D522" s="1"/>
      <c r="E522" s="19"/>
    </row>
    <row r="523" spans="1:5" x14ac:dyDescent="0.2">
      <c r="A523" s="7"/>
      <c r="B523" s="10"/>
      <c r="C523" s="20"/>
      <c r="D523" s="1"/>
      <c r="E523" s="19"/>
    </row>
    <row r="524" spans="1:5" x14ac:dyDescent="0.2">
      <c r="A524" s="7"/>
      <c r="B524" s="10"/>
      <c r="C524" s="20"/>
      <c r="D524" s="1"/>
      <c r="E524" s="19"/>
    </row>
    <row r="525" spans="1:5" x14ac:dyDescent="0.2">
      <c r="A525" s="7"/>
      <c r="B525" s="10"/>
      <c r="C525" s="20"/>
      <c r="D525" s="1"/>
      <c r="E525" s="19"/>
    </row>
    <row r="526" spans="1:5" x14ac:dyDescent="0.2">
      <c r="A526" s="7"/>
      <c r="B526" s="10"/>
      <c r="C526" s="20"/>
      <c r="D526" s="1"/>
      <c r="E526" s="19"/>
    </row>
    <row r="527" spans="1:5" x14ac:dyDescent="0.2">
      <c r="A527" s="7"/>
      <c r="B527" s="10"/>
      <c r="C527" s="20"/>
      <c r="D527" s="1"/>
      <c r="E527" s="19"/>
    </row>
    <row r="528" spans="1:5" x14ac:dyDescent="0.2">
      <c r="A528" s="7"/>
      <c r="B528" s="10"/>
      <c r="C528" s="20"/>
      <c r="D528" s="1"/>
      <c r="E528" s="19"/>
    </row>
    <row r="529" spans="1:5" x14ac:dyDescent="0.2">
      <c r="A529" s="7"/>
      <c r="B529" s="10"/>
      <c r="C529" s="20"/>
      <c r="D529" s="1"/>
      <c r="E529" s="19"/>
    </row>
    <row r="530" spans="1:5" x14ac:dyDescent="0.2">
      <c r="A530" s="7"/>
      <c r="B530" s="10"/>
      <c r="C530" s="20"/>
      <c r="D530" s="1"/>
      <c r="E530" s="19"/>
    </row>
    <row r="531" spans="1:5" x14ac:dyDescent="0.2">
      <c r="A531" s="7"/>
      <c r="B531" s="10"/>
      <c r="C531" s="20"/>
      <c r="D531" s="1"/>
      <c r="E531" s="19"/>
    </row>
    <row r="532" spans="1:5" x14ac:dyDescent="0.2">
      <c r="A532" s="7"/>
      <c r="B532" s="10"/>
      <c r="C532" s="20"/>
      <c r="D532" s="1"/>
      <c r="E532" s="19"/>
    </row>
    <row r="533" spans="1:5" x14ac:dyDescent="0.2">
      <c r="A533" s="7"/>
      <c r="B533" s="10"/>
      <c r="C533" s="20"/>
      <c r="D533" s="1"/>
      <c r="E533" s="19"/>
    </row>
    <row r="534" spans="1:5" x14ac:dyDescent="0.2">
      <c r="A534" s="7"/>
      <c r="B534" s="10"/>
      <c r="C534" s="20"/>
      <c r="D534" s="1"/>
      <c r="E534" s="19"/>
    </row>
    <row r="535" spans="1:5" x14ac:dyDescent="0.2">
      <c r="A535" s="7"/>
      <c r="B535" s="10"/>
      <c r="C535" s="20"/>
      <c r="D535" s="1"/>
      <c r="E535" s="19"/>
    </row>
    <row r="536" spans="1:5" x14ac:dyDescent="0.2">
      <c r="A536" s="7"/>
      <c r="B536" s="10"/>
      <c r="C536" s="20"/>
      <c r="D536" s="1"/>
      <c r="E536" s="19"/>
    </row>
    <row r="537" spans="1:5" x14ac:dyDescent="0.2">
      <c r="A537" s="7"/>
      <c r="B537" s="10"/>
      <c r="C537" s="20"/>
      <c r="D537" s="1"/>
      <c r="E537" s="19"/>
    </row>
    <row r="538" spans="1:5" x14ac:dyDescent="0.2">
      <c r="A538" s="7"/>
      <c r="B538" s="10"/>
      <c r="C538" s="20"/>
      <c r="D538" s="1"/>
      <c r="E538" s="19"/>
    </row>
    <row r="539" spans="1:5" x14ac:dyDescent="0.2">
      <c r="A539" s="7"/>
      <c r="B539" s="10"/>
      <c r="C539" s="20"/>
      <c r="D539" s="1"/>
      <c r="E539" s="19"/>
    </row>
    <row r="540" spans="1:5" x14ac:dyDescent="0.2">
      <c r="A540" s="7"/>
      <c r="B540" s="10"/>
      <c r="C540" s="20"/>
      <c r="D540" s="1"/>
      <c r="E540" s="19"/>
    </row>
    <row r="541" spans="1:5" x14ac:dyDescent="0.2">
      <c r="A541" s="7"/>
      <c r="B541" s="10"/>
      <c r="C541" s="20"/>
      <c r="D541" s="1"/>
      <c r="E541" s="19"/>
    </row>
    <row r="542" spans="1:5" x14ac:dyDescent="0.2">
      <c r="A542" s="7"/>
      <c r="B542" s="10"/>
      <c r="C542" s="20"/>
      <c r="D542" s="1"/>
      <c r="E542" s="19"/>
    </row>
    <row r="543" spans="1:5" x14ac:dyDescent="0.2">
      <c r="A543" s="7"/>
      <c r="B543" s="10"/>
      <c r="C543" s="20"/>
      <c r="D543" s="1"/>
      <c r="E543" s="19"/>
    </row>
    <row r="544" spans="1:5" x14ac:dyDescent="0.2">
      <c r="A544" s="7"/>
      <c r="B544" s="10"/>
      <c r="C544" s="20"/>
      <c r="D544" s="1"/>
      <c r="E544" s="19"/>
    </row>
    <row r="545" spans="1:5" x14ac:dyDescent="0.2">
      <c r="A545" s="7"/>
      <c r="B545" s="10"/>
      <c r="C545" s="20"/>
      <c r="D545" s="1"/>
      <c r="E545" s="19"/>
    </row>
    <row r="546" spans="1:5" x14ac:dyDescent="0.2">
      <c r="A546" s="7"/>
      <c r="B546" s="10"/>
      <c r="C546" s="20"/>
      <c r="D546" s="1"/>
      <c r="E546" s="19"/>
    </row>
    <row r="547" spans="1:5" x14ac:dyDescent="0.2">
      <c r="A547" s="7"/>
      <c r="B547" s="10"/>
      <c r="C547" s="20"/>
      <c r="D547" s="1"/>
      <c r="E547" s="19"/>
    </row>
    <row r="548" spans="1:5" x14ac:dyDescent="0.2">
      <c r="A548" s="7"/>
      <c r="B548" s="10"/>
      <c r="C548" s="20"/>
      <c r="D548" s="1"/>
      <c r="E548" s="19"/>
    </row>
    <row r="549" spans="1:5" x14ac:dyDescent="0.2">
      <c r="A549" s="7"/>
      <c r="B549" s="10"/>
      <c r="C549" s="20"/>
      <c r="D549" s="1"/>
      <c r="E549" s="19"/>
    </row>
    <row r="550" spans="1:5" x14ac:dyDescent="0.2">
      <c r="A550" s="7"/>
      <c r="B550" s="10"/>
      <c r="C550" s="20"/>
      <c r="D550" s="1"/>
      <c r="E550" s="19"/>
    </row>
    <row r="551" spans="1:5" x14ac:dyDescent="0.2">
      <c r="A551" s="7"/>
      <c r="B551" s="10"/>
      <c r="C551" s="20"/>
      <c r="D551" s="1"/>
      <c r="E551" s="19"/>
    </row>
    <row r="552" spans="1:5" x14ac:dyDescent="0.2">
      <c r="A552" s="7"/>
      <c r="B552" s="10"/>
      <c r="C552" s="20"/>
      <c r="D552" s="1"/>
      <c r="E552" s="19"/>
    </row>
    <row r="553" spans="1:5" x14ac:dyDescent="0.2">
      <c r="A553" s="7"/>
      <c r="B553" s="10"/>
      <c r="C553" s="20"/>
      <c r="D553" s="1"/>
      <c r="E553" s="19"/>
    </row>
    <row r="554" spans="1:5" x14ac:dyDescent="0.2">
      <c r="A554" s="7"/>
      <c r="B554" s="10"/>
      <c r="C554" s="20"/>
      <c r="D554" s="1"/>
      <c r="E554" s="19"/>
    </row>
    <row r="555" spans="1:5" x14ac:dyDescent="0.2">
      <c r="A555" s="7"/>
      <c r="B555" s="10"/>
      <c r="C555" s="20"/>
      <c r="D555" s="1"/>
      <c r="E555" s="19"/>
    </row>
    <row r="556" spans="1:5" x14ac:dyDescent="0.2">
      <c r="A556" s="7"/>
      <c r="B556" s="10"/>
      <c r="C556" s="20"/>
      <c r="D556" s="1"/>
      <c r="E556" s="19"/>
    </row>
    <row r="557" spans="1:5" x14ac:dyDescent="0.2">
      <c r="A557" s="7"/>
      <c r="B557" s="10"/>
      <c r="C557" s="20"/>
      <c r="D557" s="1"/>
      <c r="E557" s="19"/>
    </row>
    <row r="558" spans="1:5" x14ac:dyDescent="0.2">
      <c r="A558" s="7"/>
      <c r="B558" s="10"/>
      <c r="C558" s="20"/>
      <c r="D558" s="1"/>
      <c r="E558" s="19"/>
    </row>
    <row r="559" spans="1:5" x14ac:dyDescent="0.2">
      <c r="A559" s="7"/>
      <c r="B559" s="10"/>
      <c r="C559" s="20"/>
      <c r="D559" s="1"/>
      <c r="E559" s="19"/>
    </row>
    <row r="560" spans="1:5" x14ac:dyDescent="0.2">
      <c r="A560" s="7"/>
      <c r="B560" s="10"/>
      <c r="C560" s="20"/>
      <c r="D560" s="1"/>
      <c r="E560" s="19"/>
    </row>
    <row r="561" spans="1:5" x14ac:dyDescent="0.2">
      <c r="A561" s="7"/>
      <c r="B561" s="10"/>
      <c r="C561" s="20"/>
      <c r="D561" s="1"/>
      <c r="E561" s="19"/>
    </row>
    <row r="562" spans="1:5" x14ac:dyDescent="0.2">
      <c r="A562" s="7"/>
      <c r="B562" s="10"/>
      <c r="C562" s="20"/>
      <c r="D562" s="1"/>
      <c r="E562" s="19"/>
    </row>
    <row r="563" spans="1:5" x14ac:dyDescent="0.2">
      <c r="A563" s="7"/>
      <c r="B563" s="10"/>
      <c r="C563" s="20"/>
      <c r="D563" s="1"/>
      <c r="E563" s="19"/>
    </row>
    <row r="564" spans="1:5" x14ac:dyDescent="0.2">
      <c r="A564" s="7"/>
      <c r="B564" s="10"/>
      <c r="C564" s="20"/>
      <c r="D564" s="1"/>
      <c r="E564" s="19"/>
    </row>
    <row r="565" spans="1:5" x14ac:dyDescent="0.2">
      <c r="A565" s="7"/>
      <c r="B565" s="10"/>
      <c r="C565" s="20"/>
      <c r="D565" s="1"/>
      <c r="E565" s="19"/>
    </row>
    <row r="566" spans="1:5" x14ac:dyDescent="0.2">
      <c r="A566" s="7"/>
      <c r="B566" s="10"/>
      <c r="C566" s="20"/>
      <c r="D566" s="1"/>
      <c r="E566" s="19"/>
    </row>
    <row r="567" spans="1:5" x14ac:dyDescent="0.2">
      <c r="A567" s="7"/>
      <c r="B567" s="10"/>
      <c r="C567" s="20"/>
      <c r="D567" s="1"/>
      <c r="E567" s="19"/>
    </row>
    <row r="568" spans="1:5" x14ac:dyDescent="0.2">
      <c r="A568" s="7"/>
      <c r="B568" s="10"/>
      <c r="C568" s="20"/>
      <c r="D568" s="1"/>
      <c r="E568" s="19"/>
    </row>
    <row r="569" spans="1:5" x14ac:dyDescent="0.2">
      <c r="A569" s="7"/>
      <c r="B569" s="10"/>
      <c r="C569" s="20"/>
      <c r="D569" s="1"/>
      <c r="E569" s="19"/>
    </row>
    <row r="570" spans="1:5" x14ac:dyDescent="0.2">
      <c r="A570" s="7"/>
      <c r="B570" s="10"/>
      <c r="C570" s="20"/>
      <c r="D570" s="1"/>
      <c r="E570" s="19"/>
    </row>
    <row r="571" spans="1:5" x14ac:dyDescent="0.2">
      <c r="A571" s="7"/>
      <c r="B571" s="10"/>
      <c r="C571" s="20"/>
      <c r="D571" s="1"/>
      <c r="E571" s="19"/>
    </row>
    <row r="572" spans="1:5" x14ac:dyDescent="0.2">
      <c r="A572" s="7"/>
      <c r="B572" s="10"/>
      <c r="C572" s="20"/>
      <c r="D572" s="1"/>
      <c r="E572" s="19"/>
    </row>
    <row r="573" spans="1:5" x14ac:dyDescent="0.2">
      <c r="A573" s="7"/>
      <c r="B573" s="10"/>
      <c r="C573" s="20"/>
      <c r="D573" s="1"/>
      <c r="E573" s="19"/>
    </row>
    <row r="574" spans="1:5" x14ac:dyDescent="0.2">
      <c r="A574" s="7"/>
      <c r="B574" s="10"/>
      <c r="C574" s="20"/>
      <c r="D574" s="1"/>
      <c r="E574" s="19"/>
    </row>
    <row r="575" spans="1:5" x14ac:dyDescent="0.2">
      <c r="A575" s="7"/>
      <c r="B575" s="10"/>
      <c r="C575" s="20"/>
      <c r="D575" s="1"/>
      <c r="E575" s="19"/>
    </row>
    <row r="576" spans="1:5" x14ac:dyDescent="0.2">
      <c r="A576" s="7"/>
      <c r="B576" s="10"/>
      <c r="C576" s="20"/>
      <c r="D576" s="1"/>
      <c r="E576" s="19"/>
    </row>
    <row r="577" spans="1:5" x14ac:dyDescent="0.2">
      <c r="A577" s="7"/>
      <c r="B577" s="10"/>
      <c r="C577" s="20"/>
      <c r="D577" s="1"/>
      <c r="E577" s="19"/>
    </row>
    <row r="578" spans="1:5" x14ac:dyDescent="0.2">
      <c r="A578" s="7"/>
      <c r="B578" s="10"/>
      <c r="C578" s="20"/>
      <c r="D578" s="1"/>
      <c r="E578" s="19"/>
    </row>
    <row r="579" spans="1:5" x14ac:dyDescent="0.2">
      <c r="A579" s="7"/>
      <c r="B579" s="10"/>
      <c r="C579" s="20"/>
      <c r="D579" s="1"/>
      <c r="E579" s="19"/>
    </row>
    <row r="580" spans="1:5" x14ac:dyDescent="0.2">
      <c r="A580" s="7"/>
      <c r="B580" s="10"/>
      <c r="C580" s="20"/>
      <c r="D580" s="1"/>
      <c r="E580" s="19"/>
    </row>
    <row r="581" spans="1:5" x14ac:dyDescent="0.2">
      <c r="A581" s="7"/>
      <c r="B581" s="10"/>
      <c r="C581" s="20"/>
      <c r="D581" s="1"/>
      <c r="E581" s="19"/>
    </row>
    <row r="582" spans="1:5" x14ac:dyDescent="0.2">
      <c r="A582" s="7"/>
      <c r="B582" s="10"/>
      <c r="C582" s="20"/>
      <c r="D582" s="1"/>
      <c r="E582" s="19"/>
    </row>
    <row r="583" spans="1:5" x14ac:dyDescent="0.2">
      <c r="A583" s="7"/>
      <c r="B583" s="10"/>
      <c r="C583" s="20"/>
      <c r="D583" s="1"/>
      <c r="E583" s="19"/>
    </row>
    <row r="584" spans="1:5" x14ac:dyDescent="0.2">
      <c r="A584" s="7"/>
      <c r="B584" s="10"/>
      <c r="C584" s="20"/>
      <c r="D584" s="1"/>
      <c r="E584" s="19"/>
    </row>
    <row r="585" spans="1:5" x14ac:dyDescent="0.2">
      <c r="A585" s="7"/>
      <c r="B585" s="10"/>
      <c r="C585" s="20"/>
      <c r="D585" s="1"/>
      <c r="E585" s="19"/>
    </row>
    <row r="586" spans="1:5" x14ac:dyDescent="0.2">
      <c r="A586" s="7"/>
      <c r="B586" s="10"/>
      <c r="C586" s="20"/>
      <c r="D586" s="1"/>
      <c r="E586" s="19"/>
    </row>
    <row r="587" spans="1:5" x14ac:dyDescent="0.2">
      <c r="A587" s="7"/>
      <c r="B587" s="10"/>
      <c r="C587" s="20"/>
      <c r="D587" s="1"/>
      <c r="E587" s="19"/>
    </row>
    <row r="588" spans="1:5" x14ac:dyDescent="0.2">
      <c r="A588" s="7"/>
      <c r="B588" s="10"/>
      <c r="C588" s="20"/>
      <c r="D588" s="1"/>
      <c r="E588" s="19"/>
    </row>
    <row r="589" spans="1:5" x14ac:dyDescent="0.2">
      <c r="A589" s="7"/>
      <c r="B589" s="10"/>
      <c r="C589" s="20"/>
      <c r="D589" s="1"/>
      <c r="E589" s="19"/>
    </row>
    <row r="590" spans="1:5" x14ac:dyDescent="0.2">
      <c r="A590" s="7"/>
      <c r="B590" s="10"/>
      <c r="C590" s="20"/>
      <c r="D590" s="1"/>
      <c r="E590" s="19"/>
    </row>
    <row r="591" spans="1:5" x14ac:dyDescent="0.2">
      <c r="A591" s="7"/>
      <c r="B591" s="10"/>
      <c r="C591" s="20"/>
      <c r="D591" s="1"/>
      <c r="E591" s="19"/>
    </row>
    <row r="592" spans="1:5" x14ac:dyDescent="0.2">
      <c r="A592" s="7"/>
      <c r="B592" s="10"/>
      <c r="C592" s="20"/>
      <c r="D592" s="1"/>
      <c r="E592" s="19"/>
    </row>
    <row r="593" spans="1:5" x14ac:dyDescent="0.2">
      <c r="A593" s="7"/>
      <c r="B593" s="10"/>
      <c r="C593" s="20"/>
      <c r="D593" s="1"/>
      <c r="E593" s="19"/>
    </row>
    <row r="594" spans="1:5" x14ac:dyDescent="0.2">
      <c r="A594" s="7"/>
      <c r="B594" s="10"/>
      <c r="C594" s="20"/>
      <c r="D594" s="1"/>
      <c r="E594" s="19"/>
    </row>
    <row r="595" spans="1:5" x14ac:dyDescent="0.2">
      <c r="A595" s="7"/>
      <c r="B595" s="10"/>
      <c r="C595" s="20"/>
      <c r="D595" s="1"/>
      <c r="E595" s="19"/>
    </row>
    <row r="596" spans="1:5" x14ac:dyDescent="0.2">
      <c r="A596" s="7"/>
      <c r="B596" s="10"/>
      <c r="C596" s="20"/>
      <c r="D596" s="1"/>
      <c r="E596" s="19"/>
    </row>
    <row r="597" spans="1:5" x14ac:dyDescent="0.2">
      <c r="A597" s="7"/>
      <c r="B597" s="10"/>
      <c r="C597" s="20"/>
      <c r="D597" s="1"/>
      <c r="E597" s="19"/>
    </row>
    <row r="598" spans="1:5" x14ac:dyDescent="0.2">
      <c r="A598" s="7"/>
      <c r="B598" s="10"/>
      <c r="C598" s="20"/>
      <c r="D598" s="1"/>
      <c r="E598" s="19"/>
    </row>
    <row r="599" spans="1:5" x14ac:dyDescent="0.2">
      <c r="A599" s="7"/>
      <c r="B599" s="10"/>
      <c r="C599" s="20"/>
      <c r="D599" s="1"/>
      <c r="E599" s="19"/>
    </row>
    <row r="600" spans="1:5" x14ac:dyDescent="0.2">
      <c r="A600" s="7"/>
      <c r="B600" s="10"/>
      <c r="C600" s="20"/>
      <c r="D600" s="1"/>
      <c r="E600" s="19"/>
    </row>
    <row r="601" spans="1:5" x14ac:dyDescent="0.2">
      <c r="A601" s="7"/>
      <c r="B601" s="10"/>
      <c r="C601" s="20"/>
      <c r="D601" s="1"/>
      <c r="E601" s="19"/>
    </row>
    <row r="602" spans="1:5" x14ac:dyDescent="0.2">
      <c r="A602" s="7"/>
      <c r="B602" s="10"/>
      <c r="C602" s="20"/>
      <c r="D602" s="1"/>
      <c r="E602" s="19"/>
    </row>
    <row r="603" spans="1:5" x14ac:dyDescent="0.2">
      <c r="A603" s="7"/>
      <c r="B603" s="10"/>
      <c r="C603" s="20"/>
      <c r="D603" s="1"/>
      <c r="E603" s="19"/>
    </row>
    <row r="604" spans="1:5" x14ac:dyDescent="0.2">
      <c r="A604" s="7"/>
      <c r="B604" s="10"/>
      <c r="C604" s="20"/>
      <c r="D604" s="1"/>
      <c r="E604" s="19"/>
    </row>
    <row r="605" spans="1:5" x14ac:dyDescent="0.2">
      <c r="A605" s="7"/>
      <c r="B605" s="10"/>
      <c r="C605" s="20"/>
      <c r="D605" s="1"/>
      <c r="E605" s="19"/>
    </row>
    <row r="606" spans="1:5" x14ac:dyDescent="0.2">
      <c r="A606" s="7"/>
      <c r="B606" s="10"/>
      <c r="C606" s="20"/>
      <c r="D606" s="1"/>
      <c r="E606" s="19"/>
    </row>
    <row r="607" spans="1:5" x14ac:dyDescent="0.2">
      <c r="A607" s="7"/>
      <c r="B607" s="10"/>
      <c r="C607" s="20"/>
      <c r="D607" s="1"/>
      <c r="E607" s="19"/>
    </row>
    <row r="608" spans="1:5" x14ac:dyDescent="0.2">
      <c r="A608" s="7"/>
      <c r="B608" s="10"/>
      <c r="C608" s="20"/>
      <c r="D608" s="1"/>
      <c r="E608" s="19"/>
    </row>
    <row r="609" spans="1:5" x14ac:dyDescent="0.2">
      <c r="A609" s="7"/>
      <c r="B609" s="10"/>
      <c r="C609" s="20"/>
      <c r="D609" s="1"/>
      <c r="E609" s="19"/>
    </row>
    <row r="610" spans="1:5" x14ac:dyDescent="0.2">
      <c r="A610" s="7"/>
      <c r="B610" s="10"/>
      <c r="C610" s="20"/>
      <c r="D610" s="1"/>
      <c r="E610" s="19"/>
    </row>
    <row r="611" spans="1:5" x14ac:dyDescent="0.2">
      <c r="A611" s="7"/>
      <c r="B611" s="10"/>
      <c r="C611" s="20"/>
      <c r="D611" s="1"/>
      <c r="E611" s="19"/>
    </row>
    <row r="612" spans="1:5" x14ac:dyDescent="0.2">
      <c r="A612" s="7"/>
      <c r="B612" s="10"/>
      <c r="C612" s="20"/>
      <c r="D612" s="1"/>
      <c r="E612" s="19"/>
    </row>
    <row r="613" spans="1:5" x14ac:dyDescent="0.2">
      <c r="A613" s="7"/>
      <c r="B613" s="10"/>
      <c r="C613" s="20"/>
      <c r="D613" s="1"/>
      <c r="E613" s="19"/>
    </row>
    <row r="614" spans="1:5" x14ac:dyDescent="0.2">
      <c r="A614" s="7"/>
      <c r="B614" s="10"/>
      <c r="C614" s="20"/>
      <c r="D614" s="1"/>
      <c r="E614" s="19"/>
    </row>
    <row r="615" spans="1:5" x14ac:dyDescent="0.2">
      <c r="A615" s="7"/>
      <c r="B615" s="10"/>
      <c r="C615" s="20"/>
      <c r="D615" s="1"/>
      <c r="E615" s="19"/>
    </row>
    <row r="616" spans="1:5" x14ac:dyDescent="0.2">
      <c r="A616" s="7"/>
      <c r="B616" s="10"/>
      <c r="C616" s="20"/>
      <c r="D616" s="1"/>
      <c r="E616" s="19"/>
    </row>
    <row r="617" spans="1:5" x14ac:dyDescent="0.2">
      <c r="A617" s="7"/>
      <c r="B617" s="10"/>
      <c r="C617" s="20"/>
      <c r="D617" s="1"/>
      <c r="E617" s="19"/>
    </row>
    <row r="618" spans="1:5" x14ac:dyDescent="0.2">
      <c r="A618" s="7"/>
      <c r="B618" s="10"/>
      <c r="C618" s="20"/>
      <c r="D618" s="1"/>
      <c r="E618" s="19"/>
    </row>
    <row r="619" spans="1:5" x14ac:dyDescent="0.2">
      <c r="A619" s="7"/>
      <c r="B619" s="10"/>
      <c r="C619" s="20"/>
      <c r="D619" s="1"/>
      <c r="E619" s="19"/>
    </row>
    <row r="620" spans="1:5" x14ac:dyDescent="0.2">
      <c r="A620" s="7"/>
      <c r="B620" s="10"/>
      <c r="C620" s="20"/>
      <c r="D620" s="1"/>
      <c r="E620" s="19"/>
    </row>
    <row r="621" spans="1:5" x14ac:dyDescent="0.2">
      <c r="A621" s="7"/>
      <c r="B621" s="10"/>
      <c r="C621" s="20"/>
      <c r="D621" s="1"/>
      <c r="E621" s="19"/>
    </row>
    <row r="622" spans="1:5" x14ac:dyDescent="0.2">
      <c r="A622" s="7"/>
      <c r="B622" s="10"/>
      <c r="C622" s="20"/>
      <c r="D622" s="1"/>
      <c r="E622" s="19"/>
    </row>
    <row r="623" spans="1:5" x14ac:dyDescent="0.2">
      <c r="A623" s="7"/>
      <c r="B623" s="10"/>
      <c r="C623" s="20"/>
      <c r="D623" s="1"/>
      <c r="E623" s="19"/>
    </row>
    <row r="624" spans="1:5" x14ac:dyDescent="0.2">
      <c r="A624" s="7"/>
      <c r="B624" s="10"/>
      <c r="C624" s="20"/>
      <c r="D624" s="1"/>
      <c r="E624" s="19"/>
    </row>
    <row r="625" spans="1:5" x14ac:dyDescent="0.2">
      <c r="A625" s="7"/>
      <c r="B625" s="10"/>
      <c r="C625" s="20"/>
      <c r="D625" s="1"/>
      <c r="E625" s="19"/>
    </row>
    <row r="626" spans="1:5" x14ac:dyDescent="0.2">
      <c r="A626" s="7"/>
      <c r="B626" s="10"/>
      <c r="C626" s="20"/>
      <c r="D626" s="1"/>
      <c r="E626" s="19"/>
    </row>
    <row r="627" spans="1:5" x14ac:dyDescent="0.2">
      <c r="A627" s="7"/>
      <c r="B627" s="10"/>
      <c r="C627" s="20"/>
      <c r="D627" s="1"/>
      <c r="E627" s="19"/>
    </row>
    <row r="628" spans="1:5" x14ac:dyDescent="0.2">
      <c r="A628" s="7"/>
      <c r="B628" s="10"/>
      <c r="C628" s="20"/>
      <c r="D628" s="1"/>
      <c r="E628" s="19"/>
    </row>
    <row r="629" spans="1:5" x14ac:dyDescent="0.2">
      <c r="A629" s="7"/>
      <c r="B629" s="10"/>
      <c r="C629" s="20"/>
      <c r="D629" s="1"/>
      <c r="E629" s="19"/>
    </row>
    <row r="630" spans="1:5" x14ac:dyDescent="0.2">
      <c r="A630" s="7"/>
      <c r="B630" s="10"/>
      <c r="C630" s="20"/>
      <c r="D630" s="1"/>
      <c r="E630" s="19"/>
    </row>
    <row r="631" spans="1:5" x14ac:dyDescent="0.2">
      <c r="A631" s="7"/>
      <c r="B631" s="10"/>
      <c r="C631" s="20"/>
      <c r="D631" s="1"/>
      <c r="E631" s="19"/>
    </row>
    <row r="632" spans="1:5" x14ac:dyDescent="0.2">
      <c r="A632" s="7"/>
      <c r="B632" s="10"/>
      <c r="C632" s="20"/>
      <c r="D632" s="1"/>
      <c r="E632" s="19"/>
    </row>
    <row r="633" spans="1:5" x14ac:dyDescent="0.2">
      <c r="A633" s="7"/>
      <c r="B633" s="10"/>
      <c r="C633" s="20"/>
      <c r="D633" s="1"/>
      <c r="E633" s="19"/>
    </row>
    <row r="634" spans="1:5" x14ac:dyDescent="0.2">
      <c r="A634" s="7"/>
      <c r="B634" s="10"/>
      <c r="C634" s="20"/>
      <c r="D634" s="1"/>
      <c r="E634" s="19"/>
    </row>
    <row r="635" spans="1:5" x14ac:dyDescent="0.2">
      <c r="A635" s="7"/>
      <c r="B635" s="10"/>
      <c r="C635" s="20"/>
      <c r="D635" s="1"/>
      <c r="E635" s="19"/>
    </row>
    <row r="636" spans="1:5" x14ac:dyDescent="0.2">
      <c r="A636" s="7"/>
      <c r="B636" s="10"/>
      <c r="C636" s="20"/>
      <c r="D636" s="1"/>
      <c r="E636" s="19"/>
    </row>
    <row r="637" spans="1:5" x14ac:dyDescent="0.2">
      <c r="A637" s="7"/>
      <c r="B637" s="10"/>
      <c r="C637" s="20"/>
      <c r="D637" s="1"/>
      <c r="E637" s="19"/>
    </row>
    <row r="638" spans="1:5" x14ac:dyDescent="0.2">
      <c r="A638" s="7"/>
      <c r="B638" s="10"/>
      <c r="C638" s="20"/>
      <c r="D638" s="1"/>
      <c r="E638" s="19"/>
    </row>
    <row r="639" spans="1:5" x14ac:dyDescent="0.2">
      <c r="A639" s="7"/>
      <c r="B639" s="10"/>
      <c r="C639" s="20"/>
      <c r="D639" s="1"/>
      <c r="E639" s="19"/>
    </row>
    <row r="640" spans="1:5" x14ac:dyDescent="0.2">
      <c r="A640" s="7"/>
      <c r="B640" s="10"/>
      <c r="C640" s="20"/>
      <c r="D640" s="1"/>
      <c r="E640" s="19"/>
    </row>
    <row r="641" spans="1:5" x14ac:dyDescent="0.2">
      <c r="A641" s="7"/>
      <c r="B641" s="10"/>
      <c r="C641" s="20"/>
      <c r="D641" s="1"/>
      <c r="E641" s="19"/>
    </row>
    <row r="642" spans="1:5" x14ac:dyDescent="0.2">
      <c r="A642" s="7"/>
      <c r="B642" s="10"/>
      <c r="C642" s="20"/>
      <c r="D642" s="1"/>
      <c r="E642" s="19"/>
    </row>
    <row r="643" spans="1:5" x14ac:dyDescent="0.2">
      <c r="A643" s="7"/>
      <c r="B643" s="10"/>
      <c r="C643" s="20"/>
      <c r="D643" s="1"/>
      <c r="E643" s="19"/>
    </row>
    <row r="644" spans="1:5" x14ac:dyDescent="0.2">
      <c r="A644" s="7"/>
      <c r="B644" s="10"/>
      <c r="C644" s="20"/>
      <c r="D644" s="1"/>
      <c r="E644" s="19"/>
    </row>
    <row r="645" spans="1:5" x14ac:dyDescent="0.2">
      <c r="A645" s="7"/>
      <c r="B645" s="10"/>
      <c r="C645" s="20"/>
      <c r="D645" s="1"/>
      <c r="E645" s="19"/>
    </row>
    <row r="646" spans="1:5" x14ac:dyDescent="0.2">
      <c r="A646" s="7"/>
      <c r="B646" s="10"/>
      <c r="C646" s="20"/>
      <c r="D646" s="1"/>
      <c r="E646" s="19"/>
    </row>
    <row r="647" spans="1:5" x14ac:dyDescent="0.2">
      <c r="A647" s="7"/>
      <c r="B647" s="10"/>
      <c r="C647" s="20"/>
      <c r="D647" s="1"/>
      <c r="E647" s="19"/>
    </row>
    <row r="648" spans="1:5" x14ac:dyDescent="0.2">
      <c r="A648" s="7"/>
      <c r="B648" s="10"/>
      <c r="C648" s="20"/>
      <c r="D648" s="1"/>
      <c r="E648" s="19"/>
    </row>
    <row r="649" spans="1:5" x14ac:dyDescent="0.2">
      <c r="A649" s="7"/>
      <c r="B649" s="10"/>
      <c r="C649" s="20"/>
      <c r="D649" s="1"/>
      <c r="E649" s="19"/>
    </row>
    <row r="650" spans="1:5" x14ac:dyDescent="0.2">
      <c r="A650" s="7"/>
      <c r="B650" s="10"/>
      <c r="C650" s="20"/>
      <c r="D650" s="1"/>
      <c r="E650" s="19"/>
    </row>
    <row r="651" spans="1:5" x14ac:dyDescent="0.2">
      <c r="A651" s="7"/>
      <c r="B651" s="10"/>
      <c r="C651" s="20"/>
      <c r="D651" s="1"/>
      <c r="E651" s="19"/>
    </row>
    <row r="652" spans="1:5" x14ac:dyDescent="0.2">
      <c r="A652" s="7"/>
      <c r="B652" s="10"/>
      <c r="C652" s="20"/>
      <c r="D652" s="1"/>
      <c r="E652" s="19"/>
    </row>
    <row r="653" spans="1:5" x14ac:dyDescent="0.2">
      <c r="A653" s="7"/>
      <c r="B653" s="10"/>
      <c r="C653" s="20"/>
      <c r="D653" s="1"/>
      <c r="E653" s="19"/>
    </row>
    <row r="654" spans="1:5" x14ac:dyDescent="0.2">
      <c r="A654" s="7"/>
      <c r="B654" s="10"/>
      <c r="C654" s="20"/>
      <c r="D654" s="1"/>
      <c r="E654" s="19"/>
    </row>
    <row r="655" spans="1:5" x14ac:dyDescent="0.2">
      <c r="A655" s="7"/>
      <c r="B655" s="10"/>
      <c r="C655" s="20"/>
      <c r="D655" s="1"/>
      <c r="E655" s="19"/>
    </row>
    <row r="656" spans="1:5" x14ac:dyDescent="0.2">
      <c r="A656" s="7"/>
      <c r="B656" s="10"/>
      <c r="C656" s="20"/>
      <c r="D656" s="1"/>
      <c r="E656" s="19"/>
    </row>
    <row r="657" spans="1:5" x14ac:dyDescent="0.2">
      <c r="A657" s="7"/>
      <c r="B657" s="10"/>
      <c r="C657" s="20"/>
      <c r="D657" s="1"/>
      <c r="E657" s="19"/>
    </row>
    <row r="658" spans="1:5" x14ac:dyDescent="0.2">
      <c r="A658" s="7"/>
      <c r="B658" s="10"/>
      <c r="C658" s="20"/>
      <c r="D658" s="1"/>
      <c r="E658" s="19"/>
    </row>
    <row r="659" spans="1:5" x14ac:dyDescent="0.2">
      <c r="A659" s="7"/>
      <c r="B659" s="10"/>
      <c r="C659" s="20"/>
      <c r="D659" s="1"/>
      <c r="E659" s="19"/>
    </row>
    <row r="660" spans="1:5" x14ac:dyDescent="0.2">
      <c r="A660" s="7"/>
      <c r="B660" s="10"/>
      <c r="C660" s="20"/>
      <c r="D660" s="1"/>
      <c r="E660" s="19"/>
    </row>
    <row r="661" spans="1:5" x14ac:dyDescent="0.2">
      <c r="A661" s="7"/>
      <c r="B661" s="10"/>
      <c r="C661" s="20"/>
      <c r="D661" s="1"/>
      <c r="E661" s="19"/>
    </row>
    <row r="662" spans="1:5" x14ac:dyDescent="0.2">
      <c r="A662" s="7"/>
      <c r="B662" s="10"/>
      <c r="C662" s="20"/>
      <c r="D662" s="1"/>
      <c r="E662" s="19"/>
    </row>
    <row r="663" spans="1:5" x14ac:dyDescent="0.2">
      <c r="A663" s="7"/>
      <c r="B663" s="10"/>
      <c r="C663" s="20"/>
      <c r="D663" s="1"/>
      <c r="E663" s="19"/>
    </row>
    <row r="664" spans="1:5" x14ac:dyDescent="0.2">
      <c r="A664" s="7"/>
      <c r="B664" s="10"/>
      <c r="C664" s="20"/>
      <c r="D664" s="1"/>
      <c r="E664" s="19"/>
    </row>
    <row r="665" spans="1:5" x14ac:dyDescent="0.2">
      <c r="A665" s="7"/>
      <c r="B665" s="10"/>
      <c r="C665" s="20"/>
      <c r="D665" s="1"/>
      <c r="E665" s="19"/>
    </row>
    <row r="666" spans="1:5" x14ac:dyDescent="0.2">
      <c r="A666" s="7"/>
      <c r="B666" s="10"/>
      <c r="C666" s="20"/>
      <c r="D666" s="1"/>
      <c r="E666" s="19"/>
    </row>
    <row r="667" spans="1:5" x14ac:dyDescent="0.2">
      <c r="A667" s="7"/>
      <c r="B667" s="10"/>
      <c r="C667" s="20"/>
      <c r="D667" s="1"/>
      <c r="E667" s="19"/>
    </row>
    <row r="668" spans="1:5" x14ac:dyDescent="0.2">
      <c r="A668" s="7"/>
      <c r="B668" s="10"/>
      <c r="C668" s="20"/>
      <c r="D668" s="1"/>
      <c r="E668" s="19"/>
    </row>
    <row r="669" spans="1:5" x14ac:dyDescent="0.2">
      <c r="A669" s="7"/>
      <c r="B669" s="10"/>
      <c r="C669" s="20"/>
      <c r="D669" s="1"/>
      <c r="E669" s="19"/>
    </row>
    <row r="670" spans="1:5" x14ac:dyDescent="0.2">
      <c r="A670" s="7"/>
      <c r="B670" s="10"/>
      <c r="C670" s="20"/>
      <c r="D670" s="1"/>
      <c r="E670" s="19"/>
    </row>
    <row r="671" spans="1:5" x14ac:dyDescent="0.2">
      <c r="A671" s="7"/>
      <c r="B671" s="10"/>
      <c r="C671" s="20"/>
      <c r="D671" s="1"/>
      <c r="E671" s="19"/>
    </row>
    <row r="672" spans="1:5" x14ac:dyDescent="0.2">
      <c r="A672" s="7"/>
      <c r="B672" s="10"/>
      <c r="C672" s="20"/>
      <c r="D672" s="1"/>
      <c r="E672" s="19"/>
    </row>
    <row r="673" spans="1:5" x14ac:dyDescent="0.2">
      <c r="A673" s="7"/>
      <c r="B673" s="10"/>
      <c r="C673" s="20"/>
      <c r="D673" s="1"/>
      <c r="E673" s="19"/>
    </row>
    <row r="674" spans="1:5" x14ac:dyDescent="0.2">
      <c r="A674" s="7"/>
      <c r="B674" s="10"/>
      <c r="C674" s="20"/>
      <c r="D674" s="1"/>
      <c r="E674" s="19"/>
    </row>
    <row r="675" spans="1:5" x14ac:dyDescent="0.2">
      <c r="A675" s="7"/>
      <c r="B675" s="10"/>
      <c r="C675" s="20"/>
      <c r="D675" s="1"/>
      <c r="E675" s="19"/>
    </row>
    <row r="676" spans="1:5" x14ac:dyDescent="0.2">
      <c r="A676" s="7"/>
      <c r="B676" s="10"/>
      <c r="C676" s="20"/>
      <c r="D676" s="1"/>
      <c r="E676" s="19"/>
    </row>
    <row r="677" spans="1:5" x14ac:dyDescent="0.2">
      <c r="A677" s="7"/>
      <c r="B677" s="10"/>
      <c r="C677" s="20"/>
      <c r="D677" s="1"/>
      <c r="E677" s="19"/>
    </row>
    <row r="678" spans="1:5" x14ac:dyDescent="0.2">
      <c r="A678" s="7"/>
      <c r="B678" s="10"/>
      <c r="C678" s="20"/>
      <c r="D678" s="1"/>
      <c r="E678" s="19"/>
    </row>
    <row r="679" spans="1:5" x14ac:dyDescent="0.2">
      <c r="A679" s="7"/>
      <c r="B679" s="10"/>
      <c r="C679" s="20"/>
      <c r="D679" s="1"/>
      <c r="E679" s="19"/>
    </row>
    <row r="680" spans="1:5" x14ac:dyDescent="0.2">
      <c r="A680" s="7"/>
      <c r="B680" s="10"/>
      <c r="C680" s="20"/>
      <c r="D680" s="1"/>
      <c r="E680" s="19"/>
    </row>
    <row r="681" spans="1:5" x14ac:dyDescent="0.2">
      <c r="A681" s="7"/>
      <c r="B681" s="10"/>
      <c r="C681" s="20"/>
      <c r="D681" s="1"/>
      <c r="E681" s="19"/>
    </row>
    <row r="682" spans="1:5" x14ac:dyDescent="0.2">
      <c r="A682" s="7"/>
      <c r="B682" s="10"/>
      <c r="C682" s="20"/>
      <c r="D682" s="1"/>
      <c r="E682" s="19"/>
    </row>
    <row r="683" spans="1:5" x14ac:dyDescent="0.2">
      <c r="A683" s="7"/>
      <c r="B683" s="10"/>
      <c r="C683" s="20"/>
      <c r="D683" s="1"/>
      <c r="E683" s="19"/>
    </row>
    <row r="684" spans="1:5" x14ac:dyDescent="0.2">
      <c r="A684" s="7"/>
      <c r="B684" s="10"/>
      <c r="C684" s="20"/>
      <c r="D684" s="1"/>
      <c r="E684" s="19"/>
    </row>
    <row r="685" spans="1:5" x14ac:dyDescent="0.2">
      <c r="A685" s="7"/>
      <c r="B685" s="10"/>
      <c r="C685" s="20"/>
      <c r="D685" s="1"/>
      <c r="E685" s="19"/>
    </row>
    <row r="686" spans="1:5" x14ac:dyDescent="0.2">
      <c r="A686" s="7"/>
      <c r="B686" s="10"/>
      <c r="C686" s="20"/>
      <c r="D686" s="1"/>
      <c r="E686" s="19"/>
    </row>
    <row r="687" spans="1:5" x14ac:dyDescent="0.2">
      <c r="A687" s="7"/>
      <c r="B687" s="10"/>
      <c r="C687" s="20"/>
      <c r="D687" s="1"/>
      <c r="E687" s="19"/>
    </row>
    <row r="688" spans="1:5" x14ac:dyDescent="0.2">
      <c r="A688" s="7"/>
      <c r="B688" s="10"/>
      <c r="C688" s="20"/>
      <c r="D688" s="1"/>
      <c r="E688" s="19"/>
    </row>
    <row r="689" spans="1:5" x14ac:dyDescent="0.2">
      <c r="A689" s="7"/>
      <c r="B689" s="10"/>
      <c r="C689" s="20"/>
      <c r="D689" s="1"/>
      <c r="E689" s="19"/>
    </row>
    <row r="690" spans="1:5" x14ac:dyDescent="0.2">
      <c r="A690" s="7"/>
      <c r="B690" s="10"/>
      <c r="C690" s="20"/>
      <c r="D690" s="1"/>
      <c r="E690" s="19"/>
    </row>
    <row r="691" spans="1:5" x14ac:dyDescent="0.2">
      <c r="A691" s="7"/>
      <c r="B691" s="10"/>
      <c r="C691" s="20"/>
      <c r="D691" s="1"/>
      <c r="E691" s="19"/>
    </row>
    <row r="692" spans="1:5" x14ac:dyDescent="0.2">
      <c r="A692" s="7"/>
      <c r="B692" s="10"/>
      <c r="C692" s="20"/>
      <c r="D692" s="1"/>
      <c r="E692" s="19"/>
    </row>
    <row r="693" spans="1:5" x14ac:dyDescent="0.2">
      <c r="A693" s="7"/>
      <c r="B693" s="10"/>
      <c r="C693" s="20"/>
      <c r="D693" s="1"/>
      <c r="E693" s="19"/>
    </row>
    <row r="694" spans="1:5" x14ac:dyDescent="0.2">
      <c r="A694" s="7"/>
      <c r="B694" s="10"/>
      <c r="C694" s="20"/>
      <c r="D694" s="1"/>
      <c r="E694" s="19"/>
    </row>
    <row r="695" spans="1:5" x14ac:dyDescent="0.2">
      <c r="A695" s="7"/>
      <c r="B695" s="10"/>
      <c r="C695" s="20"/>
      <c r="D695" s="1"/>
      <c r="E695" s="19"/>
    </row>
    <row r="696" spans="1:5" x14ac:dyDescent="0.2">
      <c r="A696" s="7"/>
      <c r="B696" s="10"/>
      <c r="C696" s="20"/>
      <c r="D696" s="1"/>
      <c r="E696" s="19"/>
    </row>
    <row r="697" spans="1:5" x14ac:dyDescent="0.2">
      <c r="A697" s="7"/>
      <c r="B697" s="10"/>
      <c r="C697" s="20"/>
      <c r="D697" s="1"/>
      <c r="E697" s="19"/>
    </row>
    <row r="698" spans="1:5" x14ac:dyDescent="0.2">
      <c r="A698" s="7"/>
      <c r="B698" s="10"/>
      <c r="C698" s="20"/>
      <c r="D698" s="1"/>
      <c r="E698" s="19"/>
    </row>
    <row r="699" spans="1:5" x14ac:dyDescent="0.2">
      <c r="A699" s="7"/>
      <c r="B699" s="10"/>
      <c r="C699" s="20"/>
      <c r="D699" s="1"/>
      <c r="E699" s="19"/>
    </row>
    <row r="700" spans="1:5" x14ac:dyDescent="0.2">
      <c r="A700" s="7"/>
      <c r="B700" s="10"/>
      <c r="C700" s="20"/>
      <c r="D700" s="1"/>
      <c r="E700" s="19"/>
    </row>
    <row r="701" spans="1:5" x14ac:dyDescent="0.2">
      <c r="A701" s="7"/>
      <c r="B701" s="10"/>
      <c r="C701" s="20"/>
      <c r="D701" s="1"/>
      <c r="E701" s="19"/>
    </row>
    <row r="702" spans="1:5" x14ac:dyDescent="0.2">
      <c r="A702" s="7"/>
      <c r="B702" s="10"/>
      <c r="C702" s="20"/>
      <c r="D702" s="1"/>
      <c r="E702" s="19"/>
    </row>
    <row r="703" spans="1:5" x14ac:dyDescent="0.2">
      <c r="A703" s="7"/>
      <c r="B703" s="10"/>
      <c r="C703" s="20"/>
      <c r="D703" s="1"/>
      <c r="E703" s="19"/>
    </row>
    <row r="704" spans="1:5" x14ac:dyDescent="0.2">
      <c r="A704" s="7"/>
      <c r="B704" s="10"/>
      <c r="C704" s="20"/>
      <c r="D704" s="1"/>
      <c r="E704" s="19"/>
    </row>
    <row r="705" spans="1:5" x14ac:dyDescent="0.2">
      <c r="A705" s="7"/>
      <c r="B705" s="10"/>
      <c r="C705" s="20"/>
      <c r="D705" s="1"/>
      <c r="E705" s="19"/>
    </row>
    <row r="706" spans="1:5" x14ac:dyDescent="0.2">
      <c r="A706" s="7"/>
      <c r="B706" s="10"/>
      <c r="C706" s="20"/>
      <c r="D706" s="1"/>
      <c r="E706" s="19"/>
    </row>
    <row r="707" spans="1:5" x14ac:dyDescent="0.2">
      <c r="A707" s="7"/>
      <c r="B707" s="10"/>
      <c r="C707" s="20"/>
      <c r="D707" s="1"/>
      <c r="E707" s="19"/>
    </row>
    <row r="708" spans="1:5" x14ac:dyDescent="0.2">
      <c r="A708" s="7"/>
      <c r="B708" s="10"/>
      <c r="C708" s="20"/>
      <c r="D708" s="1"/>
      <c r="E708" s="19"/>
    </row>
    <row r="709" spans="1:5" x14ac:dyDescent="0.2">
      <c r="A709" s="7"/>
      <c r="B709" s="10"/>
      <c r="C709" s="20"/>
      <c r="D709" s="1"/>
      <c r="E709" s="19"/>
    </row>
    <row r="710" spans="1:5" x14ac:dyDescent="0.2">
      <c r="A710" s="7"/>
      <c r="B710" s="10"/>
      <c r="C710" s="20"/>
      <c r="D710" s="1"/>
      <c r="E710" s="19"/>
    </row>
    <row r="711" spans="1:5" x14ac:dyDescent="0.2">
      <c r="A711" s="7"/>
      <c r="B711" s="10"/>
      <c r="C711" s="20"/>
      <c r="D711" s="1"/>
      <c r="E711" s="19"/>
    </row>
    <row r="712" spans="1:5" x14ac:dyDescent="0.2">
      <c r="A712" s="7"/>
      <c r="B712" s="10"/>
      <c r="C712" s="20"/>
      <c r="D712" s="1"/>
      <c r="E712" s="19"/>
    </row>
    <row r="713" spans="1:5" x14ac:dyDescent="0.2">
      <c r="A713" s="7"/>
      <c r="B713" s="10"/>
      <c r="C713" s="20"/>
      <c r="D713" s="1"/>
      <c r="E713" s="19"/>
    </row>
    <row r="714" spans="1:5" x14ac:dyDescent="0.2">
      <c r="A714" s="7"/>
      <c r="B714" s="10"/>
      <c r="C714" s="20"/>
      <c r="D714" s="1"/>
      <c r="E714" s="19"/>
    </row>
    <row r="715" spans="1:5" x14ac:dyDescent="0.2">
      <c r="A715" s="7"/>
      <c r="B715" s="10"/>
      <c r="C715" s="20"/>
      <c r="D715" s="1"/>
      <c r="E715" s="19"/>
    </row>
    <row r="716" spans="1:5" x14ac:dyDescent="0.2">
      <c r="A716" s="7"/>
      <c r="B716" s="10"/>
      <c r="C716" s="20"/>
      <c r="D716" s="1"/>
      <c r="E716" s="19"/>
    </row>
    <row r="717" spans="1:5" x14ac:dyDescent="0.2">
      <c r="A717" s="7"/>
      <c r="B717" s="10"/>
      <c r="C717" s="20"/>
      <c r="D717" s="1"/>
      <c r="E717" s="19"/>
    </row>
    <row r="718" spans="1:5" x14ac:dyDescent="0.2">
      <c r="A718" s="7"/>
      <c r="B718" s="10"/>
      <c r="C718" s="20"/>
      <c r="D718" s="1"/>
      <c r="E718" s="19"/>
    </row>
    <row r="719" spans="1:5" x14ac:dyDescent="0.2">
      <c r="A719" s="7"/>
      <c r="B719" s="10"/>
      <c r="C719" s="20"/>
      <c r="D719" s="1"/>
      <c r="E719" s="19"/>
    </row>
    <row r="720" spans="1:5" x14ac:dyDescent="0.2">
      <c r="A720" s="7"/>
      <c r="B720" s="10"/>
      <c r="C720" s="20"/>
      <c r="D720" s="1"/>
      <c r="E720" s="19"/>
    </row>
    <row r="721" spans="1:5" x14ac:dyDescent="0.2">
      <c r="A721" s="7"/>
      <c r="B721" s="10"/>
      <c r="C721" s="20"/>
      <c r="D721" s="1"/>
      <c r="E721" s="19"/>
    </row>
    <row r="722" spans="1:5" x14ac:dyDescent="0.2">
      <c r="A722" s="7"/>
      <c r="B722" s="10"/>
      <c r="C722" s="20"/>
      <c r="D722" s="1"/>
      <c r="E722" s="19"/>
    </row>
    <row r="723" spans="1:5" x14ac:dyDescent="0.2">
      <c r="A723" s="7"/>
      <c r="B723" s="10"/>
      <c r="C723" s="20"/>
      <c r="D723" s="1"/>
      <c r="E723" s="19"/>
    </row>
    <row r="724" spans="1:5" x14ac:dyDescent="0.2">
      <c r="A724" s="7"/>
      <c r="B724" s="10"/>
      <c r="C724" s="20"/>
      <c r="D724" s="1"/>
      <c r="E724" s="19"/>
    </row>
    <row r="725" spans="1:5" x14ac:dyDescent="0.2">
      <c r="A725" s="7"/>
      <c r="B725" s="10"/>
      <c r="C725" s="20"/>
      <c r="D725" s="1"/>
      <c r="E725" s="19"/>
    </row>
    <row r="726" spans="1:5" x14ac:dyDescent="0.2">
      <c r="A726" s="7"/>
      <c r="B726" s="10"/>
      <c r="C726" s="20"/>
      <c r="D726" s="1"/>
      <c r="E726" s="19"/>
    </row>
    <row r="727" spans="1:5" x14ac:dyDescent="0.2">
      <c r="A727" s="7"/>
      <c r="B727" s="10"/>
      <c r="C727" s="20"/>
      <c r="D727" s="1"/>
      <c r="E727" s="19"/>
    </row>
    <row r="728" spans="1:5" x14ac:dyDescent="0.2">
      <c r="A728" s="7"/>
      <c r="B728" s="10"/>
      <c r="C728" s="20"/>
      <c r="D728" s="1"/>
      <c r="E728" s="19"/>
    </row>
    <row r="729" spans="1:5" x14ac:dyDescent="0.2">
      <c r="A729" s="7"/>
      <c r="B729" s="10"/>
      <c r="C729" s="20"/>
      <c r="D729" s="1"/>
      <c r="E729" s="19"/>
    </row>
    <row r="730" spans="1:5" x14ac:dyDescent="0.2">
      <c r="A730" s="7"/>
      <c r="B730" s="10"/>
      <c r="C730" s="20"/>
      <c r="D730" s="1"/>
      <c r="E730" s="19"/>
    </row>
    <row r="731" spans="1:5" x14ac:dyDescent="0.2">
      <c r="A731" s="7"/>
      <c r="B731" s="10"/>
      <c r="C731" s="20"/>
      <c r="D731" s="1"/>
      <c r="E731" s="19"/>
    </row>
    <row r="732" spans="1:5" x14ac:dyDescent="0.2">
      <c r="A732" s="7"/>
      <c r="B732" s="10"/>
      <c r="C732" s="20"/>
      <c r="D732" s="1"/>
      <c r="E732" s="19"/>
    </row>
    <row r="733" spans="1:5" x14ac:dyDescent="0.2">
      <c r="A733" s="7"/>
      <c r="B733" s="10"/>
      <c r="C733" s="20"/>
      <c r="D733" s="1"/>
      <c r="E733" s="19"/>
    </row>
    <row r="734" spans="1:5" x14ac:dyDescent="0.2">
      <c r="A734" s="7"/>
      <c r="B734" s="10"/>
      <c r="C734" s="20"/>
      <c r="D734" s="1"/>
      <c r="E734" s="19"/>
    </row>
    <row r="735" spans="1:5" x14ac:dyDescent="0.2">
      <c r="A735" s="7"/>
      <c r="B735" s="10"/>
      <c r="C735" s="20"/>
      <c r="D735" s="1"/>
      <c r="E735" s="19"/>
    </row>
    <row r="736" spans="1:5" x14ac:dyDescent="0.2">
      <c r="A736" s="7"/>
      <c r="B736" s="10"/>
      <c r="C736" s="20"/>
      <c r="D736" s="1"/>
      <c r="E736" s="19"/>
    </row>
    <row r="737" spans="1:5" x14ac:dyDescent="0.2">
      <c r="A737" s="7"/>
      <c r="B737" s="10"/>
      <c r="C737" s="20"/>
      <c r="D737" s="1"/>
      <c r="E737" s="19"/>
    </row>
    <row r="738" spans="1:5" x14ac:dyDescent="0.2">
      <c r="A738" s="7"/>
      <c r="B738" s="10"/>
      <c r="C738" s="20"/>
      <c r="D738" s="1"/>
      <c r="E738" s="19"/>
    </row>
    <row r="739" spans="1:5" x14ac:dyDescent="0.2">
      <c r="A739" s="7"/>
      <c r="B739" s="10"/>
      <c r="C739" s="20"/>
      <c r="D739" s="1"/>
      <c r="E739" s="19"/>
    </row>
    <row r="740" spans="1:5" x14ac:dyDescent="0.2">
      <c r="A740" s="7"/>
      <c r="B740" s="10"/>
      <c r="C740" s="20"/>
      <c r="D740" s="1"/>
      <c r="E740" s="19"/>
    </row>
    <row r="741" spans="1:5" x14ac:dyDescent="0.2">
      <c r="A741" s="7"/>
      <c r="B741" s="10"/>
      <c r="C741" s="20"/>
      <c r="D741" s="1"/>
      <c r="E741" s="19"/>
    </row>
    <row r="742" spans="1:5" x14ac:dyDescent="0.2">
      <c r="A742" s="7"/>
      <c r="B742" s="10"/>
      <c r="C742" s="20"/>
      <c r="D742" s="1"/>
      <c r="E742" s="19"/>
    </row>
    <row r="743" spans="1:5" x14ac:dyDescent="0.2">
      <c r="A743" s="7"/>
      <c r="B743" s="10"/>
      <c r="C743" s="20"/>
      <c r="D743" s="1"/>
      <c r="E743" s="19"/>
    </row>
    <row r="744" spans="1:5" x14ac:dyDescent="0.2">
      <c r="A744" s="7"/>
      <c r="B744" s="10"/>
      <c r="C744" s="20"/>
      <c r="D744" s="1"/>
      <c r="E744" s="19"/>
    </row>
    <row r="745" spans="1:5" x14ac:dyDescent="0.2">
      <c r="A745" s="7"/>
      <c r="B745" s="10"/>
      <c r="C745" s="20"/>
      <c r="D745" s="1"/>
      <c r="E745" s="19"/>
    </row>
    <row r="746" spans="1:5" x14ac:dyDescent="0.2">
      <c r="A746" s="7"/>
      <c r="B746" s="10"/>
      <c r="C746" s="20"/>
      <c r="D746" s="1"/>
      <c r="E746" s="19"/>
    </row>
    <row r="747" spans="1:5" x14ac:dyDescent="0.2">
      <c r="A747" s="7"/>
      <c r="B747" s="10"/>
      <c r="C747" s="20"/>
      <c r="D747" s="1"/>
      <c r="E747" s="19"/>
    </row>
    <row r="748" spans="1:5" x14ac:dyDescent="0.2">
      <c r="A748" s="7"/>
      <c r="B748" s="10"/>
      <c r="C748" s="20"/>
      <c r="D748" s="1"/>
      <c r="E748" s="19"/>
    </row>
    <row r="749" spans="1:5" x14ac:dyDescent="0.2">
      <c r="A749" s="7"/>
      <c r="B749" s="10"/>
      <c r="C749" s="20"/>
      <c r="D749" s="1"/>
      <c r="E749" s="19"/>
    </row>
    <row r="750" spans="1:5" x14ac:dyDescent="0.2">
      <c r="A750" s="7"/>
      <c r="B750" s="10"/>
      <c r="C750" s="20"/>
      <c r="D750" s="1"/>
      <c r="E750" s="19"/>
    </row>
    <row r="751" spans="1:5" x14ac:dyDescent="0.2">
      <c r="A751" s="7"/>
      <c r="B751" s="10"/>
      <c r="C751" s="20"/>
      <c r="D751" s="1"/>
      <c r="E751" s="19"/>
    </row>
    <row r="752" spans="1:5" x14ac:dyDescent="0.2">
      <c r="A752" s="7"/>
      <c r="B752" s="10"/>
      <c r="C752" s="20"/>
      <c r="D752" s="1"/>
      <c r="E752" s="19"/>
    </row>
    <row r="753" spans="1:5" x14ac:dyDescent="0.2">
      <c r="A753" s="7"/>
      <c r="B753" s="10"/>
      <c r="C753" s="20"/>
      <c r="D753" s="1"/>
      <c r="E753" s="19"/>
    </row>
    <row r="754" spans="1:5" x14ac:dyDescent="0.2">
      <c r="A754" s="7"/>
      <c r="B754" s="10"/>
      <c r="C754" s="20"/>
      <c r="D754" s="1"/>
      <c r="E754" s="19"/>
    </row>
    <row r="755" spans="1:5" x14ac:dyDescent="0.2">
      <c r="A755" s="7"/>
      <c r="B755" s="10"/>
      <c r="C755" s="20"/>
      <c r="D755" s="1"/>
      <c r="E755" s="19"/>
    </row>
    <row r="756" spans="1:5" x14ac:dyDescent="0.2">
      <c r="A756" s="7"/>
      <c r="B756" s="10"/>
      <c r="C756" s="20"/>
      <c r="D756" s="1"/>
      <c r="E756" s="19"/>
    </row>
    <row r="757" spans="1:5" x14ac:dyDescent="0.2">
      <c r="A757" s="7"/>
      <c r="B757" s="10"/>
      <c r="C757" s="20"/>
      <c r="D757" s="1"/>
      <c r="E757" s="19"/>
    </row>
    <row r="758" spans="1:5" x14ac:dyDescent="0.2">
      <c r="A758" s="7"/>
      <c r="B758" s="10"/>
      <c r="C758" s="20"/>
      <c r="D758" s="1"/>
      <c r="E758" s="19"/>
    </row>
    <row r="759" spans="1:5" x14ac:dyDescent="0.2">
      <c r="A759" s="7"/>
      <c r="B759" s="10"/>
      <c r="C759" s="20"/>
      <c r="D759" s="1"/>
      <c r="E759" s="19"/>
    </row>
    <row r="760" spans="1:5" x14ac:dyDescent="0.2">
      <c r="A760" s="7"/>
      <c r="B760" s="10"/>
      <c r="C760" s="20"/>
      <c r="D760" s="1"/>
      <c r="E760" s="19"/>
    </row>
    <row r="761" spans="1:5" x14ac:dyDescent="0.2">
      <c r="A761" s="7"/>
      <c r="B761" s="10"/>
      <c r="C761" s="20"/>
      <c r="D761" s="1"/>
      <c r="E761" s="19"/>
    </row>
    <row r="762" spans="1:5" x14ac:dyDescent="0.2">
      <c r="A762" s="7"/>
      <c r="B762" s="10"/>
      <c r="C762" s="20"/>
      <c r="D762" s="1"/>
      <c r="E762" s="19"/>
    </row>
    <row r="763" spans="1:5" x14ac:dyDescent="0.2">
      <c r="A763" s="7"/>
      <c r="B763" s="10"/>
      <c r="C763" s="20"/>
      <c r="D763" s="1"/>
      <c r="E763" s="19"/>
    </row>
    <row r="764" spans="1:5" x14ac:dyDescent="0.2">
      <c r="A764" s="7"/>
      <c r="B764" s="10"/>
      <c r="C764" s="20"/>
      <c r="D764" s="1"/>
      <c r="E764" s="19"/>
    </row>
    <row r="765" spans="1:5" x14ac:dyDescent="0.2">
      <c r="A765" s="7"/>
      <c r="B765" s="10"/>
      <c r="C765" s="20"/>
      <c r="D765" s="1"/>
      <c r="E765" s="19"/>
    </row>
    <row r="766" spans="1:5" x14ac:dyDescent="0.2">
      <c r="A766" s="7"/>
      <c r="B766" s="10"/>
      <c r="C766" s="20"/>
      <c r="D766" s="1"/>
      <c r="E766" s="19"/>
    </row>
    <row r="767" spans="1:5" x14ac:dyDescent="0.2">
      <c r="A767" s="7"/>
      <c r="B767" s="10"/>
      <c r="C767" s="20"/>
      <c r="D767" s="1"/>
      <c r="E767" s="19"/>
    </row>
    <row r="768" spans="1:5" x14ac:dyDescent="0.2">
      <c r="A768" s="7"/>
      <c r="B768" s="10"/>
      <c r="C768" s="20"/>
      <c r="D768" s="1"/>
      <c r="E768" s="19"/>
    </row>
    <row r="769" spans="1:5" x14ac:dyDescent="0.2">
      <c r="A769" s="7"/>
      <c r="B769" s="10"/>
      <c r="C769" s="20"/>
      <c r="D769" s="1"/>
      <c r="E769" s="19"/>
    </row>
    <row r="770" spans="1:5" x14ac:dyDescent="0.2">
      <c r="A770" s="7"/>
      <c r="B770" s="10"/>
      <c r="C770" s="20"/>
      <c r="D770" s="1"/>
      <c r="E770" s="19"/>
    </row>
    <row r="771" spans="1:5" x14ac:dyDescent="0.2">
      <c r="A771" s="7"/>
      <c r="B771" s="10"/>
      <c r="C771" s="20"/>
      <c r="D771" s="1"/>
      <c r="E771" s="19"/>
    </row>
    <row r="772" spans="1:5" x14ac:dyDescent="0.2">
      <c r="A772" s="7"/>
      <c r="B772" s="10"/>
      <c r="C772" s="20"/>
      <c r="D772" s="1"/>
      <c r="E772" s="19"/>
    </row>
    <row r="773" spans="1:5" x14ac:dyDescent="0.2">
      <c r="A773" s="7"/>
      <c r="B773" s="10"/>
      <c r="C773" s="20"/>
      <c r="D773" s="1"/>
      <c r="E773" s="19"/>
    </row>
    <row r="774" spans="1:5" x14ac:dyDescent="0.2">
      <c r="A774" s="7"/>
      <c r="B774" s="10"/>
      <c r="C774" s="20"/>
      <c r="D774" s="1"/>
      <c r="E774" s="19"/>
    </row>
    <row r="775" spans="1:5" x14ac:dyDescent="0.2">
      <c r="A775" s="7"/>
      <c r="B775" s="10"/>
      <c r="C775" s="20"/>
      <c r="D775" s="1"/>
      <c r="E775" s="19"/>
    </row>
    <row r="776" spans="1:5" x14ac:dyDescent="0.2">
      <c r="A776" s="7"/>
      <c r="B776" s="10"/>
      <c r="C776" s="20"/>
      <c r="D776" s="1"/>
      <c r="E776" s="19"/>
    </row>
    <row r="777" spans="1:5" x14ac:dyDescent="0.2">
      <c r="A777" s="7"/>
      <c r="B777" s="10"/>
      <c r="C777" s="20"/>
      <c r="D777" s="1"/>
      <c r="E777" s="19"/>
    </row>
    <row r="778" spans="1:5" x14ac:dyDescent="0.2">
      <c r="A778" s="7"/>
      <c r="B778" s="10"/>
      <c r="C778" s="20"/>
      <c r="D778" s="1"/>
      <c r="E778" s="19"/>
    </row>
    <row r="779" spans="1:5" x14ac:dyDescent="0.2">
      <c r="A779" s="7"/>
      <c r="B779" s="10"/>
      <c r="C779" s="20"/>
      <c r="D779" s="1"/>
      <c r="E779" s="19"/>
    </row>
    <row r="780" spans="1:5" x14ac:dyDescent="0.2">
      <c r="A780" s="7"/>
      <c r="B780" s="10"/>
      <c r="C780" s="20"/>
      <c r="D780" s="1"/>
      <c r="E780" s="19"/>
    </row>
    <row r="781" spans="1:5" x14ac:dyDescent="0.2">
      <c r="A781" s="7"/>
      <c r="B781" s="10"/>
      <c r="C781" s="20"/>
      <c r="D781" s="1"/>
      <c r="E781" s="19"/>
    </row>
    <row r="782" spans="1:5" x14ac:dyDescent="0.2">
      <c r="A782" s="7"/>
      <c r="B782" s="10"/>
      <c r="C782" s="20"/>
      <c r="D782" s="1"/>
      <c r="E782" s="19"/>
    </row>
    <row r="783" spans="1:5" x14ac:dyDescent="0.2">
      <c r="A783" s="7"/>
      <c r="B783" s="10"/>
      <c r="C783" s="20"/>
      <c r="D783" s="1"/>
      <c r="E783" s="19"/>
    </row>
    <row r="784" spans="1:5" x14ac:dyDescent="0.2">
      <c r="A784" s="7"/>
      <c r="B784" s="10"/>
      <c r="C784" s="20"/>
      <c r="D784" s="1"/>
      <c r="E784" s="19"/>
    </row>
    <row r="785" spans="1:5" x14ac:dyDescent="0.2">
      <c r="A785" s="7"/>
      <c r="B785" s="10"/>
      <c r="C785" s="20"/>
      <c r="D785" s="1"/>
      <c r="E785" s="19"/>
    </row>
    <row r="786" spans="1:5" x14ac:dyDescent="0.2">
      <c r="A786" s="7"/>
      <c r="B786" s="10"/>
      <c r="C786" s="20"/>
      <c r="D786" s="1"/>
      <c r="E786" s="19"/>
    </row>
    <row r="787" spans="1:5" x14ac:dyDescent="0.2">
      <c r="A787" s="7"/>
      <c r="B787" s="10"/>
      <c r="C787" s="20"/>
      <c r="D787" s="1"/>
      <c r="E787" s="19"/>
    </row>
    <row r="788" spans="1:5" x14ac:dyDescent="0.2">
      <c r="A788" s="7"/>
      <c r="B788" s="10"/>
      <c r="C788" s="20"/>
      <c r="D788" s="1"/>
      <c r="E788" s="19"/>
    </row>
    <row r="789" spans="1:5" x14ac:dyDescent="0.2">
      <c r="A789" s="7"/>
      <c r="B789" s="10"/>
      <c r="C789" s="20"/>
      <c r="D789" s="1"/>
      <c r="E789" s="19"/>
    </row>
    <row r="790" spans="1:5" x14ac:dyDescent="0.2">
      <c r="A790" s="7"/>
      <c r="B790" s="10"/>
      <c r="C790" s="20"/>
      <c r="D790" s="1"/>
      <c r="E790" s="19"/>
    </row>
    <row r="791" spans="1:5" x14ac:dyDescent="0.2">
      <c r="A791" s="7"/>
      <c r="B791" s="10"/>
      <c r="C791" s="20"/>
      <c r="D791" s="1"/>
      <c r="E791" s="19"/>
    </row>
    <row r="792" spans="1:5" x14ac:dyDescent="0.2">
      <c r="A792" s="7"/>
      <c r="B792" s="10"/>
      <c r="C792" s="20"/>
      <c r="D792" s="1"/>
      <c r="E792" s="19"/>
    </row>
    <row r="793" spans="1:5" x14ac:dyDescent="0.2">
      <c r="A793" s="7"/>
      <c r="B793" s="10"/>
      <c r="C793" s="20"/>
      <c r="D793" s="1"/>
      <c r="E793" s="19"/>
    </row>
    <row r="794" spans="1:5" x14ac:dyDescent="0.2">
      <c r="A794" s="7"/>
      <c r="B794" s="10"/>
      <c r="C794" s="20"/>
      <c r="D794" s="1"/>
      <c r="E794" s="19"/>
    </row>
    <row r="795" spans="1:5" x14ac:dyDescent="0.2">
      <c r="A795" s="7"/>
      <c r="B795" s="10"/>
      <c r="C795" s="20"/>
      <c r="D795" s="1"/>
      <c r="E795" s="19"/>
    </row>
    <row r="796" spans="1:5" x14ac:dyDescent="0.2">
      <c r="A796" s="7"/>
      <c r="B796" s="10"/>
      <c r="C796" s="20"/>
      <c r="D796" s="1"/>
      <c r="E796" s="19"/>
    </row>
    <row r="797" spans="1:5" x14ac:dyDescent="0.2">
      <c r="A797" s="7"/>
      <c r="B797" s="10"/>
      <c r="C797" s="20"/>
      <c r="D797" s="1"/>
      <c r="E797" s="19"/>
    </row>
    <row r="798" spans="1:5" x14ac:dyDescent="0.2">
      <c r="A798" s="7"/>
      <c r="B798" s="10"/>
      <c r="C798" s="20"/>
      <c r="D798" s="1"/>
      <c r="E798" s="19"/>
    </row>
    <row r="799" spans="1:5" x14ac:dyDescent="0.2">
      <c r="A799" s="7"/>
      <c r="B799" s="10"/>
      <c r="C799" s="20"/>
      <c r="D799" s="1"/>
      <c r="E799" s="19"/>
    </row>
    <row r="800" spans="1:5" x14ac:dyDescent="0.2">
      <c r="A800" s="7"/>
      <c r="B800" s="10"/>
      <c r="C800" s="20"/>
      <c r="D800" s="1"/>
      <c r="E800" s="19"/>
    </row>
    <row r="801" spans="1:5" x14ac:dyDescent="0.2">
      <c r="A801" s="7"/>
      <c r="B801" s="10"/>
      <c r="C801" s="20"/>
      <c r="D801" s="1"/>
      <c r="E801" s="19"/>
    </row>
    <row r="802" spans="1:5" x14ac:dyDescent="0.2">
      <c r="A802" s="7"/>
      <c r="B802" s="10"/>
      <c r="C802" s="20"/>
      <c r="D802" s="1"/>
      <c r="E802" s="19"/>
    </row>
    <row r="803" spans="1:5" x14ac:dyDescent="0.2">
      <c r="A803" s="7"/>
      <c r="B803" s="10"/>
      <c r="C803" s="20"/>
      <c r="D803" s="1"/>
      <c r="E803" s="19"/>
    </row>
    <row r="804" spans="1:5" x14ac:dyDescent="0.2">
      <c r="A804" s="7"/>
      <c r="B804" s="10"/>
      <c r="C804" s="20"/>
      <c r="D804" s="1"/>
      <c r="E804" s="19"/>
    </row>
    <row r="805" spans="1:5" x14ac:dyDescent="0.2">
      <c r="A805" s="7"/>
      <c r="B805" s="10"/>
      <c r="C805" s="20"/>
      <c r="D805" s="1"/>
      <c r="E805" s="19"/>
    </row>
    <row r="806" spans="1:5" x14ac:dyDescent="0.2">
      <c r="A806" s="7"/>
      <c r="B806" s="10"/>
      <c r="C806" s="20"/>
      <c r="D806" s="1"/>
      <c r="E806" s="19"/>
    </row>
    <row r="807" spans="1:5" x14ac:dyDescent="0.2">
      <c r="A807" s="7"/>
      <c r="B807" s="10"/>
      <c r="C807" s="20"/>
      <c r="D807" s="1"/>
      <c r="E807" s="19"/>
    </row>
    <row r="808" spans="1:5" x14ac:dyDescent="0.2">
      <c r="A808" s="7"/>
      <c r="B808" s="10"/>
      <c r="C808" s="20"/>
      <c r="D808" s="1"/>
      <c r="E808" s="19"/>
    </row>
    <row r="809" spans="1:5" x14ac:dyDescent="0.2">
      <c r="A809" s="7"/>
      <c r="B809" s="10"/>
      <c r="C809" s="20"/>
      <c r="D809" s="1"/>
      <c r="E809" s="19"/>
    </row>
    <row r="810" spans="1:5" x14ac:dyDescent="0.2">
      <c r="A810" s="7"/>
      <c r="B810" s="10"/>
      <c r="C810" s="20"/>
      <c r="D810" s="1"/>
      <c r="E810" s="19"/>
    </row>
    <row r="811" spans="1:5" x14ac:dyDescent="0.2">
      <c r="A811" s="7"/>
      <c r="B811" s="10"/>
      <c r="C811" s="20"/>
      <c r="D811" s="1"/>
      <c r="E811" s="19"/>
    </row>
    <row r="812" spans="1:5" x14ac:dyDescent="0.2">
      <c r="A812" s="7"/>
      <c r="B812" s="10"/>
      <c r="C812" s="20"/>
      <c r="D812" s="1"/>
      <c r="E812" s="19"/>
    </row>
    <row r="813" spans="1:5" x14ac:dyDescent="0.2">
      <c r="A813" s="7"/>
      <c r="B813" s="10"/>
      <c r="C813" s="20"/>
      <c r="D813" s="1"/>
      <c r="E813" s="19"/>
    </row>
    <row r="814" spans="1:5" x14ac:dyDescent="0.2">
      <c r="A814" s="7"/>
      <c r="B814" s="10"/>
      <c r="C814" s="20"/>
      <c r="D814" s="1"/>
      <c r="E814" s="19"/>
    </row>
    <row r="815" spans="1:5" x14ac:dyDescent="0.2">
      <c r="A815" s="7"/>
      <c r="B815" s="10"/>
      <c r="C815" s="20"/>
      <c r="D815" s="1"/>
      <c r="E815" s="19"/>
    </row>
    <row r="816" spans="1:5" x14ac:dyDescent="0.2">
      <c r="A816" s="7"/>
      <c r="B816" s="10"/>
      <c r="C816" s="20"/>
      <c r="D816" s="1"/>
      <c r="E816" s="19"/>
    </row>
    <row r="817" spans="1:5" x14ac:dyDescent="0.2">
      <c r="A817" s="7"/>
      <c r="B817" s="10"/>
      <c r="C817" s="20"/>
      <c r="D817" s="1"/>
      <c r="E817" s="19"/>
    </row>
    <row r="818" spans="1:5" x14ac:dyDescent="0.2">
      <c r="A818" s="7"/>
      <c r="B818" s="10"/>
      <c r="C818" s="20"/>
      <c r="D818" s="1"/>
      <c r="E818" s="19"/>
    </row>
    <row r="819" spans="1:5" x14ac:dyDescent="0.2">
      <c r="A819" s="7"/>
      <c r="B819" s="10"/>
      <c r="C819" s="20"/>
      <c r="D819" s="1"/>
      <c r="E819" s="19"/>
    </row>
    <row r="820" spans="1:5" x14ac:dyDescent="0.2">
      <c r="A820" s="7"/>
      <c r="B820" s="10"/>
      <c r="C820" s="20"/>
      <c r="D820" s="1"/>
      <c r="E820" s="19"/>
    </row>
    <row r="821" spans="1:5" x14ac:dyDescent="0.2">
      <c r="A821" s="7"/>
      <c r="B821" s="10"/>
      <c r="C821" s="20"/>
      <c r="D821" s="1"/>
      <c r="E821" s="19"/>
    </row>
    <row r="822" spans="1:5" x14ac:dyDescent="0.2">
      <c r="A822" s="7"/>
      <c r="B822" s="10"/>
      <c r="C822" s="20"/>
      <c r="D822" s="1"/>
      <c r="E822" s="19"/>
    </row>
    <row r="823" spans="1:5" x14ac:dyDescent="0.2">
      <c r="A823" s="7"/>
      <c r="B823" s="10"/>
      <c r="C823" s="20"/>
      <c r="D823" s="1"/>
      <c r="E823" s="19"/>
    </row>
    <row r="824" spans="1:5" x14ac:dyDescent="0.2">
      <c r="A824" s="7"/>
      <c r="B824" s="10"/>
      <c r="C824" s="20"/>
      <c r="D824" s="1"/>
      <c r="E824" s="19"/>
    </row>
    <row r="825" spans="1:5" x14ac:dyDescent="0.2">
      <c r="A825" s="7"/>
      <c r="B825" s="10"/>
      <c r="C825" s="20"/>
      <c r="D825" s="1"/>
      <c r="E825" s="19"/>
    </row>
    <row r="826" spans="1:5" x14ac:dyDescent="0.2">
      <c r="A826" s="7"/>
      <c r="B826" s="10"/>
      <c r="C826" s="20"/>
      <c r="D826" s="1"/>
      <c r="E826" s="19"/>
    </row>
    <row r="827" spans="1:5" x14ac:dyDescent="0.2">
      <c r="A827" s="7"/>
      <c r="B827" s="10"/>
      <c r="C827" s="20"/>
      <c r="D827" s="1"/>
      <c r="E827" s="19"/>
    </row>
    <row r="828" spans="1:5" x14ac:dyDescent="0.2">
      <c r="A828" s="7"/>
      <c r="B828" s="10"/>
      <c r="C828" s="20"/>
      <c r="D828" s="1"/>
      <c r="E828" s="19"/>
    </row>
    <row r="829" spans="1:5" x14ac:dyDescent="0.2">
      <c r="A829" s="7"/>
      <c r="B829" s="10"/>
      <c r="C829" s="20"/>
      <c r="D829" s="1"/>
      <c r="E829" s="19"/>
    </row>
    <row r="830" spans="1:5" x14ac:dyDescent="0.2">
      <c r="A830" s="7"/>
      <c r="B830" s="10"/>
      <c r="C830" s="20"/>
      <c r="D830" s="1"/>
      <c r="E830" s="19"/>
    </row>
    <row r="831" spans="1:5" x14ac:dyDescent="0.2">
      <c r="A831" s="7"/>
      <c r="B831" s="10"/>
      <c r="C831" s="20"/>
      <c r="D831" s="1"/>
      <c r="E831" s="19"/>
    </row>
    <row r="832" spans="1:5" x14ac:dyDescent="0.2">
      <c r="A832" s="7"/>
      <c r="B832" s="10"/>
      <c r="C832" s="20"/>
      <c r="D832" s="1"/>
      <c r="E832" s="19"/>
    </row>
    <row r="833" spans="1:5" x14ac:dyDescent="0.2">
      <c r="A833" s="7"/>
      <c r="B833" s="10"/>
      <c r="C833" s="20"/>
      <c r="D833" s="1"/>
      <c r="E833" s="19"/>
    </row>
    <row r="834" spans="1:5" x14ac:dyDescent="0.2">
      <c r="A834" s="7"/>
      <c r="B834" s="10"/>
      <c r="C834" s="20"/>
      <c r="D834" s="1"/>
      <c r="E834" s="19"/>
    </row>
    <row r="835" spans="1:5" x14ac:dyDescent="0.2">
      <c r="A835" s="7"/>
      <c r="B835" s="10"/>
      <c r="C835" s="20"/>
      <c r="D835" s="1"/>
      <c r="E835" s="19"/>
    </row>
    <row r="836" spans="1:5" x14ac:dyDescent="0.2">
      <c r="A836" s="7"/>
      <c r="B836" s="10"/>
      <c r="C836" s="20"/>
      <c r="D836" s="1"/>
      <c r="E836" s="19"/>
    </row>
    <row r="837" spans="1:5" x14ac:dyDescent="0.2">
      <c r="A837" s="7"/>
      <c r="B837" s="10"/>
      <c r="C837" s="20"/>
      <c r="D837" s="1"/>
      <c r="E837" s="19"/>
    </row>
    <row r="838" spans="1:5" x14ac:dyDescent="0.2">
      <c r="A838" s="7"/>
      <c r="B838" s="10"/>
      <c r="C838" s="20"/>
      <c r="D838" s="1"/>
      <c r="E838" s="19"/>
    </row>
    <row r="839" spans="1:5" x14ac:dyDescent="0.2">
      <c r="A839" s="7"/>
      <c r="B839" s="10"/>
      <c r="C839" s="20"/>
      <c r="D839" s="1"/>
      <c r="E839" s="19"/>
    </row>
    <row r="840" spans="1:5" x14ac:dyDescent="0.2">
      <c r="A840" s="7"/>
      <c r="B840" s="10"/>
      <c r="C840" s="20"/>
      <c r="D840" s="1"/>
      <c r="E840" s="19"/>
    </row>
    <row r="841" spans="1:5" x14ac:dyDescent="0.2">
      <c r="A841" s="7"/>
      <c r="B841" s="10"/>
      <c r="C841" s="20"/>
      <c r="D841" s="1"/>
      <c r="E841" s="19"/>
    </row>
    <row r="842" spans="1:5" x14ac:dyDescent="0.2">
      <c r="A842" s="7"/>
      <c r="B842" s="10"/>
      <c r="C842" s="20"/>
      <c r="D842" s="1"/>
      <c r="E842" s="19"/>
    </row>
    <row r="843" spans="1:5" x14ac:dyDescent="0.2">
      <c r="A843" s="7"/>
      <c r="B843" s="10"/>
      <c r="C843" s="20"/>
      <c r="D843" s="1"/>
      <c r="E843" s="19"/>
    </row>
    <row r="844" spans="1:5" x14ac:dyDescent="0.2">
      <c r="A844" s="7"/>
      <c r="B844" s="10"/>
      <c r="C844" s="20"/>
      <c r="D844" s="1"/>
      <c r="E844" s="19"/>
    </row>
    <row r="845" spans="1:5" x14ac:dyDescent="0.2">
      <c r="A845" s="7"/>
      <c r="B845" s="10"/>
      <c r="C845" s="20"/>
      <c r="D845" s="1"/>
      <c r="E845" s="19"/>
    </row>
    <row r="846" spans="1:5" x14ac:dyDescent="0.2">
      <c r="A846" s="7"/>
      <c r="B846" s="10"/>
      <c r="C846" s="20"/>
      <c r="D846" s="1"/>
      <c r="E846" s="19"/>
    </row>
    <row r="847" spans="1:5" x14ac:dyDescent="0.2">
      <c r="A847" s="7"/>
      <c r="B847" s="10"/>
      <c r="C847" s="20"/>
      <c r="D847" s="1"/>
      <c r="E847" s="19"/>
    </row>
    <row r="848" spans="1:5" x14ac:dyDescent="0.2">
      <c r="A848" s="7"/>
      <c r="B848" s="10"/>
      <c r="C848" s="20"/>
      <c r="D848" s="1"/>
      <c r="E848" s="19"/>
    </row>
    <row r="849" spans="1:5" x14ac:dyDescent="0.2">
      <c r="A849" s="7"/>
      <c r="B849" s="10"/>
      <c r="C849" s="20"/>
      <c r="D849" s="1"/>
      <c r="E849" s="19"/>
    </row>
    <row r="850" spans="1:5" x14ac:dyDescent="0.2">
      <c r="A850" s="7"/>
      <c r="B850" s="10"/>
      <c r="C850" s="20"/>
      <c r="D850" s="1"/>
      <c r="E850" s="19"/>
    </row>
    <row r="851" spans="1:5" x14ac:dyDescent="0.2">
      <c r="A851" s="7"/>
      <c r="B851" s="10"/>
      <c r="C851" s="20"/>
      <c r="D851" s="1"/>
      <c r="E851" s="19"/>
    </row>
    <row r="852" spans="1:5" x14ac:dyDescent="0.2">
      <c r="A852" s="7"/>
      <c r="B852" s="10"/>
      <c r="C852" s="20"/>
      <c r="D852" s="1"/>
      <c r="E852" s="19"/>
    </row>
    <row r="853" spans="1:5" x14ac:dyDescent="0.2">
      <c r="A853" s="7"/>
      <c r="B853" s="10"/>
      <c r="C853" s="20"/>
      <c r="D853" s="1"/>
      <c r="E853" s="19"/>
    </row>
    <row r="854" spans="1:5" x14ac:dyDescent="0.2">
      <c r="A854" s="7"/>
      <c r="B854" s="10"/>
      <c r="C854" s="20"/>
      <c r="D854" s="1"/>
      <c r="E854" s="19"/>
    </row>
    <row r="855" spans="1:5" x14ac:dyDescent="0.2">
      <c r="A855" s="7"/>
      <c r="B855" s="10"/>
      <c r="C855" s="20"/>
      <c r="D855" s="1"/>
      <c r="E855" s="19"/>
    </row>
    <row r="856" spans="1:5" x14ac:dyDescent="0.2">
      <c r="A856" s="7"/>
      <c r="B856" s="10"/>
      <c r="C856" s="20"/>
      <c r="D856" s="1"/>
      <c r="E856" s="19"/>
    </row>
    <row r="857" spans="1:5" x14ac:dyDescent="0.2">
      <c r="A857" s="7"/>
      <c r="B857" s="10"/>
      <c r="C857" s="20"/>
      <c r="D857" s="1"/>
      <c r="E857" s="19"/>
    </row>
    <row r="858" spans="1:5" x14ac:dyDescent="0.2">
      <c r="A858" s="7"/>
      <c r="B858" s="10"/>
      <c r="C858" s="20"/>
      <c r="D858" s="1"/>
      <c r="E858" s="19"/>
    </row>
    <row r="859" spans="1:5" x14ac:dyDescent="0.2">
      <c r="A859" s="7"/>
      <c r="B859" s="10"/>
      <c r="C859" s="20"/>
      <c r="D859" s="1"/>
      <c r="E859" s="19"/>
    </row>
    <row r="860" spans="1:5" x14ac:dyDescent="0.2">
      <c r="A860" s="7"/>
      <c r="B860" s="10"/>
      <c r="C860" s="20"/>
      <c r="D860" s="1"/>
      <c r="E860" s="19"/>
    </row>
    <row r="861" spans="1:5" x14ac:dyDescent="0.2">
      <c r="A861" s="7"/>
      <c r="B861" s="10"/>
      <c r="C861" s="20"/>
      <c r="D861" s="1"/>
      <c r="E861" s="19"/>
    </row>
    <row r="862" spans="1:5" x14ac:dyDescent="0.2">
      <c r="A862" s="7"/>
      <c r="B862" s="10"/>
      <c r="C862" s="20"/>
      <c r="D862" s="1"/>
      <c r="E862" s="19"/>
    </row>
    <row r="863" spans="1:5" x14ac:dyDescent="0.2">
      <c r="A863" s="7"/>
      <c r="B863" s="10"/>
      <c r="C863" s="20"/>
      <c r="D863" s="1"/>
      <c r="E863" s="19"/>
    </row>
    <row r="864" spans="1:5" x14ac:dyDescent="0.2">
      <c r="A864" s="7"/>
      <c r="B864" s="10"/>
      <c r="C864" s="20"/>
      <c r="D864" s="1"/>
      <c r="E864" s="19"/>
    </row>
    <row r="865" spans="1:5" x14ac:dyDescent="0.2">
      <c r="A865" s="7"/>
      <c r="B865" s="10"/>
      <c r="C865" s="20"/>
      <c r="D865" s="1"/>
      <c r="E865" s="19"/>
    </row>
    <row r="866" spans="1:5" x14ac:dyDescent="0.2">
      <c r="A866" s="7"/>
      <c r="B866" s="10"/>
      <c r="C866" s="20"/>
      <c r="D866" s="1"/>
      <c r="E866" s="19"/>
    </row>
    <row r="867" spans="1:5" x14ac:dyDescent="0.2">
      <c r="A867" s="7"/>
      <c r="B867" s="10"/>
      <c r="C867" s="20"/>
      <c r="D867" s="1"/>
      <c r="E867" s="19"/>
    </row>
    <row r="868" spans="1:5" x14ac:dyDescent="0.2">
      <c r="A868" s="7"/>
      <c r="B868" s="10"/>
      <c r="C868" s="20"/>
      <c r="D868" s="1"/>
      <c r="E868" s="19"/>
    </row>
    <row r="869" spans="1:5" x14ac:dyDescent="0.2">
      <c r="A869" s="7"/>
      <c r="B869" s="10"/>
      <c r="C869" s="20"/>
      <c r="D869" s="1"/>
      <c r="E869" s="19"/>
    </row>
    <row r="870" spans="1:5" x14ac:dyDescent="0.2">
      <c r="A870" s="7"/>
      <c r="B870" s="10"/>
      <c r="C870" s="20"/>
      <c r="D870" s="1"/>
      <c r="E870" s="19"/>
    </row>
    <row r="871" spans="1:5" x14ac:dyDescent="0.2">
      <c r="A871" s="7"/>
      <c r="B871" s="10"/>
      <c r="C871" s="20"/>
      <c r="D871" s="1"/>
      <c r="E871" s="19"/>
    </row>
    <row r="872" spans="1:5" x14ac:dyDescent="0.2">
      <c r="A872" s="7"/>
      <c r="B872" s="10"/>
      <c r="C872" s="20"/>
      <c r="D872" s="1"/>
      <c r="E872" s="19"/>
    </row>
    <row r="873" spans="1:5" x14ac:dyDescent="0.2">
      <c r="A873" s="7"/>
      <c r="B873" s="10"/>
      <c r="C873" s="20"/>
      <c r="D873" s="1"/>
      <c r="E873" s="19"/>
    </row>
    <row r="874" spans="1:5" x14ac:dyDescent="0.2">
      <c r="A874" s="7"/>
      <c r="B874" s="10"/>
      <c r="C874" s="20"/>
      <c r="D874" s="1"/>
      <c r="E874" s="19"/>
    </row>
    <row r="875" spans="1:5" x14ac:dyDescent="0.2">
      <c r="A875" s="7"/>
      <c r="B875" s="10"/>
      <c r="C875" s="20"/>
      <c r="D875" s="1"/>
      <c r="E875" s="19"/>
    </row>
    <row r="876" spans="1:5" x14ac:dyDescent="0.2">
      <c r="A876" s="7"/>
      <c r="B876" s="10"/>
      <c r="C876" s="20"/>
      <c r="D876" s="1"/>
      <c r="E876" s="19"/>
    </row>
    <row r="877" spans="1:5" x14ac:dyDescent="0.2">
      <c r="A877" s="7"/>
      <c r="B877" s="10"/>
      <c r="C877" s="20"/>
      <c r="D877" s="1"/>
      <c r="E877" s="19"/>
    </row>
    <row r="878" spans="1:5" x14ac:dyDescent="0.2">
      <c r="A878" s="7"/>
      <c r="B878" s="10"/>
      <c r="C878" s="20"/>
      <c r="D878" s="1"/>
      <c r="E878" s="19"/>
    </row>
    <row r="879" spans="1:5" x14ac:dyDescent="0.2">
      <c r="A879" s="7"/>
      <c r="B879" s="10"/>
      <c r="C879" s="20"/>
      <c r="D879" s="1"/>
      <c r="E879" s="19"/>
    </row>
    <row r="880" spans="1:5" x14ac:dyDescent="0.2">
      <c r="A880" s="7"/>
      <c r="B880" s="10"/>
      <c r="C880" s="20"/>
      <c r="D880" s="1"/>
      <c r="E880" s="19"/>
    </row>
    <row r="881" spans="1:5" x14ac:dyDescent="0.2">
      <c r="A881" s="7"/>
      <c r="B881" s="10"/>
      <c r="C881" s="20"/>
      <c r="D881" s="1"/>
      <c r="E881" s="19"/>
    </row>
    <row r="882" spans="1:5" x14ac:dyDescent="0.2">
      <c r="A882" s="7"/>
      <c r="B882" s="10"/>
      <c r="C882" s="20"/>
      <c r="D882" s="1"/>
      <c r="E882" s="19"/>
    </row>
    <row r="883" spans="1:5" x14ac:dyDescent="0.2">
      <c r="A883" s="7"/>
      <c r="B883" s="10"/>
      <c r="C883" s="20"/>
      <c r="D883" s="1"/>
      <c r="E883" s="19"/>
    </row>
    <row r="884" spans="1:5" x14ac:dyDescent="0.2">
      <c r="A884" s="7"/>
      <c r="B884" s="10"/>
      <c r="C884" s="20"/>
      <c r="D884" s="1"/>
      <c r="E884" s="19"/>
    </row>
    <row r="885" spans="1:5" x14ac:dyDescent="0.2">
      <c r="A885" s="7"/>
      <c r="B885" s="10"/>
      <c r="C885" s="20"/>
      <c r="D885" s="1"/>
      <c r="E885" s="19"/>
    </row>
    <row r="886" spans="1:5" x14ac:dyDescent="0.2">
      <c r="A886" s="7"/>
      <c r="B886" s="10"/>
      <c r="C886" s="20"/>
      <c r="D886" s="1"/>
      <c r="E886" s="19"/>
    </row>
    <row r="887" spans="1:5" x14ac:dyDescent="0.2">
      <c r="A887" s="7"/>
      <c r="B887" s="10"/>
      <c r="C887" s="20"/>
      <c r="D887" s="1"/>
      <c r="E887" s="19"/>
    </row>
    <row r="888" spans="1:5" x14ac:dyDescent="0.2">
      <c r="A888" s="7"/>
      <c r="B888" s="10"/>
      <c r="C888" s="20"/>
      <c r="D888" s="1"/>
      <c r="E888" s="19"/>
    </row>
    <row r="889" spans="1:5" x14ac:dyDescent="0.2">
      <c r="A889" s="7"/>
      <c r="B889" s="10"/>
      <c r="C889" s="20"/>
      <c r="D889" s="1"/>
      <c r="E889" s="19"/>
    </row>
    <row r="890" spans="1:5" x14ac:dyDescent="0.2">
      <c r="A890" s="7"/>
      <c r="B890" s="10"/>
      <c r="C890" s="20"/>
      <c r="D890" s="1"/>
      <c r="E890" s="19"/>
    </row>
    <row r="891" spans="1:5" x14ac:dyDescent="0.2">
      <c r="A891" s="7"/>
      <c r="B891" s="10"/>
      <c r="C891" s="20"/>
      <c r="D891" s="1"/>
      <c r="E891" s="19"/>
    </row>
    <row r="892" spans="1:5" x14ac:dyDescent="0.2">
      <c r="A892" s="7"/>
      <c r="B892" s="10"/>
      <c r="C892" s="20"/>
      <c r="D892" s="1"/>
      <c r="E892" s="19"/>
    </row>
    <row r="893" spans="1:5" x14ac:dyDescent="0.2">
      <c r="A893" s="7"/>
      <c r="B893" s="10"/>
      <c r="C893" s="20"/>
      <c r="D893" s="1"/>
      <c r="E893" s="19"/>
    </row>
    <row r="894" spans="1:5" x14ac:dyDescent="0.2">
      <c r="A894" s="7"/>
      <c r="B894" s="10"/>
      <c r="C894" s="20"/>
      <c r="D894" s="1"/>
      <c r="E894" s="19"/>
    </row>
    <row r="895" spans="1:5" x14ac:dyDescent="0.2">
      <c r="A895" s="7"/>
      <c r="B895" s="10"/>
      <c r="C895" s="20"/>
      <c r="D895" s="1"/>
      <c r="E895" s="19"/>
    </row>
    <row r="896" spans="1:5" x14ac:dyDescent="0.2">
      <c r="A896" s="7"/>
      <c r="B896" s="10"/>
      <c r="C896" s="20"/>
      <c r="D896" s="1"/>
      <c r="E896" s="19"/>
    </row>
    <row r="897" spans="1:5" x14ac:dyDescent="0.2">
      <c r="A897" s="7"/>
      <c r="B897" s="10"/>
      <c r="C897" s="20"/>
      <c r="D897" s="1"/>
      <c r="E897" s="19"/>
    </row>
    <row r="898" spans="1:5" x14ac:dyDescent="0.2">
      <c r="A898" s="7"/>
      <c r="B898" s="10"/>
      <c r="C898" s="20"/>
      <c r="D898" s="1"/>
      <c r="E898" s="19"/>
    </row>
    <row r="899" spans="1:5" x14ac:dyDescent="0.2">
      <c r="A899" s="7"/>
      <c r="B899" s="10"/>
      <c r="C899" s="20"/>
      <c r="D899" s="1"/>
      <c r="E899" s="19"/>
    </row>
    <row r="900" spans="1:5" x14ac:dyDescent="0.2">
      <c r="A900" s="7"/>
      <c r="B900" s="10"/>
      <c r="C900" s="20"/>
      <c r="D900" s="1"/>
      <c r="E900" s="19"/>
    </row>
    <row r="901" spans="1:5" x14ac:dyDescent="0.2">
      <c r="A901" s="7"/>
      <c r="B901" s="10"/>
      <c r="C901" s="20"/>
      <c r="D901" s="1"/>
      <c r="E901" s="19"/>
    </row>
    <row r="902" spans="1:5" x14ac:dyDescent="0.2">
      <c r="A902" s="7"/>
      <c r="B902" s="10"/>
      <c r="C902" s="20"/>
      <c r="D902" s="1"/>
      <c r="E902" s="19"/>
    </row>
    <row r="903" spans="1:5" x14ac:dyDescent="0.2">
      <c r="A903" s="7"/>
      <c r="B903" s="10"/>
      <c r="C903" s="20"/>
      <c r="D903" s="1"/>
      <c r="E903" s="19"/>
    </row>
    <row r="904" spans="1:5" x14ac:dyDescent="0.2">
      <c r="A904" s="7"/>
      <c r="B904" s="10"/>
      <c r="C904" s="20"/>
      <c r="D904" s="1"/>
      <c r="E904" s="19"/>
    </row>
    <row r="905" spans="1:5" x14ac:dyDescent="0.2">
      <c r="A905" s="7"/>
      <c r="B905" s="10"/>
      <c r="C905" s="20"/>
      <c r="D905" s="1"/>
      <c r="E905" s="19"/>
    </row>
    <row r="906" spans="1:5" x14ac:dyDescent="0.2">
      <c r="A906" s="7"/>
      <c r="B906" s="10"/>
      <c r="C906" s="20"/>
      <c r="D906" s="1"/>
      <c r="E906" s="19"/>
    </row>
    <row r="907" spans="1:5" x14ac:dyDescent="0.2">
      <c r="A907" s="7"/>
      <c r="B907" s="10"/>
      <c r="C907" s="20"/>
      <c r="D907" s="1"/>
      <c r="E907" s="19"/>
    </row>
    <row r="908" spans="1:5" x14ac:dyDescent="0.2">
      <c r="A908" s="7"/>
      <c r="B908" s="10"/>
      <c r="C908" s="20"/>
      <c r="D908" s="1"/>
      <c r="E908" s="19"/>
    </row>
    <row r="909" spans="1:5" x14ac:dyDescent="0.2">
      <c r="A909" s="7"/>
      <c r="B909" s="10"/>
      <c r="C909" s="20"/>
      <c r="D909" s="1"/>
      <c r="E909" s="19"/>
    </row>
    <row r="910" spans="1:5" x14ac:dyDescent="0.2">
      <c r="A910" s="7"/>
      <c r="B910" s="10"/>
      <c r="C910" s="20"/>
      <c r="D910" s="1"/>
      <c r="E910" s="19"/>
    </row>
    <row r="911" spans="1:5" x14ac:dyDescent="0.2">
      <c r="A911" s="7"/>
      <c r="B911" s="10"/>
      <c r="C911" s="20"/>
      <c r="D911" s="1"/>
      <c r="E911" s="19"/>
    </row>
    <row r="912" spans="1:5" x14ac:dyDescent="0.2">
      <c r="A912" s="7"/>
      <c r="B912" s="10"/>
      <c r="C912" s="20"/>
      <c r="D912" s="1"/>
      <c r="E912" s="19"/>
    </row>
    <row r="913" spans="1:5" x14ac:dyDescent="0.2">
      <c r="A913" s="7"/>
      <c r="B913" s="10"/>
      <c r="C913" s="20"/>
      <c r="D913" s="1"/>
      <c r="E913" s="19"/>
    </row>
    <row r="914" spans="1:5" x14ac:dyDescent="0.2">
      <c r="A914" s="7"/>
      <c r="B914" s="10"/>
      <c r="C914" s="20"/>
      <c r="D914" s="1"/>
      <c r="E914" s="19"/>
    </row>
    <row r="915" spans="1:5" x14ac:dyDescent="0.2">
      <c r="A915" s="7"/>
      <c r="B915" s="10"/>
      <c r="C915" s="20"/>
      <c r="D915" s="1"/>
      <c r="E915" s="19"/>
    </row>
    <row r="916" spans="1:5" x14ac:dyDescent="0.2">
      <c r="A916" s="7"/>
      <c r="B916" s="10"/>
      <c r="C916" s="20"/>
      <c r="D916" s="1"/>
      <c r="E916" s="19"/>
    </row>
    <row r="917" spans="1:5" x14ac:dyDescent="0.2">
      <c r="A917" s="7"/>
      <c r="B917" s="10"/>
      <c r="C917" s="20"/>
      <c r="D917" s="1"/>
      <c r="E917" s="19"/>
    </row>
    <row r="918" spans="1:5" x14ac:dyDescent="0.2">
      <c r="A918" s="7"/>
      <c r="B918" s="10"/>
      <c r="C918" s="20"/>
      <c r="D918" s="1"/>
      <c r="E918" s="19"/>
    </row>
    <row r="919" spans="1:5" x14ac:dyDescent="0.2">
      <c r="A919" s="7"/>
      <c r="B919" s="10"/>
      <c r="C919" s="20"/>
      <c r="D919" s="1"/>
      <c r="E919" s="19"/>
    </row>
    <row r="920" spans="1:5" x14ac:dyDescent="0.2">
      <c r="A920" s="7"/>
      <c r="B920" s="10"/>
      <c r="C920" s="20"/>
      <c r="D920" s="1"/>
      <c r="E920" s="19"/>
    </row>
    <row r="921" spans="1:5" x14ac:dyDescent="0.2">
      <c r="A921" s="7"/>
      <c r="B921" s="10"/>
      <c r="C921" s="20"/>
      <c r="D921" s="1"/>
      <c r="E921" s="19"/>
    </row>
    <row r="922" spans="1:5" x14ac:dyDescent="0.2">
      <c r="A922" s="7"/>
      <c r="B922" s="10"/>
      <c r="C922" s="20"/>
      <c r="D922" s="1"/>
      <c r="E922" s="19"/>
    </row>
    <row r="923" spans="1:5" x14ac:dyDescent="0.2">
      <c r="A923" s="7"/>
      <c r="B923" s="10"/>
      <c r="C923" s="20"/>
      <c r="D923" s="1"/>
      <c r="E923" s="19"/>
    </row>
    <row r="924" spans="1:5" x14ac:dyDescent="0.2">
      <c r="A924" s="7"/>
      <c r="B924" s="10"/>
      <c r="C924" s="20"/>
      <c r="D924" s="1"/>
      <c r="E924" s="19"/>
    </row>
    <row r="925" spans="1:5" x14ac:dyDescent="0.2">
      <c r="A925" s="7"/>
      <c r="B925" s="10"/>
      <c r="C925" s="20"/>
      <c r="D925" s="1"/>
      <c r="E925" s="19"/>
    </row>
    <row r="926" spans="1:5" x14ac:dyDescent="0.2">
      <c r="A926" s="7"/>
      <c r="B926" s="10"/>
      <c r="C926" s="20"/>
      <c r="D926" s="1"/>
      <c r="E926" s="19"/>
    </row>
    <row r="927" spans="1:5" x14ac:dyDescent="0.2">
      <c r="A927" s="7"/>
      <c r="B927" s="10"/>
      <c r="C927" s="20"/>
      <c r="D927" s="1"/>
      <c r="E927" s="19"/>
    </row>
    <row r="928" spans="1:5" x14ac:dyDescent="0.2">
      <c r="A928" s="7"/>
      <c r="B928" s="10"/>
      <c r="C928" s="20"/>
      <c r="D928" s="1"/>
      <c r="E928" s="19"/>
    </row>
    <row r="929" spans="1:5" x14ac:dyDescent="0.2">
      <c r="A929" s="7"/>
      <c r="B929" s="10"/>
      <c r="C929" s="20"/>
      <c r="D929" s="1"/>
      <c r="E929" s="19"/>
    </row>
    <row r="930" spans="1:5" x14ac:dyDescent="0.2">
      <c r="A930" s="7"/>
      <c r="B930" s="10"/>
      <c r="C930" s="20"/>
      <c r="D930" s="1"/>
      <c r="E930" s="19"/>
    </row>
    <row r="931" spans="1:5" x14ac:dyDescent="0.2">
      <c r="A931" s="7"/>
      <c r="B931" s="10"/>
      <c r="C931" s="20"/>
      <c r="D931" s="1"/>
      <c r="E931" s="19"/>
    </row>
    <row r="932" spans="1:5" x14ac:dyDescent="0.2">
      <c r="A932" s="7"/>
      <c r="B932" s="10"/>
      <c r="C932" s="20"/>
      <c r="D932" s="1"/>
      <c r="E932" s="19"/>
    </row>
    <row r="933" spans="1:5" x14ac:dyDescent="0.2">
      <c r="A933" s="7"/>
      <c r="B933" s="10"/>
      <c r="C933" s="20"/>
      <c r="D933" s="1"/>
      <c r="E933" s="19"/>
    </row>
    <row r="934" spans="1:5" x14ac:dyDescent="0.2">
      <c r="A934" s="7"/>
      <c r="B934" s="10"/>
      <c r="C934" s="20"/>
      <c r="D934" s="1"/>
      <c r="E934" s="19"/>
    </row>
    <row r="935" spans="1:5" x14ac:dyDescent="0.2">
      <c r="A935" s="7"/>
      <c r="B935" s="10"/>
      <c r="C935" s="20"/>
      <c r="D935" s="1"/>
      <c r="E935" s="19"/>
    </row>
    <row r="936" spans="1:5" x14ac:dyDescent="0.2">
      <c r="A936" s="7"/>
      <c r="B936" s="10"/>
      <c r="C936" s="20"/>
      <c r="D936" s="1"/>
      <c r="E936" s="19"/>
    </row>
    <row r="937" spans="1:5" x14ac:dyDescent="0.2">
      <c r="A937" s="7"/>
      <c r="B937" s="10"/>
      <c r="C937" s="20"/>
      <c r="D937" s="1"/>
      <c r="E937" s="19"/>
    </row>
    <row r="938" spans="1:5" x14ac:dyDescent="0.2">
      <c r="A938" s="7"/>
      <c r="B938" s="10"/>
      <c r="C938" s="20"/>
      <c r="D938" s="1"/>
      <c r="E938" s="19"/>
    </row>
    <row r="939" spans="1:5" x14ac:dyDescent="0.2">
      <c r="A939" s="7"/>
      <c r="B939" s="10"/>
      <c r="C939" s="20"/>
      <c r="D939" s="1"/>
      <c r="E939" s="19"/>
    </row>
    <row r="940" spans="1:5" x14ac:dyDescent="0.2">
      <c r="A940" s="7"/>
      <c r="B940" s="10"/>
      <c r="C940" s="20"/>
      <c r="D940" s="1"/>
      <c r="E940" s="19"/>
    </row>
    <row r="941" spans="1:5" x14ac:dyDescent="0.2">
      <c r="A941" s="7"/>
      <c r="B941" s="10"/>
      <c r="C941" s="20"/>
      <c r="D941" s="1"/>
      <c r="E941" s="19"/>
    </row>
    <row r="942" spans="1:5" x14ac:dyDescent="0.2">
      <c r="A942" s="7"/>
      <c r="B942" s="10"/>
      <c r="C942" s="20"/>
      <c r="D942" s="1"/>
      <c r="E942" s="19"/>
    </row>
    <row r="943" spans="1:5" x14ac:dyDescent="0.2">
      <c r="A943" s="7"/>
      <c r="B943" s="10"/>
      <c r="C943" s="20"/>
      <c r="D943" s="1"/>
      <c r="E943" s="19"/>
    </row>
    <row r="944" spans="1:5" x14ac:dyDescent="0.2">
      <c r="A944" s="7"/>
      <c r="B944" s="10"/>
      <c r="C944" s="20"/>
      <c r="D944" s="1"/>
      <c r="E944" s="19"/>
    </row>
    <row r="945" spans="1:5" x14ac:dyDescent="0.2">
      <c r="A945" s="7"/>
      <c r="B945" s="10"/>
      <c r="C945" s="20"/>
      <c r="D945" s="1"/>
      <c r="E945" s="19"/>
    </row>
    <row r="946" spans="1:5" x14ac:dyDescent="0.2">
      <c r="A946" s="7"/>
      <c r="B946" s="10"/>
      <c r="C946" s="20"/>
      <c r="D946" s="1"/>
      <c r="E946" s="19"/>
    </row>
    <row r="947" spans="1:5" x14ac:dyDescent="0.2">
      <c r="A947" s="7"/>
      <c r="B947" s="10"/>
      <c r="C947" s="20"/>
      <c r="D947" s="1"/>
      <c r="E947" s="19"/>
    </row>
    <row r="948" spans="1:5" x14ac:dyDescent="0.2">
      <c r="A948" s="7"/>
      <c r="B948" s="10"/>
      <c r="C948" s="20"/>
      <c r="D948" s="1"/>
      <c r="E948" s="19"/>
    </row>
    <row r="949" spans="1:5" x14ac:dyDescent="0.2">
      <c r="A949" s="7"/>
      <c r="B949" s="10"/>
      <c r="C949" s="20"/>
      <c r="D949" s="1"/>
      <c r="E949" s="19"/>
    </row>
    <row r="950" spans="1:5" x14ac:dyDescent="0.2">
      <c r="A950" s="7"/>
      <c r="B950" s="10"/>
      <c r="C950" s="20"/>
      <c r="D950" s="1"/>
      <c r="E950" s="19"/>
    </row>
    <row r="951" spans="1:5" x14ac:dyDescent="0.2">
      <c r="A951" s="7"/>
      <c r="B951" s="10"/>
      <c r="C951" s="20"/>
      <c r="D951" s="1"/>
      <c r="E951" s="19"/>
    </row>
    <row r="952" spans="1:5" x14ac:dyDescent="0.2">
      <c r="A952" s="7"/>
      <c r="B952" s="10"/>
      <c r="C952" s="20"/>
      <c r="D952" s="1"/>
      <c r="E952" s="19"/>
    </row>
    <row r="953" spans="1:5" x14ac:dyDescent="0.2">
      <c r="A953" s="7"/>
      <c r="B953" s="10"/>
      <c r="C953" s="20"/>
      <c r="D953" s="1"/>
      <c r="E953" s="19"/>
    </row>
    <row r="954" spans="1:5" x14ac:dyDescent="0.2">
      <c r="A954" s="7"/>
      <c r="B954" s="10"/>
      <c r="C954" s="20"/>
      <c r="D954" s="1"/>
      <c r="E954" s="19"/>
    </row>
    <row r="955" spans="1:5" x14ac:dyDescent="0.2">
      <c r="A955" s="7"/>
      <c r="B955" s="10"/>
      <c r="C955" s="20"/>
      <c r="D955" s="1"/>
      <c r="E955" s="19"/>
    </row>
    <row r="956" spans="1:5" x14ac:dyDescent="0.2">
      <c r="A956" s="7"/>
      <c r="B956" s="10"/>
      <c r="C956" s="20"/>
      <c r="D956" s="1"/>
      <c r="E956" s="19"/>
    </row>
    <row r="957" spans="1:5" x14ac:dyDescent="0.2">
      <c r="A957" s="7"/>
      <c r="B957" s="10"/>
      <c r="C957" s="20"/>
      <c r="D957" s="1"/>
      <c r="E957" s="19"/>
    </row>
    <row r="958" spans="1:5" x14ac:dyDescent="0.2">
      <c r="A958" s="7"/>
      <c r="B958" s="10"/>
      <c r="C958" s="20"/>
      <c r="D958" s="1"/>
      <c r="E958" s="19"/>
    </row>
    <row r="959" spans="1:5" x14ac:dyDescent="0.2">
      <c r="A959" s="7"/>
      <c r="B959" s="10"/>
      <c r="C959" s="20"/>
      <c r="D959" s="1"/>
      <c r="E959" s="19"/>
    </row>
    <row r="960" spans="1:5" x14ac:dyDescent="0.2">
      <c r="A960" s="7"/>
      <c r="B960" s="10"/>
      <c r="C960" s="20"/>
      <c r="D960" s="1"/>
      <c r="E960" s="19"/>
    </row>
    <row r="961" spans="1:5" x14ac:dyDescent="0.2">
      <c r="A961" s="7"/>
      <c r="B961" s="10"/>
      <c r="C961" s="20"/>
      <c r="D961" s="1"/>
      <c r="E961" s="19"/>
    </row>
    <row r="962" spans="1:5" x14ac:dyDescent="0.2">
      <c r="A962" s="7"/>
      <c r="B962" s="10"/>
      <c r="C962" s="20"/>
      <c r="D962" s="1"/>
      <c r="E962" s="19"/>
    </row>
    <row r="963" spans="1:5" x14ac:dyDescent="0.2">
      <c r="A963" s="7"/>
      <c r="B963" s="10"/>
      <c r="C963" s="20"/>
      <c r="D963" s="1"/>
      <c r="E963" s="19"/>
    </row>
    <row r="964" spans="1:5" x14ac:dyDescent="0.2">
      <c r="A964" s="7"/>
      <c r="B964" s="10"/>
      <c r="C964" s="20"/>
      <c r="D964" s="1"/>
      <c r="E964" s="19"/>
    </row>
    <row r="965" spans="1:5" x14ac:dyDescent="0.2">
      <c r="A965" s="7"/>
      <c r="B965" s="10"/>
      <c r="C965" s="20"/>
      <c r="D965" s="1"/>
      <c r="E965" s="19"/>
    </row>
    <row r="966" spans="1:5" x14ac:dyDescent="0.2">
      <c r="A966" s="7"/>
      <c r="B966" s="10"/>
      <c r="C966" s="20"/>
      <c r="D966" s="1"/>
      <c r="E966" s="19"/>
    </row>
    <row r="967" spans="1:5" x14ac:dyDescent="0.2">
      <c r="A967" s="7"/>
      <c r="B967" s="10"/>
      <c r="C967" s="20"/>
      <c r="D967" s="1"/>
      <c r="E967" s="19"/>
    </row>
    <row r="968" spans="1:5" x14ac:dyDescent="0.2">
      <c r="A968" s="7"/>
      <c r="B968" s="10"/>
      <c r="C968" s="20"/>
      <c r="D968" s="1"/>
      <c r="E968" s="19"/>
    </row>
    <row r="969" spans="1:5" x14ac:dyDescent="0.2">
      <c r="A969" s="7"/>
      <c r="B969" s="10"/>
      <c r="C969" s="20"/>
      <c r="D969" s="1"/>
      <c r="E969" s="19"/>
    </row>
    <row r="970" spans="1:5" x14ac:dyDescent="0.2">
      <c r="A970" s="7"/>
      <c r="B970" s="10"/>
      <c r="C970" s="20"/>
      <c r="D970" s="1"/>
      <c r="E970" s="19"/>
    </row>
    <row r="971" spans="1:5" x14ac:dyDescent="0.2">
      <c r="A971" s="7"/>
      <c r="B971" s="10"/>
      <c r="C971" s="20"/>
      <c r="D971" s="1"/>
      <c r="E971" s="19"/>
    </row>
    <row r="972" spans="1:5" x14ac:dyDescent="0.2">
      <c r="A972" s="7"/>
      <c r="B972" s="10"/>
      <c r="C972" s="20"/>
      <c r="D972" s="1"/>
      <c r="E972" s="19"/>
    </row>
    <row r="973" spans="1:5" x14ac:dyDescent="0.2">
      <c r="A973" s="7"/>
      <c r="B973" s="10"/>
      <c r="C973" s="20"/>
      <c r="D973" s="1"/>
      <c r="E973" s="19"/>
    </row>
    <row r="974" spans="1:5" x14ac:dyDescent="0.2">
      <c r="A974" s="7"/>
      <c r="B974" s="10"/>
      <c r="C974" s="20"/>
      <c r="D974" s="1"/>
      <c r="E974" s="19"/>
    </row>
    <row r="975" spans="1:5" x14ac:dyDescent="0.2">
      <c r="A975" s="7"/>
      <c r="B975" s="10"/>
      <c r="C975" s="20"/>
      <c r="D975" s="1"/>
      <c r="E975" s="19"/>
    </row>
    <row r="976" spans="1:5" x14ac:dyDescent="0.2">
      <c r="A976" s="7"/>
      <c r="B976" s="10"/>
      <c r="C976" s="20"/>
      <c r="D976" s="1"/>
      <c r="E976" s="19"/>
    </row>
    <row r="977" spans="1:5" x14ac:dyDescent="0.2">
      <c r="A977" s="7"/>
      <c r="B977" s="10"/>
      <c r="C977" s="20"/>
      <c r="D977" s="1"/>
      <c r="E977" s="19"/>
    </row>
    <row r="978" spans="1:5" x14ac:dyDescent="0.2">
      <c r="A978" s="7"/>
      <c r="B978" s="10"/>
      <c r="C978" s="20"/>
      <c r="D978" s="1"/>
      <c r="E978" s="19"/>
    </row>
    <row r="979" spans="1:5" x14ac:dyDescent="0.2">
      <c r="A979" s="7"/>
      <c r="B979" s="10"/>
      <c r="C979" s="20"/>
      <c r="D979" s="1"/>
      <c r="E979" s="19"/>
    </row>
    <row r="980" spans="1:5" x14ac:dyDescent="0.2">
      <c r="A980" s="7"/>
      <c r="B980" s="10"/>
      <c r="C980" s="20"/>
      <c r="D980" s="1"/>
      <c r="E980" s="19"/>
    </row>
    <row r="981" spans="1:5" x14ac:dyDescent="0.2">
      <c r="A981" s="7"/>
      <c r="B981" s="10"/>
      <c r="C981" s="20"/>
      <c r="D981" s="1"/>
      <c r="E981" s="19"/>
    </row>
    <row r="982" spans="1:5" x14ac:dyDescent="0.2">
      <c r="A982" s="7"/>
      <c r="B982" s="10"/>
      <c r="C982" s="20"/>
      <c r="D982" s="1"/>
      <c r="E982" s="19"/>
    </row>
    <row r="983" spans="1:5" x14ac:dyDescent="0.2">
      <c r="A983" s="7"/>
      <c r="B983" s="10"/>
      <c r="C983" s="20"/>
      <c r="D983" s="1"/>
      <c r="E983" s="19"/>
    </row>
    <row r="984" spans="1:5" x14ac:dyDescent="0.2">
      <c r="A984" s="7"/>
      <c r="B984" s="10"/>
      <c r="C984" s="20"/>
      <c r="D984" s="1"/>
      <c r="E984" s="19"/>
    </row>
    <row r="985" spans="1:5" x14ac:dyDescent="0.2">
      <c r="A985" s="7"/>
      <c r="B985" s="10"/>
      <c r="C985" s="20"/>
      <c r="D985" s="1"/>
      <c r="E985" s="19"/>
    </row>
    <row r="986" spans="1:5" x14ac:dyDescent="0.2">
      <c r="A986" s="7"/>
      <c r="B986" s="10"/>
      <c r="C986" s="20"/>
      <c r="D986" s="1"/>
      <c r="E986" s="19"/>
    </row>
    <row r="987" spans="1:5" x14ac:dyDescent="0.2">
      <c r="A987" s="7"/>
      <c r="B987" s="10"/>
      <c r="C987" s="20"/>
      <c r="D987" s="1"/>
      <c r="E987" s="19"/>
    </row>
    <row r="988" spans="1:5" x14ac:dyDescent="0.2">
      <c r="A988" s="7"/>
      <c r="B988" s="10"/>
      <c r="C988" s="20"/>
      <c r="D988" s="1"/>
      <c r="E988" s="19"/>
    </row>
    <row r="989" spans="1:5" x14ac:dyDescent="0.2">
      <c r="A989" s="7"/>
      <c r="B989" s="10"/>
      <c r="C989" s="20"/>
      <c r="D989" s="1"/>
      <c r="E989" s="19"/>
    </row>
    <row r="990" spans="1:5" x14ac:dyDescent="0.2">
      <c r="A990" s="7"/>
      <c r="B990" s="10"/>
      <c r="C990" s="20"/>
      <c r="D990" s="1"/>
      <c r="E990" s="19"/>
    </row>
    <row r="991" spans="1:5" x14ac:dyDescent="0.2">
      <c r="A991" s="7"/>
      <c r="B991" s="10"/>
      <c r="C991" s="20"/>
      <c r="D991" s="1"/>
      <c r="E991" s="19"/>
    </row>
    <row r="992" spans="1:5" x14ac:dyDescent="0.2">
      <c r="A992" s="7"/>
      <c r="B992" s="10"/>
      <c r="C992" s="20"/>
      <c r="D992" s="1"/>
      <c r="E992" s="19"/>
    </row>
    <row r="993" spans="1:5" x14ac:dyDescent="0.2">
      <c r="A993" s="7"/>
      <c r="B993" s="10"/>
      <c r="C993" s="20"/>
      <c r="D993" s="1"/>
      <c r="E993" s="19"/>
    </row>
    <row r="994" spans="1:5" x14ac:dyDescent="0.2">
      <c r="A994" s="7"/>
      <c r="B994" s="10"/>
      <c r="C994" s="20"/>
      <c r="D994" s="1"/>
      <c r="E994" s="19"/>
    </row>
    <row r="995" spans="1:5" x14ac:dyDescent="0.2">
      <c r="A995" s="7"/>
      <c r="B995" s="10"/>
      <c r="C995" s="20"/>
      <c r="D995" s="1"/>
      <c r="E995" s="19"/>
    </row>
    <row r="996" spans="1:5" x14ac:dyDescent="0.2">
      <c r="A996" s="7"/>
      <c r="B996" s="10"/>
      <c r="C996" s="20"/>
      <c r="D996" s="1"/>
      <c r="E996" s="19"/>
    </row>
    <row r="997" spans="1:5" x14ac:dyDescent="0.2">
      <c r="A997" s="7"/>
      <c r="B997" s="10"/>
      <c r="C997" s="20"/>
      <c r="D997" s="1"/>
      <c r="E997" s="19"/>
    </row>
    <row r="998" spans="1:5" x14ac:dyDescent="0.2">
      <c r="A998" s="7"/>
      <c r="B998" s="10"/>
      <c r="C998" s="20"/>
      <c r="D998" s="1"/>
      <c r="E998" s="19"/>
    </row>
    <row r="999" spans="1:5" x14ac:dyDescent="0.2">
      <c r="A999" s="7"/>
      <c r="B999" s="10"/>
      <c r="C999" s="20"/>
      <c r="D999" s="1"/>
      <c r="E999" s="19"/>
    </row>
    <row r="1000" spans="1:5" x14ac:dyDescent="0.2">
      <c r="A1000" s="7"/>
      <c r="B1000" s="10"/>
      <c r="C1000" s="20"/>
      <c r="D1000" s="1"/>
      <c r="E1000" s="19"/>
    </row>
    <row r="1001" spans="1:5" x14ac:dyDescent="0.2">
      <c r="A1001" s="7"/>
      <c r="B1001" s="10"/>
      <c r="C1001" s="20"/>
      <c r="D1001" s="1"/>
      <c r="E1001" s="19"/>
    </row>
    <row r="1002" spans="1:5" x14ac:dyDescent="0.2">
      <c r="A1002" s="7"/>
      <c r="B1002" s="10"/>
      <c r="C1002" s="20"/>
      <c r="D1002" s="1"/>
      <c r="E1002" s="19"/>
    </row>
    <row r="1003" spans="1:5" x14ac:dyDescent="0.2">
      <c r="A1003" s="7"/>
      <c r="B1003" s="10"/>
      <c r="C1003" s="20"/>
      <c r="D1003" s="1"/>
      <c r="E1003" s="19"/>
    </row>
    <row r="1004" spans="1:5" x14ac:dyDescent="0.2">
      <c r="A1004" s="7"/>
      <c r="B1004" s="10"/>
      <c r="C1004" s="20"/>
      <c r="D1004" s="1"/>
      <c r="E1004" s="19"/>
    </row>
    <row r="1005" spans="1:5" x14ac:dyDescent="0.2">
      <c r="A1005" s="7"/>
      <c r="B1005" s="10"/>
      <c r="C1005" s="20"/>
      <c r="D1005" s="1"/>
      <c r="E1005" s="19"/>
    </row>
    <row r="1006" spans="1:5" x14ac:dyDescent="0.2">
      <c r="A1006" s="7"/>
      <c r="B1006" s="10"/>
      <c r="C1006" s="20"/>
      <c r="D1006" s="1"/>
      <c r="E1006" s="19"/>
    </row>
    <row r="1007" spans="1:5" x14ac:dyDescent="0.2">
      <c r="A1007" s="7"/>
      <c r="B1007" s="10"/>
      <c r="C1007" s="20"/>
      <c r="D1007" s="1"/>
      <c r="E1007" s="19"/>
    </row>
    <row r="1008" spans="1:5" x14ac:dyDescent="0.2">
      <c r="A1008" s="7"/>
      <c r="B1008" s="10"/>
      <c r="C1008" s="20"/>
      <c r="D1008" s="1"/>
      <c r="E1008" s="19"/>
    </row>
    <row r="1009" spans="1:5" x14ac:dyDescent="0.2">
      <c r="A1009" s="7"/>
      <c r="B1009" s="10"/>
      <c r="C1009" s="20"/>
      <c r="D1009" s="1"/>
      <c r="E1009" s="19"/>
    </row>
    <row r="1010" spans="1:5" x14ac:dyDescent="0.2">
      <c r="A1010" s="7"/>
      <c r="B1010" s="10"/>
      <c r="C1010" s="20"/>
      <c r="D1010" s="1"/>
      <c r="E1010" s="19"/>
    </row>
    <row r="1011" spans="1:5" x14ac:dyDescent="0.2">
      <c r="A1011" s="7"/>
      <c r="B1011" s="10"/>
      <c r="C1011" s="20"/>
      <c r="D1011" s="1"/>
      <c r="E1011" s="19"/>
    </row>
    <row r="1012" spans="1:5" x14ac:dyDescent="0.2">
      <c r="A1012" s="7"/>
      <c r="B1012" s="10"/>
      <c r="C1012" s="20"/>
      <c r="D1012" s="1"/>
      <c r="E1012" s="19"/>
    </row>
    <row r="1013" spans="1:5" x14ac:dyDescent="0.2">
      <c r="A1013" s="7"/>
      <c r="B1013" s="10"/>
      <c r="C1013" s="20"/>
      <c r="D1013" s="1"/>
      <c r="E1013" s="19"/>
    </row>
    <row r="1014" spans="1:5" x14ac:dyDescent="0.2">
      <c r="A1014" s="7"/>
      <c r="B1014" s="10"/>
      <c r="C1014" s="20"/>
      <c r="D1014" s="1"/>
      <c r="E1014" s="19"/>
    </row>
    <row r="1015" spans="1:5" x14ac:dyDescent="0.2">
      <c r="A1015" s="7"/>
      <c r="B1015" s="10"/>
      <c r="C1015" s="20"/>
      <c r="D1015" s="1"/>
      <c r="E1015" s="19"/>
    </row>
    <row r="1016" spans="1:5" x14ac:dyDescent="0.2">
      <c r="A1016" s="7"/>
      <c r="B1016" s="10"/>
      <c r="C1016" s="20"/>
      <c r="D1016" s="1"/>
      <c r="E1016" s="19"/>
    </row>
    <row r="1017" spans="1:5" x14ac:dyDescent="0.2">
      <c r="A1017" s="7"/>
      <c r="B1017" s="10"/>
      <c r="C1017" s="20"/>
      <c r="D1017" s="1"/>
      <c r="E1017" s="19"/>
    </row>
    <row r="1018" spans="1:5" x14ac:dyDescent="0.2">
      <c r="A1018" s="7"/>
      <c r="B1018" s="10"/>
      <c r="C1018" s="20"/>
      <c r="D1018" s="1"/>
      <c r="E1018" s="19"/>
    </row>
    <row r="1019" spans="1:5" x14ac:dyDescent="0.2">
      <c r="A1019" s="7"/>
      <c r="B1019" s="10"/>
      <c r="C1019" s="20"/>
      <c r="D1019" s="1"/>
      <c r="E1019" s="19"/>
    </row>
    <row r="1020" spans="1:5" x14ac:dyDescent="0.2">
      <c r="A1020" s="7"/>
      <c r="B1020" s="10"/>
      <c r="C1020" s="20"/>
      <c r="D1020" s="1"/>
      <c r="E1020" s="19"/>
    </row>
    <row r="1021" spans="1:5" x14ac:dyDescent="0.2">
      <c r="A1021" s="7"/>
      <c r="B1021" s="10"/>
      <c r="C1021" s="20"/>
      <c r="D1021" s="1"/>
      <c r="E1021" s="19"/>
    </row>
    <row r="1022" spans="1:5" x14ac:dyDescent="0.2">
      <c r="A1022" s="7"/>
      <c r="B1022" s="10"/>
      <c r="C1022" s="20"/>
      <c r="D1022" s="1"/>
      <c r="E1022" s="19"/>
    </row>
    <row r="1023" spans="1:5" x14ac:dyDescent="0.2">
      <c r="A1023" s="7"/>
      <c r="B1023" s="10"/>
      <c r="C1023" s="20"/>
      <c r="D1023" s="1"/>
      <c r="E1023" s="19"/>
    </row>
    <row r="1024" spans="1:5" x14ac:dyDescent="0.2">
      <c r="A1024" s="7"/>
      <c r="B1024" s="10"/>
      <c r="C1024" s="20"/>
      <c r="D1024" s="1"/>
      <c r="E1024" s="19"/>
    </row>
    <row r="1025" spans="1:5" x14ac:dyDescent="0.2">
      <c r="A1025" s="7"/>
      <c r="B1025" s="10"/>
      <c r="C1025" s="20"/>
      <c r="D1025" s="1"/>
      <c r="E1025" s="19"/>
    </row>
    <row r="1026" spans="1:5" x14ac:dyDescent="0.2">
      <c r="A1026" s="7"/>
      <c r="B1026" s="10"/>
      <c r="C1026" s="20"/>
      <c r="D1026" s="1"/>
      <c r="E1026" s="19"/>
    </row>
    <row r="1027" spans="1:5" x14ac:dyDescent="0.2">
      <c r="A1027" s="7"/>
      <c r="B1027" s="10"/>
      <c r="C1027" s="20"/>
      <c r="D1027" s="1"/>
      <c r="E1027" s="19"/>
    </row>
    <row r="1028" spans="1:5" x14ac:dyDescent="0.2">
      <c r="A1028" s="7"/>
      <c r="B1028" s="10"/>
      <c r="C1028" s="20"/>
      <c r="D1028" s="1"/>
      <c r="E1028" s="19"/>
    </row>
    <row r="1029" spans="1:5" x14ac:dyDescent="0.2">
      <c r="A1029" s="7"/>
      <c r="B1029" s="10"/>
      <c r="C1029" s="20"/>
      <c r="D1029" s="1"/>
      <c r="E1029" s="19"/>
    </row>
    <row r="1030" spans="1:5" x14ac:dyDescent="0.2">
      <c r="A1030" s="7"/>
      <c r="B1030" s="10"/>
      <c r="C1030" s="20"/>
      <c r="D1030" s="1"/>
      <c r="E1030" s="19"/>
    </row>
    <row r="1031" spans="1:5" x14ac:dyDescent="0.2">
      <c r="A1031" s="7"/>
      <c r="B1031" s="10"/>
      <c r="C1031" s="20"/>
      <c r="D1031" s="1"/>
      <c r="E1031" s="19"/>
    </row>
    <row r="1032" spans="1:5" x14ac:dyDescent="0.2">
      <c r="A1032" s="7"/>
      <c r="B1032" s="10"/>
      <c r="C1032" s="20"/>
      <c r="D1032" s="1"/>
      <c r="E1032" s="19"/>
    </row>
    <row r="1033" spans="1:5" x14ac:dyDescent="0.2">
      <c r="A1033" s="7"/>
      <c r="B1033" s="10"/>
      <c r="C1033" s="20"/>
      <c r="D1033" s="1"/>
      <c r="E1033" s="19"/>
    </row>
    <row r="1034" spans="1:5" x14ac:dyDescent="0.2">
      <c r="A1034" s="7"/>
      <c r="B1034" s="10"/>
      <c r="C1034" s="20"/>
      <c r="D1034" s="1"/>
      <c r="E1034" s="19"/>
    </row>
    <row r="1035" spans="1:5" x14ac:dyDescent="0.2">
      <c r="A1035" s="7"/>
      <c r="B1035" s="10"/>
      <c r="C1035" s="20"/>
      <c r="D1035" s="1"/>
      <c r="E1035" s="19"/>
    </row>
    <row r="1036" spans="1:5" x14ac:dyDescent="0.2">
      <c r="A1036" s="7"/>
      <c r="B1036" s="10"/>
      <c r="C1036" s="20"/>
      <c r="D1036" s="1"/>
      <c r="E1036" s="19"/>
    </row>
    <row r="1037" spans="1:5" x14ac:dyDescent="0.2">
      <c r="A1037" s="7"/>
      <c r="B1037" s="10"/>
      <c r="C1037" s="20"/>
      <c r="D1037" s="1"/>
      <c r="E1037" s="19"/>
    </row>
    <row r="1038" spans="1:5" x14ac:dyDescent="0.2">
      <c r="A1038" s="7"/>
      <c r="B1038" s="10"/>
      <c r="C1038" s="20"/>
      <c r="D1038" s="1"/>
      <c r="E1038" s="19"/>
    </row>
    <row r="1039" spans="1:5" x14ac:dyDescent="0.2">
      <c r="A1039" s="7"/>
      <c r="B1039" s="10"/>
      <c r="C1039" s="20"/>
      <c r="D1039" s="1"/>
      <c r="E1039" s="19"/>
    </row>
    <row r="1040" spans="1:5" x14ac:dyDescent="0.2">
      <c r="A1040" s="7"/>
      <c r="B1040" s="10"/>
      <c r="C1040" s="20"/>
      <c r="D1040" s="1"/>
      <c r="E1040" s="19"/>
    </row>
    <row r="1041" spans="1:5" x14ac:dyDescent="0.2">
      <c r="A1041" s="7"/>
      <c r="B1041" s="10"/>
      <c r="C1041" s="20"/>
      <c r="D1041" s="1"/>
      <c r="E1041" s="19"/>
    </row>
    <row r="1042" spans="1:5" x14ac:dyDescent="0.2">
      <c r="A1042" s="7"/>
      <c r="B1042" s="10"/>
      <c r="C1042" s="20"/>
      <c r="D1042" s="1"/>
      <c r="E1042" s="19"/>
    </row>
    <row r="1043" spans="1:5" x14ac:dyDescent="0.2">
      <c r="A1043" s="7"/>
      <c r="B1043" s="10"/>
      <c r="C1043" s="20"/>
      <c r="D1043" s="1"/>
      <c r="E1043" s="19"/>
    </row>
    <row r="1044" spans="1:5" x14ac:dyDescent="0.2">
      <c r="A1044" s="7"/>
      <c r="B1044" s="10"/>
      <c r="C1044" s="20"/>
      <c r="D1044" s="1"/>
      <c r="E1044" s="19"/>
    </row>
    <row r="1045" spans="1:5" x14ac:dyDescent="0.2">
      <c r="A1045" s="7"/>
      <c r="B1045" s="10"/>
      <c r="C1045" s="20"/>
      <c r="D1045" s="1"/>
      <c r="E1045" s="19"/>
    </row>
    <row r="1046" spans="1:5" x14ac:dyDescent="0.2">
      <c r="A1046" s="7"/>
      <c r="B1046" s="10"/>
      <c r="C1046" s="20"/>
      <c r="D1046" s="1"/>
      <c r="E1046" s="19"/>
    </row>
    <row r="1047" spans="1:5" x14ac:dyDescent="0.2">
      <c r="A1047" s="7"/>
      <c r="B1047" s="10"/>
      <c r="C1047" s="20"/>
      <c r="D1047" s="1"/>
      <c r="E1047" s="19"/>
    </row>
    <row r="1048" spans="1:5" x14ac:dyDescent="0.2">
      <c r="A1048" s="7"/>
      <c r="B1048" s="10"/>
      <c r="C1048" s="20"/>
      <c r="D1048" s="1"/>
      <c r="E1048" s="19"/>
    </row>
    <row r="1049" spans="1:5" x14ac:dyDescent="0.2">
      <c r="A1049" s="7"/>
      <c r="B1049" s="10"/>
      <c r="C1049" s="20"/>
      <c r="D1049" s="1"/>
      <c r="E1049" s="19"/>
    </row>
    <row r="1050" spans="1:5" x14ac:dyDescent="0.2">
      <c r="A1050" s="7"/>
      <c r="B1050" s="10"/>
      <c r="C1050" s="20"/>
      <c r="D1050" s="1"/>
      <c r="E1050" s="19"/>
    </row>
    <row r="1051" spans="1:5" x14ac:dyDescent="0.2">
      <c r="A1051" s="7"/>
      <c r="B1051" s="10"/>
      <c r="C1051" s="20"/>
      <c r="D1051" s="1"/>
      <c r="E1051" s="19"/>
    </row>
    <row r="1052" spans="1:5" x14ac:dyDescent="0.2">
      <c r="A1052" s="7"/>
      <c r="B1052" s="10"/>
      <c r="C1052" s="20"/>
      <c r="D1052" s="1"/>
      <c r="E1052" s="19"/>
    </row>
    <row r="1053" spans="1:5" x14ac:dyDescent="0.2">
      <c r="A1053" s="7"/>
      <c r="B1053" s="10"/>
      <c r="C1053" s="20"/>
      <c r="D1053" s="1"/>
      <c r="E1053" s="19"/>
    </row>
    <row r="1054" spans="1:5" x14ac:dyDescent="0.2">
      <c r="A1054" s="7"/>
      <c r="B1054" s="10"/>
      <c r="C1054" s="20"/>
      <c r="D1054" s="1"/>
      <c r="E1054" s="19"/>
    </row>
    <row r="1055" spans="1:5" x14ac:dyDescent="0.2">
      <c r="A1055" s="7"/>
      <c r="B1055" s="10"/>
      <c r="C1055" s="20"/>
      <c r="D1055" s="1"/>
      <c r="E1055" s="19"/>
    </row>
    <row r="1056" spans="1:5" x14ac:dyDescent="0.2">
      <c r="A1056" s="7"/>
      <c r="B1056" s="10"/>
      <c r="C1056" s="20"/>
      <c r="D1056" s="1"/>
      <c r="E1056" s="19"/>
    </row>
    <row r="1057" spans="1:5" x14ac:dyDescent="0.2">
      <c r="A1057" s="7"/>
      <c r="B1057" s="10"/>
      <c r="C1057" s="20"/>
      <c r="D1057" s="1"/>
      <c r="E1057" s="19"/>
    </row>
    <row r="1058" spans="1:5" x14ac:dyDescent="0.2">
      <c r="A1058" s="7"/>
      <c r="B1058" s="10"/>
      <c r="C1058" s="20"/>
      <c r="D1058" s="1"/>
      <c r="E1058" s="19"/>
    </row>
    <row r="1059" spans="1:5" x14ac:dyDescent="0.2">
      <c r="A1059" s="7"/>
      <c r="B1059" s="10"/>
      <c r="C1059" s="20"/>
      <c r="D1059" s="1"/>
      <c r="E1059" s="19"/>
    </row>
    <row r="1060" spans="1:5" x14ac:dyDescent="0.2">
      <c r="A1060" s="7"/>
      <c r="B1060" s="10"/>
      <c r="C1060" s="20"/>
      <c r="D1060" s="1"/>
      <c r="E1060" s="19"/>
    </row>
    <row r="1061" spans="1:5" x14ac:dyDescent="0.2">
      <c r="A1061" s="7"/>
      <c r="B1061" s="10"/>
      <c r="C1061" s="20"/>
      <c r="D1061" s="1"/>
      <c r="E1061" s="19"/>
    </row>
    <row r="1062" spans="1:5" x14ac:dyDescent="0.2">
      <c r="A1062" s="7"/>
      <c r="B1062" s="10"/>
      <c r="C1062" s="20"/>
      <c r="D1062" s="1"/>
      <c r="E1062" s="19"/>
    </row>
    <row r="1063" spans="1:5" x14ac:dyDescent="0.2">
      <c r="A1063" s="7"/>
      <c r="B1063" s="10"/>
      <c r="C1063" s="20"/>
      <c r="D1063" s="1"/>
      <c r="E1063" s="19"/>
    </row>
    <row r="1064" spans="1:5" x14ac:dyDescent="0.2">
      <c r="A1064" s="7"/>
      <c r="B1064" s="10"/>
      <c r="C1064" s="20"/>
      <c r="D1064" s="1"/>
      <c r="E1064" s="19"/>
    </row>
    <row r="1065" spans="1:5" x14ac:dyDescent="0.2">
      <c r="A1065" s="7"/>
      <c r="B1065" s="10"/>
      <c r="C1065" s="20"/>
      <c r="D1065" s="1"/>
      <c r="E1065" s="19"/>
    </row>
    <row r="1066" spans="1:5" x14ac:dyDescent="0.2">
      <c r="A1066" s="7"/>
      <c r="B1066" s="10"/>
      <c r="C1066" s="20"/>
      <c r="D1066" s="1"/>
      <c r="E1066" s="19"/>
    </row>
    <row r="1067" spans="1:5" x14ac:dyDescent="0.2">
      <c r="A1067" s="7"/>
      <c r="B1067" s="10"/>
      <c r="C1067" s="20"/>
      <c r="D1067" s="1"/>
      <c r="E1067" s="19"/>
    </row>
    <row r="1068" spans="1:5" x14ac:dyDescent="0.2">
      <c r="A1068" s="7"/>
      <c r="B1068" s="10"/>
      <c r="C1068" s="20"/>
      <c r="D1068" s="1"/>
      <c r="E1068" s="19"/>
    </row>
    <row r="1069" spans="1:5" x14ac:dyDescent="0.2">
      <c r="A1069" s="7"/>
      <c r="B1069" s="10"/>
      <c r="C1069" s="20"/>
      <c r="D1069" s="1"/>
      <c r="E1069" s="19"/>
    </row>
    <row r="1070" spans="1:5" x14ac:dyDescent="0.2">
      <c r="A1070" s="7"/>
      <c r="B1070" s="10"/>
      <c r="C1070" s="20"/>
      <c r="D1070" s="1"/>
      <c r="E1070" s="19"/>
    </row>
    <row r="1071" spans="1:5" x14ac:dyDescent="0.2">
      <c r="A1071" s="7"/>
      <c r="B1071" s="10"/>
      <c r="C1071" s="20"/>
      <c r="D1071" s="1"/>
      <c r="E1071" s="19"/>
    </row>
    <row r="1072" spans="1:5" x14ac:dyDescent="0.2">
      <c r="A1072" s="7"/>
      <c r="B1072" s="10"/>
      <c r="C1072" s="20"/>
      <c r="D1072" s="1"/>
      <c r="E1072" s="19"/>
    </row>
    <row r="1073" spans="1:5" x14ac:dyDescent="0.2">
      <c r="A1073" s="7"/>
      <c r="B1073" s="10"/>
      <c r="C1073" s="20"/>
      <c r="D1073" s="1"/>
      <c r="E1073" s="19"/>
    </row>
    <row r="1074" spans="1:5" x14ac:dyDescent="0.2">
      <c r="A1074" s="7"/>
      <c r="B1074" s="10"/>
      <c r="C1074" s="20"/>
      <c r="D1074" s="1"/>
      <c r="E1074" s="19"/>
    </row>
    <row r="1075" spans="1:5" x14ac:dyDescent="0.2">
      <c r="A1075" s="7"/>
      <c r="B1075" s="10"/>
      <c r="C1075" s="20"/>
      <c r="D1075" s="1"/>
      <c r="E1075" s="19"/>
    </row>
    <row r="1076" spans="1:5" x14ac:dyDescent="0.2">
      <c r="A1076" s="7"/>
      <c r="B1076" s="10"/>
      <c r="C1076" s="20"/>
      <c r="D1076" s="1"/>
      <c r="E1076" s="19"/>
    </row>
    <row r="1077" spans="1:5" x14ac:dyDescent="0.2">
      <c r="A1077" s="7"/>
      <c r="B1077" s="10"/>
      <c r="C1077" s="20"/>
      <c r="D1077" s="1"/>
      <c r="E1077" s="19"/>
    </row>
    <row r="1078" spans="1:5" x14ac:dyDescent="0.2">
      <c r="A1078" s="7"/>
      <c r="B1078" s="10"/>
      <c r="C1078" s="20"/>
      <c r="D1078" s="1"/>
      <c r="E1078" s="19"/>
    </row>
    <row r="1079" spans="1:5" x14ac:dyDescent="0.2">
      <c r="A1079" s="7"/>
      <c r="B1079" s="10"/>
      <c r="C1079" s="20"/>
      <c r="D1079" s="1"/>
      <c r="E1079" s="19"/>
    </row>
    <row r="1080" spans="1:5" x14ac:dyDescent="0.2">
      <c r="A1080" s="7"/>
      <c r="B1080" s="10"/>
      <c r="C1080" s="20"/>
      <c r="D1080" s="1"/>
      <c r="E1080" s="19"/>
    </row>
    <row r="1081" spans="1:5" x14ac:dyDescent="0.2">
      <c r="A1081" s="7"/>
      <c r="B1081" s="10"/>
      <c r="C1081" s="20"/>
      <c r="D1081" s="1"/>
      <c r="E1081" s="19"/>
    </row>
    <row r="1082" spans="1:5" x14ac:dyDescent="0.2">
      <c r="A1082" s="7"/>
      <c r="B1082" s="10"/>
      <c r="C1082" s="20"/>
      <c r="D1082" s="1"/>
      <c r="E1082" s="19"/>
    </row>
    <row r="1083" spans="1:5" x14ac:dyDescent="0.2">
      <c r="A1083" s="7"/>
      <c r="B1083" s="10"/>
      <c r="C1083" s="20"/>
      <c r="D1083" s="1"/>
      <c r="E1083" s="19"/>
    </row>
    <row r="1084" spans="1:5" x14ac:dyDescent="0.2">
      <c r="A1084" s="7"/>
      <c r="B1084" s="10"/>
      <c r="C1084" s="20"/>
      <c r="D1084" s="1"/>
      <c r="E1084" s="19"/>
    </row>
    <row r="1085" spans="1:5" x14ac:dyDescent="0.2">
      <c r="A1085" s="7"/>
      <c r="B1085" s="10"/>
      <c r="C1085" s="20"/>
      <c r="D1085" s="1"/>
      <c r="E1085" s="19"/>
    </row>
    <row r="1086" spans="1:5" x14ac:dyDescent="0.2">
      <c r="A1086" s="7"/>
      <c r="B1086" s="10"/>
      <c r="C1086" s="20"/>
      <c r="D1086" s="1"/>
      <c r="E1086" s="19"/>
    </row>
    <row r="1087" spans="1:5" x14ac:dyDescent="0.2">
      <c r="A1087" s="7"/>
      <c r="B1087" s="10"/>
      <c r="C1087" s="20"/>
      <c r="D1087" s="1"/>
      <c r="E1087" s="19"/>
    </row>
    <row r="1088" spans="1:5" x14ac:dyDescent="0.2">
      <c r="A1088" s="7"/>
      <c r="B1088" s="10"/>
      <c r="C1088" s="20"/>
      <c r="D1088" s="1"/>
      <c r="E1088" s="19"/>
    </row>
    <row r="1089" spans="1:5" x14ac:dyDescent="0.2">
      <c r="A1089" s="7"/>
      <c r="B1089" s="10"/>
      <c r="C1089" s="20"/>
      <c r="D1089" s="1"/>
      <c r="E1089" s="19"/>
    </row>
    <row r="1090" spans="1:5" x14ac:dyDescent="0.2">
      <c r="A1090" s="7"/>
      <c r="B1090" s="10"/>
      <c r="C1090" s="20"/>
      <c r="D1090" s="1"/>
      <c r="E1090" s="19"/>
    </row>
    <row r="1091" spans="1:5" x14ac:dyDescent="0.2">
      <c r="A1091" s="7"/>
      <c r="B1091" s="10"/>
      <c r="C1091" s="20"/>
      <c r="D1091" s="1"/>
      <c r="E1091" s="19"/>
    </row>
    <row r="1092" spans="1:5" x14ac:dyDescent="0.2">
      <c r="A1092" s="7"/>
      <c r="B1092" s="10"/>
      <c r="C1092" s="20"/>
      <c r="D1092" s="1"/>
      <c r="E1092" s="19"/>
    </row>
    <row r="1093" spans="1:5" x14ac:dyDescent="0.2">
      <c r="A1093" s="7"/>
      <c r="B1093" s="10"/>
      <c r="C1093" s="20"/>
      <c r="D1093" s="1"/>
      <c r="E1093" s="19"/>
    </row>
    <row r="1094" spans="1:5" x14ac:dyDescent="0.2">
      <c r="A1094" s="7"/>
      <c r="B1094" s="10"/>
      <c r="C1094" s="20"/>
      <c r="D1094" s="1"/>
      <c r="E1094" s="19"/>
    </row>
    <row r="1095" spans="1:5" x14ac:dyDescent="0.2">
      <c r="A1095" s="7"/>
      <c r="B1095" s="10"/>
      <c r="C1095" s="20"/>
      <c r="D1095" s="1"/>
      <c r="E1095" s="19"/>
    </row>
    <row r="1096" spans="1:5" x14ac:dyDescent="0.2">
      <c r="A1096" s="7"/>
      <c r="B1096" s="10"/>
      <c r="C1096" s="20"/>
      <c r="D1096" s="1"/>
      <c r="E1096" s="19"/>
    </row>
    <row r="1097" spans="1:5" x14ac:dyDescent="0.2">
      <c r="A1097" s="7"/>
      <c r="B1097" s="10"/>
      <c r="C1097" s="20"/>
      <c r="D1097" s="1"/>
      <c r="E1097" s="19"/>
    </row>
    <row r="1098" spans="1:5" x14ac:dyDescent="0.2">
      <c r="A1098" s="7"/>
      <c r="B1098" s="10"/>
      <c r="C1098" s="20"/>
      <c r="D1098" s="1"/>
      <c r="E1098" s="19"/>
    </row>
    <row r="1099" spans="1:5" x14ac:dyDescent="0.2">
      <c r="A1099" s="7"/>
      <c r="B1099" s="10"/>
      <c r="C1099" s="20"/>
      <c r="D1099" s="1"/>
      <c r="E1099" s="19"/>
    </row>
    <row r="1100" spans="1:5" x14ac:dyDescent="0.2">
      <c r="A1100" s="7"/>
      <c r="B1100" s="10"/>
      <c r="C1100" s="20"/>
      <c r="D1100" s="1"/>
      <c r="E1100" s="19"/>
    </row>
    <row r="1101" spans="1:5" x14ac:dyDescent="0.2">
      <c r="A1101" s="7"/>
      <c r="B1101" s="10"/>
      <c r="C1101" s="20"/>
      <c r="D1101" s="1"/>
      <c r="E1101" s="19"/>
    </row>
    <row r="1102" spans="1:5" x14ac:dyDescent="0.2">
      <c r="A1102" s="7"/>
      <c r="B1102" s="10"/>
      <c r="C1102" s="20"/>
      <c r="D1102" s="1"/>
      <c r="E1102" s="19"/>
    </row>
    <row r="1103" spans="1:5" x14ac:dyDescent="0.2">
      <c r="A1103" s="7"/>
      <c r="B1103" s="10"/>
      <c r="C1103" s="20"/>
      <c r="D1103" s="1"/>
      <c r="E1103" s="19"/>
    </row>
    <row r="1104" spans="1:5" x14ac:dyDescent="0.2">
      <c r="A1104" s="7"/>
      <c r="B1104" s="10"/>
      <c r="C1104" s="20"/>
      <c r="D1104" s="1"/>
      <c r="E1104" s="19"/>
    </row>
    <row r="1105" spans="1:5" x14ac:dyDescent="0.2">
      <c r="A1105" s="7"/>
      <c r="B1105" s="10"/>
      <c r="C1105" s="20"/>
      <c r="D1105" s="1"/>
      <c r="E1105" s="19"/>
    </row>
    <row r="1106" spans="1:5" x14ac:dyDescent="0.2">
      <c r="A1106" s="7"/>
      <c r="B1106" s="10"/>
      <c r="C1106" s="20"/>
      <c r="D1106" s="1"/>
      <c r="E1106" s="19"/>
    </row>
    <row r="1107" spans="1:5" x14ac:dyDescent="0.2">
      <c r="A1107" s="7"/>
      <c r="B1107" s="10"/>
      <c r="C1107" s="20"/>
      <c r="D1107" s="1"/>
      <c r="E1107" s="19"/>
    </row>
    <row r="1108" spans="1:5" x14ac:dyDescent="0.2">
      <c r="A1108" s="7"/>
      <c r="B1108" s="10"/>
      <c r="C1108" s="20"/>
      <c r="D1108" s="1"/>
      <c r="E1108" s="19"/>
    </row>
    <row r="1109" spans="1:5" x14ac:dyDescent="0.2">
      <c r="A1109" s="7"/>
      <c r="B1109" s="10"/>
      <c r="C1109" s="20"/>
      <c r="D1109" s="1"/>
      <c r="E1109" s="19"/>
    </row>
    <row r="1110" spans="1:5" x14ac:dyDescent="0.2">
      <c r="A1110" s="7"/>
      <c r="B1110" s="10"/>
      <c r="C1110" s="20"/>
      <c r="D1110" s="1"/>
      <c r="E1110" s="19"/>
    </row>
    <row r="1111" spans="1:5" x14ac:dyDescent="0.2">
      <c r="A1111" s="7"/>
      <c r="B1111" s="10"/>
      <c r="C1111" s="20"/>
      <c r="D1111" s="1"/>
      <c r="E1111" s="19"/>
    </row>
    <row r="1112" spans="1:5" x14ac:dyDescent="0.2">
      <c r="A1112" s="7"/>
      <c r="B1112" s="10"/>
      <c r="C1112" s="20"/>
      <c r="D1112" s="1"/>
      <c r="E1112" s="19"/>
    </row>
    <row r="1113" spans="1:5" x14ac:dyDescent="0.2">
      <c r="A1113" s="7"/>
      <c r="B1113" s="10"/>
      <c r="C1113" s="20"/>
      <c r="D1113" s="1"/>
      <c r="E1113" s="19"/>
    </row>
    <row r="1114" spans="1:5" x14ac:dyDescent="0.2">
      <c r="A1114" s="7"/>
      <c r="B1114" s="10"/>
      <c r="C1114" s="20"/>
      <c r="D1114" s="1"/>
      <c r="E1114" s="19"/>
    </row>
    <row r="1115" spans="1:5" x14ac:dyDescent="0.2">
      <c r="A1115" s="7"/>
      <c r="B1115" s="10"/>
      <c r="C1115" s="20"/>
      <c r="D1115" s="1"/>
      <c r="E1115" s="19"/>
    </row>
    <row r="1116" spans="1:5" x14ac:dyDescent="0.2">
      <c r="A1116" s="7"/>
      <c r="B1116" s="10"/>
      <c r="C1116" s="20"/>
      <c r="D1116" s="1"/>
      <c r="E1116" s="19"/>
    </row>
    <row r="1117" spans="1:5" x14ac:dyDescent="0.2">
      <c r="A1117" s="7"/>
      <c r="B1117" s="10"/>
      <c r="C1117" s="20"/>
      <c r="D1117" s="1"/>
      <c r="E1117" s="19"/>
    </row>
    <row r="1118" spans="1:5" x14ac:dyDescent="0.2">
      <c r="A1118" s="7"/>
      <c r="B1118" s="10"/>
      <c r="C1118" s="20"/>
      <c r="D1118" s="1"/>
      <c r="E1118" s="19"/>
    </row>
    <row r="1119" spans="1:5" x14ac:dyDescent="0.2">
      <c r="A1119" s="7"/>
      <c r="B1119" s="10"/>
      <c r="C1119" s="20"/>
      <c r="D1119" s="1"/>
      <c r="E1119" s="19"/>
    </row>
    <row r="1120" spans="1:5" x14ac:dyDescent="0.2">
      <c r="A1120" s="7"/>
      <c r="B1120" s="10"/>
      <c r="C1120" s="20"/>
      <c r="D1120" s="1"/>
      <c r="E1120" s="19"/>
    </row>
    <row r="1121" spans="1:5" x14ac:dyDescent="0.2">
      <c r="A1121" s="7"/>
      <c r="B1121" s="10"/>
      <c r="C1121" s="20"/>
      <c r="D1121" s="1"/>
      <c r="E1121" s="19"/>
    </row>
    <row r="1122" spans="1:5" x14ac:dyDescent="0.2">
      <c r="A1122" s="7"/>
      <c r="B1122" s="10"/>
      <c r="C1122" s="20"/>
      <c r="D1122" s="1"/>
      <c r="E1122" s="19"/>
    </row>
    <row r="1123" spans="1:5" x14ac:dyDescent="0.2">
      <c r="A1123" s="7"/>
      <c r="B1123" s="10"/>
      <c r="C1123" s="20"/>
      <c r="D1123" s="1"/>
      <c r="E1123" s="19"/>
    </row>
    <row r="1124" spans="1:5" x14ac:dyDescent="0.2">
      <c r="A1124" s="7"/>
      <c r="B1124" s="10"/>
      <c r="C1124" s="20"/>
      <c r="D1124" s="1"/>
      <c r="E1124" s="19"/>
    </row>
    <row r="1125" spans="1:5" x14ac:dyDescent="0.2">
      <c r="A1125" s="7"/>
      <c r="B1125" s="10"/>
      <c r="C1125" s="20"/>
      <c r="D1125" s="1"/>
      <c r="E1125" s="19"/>
    </row>
    <row r="1126" spans="1:5" x14ac:dyDescent="0.2">
      <c r="A1126" s="7"/>
      <c r="B1126" s="10"/>
      <c r="C1126" s="20"/>
      <c r="D1126" s="1"/>
      <c r="E1126" s="19"/>
    </row>
    <row r="1127" spans="1:5" x14ac:dyDescent="0.2">
      <c r="A1127" s="7"/>
      <c r="B1127" s="10"/>
      <c r="C1127" s="20"/>
      <c r="D1127" s="1"/>
      <c r="E1127" s="19"/>
    </row>
    <row r="1128" spans="1:5" x14ac:dyDescent="0.2">
      <c r="A1128" s="7"/>
      <c r="B1128" s="10"/>
      <c r="C1128" s="20"/>
      <c r="D1128" s="1"/>
      <c r="E1128" s="19"/>
    </row>
    <row r="1129" spans="1:5" x14ac:dyDescent="0.2">
      <c r="A1129" s="7"/>
      <c r="B1129" s="10"/>
      <c r="C1129" s="20"/>
      <c r="D1129" s="1"/>
      <c r="E1129" s="19"/>
    </row>
    <row r="1130" spans="1:5" x14ac:dyDescent="0.2">
      <c r="A1130" s="7"/>
      <c r="B1130" s="10"/>
      <c r="C1130" s="20"/>
      <c r="D1130" s="1"/>
      <c r="E1130" s="19"/>
    </row>
    <row r="1131" spans="1:5" x14ac:dyDescent="0.2">
      <c r="A1131" s="7"/>
      <c r="B1131" s="10"/>
      <c r="C1131" s="20"/>
      <c r="D1131" s="1"/>
      <c r="E1131" s="19"/>
    </row>
    <row r="1132" spans="1:5" x14ac:dyDescent="0.2">
      <c r="A1132" s="7"/>
      <c r="B1132" s="10"/>
      <c r="C1132" s="20"/>
      <c r="D1132" s="1"/>
      <c r="E1132" s="19"/>
    </row>
    <row r="1133" spans="1:5" x14ac:dyDescent="0.2">
      <c r="A1133" s="7"/>
      <c r="B1133" s="10"/>
      <c r="C1133" s="20"/>
      <c r="D1133" s="1"/>
      <c r="E1133" s="19"/>
    </row>
    <row r="1134" spans="1:5" x14ac:dyDescent="0.2">
      <c r="A1134" s="7"/>
      <c r="B1134" s="10"/>
      <c r="C1134" s="20"/>
      <c r="D1134" s="1"/>
      <c r="E1134" s="19"/>
    </row>
    <row r="1135" spans="1:5" x14ac:dyDescent="0.2">
      <c r="A1135" s="7"/>
      <c r="B1135" s="10"/>
      <c r="C1135" s="20"/>
      <c r="D1135" s="1"/>
      <c r="E1135" s="19"/>
    </row>
    <row r="1136" spans="1:5" x14ac:dyDescent="0.2">
      <c r="A1136" s="7"/>
      <c r="B1136" s="10"/>
      <c r="C1136" s="20"/>
      <c r="D1136" s="1"/>
      <c r="E1136" s="19"/>
    </row>
    <row r="1137" spans="1:5" x14ac:dyDescent="0.2">
      <c r="A1137" s="7"/>
      <c r="B1137" s="10"/>
      <c r="C1137" s="20"/>
      <c r="D1137" s="1"/>
      <c r="E1137" s="19"/>
    </row>
    <row r="1138" spans="1:5" x14ac:dyDescent="0.2">
      <c r="A1138" s="7"/>
      <c r="B1138" s="10"/>
      <c r="C1138" s="20"/>
      <c r="D1138" s="1"/>
      <c r="E1138" s="19"/>
    </row>
    <row r="1139" spans="1:5" x14ac:dyDescent="0.2">
      <c r="A1139" s="7"/>
      <c r="B1139" s="10"/>
      <c r="C1139" s="20"/>
      <c r="D1139" s="1"/>
      <c r="E1139" s="19"/>
    </row>
    <row r="1140" spans="1:5" x14ac:dyDescent="0.2">
      <c r="A1140" s="7"/>
      <c r="B1140" s="10"/>
      <c r="C1140" s="20"/>
      <c r="D1140" s="1"/>
      <c r="E1140" s="19"/>
    </row>
    <row r="1141" spans="1:5" x14ac:dyDescent="0.2">
      <c r="A1141" s="7"/>
      <c r="B1141" s="10"/>
      <c r="C1141" s="20"/>
      <c r="D1141" s="1"/>
      <c r="E1141" s="19"/>
    </row>
    <row r="1142" spans="1:5" x14ac:dyDescent="0.2">
      <c r="A1142" s="7"/>
      <c r="B1142" s="10"/>
      <c r="C1142" s="20"/>
      <c r="D1142" s="1"/>
      <c r="E1142" s="19"/>
    </row>
    <row r="1143" spans="1:5" x14ac:dyDescent="0.2">
      <c r="A1143" s="7"/>
      <c r="B1143" s="10"/>
      <c r="C1143" s="20"/>
      <c r="D1143" s="1"/>
      <c r="E1143" s="19"/>
    </row>
    <row r="1144" spans="1:5" x14ac:dyDescent="0.2">
      <c r="A1144" s="7"/>
      <c r="B1144" s="10"/>
      <c r="C1144" s="20"/>
      <c r="D1144" s="1"/>
      <c r="E1144" s="19"/>
    </row>
    <row r="1145" spans="1:5" x14ac:dyDescent="0.2">
      <c r="A1145" s="7"/>
      <c r="B1145" s="10"/>
      <c r="C1145" s="20"/>
      <c r="D1145" s="1"/>
      <c r="E1145" s="19"/>
    </row>
    <row r="1146" spans="1:5" x14ac:dyDescent="0.2">
      <c r="A1146" s="7"/>
      <c r="B1146" s="10"/>
      <c r="C1146" s="20"/>
      <c r="D1146" s="1"/>
      <c r="E1146" s="19"/>
    </row>
    <row r="1147" spans="1:5" x14ac:dyDescent="0.2">
      <c r="A1147" s="7"/>
      <c r="B1147" s="10"/>
      <c r="C1147" s="20"/>
      <c r="D1147" s="1"/>
      <c r="E1147" s="19"/>
    </row>
    <row r="1148" spans="1:5" x14ac:dyDescent="0.2">
      <c r="A1148" s="7"/>
      <c r="B1148" s="10"/>
      <c r="C1148" s="20"/>
      <c r="D1148" s="1"/>
      <c r="E1148" s="19"/>
    </row>
    <row r="1149" spans="1:5" x14ac:dyDescent="0.2">
      <c r="A1149" s="7"/>
      <c r="B1149" s="10"/>
      <c r="C1149" s="20"/>
      <c r="D1149" s="1"/>
      <c r="E1149" s="19"/>
    </row>
    <row r="1150" spans="1:5" x14ac:dyDescent="0.2">
      <c r="A1150" s="7"/>
      <c r="B1150" s="10"/>
      <c r="C1150" s="20"/>
      <c r="D1150" s="1"/>
      <c r="E1150" s="19"/>
    </row>
    <row r="1151" spans="1:5" x14ac:dyDescent="0.2">
      <c r="A1151" s="7"/>
      <c r="B1151" s="10"/>
      <c r="C1151" s="20"/>
      <c r="D1151" s="1"/>
      <c r="E1151" s="19"/>
    </row>
    <row r="1152" spans="1:5" x14ac:dyDescent="0.2">
      <c r="A1152" s="7"/>
      <c r="B1152" s="10"/>
      <c r="C1152" s="20"/>
      <c r="D1152" s="1"/>
      <c r="E1152" s="19"/>
    </row>
    <row r="1153" spans="1:5" x14ac:dyDescent="0.2">
      <c r="A1153" s="7"/>
      <c r="B1153" s="10"/>
      <c r="C1153" s="20"/>
      <c r="D1153" s="1"/>
      <c r="E1153" s="19"/>
    </row>
    <row r="1154" spans="1:5" x14ac:dyDescent="0.2">
      <c r="A1154" s="7"/>
      <c r="B1154" s="10"/>
      <c r="C1154" s="20"/>
      <c r="D1154" s="1"/>
      <c r="E1154" s="19"/>
    </row>
    <row r="1155" spans="1:5" x14ac:dyDescent="0.2">
      <c r="A1155" s="7"/>
      <c r="B1155" s="10"/>
      <c r="C1155" s="20"/>
      <c r="D1155" s="1"/>
      <c r="E1155" s="19"/>
    </row>
    <row r="1156" spans="1:5" x14ac:dyDescent="0.2">
      <c r="A1156" s="7"/>
      <c r="B1156" s="10"/>
      <c r="C1156" s="20"/>
      <c r="D1156" s="1"/>
      <c r="E1156" s="19"/>
    </row>
    <row r="1157" spans="1:5" x14ac:dyDescent="0.2">
      <c r="A1157" s="7"/>
      <c r="B1157" s="10"/>
      <c r="C1157" s="20"/>
      <c r="D1157" s="1"/>
      <c r="E1157" s="19"/>
    </row>
    <row r="1158" spans="1:5" x14ac:dyDescent="0.2">
      <c r="A1158" s="7"/>
      <c r="B1158" s="10"/>
      <c r="C1158" s="20"/>
      <c r="D1158" s="1"/>
      <c r="E1158" s="19"/>
    </row>
    <row r="1159" spans="1:5" x14ac:dyDescent="0.2">
      <c r="A1159" s="7"/>
      <c r="B1159" s="10"/>
      <c r="C1159" s="20"/>
      <c r="D1159" s="1"/>
      <c r="E1159" s="19"/>
    </row>
    <row r="1160" spans="1:5" x14ac:dyDescent="0.2">
      <c r="A1160" s="7"/>
      <c r="B1160" s="10"/>
      <c r="C1160" s="20"/>
      <c r="D1160" s="1"/>
      <c r="E1160" s="19"/>
    </row>
    <row r="1161" spans="1:5" x14ac:dyDescent="0.2">
      <c r="A1161" s="7"/>
      <c r="B1161" s="10"/>
      <c r="C1161" s="20"/>
      <c r="D1161" s="1"/>
      <c r="E1161" s="19"/>
    </row>
    <row r="1162" spans="1:5" x14ac:dyDescent="0.2">
      <c r="A1162" s="7"/>
      <c r="B1162" s="10"/>
      <c r="C1162" s="20"/>
      <c r="D1162" s="1"/>
      <c r="E1162" s="19"/>
    </row>
    <row r="1163" spans="1:5" x14ac:dyDescent="0.2">
      <c r="A1163" s="7"/>
      <c r="B1163" s="10"/>
      <c r="C1163" s="20"/>
      <c r="D1163" s="1"/>
      <c r="E1163" s="19"/>
    </row>
    <row r="1164" spans="1:5" x14ac:dyDescent="0.2">
      <c r="A1164" s="7"/>
      <c r="B1164" s="10"/>
      <c r="C1164" s="20"/>
      <c r="D1164" s="1"/>
      <c r="E1164" s="19"/>
    </row>
    <row r="1165" spans="1:5" x14ac:dyDescent="0.2">
      <c r="A1165" s="7"/>
      <c r="B1165" s="10"/>
      <c r="C1165" s="20"/>
      <c r="D1165" s="1"/>
      <c r="E1165" s="19"/>
    </row>
    <row r="1166" spans="1:5" x14ac:dyDescent="0.2">
      <c r="A1166" s="7"/>
      <c r="B1166" s="10"/>
      <c r="C1166" s="20"/>
      <c r="D1166" s="1"/>
      <c r="E1166" s="19"/>
    </row>
    <row r="1167" spans="1:5" x14ac:dyDescent="0.2">
      <c r="A1167" s="7"/>
      <c r="B1167" s="10"/>
      <c r="C1167" s="20"/>
      <c r="D1167" s="1"/>
      <c r="E1167" s="19"/>
    </row>
    <row r="1168" spans="1:5" x14ac:dyDescent="0.2">
      <c r="A1168" s="7"/>
      <c r="B1168" s="10"/>
      <c r="C1168" s="20"/>
      <c r="D1168" s="1"/>
      <c r="E1168" s="19"/>
    </row>
    <row r="1169" spans="1:5" x14ac:dyDescent="0.2">
      <c r="A1169" s="7"/>
      <c r="B1169" s="10"/>
      <c r="C1169" s="20"/>
      <c r="D1169" s="1"/>
      <c r="E1169" s="19"/>
    </row>
    <row r="1170" spans="1:5" x14ac:dyDescent="0.2">
      <c r="A1170" s="7"/>
      <c r="B1170" s="10"/>
      <c r="C1170" s="20"/>
      <c r="D1170" s="1"/>
      <c r="E1170" s="19"/>
    </row>
    <row r="1171" spans="1:5" x14ac:dyDescent="0.2">
      <c r="A1171" s="7"/>
      <c r="B1171" s="10"/>
      <c r="C1171" s="20"/>
      <c r="D1171" s="1"/>
      <c r="E1171" s="19"/>
    </row>
    <row r="1172" spans="1:5" x14ac:dyDescent="0.2">
      <c r="A1172" s="7"/>
      <c r="B1172" s="10"/>
      <c r="C1172" s="20"/>
      <c r="D1172" s="1"/>
      <c r="E1172" s="19"/>
    </row>
    <row r="1173" spans="1:5" x14ac:dyDescent="0.2">
      <c r="A1173" s="7"/>
      <c r="B1173" s="10"/>
      <c r="C1173" s="20"/>
      <c r="D1173" s="1"/>
      <c r="E1173" s="19"/>
    </row>
    <row r="1174" spans="1:5" x14ac:dyDescent="0.2">
      <c r="A1174" s="7"/>
      <c r="B1174" s="10"/>
      <c r="C1174" s="20"/>
      <c r="D1174" s="1"/>
      <c r="E1174" s="19"/>
    </row>
    <row r="1175" spans="1:5" x14ac:dyDescent="0.2">
      <c r="A1175" s="7"/>
      <c r="B1175" s="10"/>
      <c r="C1175" s="20"/>
      <c r="D1175" s="1"/>
      <c r="E1175" s="19"/>
    </row>
    <row r="1176" spans="1:5" x14ac:dyDescent="0.2">
      <c r="A1176" s="7"/>
      <c r="B1176" s="10"/>
      <c r="C1176" s="20"/>
      <c r="D1176" s="1"/>
      <c r="E1176" s="19"/>
    </row>
    <row r="1177" spans="1:5" x14ac:dyDescent="0.2">
      <c r="A1177" s="7"/>
      <c r="B1177" s="10"/>
      <c r="C1177" s="20"/>
      <c r="D1177" s="1"/>
      <c r="E1177" s="19"/>
    </row>
    <row r="1178" spans="1:5" x14ac:dyDescent="0.2">
      <c r="A1178" s="7"/>
      <c r="B1178" s="10"/>
      <c r="C1178" s="20"/>
      <c r="D1178" s="1"/>
      <c r="E1178" s="19"/>
    </row>
    <row r="1179" spans="1:5" x14ac:dyDescent="0.2">
      <c r="A1179" s="7"/>
      <c r="B1179" s="10"/>
      <c r="C1179" s="20"/>
      <c r="D1179" s="1"/>
      <c r="E1179" s="19"/>
    </row>
    <row r="1180" spans="1:5" x14ac:dyDescent="0.2">
      <c r="A1180" s="7"/>
      <c r="B1180" s="10"/>
      <c r="C1180" s="20"/>
      <c r="D1180" s="1"/>
      <c r="E1180" s="19"/>
    </row>
    <row r="1181" spans="1:5" x14ac:dyDescent="0.2">
      <c r="A1181" s="7"/>
      <c r="B1181" s="10"/>
      <c r="C1181" s="20"/>
      <c r="D1181" s="1"/>
      <c r="E1181" s="19"/>
    </row>
    <row r="1182" spans="1:5" x14ac:dyDescent="0.2">
      <c r="A1182" s="7"/>
      <c r="B1182" s="10"/>
      <c r="C1182" s="20"/>
      <c r="D1182" s="1"/>
      <c r="E1182" s="19"/>
    </row>
    <row r="1183" spans="1:5" x14ac:dyDescent="0.2">
      <c r="A1183" s="7"/>
      <c r="B1183" s="10"/>
      <c r="C1183" s="20"/>
      <c r="D1183" s="1"/>
      <c r="E1183" s="19"/>
    </row>
    <row r="1184" spans="1:5" x14ac:dyDescent="0.2">
      <c r="A1184" s="7"/>
      <c r="B1184" s="10"/>
      <c r="C1184" s="20"/>
      <c r="D1184" s="1"/>
      <c r="E1184" s="19"/>
    </row>
    <row r="1185" spans="1:5" x14ac:dyDescent="0.2">
      <c r="A1185" s="7"/>
      <c r="B1185" s="10"/>
      <c r="C1185" s="20"/>
      <c r="D1185" s="1"/>
      <c r="E1185" s="19"/>
    </row>
    <row r="1186" spans="1:5" x14ac:dyDescent="0.2">
      <c r="A1186" s="7"/>
      <c r="B1186" s="10"/>
      <c r="C1186" s="20"/>
      <c r="D1186" s="1"/>
      <c r="E1186" s="19"/>
    </row>
    <row r="1187" spans="1:5" x14ac:dyDescent="0.2">
      <c r="A1187" s="7"/>
      <c r="B1187" s="10"/>
      <c r="C1187" s="20"/>
      <c r="D1187" s="1"/>
      <c r="E1187" s="19"/>
    </row>
    <row r="1188" spans="1:5" x14ac:dyDescent="0.2">
      <c r="A1188" s="7"/>
      <c r="B1188" s="10"/>
      <c r="C1188" s="20"/>
      <c r="D1188" s="1"/>
      <c r="E1188" s="19"/>
    </row>
    <row r="1189" spans="1:5" x14ac:dyDescent="0.2">
      <c r="A1189" s="7"/>
      <c r="B1189" s="10"/>
      <c r="C1189" s="20"/>
      <c r="D1189" s="1"/>
      <c r="E1189" s="19"/>
    </row>
    <row r="1190" spans="1:5" x14ac:dyDescent="0.2">
      <c r="A1190" s="7"/>
      <c r="B1190" s="10"/>
      <c r="C1190" s="20"/>
      <c r="D1190" s="1"/>
      <c r="E1190" s="19"/>
    </row>
    <row r="1191" spans="1:5" x14ac:dyDescent="0.2">
      <c r="A1191" s="7"/>
      <c r="B1191" s="10"/>
      <c r="C1191" s="20"/>
      <c r="D1191" s="1"/>
      <c r="E1191" s="19"/>
    </row>
    <row r="1192" spans="1:5" x14ac:dyDescent="0.2">
      <c r="A1192" s="7"/>
      <c r="B1192" s="10"/>
      <c r="C1192" s="20"/>
      <c r="D1192" s="1"/>
      <c r="E1192" s="19"/>
    </row>
    <row r="1193" spans="1:5" x14ac:dyDescent="0.2">
      <c r="A1193" s="7"/>
      <c r="B1193" s="10"/>
      <c r="C1193" s="20"/>
      <c r="D1193" s="1"/>
      <c r="E1193" s="19"/>
    </row>
    <row r="1194" spans="1:5" x14ac:dyDescent="0.2">
      <c r="A1194" s="7"/>
      <c r="B1194" s="10"/>
      <c r="C1194" s="20"/>
      <c r="D1194" s="1"/>
      <c r="E1194" s="19"/>
    </row>
    <row r="1195" spans="1:5" x14ac:dyDescent="0.2">
      <c r="A1195" s="7"/>
      <c r="B1195" s="10"/>
      <c r="C1195" s="20"/>
      <c r="D1195" s="1"/>
      <c r="E1195" s="19"/>
    </row>
    <row r="1196" spans="1:5" x14ac:dyDescent="0.2">
      <c r="A1196" s="7"/>
      <c r="B1196" s="10"/>
      <c r="C1196" s="20"/>
      <c r="D1196" s="1"/>
      <c r="E1196" s="19"/>
    </row>
    <row r="1197" spans="1:5" x14ac:dyDescent="0.2">
      <c r="A1197" s="7"/>
      <c r="B1197" s="10"/>
      <c r="C1197" s="20"/>
      <c r="D1197" s="1"/>
      <c r="E1197" s="19"/>
    </row>
    <row r="1198" spans="1:5" x14ac:dyDescent="0.2">
      <c r="A1198" s="7"/>
      <c r="B1198" s="10"/>
      <c r="C1198" s="20"/>
      <c r="D1198" s="1"/>
      <c r="E1198" s="19"/>
    </row>
    <row r="1199" spans="1:5" x14ac:dyDescent="0.2">
      <c r="A1199" s="7"/>
      <c r="B1199" s="10"/>
      <c r="C1199" s="20"/>
      <c r="D1199" s="1"/>
      <c r="E1199" s="19"/>
    </row>
    <row r="1200" spans="1:5" x14ac:dyDescent="0.2">
      <c r="A1200" s="7"/>
      <c r="B1200" s="10"/>
      <c r="C1200" s="20"/>
      <c r="D1200" s="1"/>
      <c r="E1200" s="19"/>
    </row>
    <row r="1201" spans="1:5" x14ac:dyDescent="0.2">
      <c r="A1201" s="7"/>
      <c r="B1201" s="10"/>
      <c r="C1201" s="20"/>
      <c r="D1201" s="1"/>
      <c r="E1201" s="19"/>
    </row>
    <row r="1202" spans="1:5" x14ac:dyDescent="0.2">
      <c r="A1202" s="7"/>
      <c r="B1202" s="10"/>
      <c r="C1202" s="20"/>
      <c r="D1202" s="1"/>
      <c r="E1202" s="19"/>
    </row>
    <row r="1203" spans="1:5" x14ac:dyDescent="0.2">
      <c r="A1203" s="7"/>
      <c r="B1203" s="10"/>
      <c r="C1203" s="20"/>
      <c r="D1203" s="1"/>
      <c r="E1203" s="19"/>
    </row>
    <row r="1204" spans="1:5" x14ac:dyDescent="0.2">
      <c r="A1204" s="7"/>
      <c r="B1204" s="10"/>
      <c r="C1204" s="20"/>
      <c r="D1204" s="1"/>
      <c r="E1204" s="19"/>
    </row>
    <row r="1205" spans="1:5" x14ac:dyDescent="0.2">
      <c r="A1205" s="7"/>
      <c r="B1205" s="10"/>
      <c r="C1205" s="20"/>
      <c r="D1205" s="1"/>
      <c r="E1205" s="19"/>
    </row>
    <row r="1206" spans="1:5" x14ac:dyDescent="0.2">
      <c r="A1206" s="7"/>
      <c r="B1206" s="10"/>
      <c r="C1206" s="20"/>
      <c r="D1206" s="1"/>
      <c r="E1206" s="19"/>
    </row>
    <row r="1207" spans="1:5" x14ac:dyDescent="0.2">
      <c r="A1207" s="7"/>
      <c r="B1207" s="10"/>
      <c r="C1207" s="20"/>
      <c r="D1207" s="1"/>
      <c r="E1207" s="19"/>
    </row>
    <row r="1208" spans="1:5" x14ac:dyDescent="0.2">
      <c r="A1208" s="7"/>
      <c r="B1208" s="10"/>
      <c r="C1208" s="20"/>
      <c r="D1208" s="1"/>
      <c r="E1208" s="19"/>
    </row>
    <row r="1209" spans="1:5" x14ac:dyDescent="0.2">
      <c r="A1209" s="7"/>
      <c r="B1209" s="10"/>
      <c r="C1209" s="20"/>
      <c r="D1209" s="1"/>
      <c r="E1209" s="19"/>
    </row>
    <row r="1210" spans="1:5" x14ac:dyDescent="0.2">
      <c r="A1210" s="7"/>
      <c r="B1210" s="10"/>
      <c r="C1210" s="20"/>
      <c r="D1210" s="1"/>
      <c r="E1210" s="19"/>
    </row>
    <row r="1211" spans="1:5" x14ac:dyDescent="0.2">
      <c r="A1211" s="7"/>
      <c r="B1211" s="10"/>
      <c r="C1211" s="20"/>
      <c r="D1211" s="1"/>
      <c r="E1211" s="19"/>
    </row>
    <row r="1212" spans="1:5" x14ac:dyDescent="0.2">
      <c r="A1212" s="7"/>
      <c r="B1212" s="10"/>
      <c r="C1212" s="20"/>
      <c r="D1212" s="1"/>
      <c r="E1212" s="19"/>
    </row>
    <row r="1213" spans="1:5" x14ac:dyDescent="0.2">
      <c r="A1213" s="7"/>
      <c r="B1213" s="10"/>
      <c r="C1213" s="20"/>
      <c r="D1213" s="1"/>
      <c r="E1213" s="19"/>
    </row>
    <row r="1214" spans="1:5" x14ac:dyDescent="0.2">
      <c r="A1214" s="7"/>
      <c r="B1214" s="10"/>
      <c r="C1214" s="20"/>
      <c r="D1214" s="1"/>
      <c r="E1214" s="19"/>
    </row>
    <row r="1215" spans="1:5" x14ac:dyDescent="0.2">
      <c r="A1215" s="7"/>
      <c r="B1215" s="10"/>
      <c r="C1215" s="20"/>
      <c r="D1215" s="1"/>
      <c r="E1215" s="19"/>
    </row>
    <row r="1216" spans="1:5" x14ac:dyDescent="0.2">
      <c r="A1216" s="7"/>
      <c r="B1216" s="10"/>
      <c r="C1216" s="20"/>
      <c r="D1216" s="1"/>
      <c r="E1216" s="19"/>
    </row>
    <row r="1217" spans="1:5" x14ac:dyDescent="0.2">
      <c r="A1217" s="7"/>
      <c r="B1217" s="10"/>
      <c r="C1217" s="20"/>
      <c r="D1217" s="1"/>
      <c r="E1217" s="19"/>
    </row>
    <row r="1218" spans="1:5" x14ac:dyDescent="0.2">
      <c r="A1218" s="7"/>
      <c r="B1218" s="10"/>
      <c r="C1218" s="20"/>
      <c r="D1218" s="1"/>
      <c r="E1218" s="19"/>
    </row>
    <row r="1219" spans="1:5" x14ac:dyDescent="0.2">
      <c r="A1219" s="7"/>
      <c r="B1219" s="10"/>
      <c r="C1219" s="20"/>
      <c r="D1219" s="1"/>
      <c r="E1219" s="19"/>
    </row>
    <row r="1220" spans="1:5" x14ac:dyDescent="0.2">
      <c r="A1220" s="7"/>
      <c r="B1220" s="10"/>
      <c r="C1220" s="20"/>
      <c r="D1220" s="1"/>
      <c r="E1220" s="19"/>
    </row>
    <row r="1221" spans="1:5" x14ac:dyDescent="0.2">
      <c r="A1221" s="7"/>
      <c r="B1221" s="10"/>
      <c r="C1221" s="20"/>
      <c r="D1221" s="1"/>
      <c r="E1221" s="19"/>
    </row>
    <row r="1222" spans="1:5" x14ac:dyDescent="0.2">
      <c r="A1222" s="7"/>
      <c r="B1222" s="10"/>
      <c r="C1222" s="20"/>
      <c r="D1222" s="1"/>
      <c r="E1222" s="19"/>
    </row>
    <row r="1223" spans="1:5" x14ac:dyDescent="0.2">
      <c r="A1223" s="7"/>
      <c r="B1223" s="10"/>
      <c r="C1223" s="20"/>
      <c r="D1223" s="1"/>
      <c r="E1223" s="19"/>
    </row>
    <row r="1224" spans="1:5" x14ac:dyDescent="0.2">
      <c r="A1224" s="7"/>
      <c r="B1224" s="10"/>
      <c r="C1224" s="20"/>
      <c r="D1224" s="1"/>
      <c r="E1224" s="19"/>
    </row>
    <row r="1225" spans="1:5" x14ac:dyDescent="0.2">
      <c r="A1225" s="7"/>
      <c r="B1225" s="10"/>
      <c r="C1225" s="20"/>
      <c r="D1225" s="1"/>
      <c r="E1225" s="19"/>
    </row>
    <row r="1226" spans="1:5" x14ac:dyDescent="0.2">
      <c r="A1226" s="7"/>
      <c r="B1226" s="10"/>
      <c r="C1226" s="20"/>
      <c r="D1226" s="1"/>
      <c r="E1226" s="19"/>
    </row>
    <row r="1227" spans="1:5" x14ac:dyDescent="0.2">
      <c r="A1227" s="7"/>
      <c r="B1227" s="10"/>
      <c r="C1227" s="20"/>
      <c r="D1227" s="1"/>
      <c r="E1227" s="19"/>
    </row>
    <row r="1228" spans="1:5" x14ac:dyDescent="0.2">
      <c r="A1228" s="7"/>
      <c r="B1228" s="10"/>
      <c r="C1228" s="20"/>
      <c r="D1228" s="1"/>
      <c r="E1228" s="19"/>
    </row>
    <row r="1229" spans="1:5" x14ac:dyDescent="0.2">
      <c r="A1229" s="7"/>
      <c r="B1229" s="10"/>
      <c r="C1229" s="20"/>
      <c r="D1229" s="1"/>
      <c r="E1229" s="19"/>
    </row>
    <row r="1230" spans="1:5" x14ac:dyDescent="0.2">
      <c r="A1230" s="7"/>
      <c r="B1230" s="10"/>
      <c r="C1230" s="20"/>
      <c r="D1230" s="1"/>
      <c r="E1230" s="19"/>
    </row>
    <row r="1231" spans="1:5" x14ac:dyDescent="0.2">
      <c r="A1231" s="7"/>
      <c r="B1231" s="10"/>
      <c r="C1231" s="20"/>
      <c r="D1231" s="1"/>
      <c r="E1231" s="19"/>
    </row>
    <row r="1232" spans="1:5" x14ac:dyDescent="0.2">
      <c r="A1232" s="7"/>
      <c r="B1232" s="10"/>
      <c r="C1232" s="20"/>
      <c r="D1232" s="1"/>
      <c r="E1232" s="19"/>
    </row>
    <row r="1233" spans="1:5" x14ac:dyDescent="0.2">
      <c r="A1233" s="7"/>
      <c r="B1233" s="10"/>
      <c r="C1233" s="20"/>
      <c r="D1233" s="1"/>
      <c r="E1233" s="19"/>
    </row>
    <row r="1234" spans="1:5" x14ac:dyDescent="0.2">
      <c r="A1234" s="7"/>
      <c r="B1234" s="10"/>
      <c r="C1234" s="20"/>
      <c r="D1234" s="1"/>
      <c r="E1234" s="19"/>
    </row>
    <row r="1235" spans="1:5" x14ac:dyDescent="0.2">
      <c r="A1235" s="7"/>
      <c r="B1235" s="10"/>
      <c r="C1235" s="20"/>
      <c r="D1235" s="1"/>
      <c r="E1235" s="19"/>
    </row>
    <row r="1236" spans="1:5" x14ac:dyDescent="0.2">
      <c r="A1236" s="7"/>
      <c r="B1236" s="10"/>
      <c r="C1236" s="20"/>
      <c r="D1236" s="1"/>
      <c r="E1236" s="19"/>
    </row>
    <row r="1237" spans="1:5" x14ac:dyDescent="0.2">
      <c r="A1237" s="7"/>
      <c r="B1237" s="10"/>
      <c r="C1237" s="20"/>
      <c r="D1237" s="1"/>
      <c r="E1237" s="19"/>
    </row>
    <row r="1238" spans="1:5" x14ac:dyDescent="0.2">
      <c r="A1238" s="7"/>
      <c r="B1238" s="10"/>
      <c r="C1238" s="20"/>
      <c r="D1238" s="1"/>
      <c r="E1238" s="19"/>
    </row>
    <row r="1239" spans="1:5" x14ac:dyDescent="0.2">
      <c r="A1239" s="7"/>
      <c r="B1239" s="10"/>
      <c r="C1239" s="20"/>
      <c r="D1239" s="1"/>
      <c r="E1239" s="19"/>
    </row>
    <row r="1240" spans="1:5" x14ac:dyDescent="0.2">
      <c r="A1240" s="7"/>
      <c r="B1240" s="10"/>
      <c r="C1240" s="20"/>
      <c r="D1240" s="1"/>
      <c r="E1240" s="19"/>
    </row>
    <row r="1241" spans="1:5" x14ac:dyDescent="0.2">
      <c r="A1241" s="7"/>
      <c r="B1241" s="10"/>
      <c r="C1241" s="20"/>
      <c r="D1241" s="1"/>
      <c r="E1241" s="19"/>
    </row>
    <row r="1242" spans="1:5" x14ac:dyDescent="0.2">
      <c r="A1242" s="7"/>
      <c r="B1242" s="10"/>
      <c r="C1242" s="20"/>
      <c r="D1242" s="1"/>
      <c r="E1242" s="19"/>
    </row>
    <row r="1243" spans="1:5" x14ac:dyDescent="0.2">
      <c r="A1243" s="7"/>
      <c r="B1243" s="10"/>
      <c r="C1243" s="20"/>
      <c r="D1243" s="1"/>
      <c r="E1243" s="19"/>
    </row>
    <row r="1244" spans="1:5" x14ac:dyDescent="0.2">
      <c r="A1244" s="7"/>
      <c r="B1244" s="10"/>
      <c r="C1244" s="20"/>
      <c r="D1244" s="1"/>
      <c r="E1244" s="19"/>
    </row>
    <row r="1245" spans="1:5" x14ac:dyDescent="0.2">
      <c r="A1245" s="7"/>
      <c r="B1245" s="10"/>
      <c r="C1245" s="20"/>
      <c r="D1245" s="1"/>
      <c r="E1245" s="19"/>
    </row>
    <row r="1246" spans="1:5" x14ac:dyDescent="0.2">
      <c r="A1246" s="7"/>
      <c r="B1246" s="10"/>
      <c r="C1246" s="20"/>
      <c r="D1246" s="1"/>
      <c r="E1246" s="19"/>
    </row>
    <row r="1247" spans="1:5" x14ac:dyDescent="0.2">
      <c r="A1247" s="7"/>
      <c r="B1247" s="10"/>
      <c r="C1247" s="20"/>
      <c r="D1247" s="1"/>
      <c r="E1247" s="19"/>
    </row>
    <row r="1248" spans="1:5" x14ac:dyDescent="0.2">
      <c r="A1248" s="7"/>
      <c r="B1248" s="10"/>
      <c r="C1248" s="20"/>
      <c r="D1248" s="1"/>
      <c r="E1248" s="19"/>
    </row>
    <row r="1249" spans="1:5" x14ac:dyDescent="0.2">
      <c r="A1249" s="7"/>
      <c r="B1249" s="10"/>
      <c r="C1249" s="20"/>
      <c r="D1249" s="1"/>
      <c r="E1249" s="19"/>
    </row>
    <row r="1250" spans="1:5" x14ac:dyDescent="0.2">
      <c r="A1250" s="7"/>
      <c r="B1250" s="10"/>
      <c r="C1250" s="20"/>
      <c r="D1250" s="1"/>
      <c r="E1250" s="19"/>
    </row>
    <row r="1251" spans="1:5" x14ac:dyDescent="0.2">
      <c r="A1251" s="7"/>
      <c r="B1251" s="10"/>
      <c r="C1251" s="20"/>
      <c r="D1251" s="1"/>
      <c r="E1251" s="19"/>
    </row>
    <row r="1252" spans="1:5" x14ac:dyDescent="0.2">
      <c r="A1252" s="7"/>
      <c r="B1252" s="10"/>
      <c r="C1252" s="20"/>
      <c r="D1252" s="1"/>
      <c r="E1252" s="19"/>
    </row>
    <row r="1253" spans="1:5" x14ac:dyDescent="0.2">
      <c r="A1253" s="7"/>
      <c r="B1253" s="10"/>
      <c r="C1253" s="20"/>
      <c r="D1253" s="1"/>
      <c r="E1253" s="19"/>
    </row>
    <row r="1254" spans="1:5" x14ac:dyDescent="0.2">
      <c r="A1254" s="7"/>
      <c r="B1254" s="10"/>
      <c r="C1254" s="20"/>
      <c r="D1254" s="1"/>
      <c r="E1254" s="19"/>
    </row>
    <row r="1255" spans="1:5" x14ac:dyDescent="0.2">
      <c r="A1255" s="7"/>
      <c r="B1255" s="10"/>
      <c r="C1255" s="20"/>
      <c r="D1255" s="1"/>
      <c r="E1255" s="19"/>
    </row>
    <row r="1256" spans="1:5" x14ac:dyDescent="0.2">
      <c r="A1256" s="7"/>
      <c r="B1256" s="10"/>
      <c r="C1256" s="20"/>
      <c r="D1256" s="1"/>
      <c r="E1256" s="19"/>
    </row>
    <row r="1257" spans="1:5" x14ac:dyDescent="0.2">
      <c r="A1257" s="7"/>
      <c r="B1257" s="10"/>
      <c r="C1257" s="20"/>
      <c r="D1257" s="1"/>
      <c r="E1257" s="19"/>
    </row>
    <row r="1258" spans="1:5" x14ac:dyDescent="0.2">
      <c r="A1258" s="7"/>
      <c r="B1258" s="10"/>
      <c r="C1258" s="20"/>
      <c r="D1258" s="1"/>
      <c r="E1258" s="19"/>
    </row>
    <row r="1259" spans="1:5" x14ac:dyDescent="0.2">
      <c r="A1259" s="7"/>
      <c r="B1259" s="10"/>
      <c r="C1259" s="20"/>
      <c r="D1259" s="1"/>
      <c r="E1259" s="19"/>
    </row>
    <row r="1260" spans="1:5" x14ac:dyDescent="0.2">
      <c r="A1260" s="7"/>
      <c r="B1260" s="10"/>
      <c r="C1260" s="20"/>
      <c r="D1260" s="1"/>
      <c r="E1260" s="19"/>
    </row>
    <row r="1261" spans="1:5" x14ac:dyDescent="0.2">
      <c r="A1261" s="7"/>
      <c r="B1261" s="10"/>
      <c r="C1261" s="20"/>
      <c r="D1261" s="1"/>
      <c r="E1261" s="19"/>
    </row>
    <row r="1262" spans="1:5" x14ac:dyDescent="0.2">
      <c r="A1262" s="7"/>
      <c r="B1262" s="10"/>
      <c r="C1262" s="20"/>
      <c r="D1262" s="1"/>
      <c r="E1262" s="19"/>
    </row>
    <row r="1263" spans="1:5" x14ac:dyDescent="0.2">
      <c r="A1263" s="7"/>
      <c r="B1263" s="10"/>
      <c r="C1263" s="20"/>
      <c r="D1263" s="1"/>
      <c r="E1263" s="19"/>
    </row>
    <row r="1264" spans="1:5" x14ac:dyDescent="0.2">
      <c r="A1264" s="7"/>
      <c r="B1264" s="10"/>
      <c r="C1264" s="20"/>
      <c r="D1264" s="1"/>
      <c r="E1264" s="19"/>
    </row>
    <row r="1265" spans="1:5" x14ac:dyDescent="0.2">
      <c r="A1265" s="7"/>
      <c r="B1265" s="10"/>
      <c r="C1265" s="20"/>
      <c r="D1265" s="1"/>
      <c r="E1265" s="19"/>
    </row>
    <row r="1266" spans="1:5" x14ac:dyDescent="0.2">
      <c r="A1266" s="7"/>
      <c r="B1266" s="10"/>
      <c r="C1266" s="20"/>
      <c r="D1266" s="1"/>
      <c r="E1266" s="19"/>
    </row>
    <row r="1267" spans="1:5" x14ac:dyDescent="0.2">
      <c r="A1267" s="7"/>
      <c r="B1267" s="10"/>
      <c r="C1267" s="20"/>
      <c r="D1267" s="1"/>
      <c r="E1267" s="19"/>
    </row>
    <row r="1268" spans="1:5" x14ac:dyDescent="0.2">
      <c r="A1268" s="7"/>
      <c r="B1268" s="10"/>
      <c r="C1268" s="20"/>
      <c r="D1268" s="1"/>
      <c r="E1268" s="19"/>
    </row>
    <row r="1269" spans="1:5" x14ac:dyDescent="0.2">
      <c r="A1269" s="7"/>
      <c r="B1269" s="10"/>
      <c r="C1269" s="20"/>
      <c r="D1269" s="1"/>
      <c r="E1269" s="19"/>
    </row>
    <row r="1270" spans="1:5" x14ac:dyDescent="0.2">
      <c r="A1270" s="7"/>
      <c r="B1270" s="10"/>
      <c r="C1270" s="20"/>
      <c r="D1270" s="1"/>
      <c r="E1270" s="19"/>
    </row>
    <row r="1271" spans="1:5" x14ac:dyDescent="0.2">
      <c r="A1271" s="7"/>
      <c r="B1271" s="10"/>
      <c r="C1271" s="20"/>
      <c r="D1271" s="1"/>
      <c r="E1271" s="19"/>
    </row>
    <row r="1272" spans="1:5" x14ac:dyDescent="0.2">
      <c r="A1272" s="7"/>
      <c r="B1272" s="10"/>
      <c r="C1272" s="20"/>
      <c r="D1272" s="1"/>
      <c r="E1272" s="19"/>
    </row>
    <row r="1273" spans="1:5" x14ac:dyDescent="0.2">
      <c r="A1273" s="7"/>
      <c r="B1273" s="10"/>
      <c r="C1273" s="20"/>
      <c r="D1273" s="1"/>
      <c r="E1273" s="19"/>
    </row>
    <row r="1274" spans="1:5" x14ac:dyDescent="0.2">
      <c r="A1274" s="7"/>
      <c r="B1274" s="10"/>
      <c r="C1274" s="20"/>
      <c r="D1274" s="1"/>
      <c r="E1274" s="19"/>
    </row>
    <row r="1275" spans="1:5" x14ac:dyDescent="0.2">
      <c r="A1275" s="7"/>
      <c r="B1275" s="10"/>
      <c r="C1275" s="20"/>
      <c r="D1275" s="1"/>
      <c r="E1275" s="19"/>
    </row>
    <row r="1276" spans="1:5" x14ac:dyDescent="0.2">
      <c r="A1276" s="7"/>
      <c r="B1276" s="10"/>
      <c r="C1276" s="20"/>
      <c r="D1276" s="1"/>
      <c r="E1276" s="19"/>
    </row>
    <row r="1277" spans="1:5" x14ac:dyDescent="0.2">
      <c r="A1277" s="7"/>
      <c r="B1277" s="10"/>
      <c r="C1277" s="20"/>
      <c r="D1277" s="1"/>
      <c r="E1277" s="19"/>
    </row>
    <row r="1278" spans="1:5" x14ac:dyDescent="0.2">
      <c r="A1278" s="7"/>
      <c r="B1278" s="10"/>
      <c r="C1278" s="20"/>
      <c r="D1278" s="1"/>
      <c r="E1278" s="19"/>
    </row>
    <row r="1279" spans="1:5" x14ac:dyDescent="0.2">
      <c r="A1279" s="7"/>
      <c r="B1279" s="10"/>
      <c r="C1279" s="20"/>
      <c r="D1279" s="1"/>
      <c r="E1279" s="19"/>
    </row>
    <row r="1280" spans="1:5" x14ac:dyDescent="0.2">
      <c r="A1280" s="7"/>
      <c r="B1280" s="10"/>
      <c r="C1280" s="20"/>
      <c r="D1280" s="1"/>
      <c r="E1280" s="19"/>
    </row>
    <row r="1281" spans="1:5" x14ac:dyDescent="0.2">
      <c r="A1281" s="7"/>
      <c r="B1281" s="10"/>
      <c r="C1281" s="20"/>
      <c r="D1281" s="1"/>
      <c r="E1281" s="19"/>
    </row>
    <row r="1282" spans="1:5" x14ac:dyDescent="0.2">
      <c r="A1282" s="7"/>
      <c r="B1282" s="10"/>
      <c r="C1282" s="20"/>
      <c r="D1282" s="1"/>
      <c r="E1282" s="19"/>
    </row>
    <row r="1283" spans="1:5" x14ac:dyDescent="0.2">
      <c r="A1283" s="7"/>
      <c r="B1283" s="10"/>
      <c r="C1283" s="20"/>
      <c r="D1283" s="1"/>
      <c r="E1283" s="19"/>
    </row>
    <row r="1284" spans="1:5" x14ac:dyDescent="0.2">
      <c r="A1284" s="7"/>
      <c r="B1284" s="10"/>
      <c r="C1284" s="20"/>
      <c r="D1284" s="1"/>
      <c r="E1284" s="19"/>
    </row>
    <row r="1285" spans="1:5" x14ac:dyDescent="0.2">
      <c r="A1285" s="7"/>
      <c r="B1285" s="10"/>
      <c r="C1285" s="20"/>
      <c r="D1285" s="1"/>
      <c r="E1285" s="19"/>
    </row>
    <row r="1286" spans="1:5" x14ac:dyDescent="0.2">
      <c r="A1286" s="7"/>
      <c r="B1286" s="10"/>
      <c r="C1286" s="20"/>
      <c r="D1286" s="1"/>
      <c r="E1286" s="19"/>
    </row>
    <row r="1287" spans="1:5" x14ac:dyDescent="0.2">
      <c r="A1287" s="7"/>
      <c r="B1287" s="10"/>
      <c r="C1287" s="20"/>
      <c r="D1287" s="1"/>
      <c r="E1287" s="19"/>
    </row>
    <row r="1288" spans="1:5" x14ac:dyDescent="0.2">
      <c r="A1288" s="7"/>
      <c r="B1288" s="10"/>
      <c r="C1288" s="20"/>
      <c r="D1288" s="1"/>
      <c r="E1288" s="19"/>
    </row>
    <row r="1289" spans="1:5" x14ac:dyDescent="0.2">
      <c r="A1289" s="7"/>
      <c r="B1289" s="10"/>
      <c r="C1289" s="20"/>
      <c r="D1289" s="1"/>
      <c r="E1289" s="19"/>
    </row>
    <row r="1290" spans="1:5" x14ac:dyDescent="0.2">
      <c r="A1290" s="7"/>
      <c r="B1290" s="10"/>
      <c r="C1290" s="20"/>
      <c r="D1290" s="1"/>
      <c r="E1290" s="19"/>
    </row>
    <row r="1291" spans="1:5" x14ac:dyDescent="0.2">
      <c r="A1291" s="7"/>
      <c r="B1291" s="10"/>
      <c r="C1291" s="20"/>
      <c r="D1291" s="1"/>
      <c r="E1291" s="19"/>
    </row>
    <row r="1292" spans="1:5" x14ac:dyDescent="0.2">
      <c r="A1292" s="7"/>
      <c r="B1292" s="10"/>
      <c r="C1292" s="20"/>
      <c r="D1292" s="1"/>
      <c r="E1292" s="19"/>
    </row>
    <row r="1293" spans="1:5" x14ac:dyDescent="0.2">
      <c r="A1293" s="7"/>
      <c r="B1293" s="10"/>
      <c r="C1293" s="20"/>
      <c r="D1293" s="1"/>
      <c r="E1293" s="19"/>
    </row>
    <row r="1294" spans="1:5" x14ac:dyDescent="0.2">
      <c r="A1294" s="7"/>
      <c r="B1294" s="10"/>
      <c r="C1294" s="20"/>
      <c r="D1294" s="1"/>
      <c r="E1294" s="19"/>
    </row>
    <row r="1295" spans="1:5" x14ac:dyDescent="0.2">
      <c r="A1295" s="7"/>
      <c r="B1295" s="10"/>
      <c r="C1295" s="20"/>
      <c r="D1295" s="1"/>
      <c r="E1295" s="19"/>
    </row>
    <row r="1296" spans="1:5" x14ac:dyDescent="0.2">
      <c r="A1296" s="7"/>
      <c r="B1296" s="10"/>
      <c r="C1296" s="20"/>
      <c r="D1296" s="1"/>
      <c r="E1296" s="19"/>
    </row>
    <row r="1297" spans="1:5" x14ac:dyDescent="0.2">
      <c r="A1297" s="7"/>
      <c r="B1297" s="10"/>
      <c r="C1297" s="20"/>
      <c r="D1297" s="1"/>
      <c r="E1297" s="19"/>
    </row>
    <row r="1298" spans="1:5" x14ac:dyDescent="0.2">
      <c r="A1298" s="7"/>
      <c r="B1298" s="10"/>
      <c r="C1298" s="20"/>
      <c r="D1298" s="1"/>
      <c r="E1298" s="19"/>
    </row>
    <row r="1299" spans="1:5" x14ac:dyDescent="0.2">
      <c r="A1299" s="7"/>
      <c r="B1299" s="10"/>
      <c r="C1299" s="20"/>
      <c r="D1299" s="1"/>
      <c r="E1299" s="19"/>
    </row>
    <row r="1300" spans="1:5" x14ac:dyDescent="0.2">
      <c r="A1300" s="7"/>
      <c r="B1300" s="10"/>
      <c r="C1300" s="20"/>
      <c r="D1300" s="1"/>
      <c r="E1300" s="19"/>
    </row>
    <row r="1301" spans="1:5" x14ac:dyDescent="0.2">
      <c r="A1301" s="7"/>
      <c r="B1301" s="10"/>
      <c r="C1301" s="20"/>
      <c r="D1301" s="1"/>
      <c r="E1301" s="19"/>
    </row>
    <row r="1302" spans="1:5" x14ac:dyDescent="0.2">
      <c r="A1302" s="7"/>
      <c r="B1302" s="10"/>
      <c r="C1302" s="20"/>
      <c r="D1302" s="1"/>
      <c r="E1302" s="19"/>
    </row>
    <row r="1303" spans="1:5" x14ac:dyDescent="0.2">
      <c r="A1303" s="7"/>
      <c r="B1303" s="10"/>
      <c r="C1303" s="20"/>
      <c r="D1303" s="1"/>
      <c r="E1303" s="19"/>
    </row>
    <row r="1304" spans="1:5" x14ac:dyDescent="0.2">
      <c r="A1304" s="7"/>
      <c r="B1304" s="10"/>
      <c r="C1304" s="20"/>
      <c r="D1304" s="1"/>
      <c r="E1304" s="19"/>
    </row>
    <row r="1305" spans="1:5" x14ac:dyDescent="0.2">
      <c r="A1305" s="7"/>
      <c r="B1305" s="10"/>
      <c r="C1305" s="20"/>
      <c r="D1305" s="1"/>
      <c r="E1305" s="19"/>
    </row>
    <row r="1306" spans="1:5" x14ac:dyDescent="0.2">
      <c r="A1306" s="7"/>
      <c r="B1306" s="10"/>
      <c r="C1306" s="20"/>
      <c r="D1306" s="1"/>
      <c r="E1306" s="19"/>
    </row>
    <row r="1307" spans="1:5" x14ac:dyDescent="0.2">
      <c r="A1307" s="7"/>
      <c r="B1307" s="10"/>
      <c r="C1307" s="20"/>
      <c r="D1307" s="1"/>
      <c r="E1307" s="19"/>
    </row>
    <row r="1308" spans="1:5" x14ac:dyDescent="0.2">
      <c r="A1308" s="7"/>
      <c r="B1308" s="10"/>
      <c r="C1308" s="20"/>
      <c r="D1308" s="1"/>
      <c r="E1308" s="19"/>
    </row>
    <row r="1309" spans="1:5" x14ac:dyDescent="0.2">
      <c r="A1309" s="7"/>
      <c r="B1309" s="10"/>
      <c r="C1309" s="20"/>
      <c r="D1309" s="1"/>
      <c r="E1309" s="19"/>
    </row>
    <row r="1310" spans="1:5" x14ac:dyDescent="0.2">
      <c r="A1310" s="7"/>
      <c r="B1310" s="10"/>
      <c r="C1310" s="20"/>
      <c r="D1310" s="1"/>
      <c r="E1310" s="19"/>
    </row>
    <row r="1311" spans="1:5" x14ac:dyDescent="0.2">
      <c r="A1311" s="7"/>
      <c r="B1311" s="10"/>
      <c r="C1311" s="20"/>
      <c r="D1311" s="1"/>
      <c r="E1311" s="19"/>
    </row>
    <row r="1312" spans="1:5" x14ac:dyDescent="0.2">
      <c r="A1312" s="7"/>
      <c r="B1312" s="10"/>
      <c r="C1312" s="20"/>
      <c r="D1312" s="1"/>
      <c r="E1312" s="19"/>
    </row>
    <row r="1313" spans="1:5" x14ac:dyDescent="0.2">
      <c r="A1313" s="7"/>
      <c r="B1313" s="10"/>
      <c r="C1313" s="20"/>
      <c r="D1313" s="1"/>
      <c r="E1313" s="19"/>
    </row>
    <row r="1314" spans="1:5" x14ac:dyDescent="0.2">
      <c r="A1314" s="7"/>
      <c r="B1314" s="10"/>
      <c r="C1314" s="20"/>
      <c r="D1314" s="1"/>
      <c r="E1314" s="19"/>
    </row>
    <row r="1315" spans="1:5" x14ac:dyDescent="0.2">
      <c r="A1315" s="7"/>
      <c r="B1315" s="10"/>
      <c r="C1315" s="20"/>
      <c r="D1315" s="1"/>
      <c r="E1315" s="19"/>
    </row>
    <row r="1316" spans="1:5" x14ac:dyDescent="0.2">
      <c r="A1316" s="7"/>
      <c r="B1316" s="10"/>
      <c r="C1316" s="20"/>
      <c r="D1316" s="1"/>
      <c r="E1316" s="19"/>
    </row>
    <row r="1317" spans="1:5" x14ac:dyDescent="0.2">
      <c r="A1317" s="7"/>
      <c r="B1317" s="10"/>
      <c r="C1317" s="20"/>
      <c r="D1317" s="1"/>
      <c r="E1317" s="19"/>
    </row>
    <row r="1318" spans="1:5" x14ac:dyDescent="0.2">
      <c r="A1318" s="7"/>
      <c r="B1318" s="10"/>
      <c r="C1318" s="20"/>
      <c r="D1318" s="1"/>
      <c r="E1318" s="19"/>
    </row>
    <row r="1319" spans="1:5" x14ac:dyDescent="0.2">
      <c r="A1319" s="7"/>
      <c r="B1319" s="10"/>
      <c r="C1319" s="20"/>
      <c r="D1319" s="1"/>
      <c r="E1319" s="19"/>
    </row>
    <row r="1320" spans="1:5" x14ac:dyDescent="0.2">
      <c r="A1320" s="7"/>
      <c r="B1320" s="10"/>
      <c r="C1320" s="20"/>
      <c r="D1320" s="1"/>
      <c r="E1320" s="19"/>
    </row>
    <row r="1321" spans="1:5" x14ac:dyDescent="0.2">
      <c r="A1321" s="7"/>
      <c r="B1321" s="10"/>
      <c r="C1321" s="20"/>
      <c r="D1321" s="1"/>
      <c r="E1321" s="19"/>
    </row>
    <row r="1322" spans="1:5" x14ac:dyDescent="0.2">
      <c r="A1322" s="7"/>
      <c r="B1322" s="10"/>
      <c r="C1322" s="20"/>
      <c r="D1322" s="1"/>
      <c r="E1322" s="19"/>
    </row>
    <row r="1323" spans="1:5" x14ac:dyDescent="0.2">
      <c r="A1323" s="7"/>
      <c r="B1323" s="10"/>
      <c r="C1323" s="20"/>
      <c r="D1323" s="1"/>
      <c r="E1323" s="19"/>
    </row>
    <row r="1324" spans="1:5" x14ac:dyDescent="0.2">
      <c r="A1324" s="7"/>
      <c r="B1324" s="10"/>
      <c r="C1324" s="20"/>
      <c r="D1324" s="1"/>
      <c r="E1324" s="19"/>
    </row>
    <row r="1325" spans="1:5" x14ac:dyDescent="0.2">
      <c r="A1325" s="7"/>
      <c r="B1325" s="10"/>
      <c r="C1325" s="20"/>
      <c r="D1325" s="1"/>
      <c r="E1325" s="19"/>
    </row>
    <row r="1326" spans="1:5" x14ac:dyDescent="0.2">
      <c r="A1326" s="7"/>
      <c r="B1326" s="10"/>
      <c r="C1326" s="20"/>
      <c r="D1326" s="1"/>
      <c r="E1326" s="19"/>
    </row>
    <row r="1327" spans="1:5" x14ac:dyDescent="0.2">
      <c r="A1327" s="7"/>
      <c r="B1327" s="10"/>
      <c r="C1327" s="20"/>
      <c r="D1327" s="1"/>
      <c r="E1327" s="19"/>
    </row>
    <row r="1328" spans="1:5" x14ac:dyDescent="0.2">
      <c r="A1328" s="7"/>
      <c r="B1328" s="10"/>
      <c r="C1328" s="20"/>
      <c r="D1328" s="1"/>
      <c r="E1328" s="19"/>
    </row>
    <row r="1329" spans="1:5" x14ac:dyDescent="0.2">
      <c r="A1329" s="7"/>
      <c r="B1329" s="10"/>
      <c r="C1329" s="20"/>
      <c r="D1329" s="1"/>
      <c r="E1329" s="19"/>
    </row>
    <row r="1330" spans="1:5" x14ac:dyDescent="0.2">
      <c r="A1330" s="7"/>
      <c r="B1330" s="10"/>
      <c r="C1330" s="20"/>
      <c r="D1330" s="1"/>
      <c r="E1330" s="19"/>
    </row>
    <row r="1331" spans="1:5" x14ac:dyDescent="0.2">
      <c r="A1331" s="7"/>
      <c r="B1331" s="10"/>
      <c r="C1331" s="20"/>
      <c r="D1331" s="1"/>
      <c r="E1331" s="19"/>
    </row>
    <row r="1332" spans="1:5" x14ac:dyDescent="0.2">
      <c r="A1332" s="7"/>
      <c r="B1332" s="10"/>
      <c r="C1332" s="20"/>
      <c r="D1332" s="1"/>
      <c r="E1332" s="19"/>
    </row>
    <row r="1333" spans="1:5" x14ac:dyDescent="0.2">
      <c r="A1333" s="7"/>
      <c r="B1333" s="10"/>
      <c r="C1333" s="20"/>
      <c r="D1333" s="1"/>
      <c r="E1333" s="19"/>
    </row>
    <row r="1334" spans="1:5" x14ac:dyDescent="0.2">
      <c r="A1334" s="7"/>
      <c r="B1334" s="10"/>
      <c r="C1334" s="20"/>
      <c r="D1334" s="1"/>
      <c r="E1334" s="19"/>
    </row>
    <row r="1335" spans="1:5" x14ac:dyDescent="0.2">
      <c r="A1335" s="7"/>
      <c r="B1335" s="10"/>
      <c r="C1335" s="20"/>
      <c r="D1335" s="1"/>
      <c r="E1335" s="19"/>
    </row>
    <row r="1336" spans="1:5" x14ac:dyDescent="0.2">
      <c r="A1336" s="7"/>
      <c r="B1336" s="10"/>
      <c r="C1336" s="20"/>
      <c r="D1336" s="1"/>
      <c r="E1336" s="19"/>
    </row>
    <row r="1337" spans="1:5" x14ac:dyDescent="0.2">
      <c r="A1337" s="7"/>
      <c r="B1337" s="10"/>
      <c r="C1337" s="20"/>
      <c r="D1337" s="1"/>
      <c r="E1337" s="19"/>
    </row>
    <row r="1338" spans="1:5" x14ac:dyDescent="0.2">
      <c r="A1338" s="7"/>
      <c r="B1338" s="10"/>
      <c r="C1338" s="20"/>
      <c r="D1338" s="1"/>
      <c r="E1338" s="19"/>
    </row>
    <row r="1339" spans="1:5" x14ac:dyDescent="0.2">
      <c r="A1339" s="7"/>
      <c r="B1339" s="10"/>
      <c r="C1339" s="20"/>
      <c r="D1339" s="1"/>
      <c r="E1339" s="19"/>
    </row>
    <row r="1340" spans="1:5" x14ac:dyDescent="0.2">
      <c r="A1340" s="7"/>
      <c r="B1340" s="10"/>
      <c r="C1340" s="20"/>
      <c r="D1340" s="1"/>
      <c r="E1340" s="19"/>
    </row>
    <row r="1341" spans="1:5" x14ac:dyDescent="0.2">
      <c r="A1341" s="7"/>
      <c r="B1341" s="10"/>
      <c r="C1341" s="20"/>
      <c r="D1341" s="1"/>
      <c r="E1341" s="19"/>
    </row>
    <row r="1342" spans="1:5" x14ac:dyDescent="0.2">
      <c r="A1342" s="7"/>
      <c r="B1342" s="10"/>
      <c r="C1342" s="20"/>
      <c r="D1342" s="1"/>
      <c r="E1342" s="19"/>
    </row>
    <row r="1343" spans="1:5" x14ac:dyDescent="0.2">
      <c r="A1343" s="7"/>
      <c r="B1343" s="10"/>
      <c r="C1343" s="20"/>
      <c r="D1343" s="1"/>
      <c r="E1343" s="19"/>
    </row>
    <row r="1344" spans="1:5" x14ac:dyDescent="0.2">
      <c r="A1344" s="7"/>
      <c r="B1344" s="10"/>
      <c r="C1344" s="20"/>
      <c r="D1344" s="1"/>
      <c r="E1344" s="19"/>
    </row>
    <row r="1345" spans="1:5" x14ac:dyDescent="0.2">
      <c r="A1345" s="7"/>
      <c r="B1345" s="10"/>
      <c r="C1345" s="20"/>
      <c r="D1345" s="1"/>
      <c r="E1345" s="19"/>
    </row>
    <row r="1346" spans="1:5" x14ac:dyDescent="0.2">
      <c r="A1346" s="7"/>
      <c r="B1346" s="10"/>
      <c r="C1346" s="20"/>
      <c r="D1346" s="1"/>
      <c r="E1346" s="19"/>
    </row>
    <row r="1347" spans="1:5" x14ac:dyDescent="0.2">
      <c r="A1347" s="7"/>
      <c r="B1347" s="10"/>
      <c r="C1347" s="20"/>
      <c r="D1347" s="1"/>
      <c r="E1347" s="19"/>
    </row>
    <row r="1348" spans="1:5" x14ac:dyDescent="0.2">
      <c r="A1348" s="7"/>
      <c r="B1348" s="10"/>
      <c r="C1348" s="20"/>
      <c r="D1348" s="1"/>
      <c r="E1348" s="19"/>
    </row>
    <row r="1349" spans="1:5" x14ac:dyDescent="0.2">
      <c r="A1349" s="7"/>
      <c r="B1349" s="10"/>
      <c r="C1349" s="20"/>
      <c r="D1349" s="1"/>
      <c r="E1349" s="19"/>
    </row>
    <row r="1350" spans="1:5" x14ac:dyDescent="0.2">
      <c r="A1350" s="7"/>
      <c r="B1350" s="10"/>
      <c r="C1350" s="20"/>
      <c r="D1350" s="1"/>
      <c r="E1350" s="19"/>
    </row>
    <row r="1351" spans="1:5" x14ac:dyDescent="0.2">
      <c r="A1351" s="7"/>
      <c r="B1351" s="10"/>
      <c r="C1351" s="20"/>
      <c r="D1351" s="1"/>
      <c r="E1351" s="19"/>
    </row>
    <row r="1352" spans="1:5" x14ac:dyDescent="0.2">
      <c r="A1352" s="7"/>
      <c r="B1352" s="10"/>
      <c r="C1352" s="20"/>
      <c r="D1352" s="1"/>
      <c r="E1352" s="19"/>
    </row>
    <row r="1353" spans="1:5" x14ac:dyDescent="0.2">
      <c r="A1353" s="7"/>
      <c r="B1353" s="10"/>
      <c r="C1353" s="20"/>
      <c r="D1353" s="1"/>
      <c r="E1353" s="19"/>
    </row>
    <row r="1354" spans="1:5" x14ac:dyDescent="0.2">
      <c r="A1354" s="7"/>
      <c r="B1354" s="10"/>
      <c r="C1354" s="20"/>
      <c r="D1354" s="1"/>
      <c r="E1354" s="19"/>
    </row>
    <row r="1355" spans="1:5" x14ac:dyDescent="0.2">
      <c r="A1355" s="7"/>
      <c r="B1355" s="10"/>
      <c r="C1355" s="20"/>
      <c r="D1355" s="1"/>
      <c r="E1355" s="19"/>
    </row>
    <row r="1356" spans="1:5" x14ac:dyDescent="0.2">
      <c r="A1356" s="7"/>
      <c r="B1356" s="10"/>
      <c r="C1356" s="20"/>
      <c r="D1356" s="1"/>
      <c r="E1356" s="19"/>
    </row>
    <row r="1357" spans="1:5" x14ac:dyDescent="0.2">
      <c r="A1357" s="7"/>
      <c r="B1357" s="10"/>
      <c r="C1357" s="20"/>
      <c r="D1357" s="1"/>
      <c r="E1357" s="19"/>
    </row>
    <row r="1358" spans="1:5" x14ac:dyDescent="0.2">
      <c r="A1358" s="7"/>
      <c r="B1358" s="10"/>
      <c r="C1358" s="20"/>
      <c r="D1358" s="1"/>
      <c r="E1358" s="19"/>
    </row>
    <row r="1359" spans="1:5" x14ac:dyDescent="0.2">
      <c r="A1359" s="7"/>
      <c r="B1359" s="10"/>
      <c r="C1359" s="20"/>
      <c r="D1359" s="1"/>
      <c r="E1359" s="19"/>
    </row>
    <row r="1360" spans="1:5" x14ac:dyDescent="0.2">
      <c r="A1360" s="7"/>
      <c r="B1360" s="10"/>
      <c r="C1360" s="20"/>
      <c r="D1360" s="1"/>
      <c r="E1360" s="19"/>
    </row>
    <row r="1361" spans="1:5" x14ac:dyDescent="0.2">
      <c r="A1361" s="7"/>
      <c r="B1361" s="10"/>
      <c r="C1361" s="20"/>
      <c r="D1361" s="1"/>
      <c r="E1361" s="19"/>
    </row>
    <row r="1362" spans="1:5" x14ac:dyDescent="0.2">
      <c r="A1362" s="7"/>
      <c r="B1362" s="10"/>
      <c r="C1362" s="20"/>
      <c r="D1362" s="1"/>
      <c r="E1362" s="19"/>
    </row>
    <row r="1363" spans="1:5" x14ac:dyDescent="0.2">
      <c r="A1363" s="7"/>
      <c r="B1363" s="10"/>
      <c r="C1363" s="20"/>
      <c r="D1363" s="1"/>
      <c r="E1363" s="19"/>
    </row>
    <row r="1364" spans="1:5" x14ac:dyDescent="0.2">
      <c r="A1364" s="7"/>
      <c r="B1364" s="10"/>
      <c r="C1364" s="20"/>
      <c r="D1364" s="1"/>
      <c r="E1364" s="19"/>
    </row>
    <row r="1365" spans="1:5" x14ac:dyDescent="0.2">
      <c r="A1365" s="7"/>
      <c r="B1365" s="10"/>
      <c r="C1365" s="20"/>
      <c r="D1365" s="1"/>
      <c r="E1365" s="19"/>
    </row>
    <row r="1366" spans="1:5" x14ac:dyDescent="0.2">
      <c r="A1366" s="7"/>
      <c r="B1366" s="10"/>
      <c r="C1366" s="20"/>
      <c r="D1366" s="1"/>
      <c r="E1366" s="19"/>
    </row>
    <row r="1367" spans="1:5" x14ac:dyDescent="0.2">
      <c r="A1367" s="7"/>
      <c r="B1367" s="10"/>
      <c r="C1367" s="20"/>
      <c r="D1367" s="1"/>
      <c r="E1367" s="19"/>
    </row>
    <row r="1368" spans="1:5" x14ac:dyDescent="0.2">
      <c r="A1368" s="7"/>
      <c r="B1368" s="10"/>
      <c r="C1368" s="20"/>
      <c r="D1368" s="1"/>
      <c r="E1368" s="19"/>
    </row>
    <row r="1369" spans="1:5" x14ac:dyDescent="0.2">
      <c r="A1369" s="7"/>
      <c r="B1369" s="10"/>
      <c r="C1369" s="20"/>
      <c r="D1369" s="1"/>
      <c r="E1369" s="19"/>
    </row>
    <row r="1370" spans="1:5" x14ac:dyDescent="0.2">
      <c r="A1370" s="7"/>
      <c r="B1370" s="10"/>
      <c r="C1370" s="20"/>
      <c r="D1370" s="1"/>
      <c r="E1370" s="19"/>
    </row>
    <row r="1371" spans="1:5" x14ac:dyDescent="0.2">
      <c r="A1371" s="7"/>
      <c r="B1371" s="10"/>
      <c r="C1371" s="20"/>
      <c r="D1371" s="1"/>
      <c r="E1371" s="19"/>
    </row>
    <row r="1372" spans="1:5" x14ac:dyDescent="0.2">
      <c r="A1372" s="7"/>
      <c r="B1372" s="10"/>
      <c r="C1372" s="20"/>
      <c r="D1372" s="1"/>
      <c r="E1372" s="19"/>
    </row>
    <row r="1373" spans="1:5" x14ac:dyDescent="0.2">
      <c r="A1373" s="7"/>
      <c r="B1373" s="10"/>
      <c r="C1373" s="20"/>
      <c r="D1373" s="1"/>
      <c r="E1373" s="19"/>
    </row>
    <row r="1374" spans="1:5" x14ac:dyDescent="0.2">
      <c r="A1374" s="7"/>
      <c r="B1374" s="10"/>
      <c r="C1374" s="20"/>
      <c r="D1374" s="1"/>
      <c r="E1374" s="19"/>
    </row>
    <row r="1375" spans="1:5" x14ac:dyDescent="0.2">
      <c r="A1375" s="7"/>
      <c r="B1375" s="10"/>
      <c r="C1375" s="20"/>
      <c r="D1375" s="1"/>
      <c r="E1375" s="19"/>
    </row>
    <row r="1376" spans="1:5" x14ac:dyDescent="0.2">
      <c r="A1376" s="7"/>
      <c r="B1376" s="10"/>
      <c r="C1376" s="20"/>
      <c r="D1376" s="1"/>
      <c r="E1376" s="19"/>
    </row>
    <row r="1377" spans="1:5" x14ac:dyDescent="0.2">
      <c r="A1377" s="7"/>
      <c r="B1377" s="10"/>
      <c r="C1377" s="20"/>
      <c r="D1377" s="1"/>
      <c r="E1377" s="19"/>
    </row>
    <row r="1378" spans="1:5" x14ac:dyDescent="0.2">
      <c r="A1378" s="7"/>
      <c r="B1378" s="10"/>
      <c r="C1378" s="20"/>
      <c r="D1378" s="1"/>
      <c r="E1378" s="19"/>
    </row>
    <row r="1379" spans="1:5" x14ac:dyDescent="0.2">
      <c r="A1379" s="7"/>
      <c r="B1379" s="10"/>
      <c r="C1379" s="20"/>
      <c r="D1379" s="1"/>
      <c r="E1379" s="19"/>
    </row>
    <row r="1380" spans="1:5" x14ac:dyDescent="0.2">
      <c r="A1380" s="7"/>
      <c r="B1380" s="10"/>
      <c r="C1380" s="20"/>
      <c r="D1380" s="1"/>
      <c r="E1380" s="19"/>
    </row>
    <row r="1381" spans="1:5" x14ac:dyDescent="0.2">
      <c r="A1381" s="7"/>
      <c r="B1381" s="10"/>
      <c r="C1381" s="20"/>
      <c r="D1381" s="1"/>
      <c r="E1381" s="19"/>
    </row>
    <row r="1382" spans="1:5" x14ac:dyDescent="0.2">
      <c r="A1382" s="7"/>
      <c r="B1382" s="10"/>
      <c r="C1382" s="20"/>
      <c r="D1382" s="1"/>
      <c r="E1382" s="19"/>
    </row>
    <row r="1383" spans="1:5" x14ac:dyDescent="0.2">
      <c r="A1383" s="7"/>
      <c r="B1383" s="10"/>
      <c r="C1383" s="20"/>
      <c r="D1383" s="1"/>
      <c r="E1383" s="19"/>
    </row>
    <row r="1384" spans="1:5" x14ac:dyDescent="0.2">
      <c r="A1384" s="7"/>
      <c r="B1384" s="10"/>
      <c r="C1384" s="20"/>
      <c r="D1384" s="1"/>
      <c r="E1384" s="19"/>
    </row>
    <row r="1385" spans="1:5" x14ac:dyDescent="0.2">
      <c r="A1385" s="7"/>
      <c r="B1385" s="10"/>
      <c r="C1385" s="20"/>
      <c r="D1385" s="1"/>
      <c r="E1385" s="19"/>
    </row>
    <row r="1386" spans="1:5" x14ac:dyDescent="0.2">
      <c r="A1386" s="7"/>
      <c r="B1386" s="10"/>
      <c r="C1386" s="20"/>
      <c r="D1386" s="1"/>
      <c r="E1386" s="19"/>
    </row>
    <row r="1387" spans="1:5" x14ac:dyDescent="0.2">
      <c r="A1387" s="7"/>
      <c r="B1387" s="10"/>
      <c r="C1387" s="20"/>
      <c r="D1387" s="1"/>
      <c r="E1387" s="19"/>
    </row>
    <row r="1388" spans="1:5" x14ac:dyDescent="0.2">
      <c r="A1388" s="7"/>
      <c r="B1388" s="10"/>
      <c r="C1388" s="20"/>
      <c r="D1388" s="1"/>
      <c r="E1388" s="19"/>
    </row>
    <row r="1389" spans="1:5" x14ac:dyDescent="0.2">
      <c r="A1389" s="7"/>
      <c r="B1389" s="10"/>
      <c r="C1389" s="20"/>
      <c r="D1389" s="1"/>
      <c r="E1389" s="19"/>
    </row>
    <row r="1390" spans="1:5" x14ac:dyDescent="0.2">
      <c r="A1390" s="7"/>
      <c r="B1390" s="10"/>
      <c r="C1390" s="20"/>
      <c r="D1390" s="1"/>
      <c r="E1390" s="19"/>
    </row>
    <row r="1391" spans="1:5" x14ac:dyDescent="0.2">
      <c r="A1391" s="7"/>
      <c r="B1391" s="10"/>
      <c r="C1391" s="20"/>
      <c r="D1391" s="1"/>
      <c r="E1391" s="19"/>
    </row>
    <row r="1392" spans="1:5" x14ac:dyDescent="0.2">
      <c r="A1392" s="7"/>
      <c r="B1392" s="10"/>
      <c r="C1392" s="20"/>
      <c r="D1392" s="1"/>
      <c r="E1392" s="19"/>
    </row>
    <row r="1393" spans="1:5" x14ac:dyDescent="0.2">
      <c r="A1393" s="7"/>
      <c r="B1393" s="10"/>
      <c r="C1393" s="20"/>
      <c r="D1393" s="1"/>
      <c r="E1393" s="19"/>
    </row>
    <row r="1394" spans="1:5" x14ac:dyDescent="0.2">
      <c r="A1394" s="7"/>
      <c r="B1394" s="10"/>
      <c r="C1394" s="20"/>
      <c r="D1394" s="1"/>
      <c r="E1394" s="19"/>
    </row>
    <row r="1395" spans="1:5" x14ac:dyDescent="0.2">
      <c r="A1395" s="7"/>
      <c r="B1395" s="10"/>
      <c r="C1395" s="20"/>
      <c r="D1395" s="1"/>
      <c r="E1395" s="19"/>
    </row>
    <row r="1396" spans="1:5" x14ac:dyDescent="0.2">
      <c r="A1396" s="7"/>
      <c r="B1396" s="10"/>
      <c r="C1396" s="20"/>
      <c r="D1396" s="1"/>
      <c r="E1396" s="19"/>
    </row>
    <row r="1397" spans="1:5" x14ac:dyDescent="0.2">
      <c r="A1397" s="7"/>
      <c r="B1397" s="10"/>
      <c r="C1397" s="20"/>
      <c r="D1397" s="1"/>
      <c r="E1397" s="19"/>
    </row>
    <row r="1398" spans="1:5" x14ac:dyDescent="0.2">
      <c r="A1398" s="7"/>
      <c r="B1398" s="10"/>
      <c r="C1398" s="20"/>
      <c r="D1398" s="1"/>
      <c r="E1398" s="19"/>
    </row>
    <row r="1399" spans="1:5" x14ac:dyDescent="0.2">
      <c r="A1399" s="7"/>
      <c r="B1399" s="10"/>
      <c r="C1399" s="20"/>
      <c r="D1399" s="1"/>
      <c r="E1399" s="19"/>
    </row>
    <row r="1400" spans="1:5" x14ac:dyDescent="0.2">
      <c r="A1400" s="7"/>
      <c r="B1400" s="10"/>
      <c r="C1400" s="20"/>
      <c r="D1400" s="1"/>
      <c r="E1400" s="19"/>
    </row>
    <row r="1401" spans="1:5" x14ac:dyDescent="0.2">
      <c r="A1401" s="7"/>
      <c r="B1401" s="10"/>
      <c r="C1401" s="20"/>
      <c r="D1401" s="1"/>
      <c r="E1401" s="19"/>
    </row>
    <row r="1402" spans="1:5" x14ac:dyDescent="0.2">
      <c r="A1402" s="7"/>
      <c r="B1402" s="10"/>
      <c r="C1402" s="20"/>
      <c r="D1402" s="1"/>
      <c r="E1402" s="19"/>
    </row>
    <row r="1403" spans="1:5" x14ac:dyDescent="0.2">
      <c r="A1403" s="7"/>
      <c r="B1403" s="10"/>
      <c r="C1403" s="20"/>
      <c r="D1403" s="1"/>
      <c r="E1403" s="19"/>
    </row>
    <row r="1404" spans="1:5" x14ac:dyDescent="0.2">
      <c r="A1404" s="7"/>
      <c r="B1404" s="10"/>
      <c r="C1404" s="20"/>
      <c r="D1404" s="1"/>
      <c r="E1404" s="19"/>
    </row>
    <row r="1405" spans="1:5" x14ac:dyDescent="0.2">
      <c r="A1405" s="7"/>
      <c r="B1405" s="10"/>
      <c r="C1405" s="20"/>
      <c r="D1405" s="1"/>
      <c r="E1405" s="19"/>
    </row>
    <row r="1406" spans="1:5" x14ac:dyDescent="0.2">
      <c r="A1406" s="7"/>
      <c r="B1406" s="10"/>
      <c r="C1406" s="20"/>
      <c r="D1406" s="1"/>
      <c r="E1406" s="19"/>
    </row>
    <row r="1407" spans="1:5" x14ac:dyDescent="0.2">
      <c r="A1407" s="7"/>
      <c r="B1407" s="10"/>
      <c r="C1407" s="20"/>
      <c r="D1407" s="1"/>
      <c r="E1407" s="19"/>
    </row>
    <row r="1408" spans="1:5" x14ac:dyDescent="0.2">
      <c r="A1408" s="7"/>
      <c r="B1408" s="10"/>
      <c r="C1408" s="20"/>
      <c r="D1408" s="1"/>
      <c r="E1408" s="19"/>
    </row>
    <row r="1409" spans="1:5" x14ac:dyDescent="0.2">
      <c r="A1409" s="7"/>
      <c r="B1409" s="10"/>
      <c r="C1409" s="20"/>
      <c r="D1409" s="1"/>
      <c r="E1409" s="19"/>
    </row>
    <row r="1410" spans="1:5" x14ac:dyDescent="0.2">
      <c r="A1410" s="7"/>
      <c r="B1410" s="10"/>
      <c r="C1410" s="20"/>
      <c r="D1410" s="1"/>
      <c r="E1410" s="19"/>
    </row>
    <row r="1411" spans="1:5" x14ac:dyDescent="0.2">
      <c r="A1411" s="7"/>
      <c r="B1411" s="10"/>
      <c r="C1411" s="20"/>
      <c r="D1411" s="1"/>
      <c r="E1411" s="19"/>
    </row>
    <row r="1412" spans="1:5" x14ac:dyDescent="0.2">
      <c r="A1412" s="7"/>
      <c r="B1412" s="10"/>
      <c r="C1412" s="20"/>
      <c r="D1412" s="1"/>
      <c r="E1412" s="19"/>
    </row>
    <row r="1413" spans="1:5" x14ac:dyDescent="0.2">
      <c r="A1413" s="7"/>
      <c r="B1413" s="10"/>
      <c r="C1413" s="20"/>
      <c r="D1413" s="1"/>
      <c r="E1413" s="19"/>
    </row>
    <row r="1414" spans="1:5" x14ac:dyDescent="0.2">
      <c r="A1414" s="7"/>
      <c r="B1414" s="10"/>
      <c r="C1414" s="20"/>
      <c r="D1414" s="1"/>
      <c r="E1414" s="19"/>
    </row>
    <row r="1415" spans="1:5" x14ac:dyDescent="0.2">
      <c r="A1415" s="7"/>
      <c r="B1415" s="10"/>
      <c r="C1415" s="20"/>
      <c r="D1415" s="1"/>
      <c r="E1415" s="19"/>
    </row>
    <row r="1416" spans="1:5" x14ac:dyDescent="0.2">
      <c r="A1416" s="7"/>
      <c r="B1416" s="10"/>
      <c r="C1416" s="20"/>
      <c r="D1416" s="1"/>
      <c r="E1416" s="19"/>
    </row>
    <row r="1417" spans="1:5" x14ac:dyDescent="0.2">
      <c r="A1417" s="7"/>
      <c r="B1417" s="10"/>
      <c r="C1417" s="20"/>
      <c r="D1417" s="1"/>
      <c r="E1417" s="19"/>
    </row>
    <row r="1418" spans="1:5" x14ac:dyDescent="0.2">
      <c r="A1418" s="7"/>
      <c r="B1418" s="10"/>
      <c r="C1418" s="20"/>
      <c r="D1418" s="1"/>
      <c r="E1418" s="19"/>
    </row>
    <row r="1419" spans="1:5" x14ac:dyDescent="0.2">
      <c r="A1419" s="7"/>
      <c r="B1419" s="10"/>
      <c r="C1419" s="20"/>
      <c r="D1419" s="1"/>
      <c r="E1419" s="19"/>
    </row>
    <row r="1420" spans="1:5" x14ac:dyDescent="0.2">
      <c r="A1420" s="7"/>
      <c r="B1420" s="10"/>
      <c r="C1420" s="20"/>
      <c r="D1420" s="1"/>
      <c r="E1420" s="19"/>
    </row>
    <row r="1421" spans="1:5" x14ac:dyDescent="0.2">
      <c r="A1421" s="7"/>
      <c r="B1421" s="10"/>
      <c r="C1421" s="20"/>
      <c r="D1421" s="1"/>
      <c r="E1421" s="19"/>
    </row>
    <row r="1422" spans="1:5" x14ac:dyDescent="0.2">
      <c r="A1422" s="7"/>
      <c r="B1422" s="10"/>
      <c r="C1422" s="20"/>
      <c r="D1422" s="1"/>
      <c r="E1422" s="19"/>
    </row>
    <row r="1423" spans="1:5" x14ac:dyDescent="0.2">
      <c r="A1423" s="7"/>
      <c r="B1423" s="10"/>
      <c r="C1423" s="20"/>
      <c r="D1423" s="1"/>
      <c r="E1423" s="19"/>
    </row>
    <row r="1424" spans="1:5" x14ac:dyDescent="0.2">
      <c r="A1424" s="7"/>
      <c r="B1424" s="10"/>
      <c r="C1424" s="20"/>
      <c r="D1424" s="1"/>
      <c r="E1424" s="19"/>
    </row>
    <row r="1425" spans="1:5" x14ac:dyDescent="0.2">
      <c r="A1425" s="7"/>
      <c r="B1425" s="10"/>
      <c r="C1425" s="20"/>
      <c r="D1425" s="1"/>
      <c r="E1425" s="19"/>
    </row>
    <row r="1426" spans="1:5" x14ac:dyDescent="0.2">
      <c r="A1426" s="7"/>
      <c r="B1426" s="10"/>
      <c r="C1426" s="20"/>
      <c r="D1426" s="1"/>
      <c r="E1426" s="19"/>
    </row>
    <row r="1427" spans="1:5" x14ac:dyDescent="0.2">
      <c r="A1427" s="7"/>
      <c r="B1427" s="10"/>
      <c r="C1427" s="20"/>
      <c r="D1427" s="1"/>
      <c r="E1427" s="19"/>
    </row>
    <row r="1428" spans="1:5" x14ac:dyDescent="0.2">
      <c r="A1428" s="7"/>
      <c r="B1428" s="10"/>
      <c r="C1428" s="20"/>
      <c r="D1428" s="1"/>
      <c r="E1428" s="19"/>
    </row>
    <row r="1429" spans="1:5" x14ac:dyDescent="0.2">
      <c r="A1429" s="7"/>
      <c r="B1429" s="10"/>
      <c r="C1429" s="20"/>
      <c r="D1429" s="1"/>
      <c r="E1429" s="19"/>
    </row>
    <row r="1430" spans="1:5" x14ac:dyDescent="0.2">
      <c r="A1430" s="7"/>
      <c r="B1430" s="10"/>
      <c r="C1430" s="20"/>
      <c r="D1430" s="1"/>
      <c r="E1430" s="19"/>
    </row>
    <row r="1431" spans="1:5" x14ac:dyDescent="0.2">
      <c r="A1431" s="7"/>
      <c r="B1431" s="10"/>
      <c r="C1431" s="20"/>
      <c r="D1431" s="1"/>
      <c r="E1431" s="19"/>
    </row>
    <row r="1432" spans="1:5" x14ac:dyDescent="0.2">
      <c r="A1432" s="7"/>
      <c r="B1432" s="10"/>
      <c r="C1432" s="20"/>
      <c r="D1432" s="1"/>
      <c r="E1432" s="19"/>
    </row>
    <row r="1433" spans="1:5" x14ac:dyDescent="0.2">
      <c r="A1433" s="7"/>
      <c r="B1433" s="10"/>
      <c r="C1433" s="20"/>
      <c r="D1433" s="1"/>
      <c r="E1433" s="19"/>
    </row>
    <row r="1434" spans="1:5" x14ac:dyDescent="0.2">
      <c r="A1434" s="7"/>
      <c r="B1434" s="10"/>
      <c r="C1434" s="20"/>
      <c r="D1434" s="1"/>
      <c r="E1434" s="19"/>
    </row>
    <row r="1435" spans="1:5" x14ac:dyDescent="0.2">
      <c r="A1435" s="7"/>
      <c r="B1435" s="10"/>
      <c r="C1435" s="20"/>
      <c r="D1435" s="1"/>
      <c r="E1435" s="19"/>
    </row>
    <row r="1436" spans="1:5" x14ac:dyDescent="0.2">
      <c r="A1436" s="7"/>
      <c r="B1436" s="10"/>
      <c r="C1436" s="20"/>
      <c r="D1436" s="1"/>
      <c r="E1436" s="19"/>
    </row>
    <row r="1437" spans="1:5" x14ac:dyDescent="0.2">
      <c r="A1437" s="7"/>
      <c r="B1437" s="10"/>
      <c r="C1437" s="20"/>
      <c r="D1437" s="1"/>
      <c r="E1437" s="19"/>
    </row>
    <row r="1438" spans="1:5" x14ac:dyDescent="0.2">
      <c r="A1438" s="7"/>
      <c r="B1438" s="10"/>
      <c r="C1438" s="20"/>
      <c r="D1438" s="1"/>
      <c r="E1438" s="19"/>
    </row>
    <row r="1439" spans="1:5" x14ac:dyDescent="0.2">
      <c r="A1439" s="7"/>
      <c r="B1439" s="10"/>
      <c r="C1439" s="20"/>
      <c r="D1439" s="1"/>
      <c r="E1439" s="19"/>
    </row>
    <row r="1440" spans="1:5" x14ac:dyDescent="0.2">
      <c r="A1440" s="7"/>
      <c r="B1440" s="10"/>
      <c r="C1440" s="20"/>
      <c r="D1440" s="1"/>
      <c r="E1440" s="19"/>
    </row>
    <row r="1441" spans="1:5" x14ac:dyDescent="0.2">
      <c r="A1441" s="7"/>
      <c r="B1441" s="10"/>
      <c r="C1441" s="20"/>
      <c r="D1441" s="1"/>
      <c r="E1441" s="19"/>
    </row>
    <row r="1442" spans="1:5" x14ac:dyDescent="0.2">
      <c r="A1442" s="7"/>
      <c r="B1442" s="10"/>
      <c r="C1442" s="20"/>
      <c r="D1442" s="1"/>
      <c r="E1442" s="19"/>
    </row>
    <row r="1443" spans="1:5" x14ac:dyDescent="0.2">
      <c r="A1443" s="7"/>
      <c r="B1443" s="10"/>
      <c r="C1443" s="20"/>
      <c r="D1443" s="1"/>
      <c r="E1443" s="19"/>
    </row>
    <row r="1444" spans="1:5" x14ac:dyDescent="0.2">
      <c r="A1444" s="7"/>
      <c r="B1444" s="10"/>
      <c r="C1444" s="20"/>
      <c r="D1444" s="1"/>
      <c r="E1444" s="19"/>
    </row>
    <row r="1445" spans="1:5" x14ac:dyDescent="0.2">
      <c r="A1445" s="7"/>
      <c r="B1445" s="10"/>
      <c r="C1445" s="20"/>
      <c r="D1445" s="1"/>
      <c r="E1445" s="19"/>
    </row>
    <row r="1446" spans="1:5" x14ac:dyDescent="0.2">
      <c r="A1446" s="7"/>
      <c r="B1446" s="10"/>
      <c r="C1446" s="20"/>
      <c r="D1446" s="1"/>
      <c r="E1446" s="19"/>
    </row>
    <row r="1447" spans="1:5" x14ac:dyDescent="0.2">
      <c r="A1447" s="7"/>
      <c r="B1447" s="10"/>
      <c r="C1447" s="20"/>
      <c r="D1447" s="1"/>
      <c r="E1447" s="19"/>
    </row>
    <row r="1448" spans="1:5" x14ac:dyDescent="0.2">
      <c r="A1448" s="7"/>
      <c r="B1448" s="10"/>
      <c r="C1448" s="20"/>
      <c r="D1448" s="1"/>
      <c r="E1448" s="19"/>
    </row>
    <row r="1449" spans="1:5" x14ac:dyDescent="0.2">
      <c r="A1449" s="7"/>
      <c r="B1449" s="10"/>
      <c r="C1449" s="20"/>
      <c r="D1449" s="1"/>
      <c r="E1449" s="19"/>
    </row>
    <row r="1450" spans="1:5" x14ac:dyDescent="0.2">
      <c r="A1450" s="7"/>
      <c r="B1450" s="10"/>
      <c r="C1450" s="20"/>
      <c r="D1450" s="1"/>
      <c r="E1450" s="19"/>
    </row>
    <row r="1451" spans="1:5" x14ac:dyDescent="0.2">
      <c r="A1451" s="7"/>
      <c r="B1451" s="10"/>
      <c r="C1451" s="20"/>
      <c r="D1451" s="1"/>
      <c r="E1451" s="19"/>
    </row>
    <row r="1452" spans="1:5" x14ac:dyDescent="0.2">
      <c r="A1452" s="7"/>
      <c r="B1452" s="10"/>
      <c r="C1452" s="20"/>
      <c r="D1452" s="1"/>
      <c r="E1452" s="19"/>
    </row>
    <row r="1453" spans="1:5" x14ac:dyDescent="0.2">
      <c r="A1453" s="7"/>
      <c r="B1453" s="10"/>
      <c r="C1453" s="20"/>
      <c r="D1453" s="1"/>
      <c r="E1453" s="19"/>
    </row>
    <row r="1454" spans="1:5" x14ac:dyDescent="0.2">
      <c r="A1454" s="7"/>
      <c r="B1454" s="10"/>
      <c r="C1454" s="20"/>
      <c r="D1454" s="1"/>
      <c r="E1454" s="19"/>
    </row>
    <row r="1455" spans="1:5" x14ac:dyDescent="0.2">
      <c r="A1455" s="7"/>
      <c r="B1455" s="10"/>
      <c r="C1455" s="20"/>
      <c r="D1455" s="1"/>
      <c r="E1455" s="19"/>
    </row>
    <row r="1456" spans="1:5" x14ac:dyDescent="0.2">
      <c r="A1456" s="7"/>
      <c r="B1456" s="10"/>
      <c r="C1456" s="20"/>
      <c r="D1456" s="1"/>
      <c r="E1456" s="19"/>
    </row>
    <row r="1457" spans="1:5" x14ac:dyDescent="0.2">
      <c r="A1457" s="7"/>
      <c r="B1457" s="10"/>
      <c r="C1457" s="20"/>
      <c r="D1457" s="1"/>
      <c r="E1457" s="19"/>
    </row>
    <row r="1458" spans="1:5" x14ac:dyDescent="0.2">
      <c r="A1458" s="7"/>
      <c r="B1458" s="10"/>
      <c r="C1458" s="20"/>
      <c r="D1458" s="1"/>
      <c r="E1458" s="19"/>
    </row>
    <row r="1459" spans="1:5" x14ac:dyDescent="0.2">
      <c r="A1459" s="7"/>
      <c r="B1459" s="10"/>
      <c r="C1459" s="20"/>
      <c r="D1459" s="1"/>
      <c r="E1459" s="19"/>
    </row>
    <row r="1460" spans="1:5" x14ac:dyDescent="0.2">
      <c r="A1460" s="7"/>
      <c r="B1460" s="10"/>
      <c r="C1460" s="20"/>
      <c r="D1460" s="1"/>
      <c r="E1460" s="19"/>
    </row>
    <row r="1461" spans="1:5" x14ac:dyDescent="0.2">
      <c r="A1461" s="7"/>
      <c r="B1461" s="10"/>
      <c r="C1461" s="20"/>
      <c r="D1461" s="1"/>
      <c r="E1461" s="19"/>
    </row>
    <row r="1462" spans="1:5" x14ac:dyDescent="0.2">
      <c r="A1462" s="7"/>
      <c r="B1462" s="10"/>
      <c r="C1462" s="20"/>
      <c r="D1462" s="1"/>
      <c r="E1462" s="19"/>
    </row>
    <row r="1463" spans="1:5" x14ac:dyDescent="0.2">
      <c r="A1463" s="7"/>
      <c r="B1463" s="10"/>
      <c r="C1463" s="20"/>
      <c r="D1463" s="1"/>
      <c r="E1463" s="19"/>
    </row>
    <row r="1464" spans="1:5" x14ac:dyDescent="0.2">
      <c r="A1464" s="7"/>
      <c r="B1464" s="10"/>
      <c r="C1464" s="20"/>
      <c r="D1464" s="1"/>
      <c r="E1464" s="19"/>
    </row>
    <row r="1465" spans="1:5" x14ac:dyDescent="0.2">
      <c r="A1465" s="7"/>
      <c r="B1465" s="10"/>
      <c r="C1465" s="20"/>
      <c r="D1465" s="1"/>
      <c r="E1465" s="19"/>
    </row>
    <row r="1466" spans="1:5" x14ac:dyDescent="0.2">
      <c r="A1466" s="7"/>
      <c r="B1466" s="10"/>
      <c r="C1466" s="20"/>
      <c r="D1466" s="1"/>
      <c r="E1466" s="19"/>
    </row>
    <row r="1467" spans="1:5" x14ac:dyDescent="0.2">
      <c r="A1467" s="7"/>
      <c r="B1467" s="10"/>
      <c r="C1467" s="20"/>
      <c r="D1467" s="1"/>
      <c r="E1467" s="19"/>
    </row>
    <row r="1468" spans="1:5" x14ac:dyDescent="0.2">
      <c r="A1468" s="7"/>
      <c r="B1468" s="10"/>
      <c r="C1468" s="20"/>
      <c r="D1468" s="1"/>
      <c r="E1468" s="19"/>
    </row>
    <row r="1469" spans="1:5" x14ac:dyDescent="0.2">
      <c r="A1469" s="7"/>
      <c r="B1469" s="10"/>
      <c r="C1469" s="20"/>
      <c r="D1469" s="1"/>
      <c r="E1469" s="19"/>
    </row>
    <row r="1470" spans="1:5" x14ac:dyDescent="0.2">
      <c r="A1470" s="7"/>
      <c r="B1470" s="10"/>
      <c r="C1470" s="20"/>
      <c r="D1470" s="1"/>
      <c r="E1470" s="19"/>
    </row>
    <row r="1471" spans="1:5" x14ac:dyDescent="0.2">
      <c r="A1471" s="7"/>
      <c r="B1471" s="10"/>
      <c r="C1471" s="20"/>
      <c r="D1471" s="1"/>
      <c r="E1471" s="19"/>
    </row>
    <row r="1472" spans="1:5" x14ac:dyDescent="0.2">
      <c r="A1472" s="7"/>
      <c r="B1472" s="10"/>
      <c r="C1472" s="20"/>
      <c r="D1472" s="1"/>
      <c r="E1472" s="19"/>
    </row>
    <row r="1473" spans="1:5" x14ac:dyDescent="0.2">
      <c r="A1473" s="7"/>
      <c r="B1473" s="10"/>
      <c r="C1473" s="20"/>
      <c r="D1473" s="1"/>
      <c r="E1473" s="19"/>
    </row>
    <row r="1474" spans="1:5" x14ac:dyDescent="0.2">
      <c r="A1474" s="7"/>
      <c r="B1474" s="10"/>
      <c r="C1474" s="20"/>
      <c r="D1474" s="1"/>
      <c r="E1474" s="19"/>
    </row>
    <row r="1475" spans="1:5" x14ac:dyDescent="0.2">
      <c r="A1475" s="7"/>
      <c r="B1475" s="10"/>
      <c r="C1475" s="20"/>
      <c r="D1475" s="1"/>
      <c r="E1475" s="19"/>
    </row>
    <row r="1476" spans="1:5" x14ac:dyDescent="0.2">
      <c r="A1476" s="7"/>
      <c r="B1476" s="10"/>
      <c r="C1476" s="20"/>
      <c r="D1476" s="1"/>
      <c r="E1476" s="19"/>
    </row>
    <row r="1477" spans="1:5" x14ac:dyDescent="0.2">
      <c r="A1477" s="7"/>
      <c r="B1477" s="10"/>
      <c r="C1477" s="20"/>
      <c r="D1477" s="1"/>
      <c r="E1477" s="19"/>
    </row>
    <row r="1478" spans="1:5" x14ac:dyDescent="0.2">
      <c r="A1478" s="7"/>
      <c r="B1478" s="10"/>
      <c r="C1478" s="20"/>
      <c r="D1478" s="1"/>
      <c r="E1478" s="19"/>
    </row>
    <row r="1479" spans="1:5" x14ac:dyDescent="0.2">
      <c r="A1479" s="7"/>
      <c r="B1479" s="10"/>
      <c r="C1479" s="20"/>
      <c r="D1479" s="1"/>
      <c r="E1479" s="19"/>
    </row>
    <row r="1480" spans="1:5" x14ac:dyDescent="0.2">
      <c r="A1480" s="7"/>
      <c r="B1480" s="10"/>
      <c r="C1480" s="20"/>
      <c r="D1480" s="1"/>
      <c r="E1480" s="19"/>
    </row>
    <row r="1481" spans="1:5" x14ac:dyDescent="0.2">
      <c r="A1481" s="7"/>
      <c r="B1481" s="10"/>
      <c r="C1481" s="20"/>
      <c r="D1481" s="1"/>
      <c r="E1481" s="19"/>
    </row>
    <row r="1482" spans="1:5" x14ac:dyDescent="0.2">
      <c r="A1482" s="7"/>
      <c r="B1482" s="10"/>
      <c r="C1482" s="20"/>
      <c r="D1482" s="1"/>
      <c r="E1482" s="19"/>
    </row>
    <row r="1483" spans="1:5" x14ac:dyDescent="0.2">
      <c r="A1483" s="7"/>
      <c r="B1483" s="10"/>
      <c r="C1483" s="20"/>
      <c r="D1483" s="1"/>
      <c r="E1483" s="19"/>
    </row>
    <row r="1484" spans="1:5" x14ac:dyDescent="0.2">
      <c r="A1484" s="7"/>
      <c r="B1484" s="10"/>
      <c r="C1484" s="20"/>
      <c r="D1484" s="1"/>
      <c r="E1484" s="19"/>
    </row>
    <row r="1485" spans="1:5" x14ac:dyDescent="0.2">
      <c r="A1485" s="7"/>
      <c r="B1485" s="10"/>
      <c r="C1485" s="20"/>
      <c r="D1485" s="1"/>
      <c r="E1485" s="19"/>
    </row>
    <row r="1486" spans="1:5" x14ac:dyDescent="0.2">
      <c r="A1486" s="7"/>
      <c r="B1486" s="10"/>
      <c r="C1486" s="20"/>
      <c r="D1486" s="1"/>
      <c r="E1486" s="19"/>
    </row>
    <row r="1487" spans="1:5" x14ac:dyDescent="0.2">
      <c r="A1487" s="7"/>
      <c r="B1487" s="10"/>
      <c r="C1487" s="20"/>
      <c r="D1487" s="1"/>
      <c r="E1487" s="19"/>
    </row>
    <row r="1488" spans="1:5" x14ac:dyDescent="0.2">
      <c r="A1488" s="7"/>
      <c r="B1488" s="10"/>
      <c r="C1488" s="20"/>
      <c r="D1488" s="1"/>
      <c r="E1488" s="19"/>
    </row>
    <row r="1489" spans="1:5" x14ac:dyDescent="0.2">
      <c r="A1489" s="7"/>
      <c r="B1489" s="10"/>
      <c r="C1489" s="20"/>
      <c r="D1489" s="1"/>
      <c r="E1489" s="19"/>
    </row>
    <row r="1490" spans="1:5" x14ac:dyDescent="0.2">
      <c r="A1490" s="7"/>
      <c r="B1490" s="10"/>
      <c r="C1490" s="20"/>
      <c r="D1490" s="1"/>
      <c r="E1490" s="19"/>
    </row>
    <row r="1491" spans="1:5" x14ac:dyDescent="0.2">
      <c r="A1491" s="7"/>
      <c r="B1491" s="10"/>
      <c r="C1491" s="20"/>
      <c r="D1491" s="1"/>
      <c r="E1491" s="19"/>
    </row>
    <row r="1492" spans="1:5" x14ac:dyDescent="0.2">
      <c r="A1492" s="7"/>
      <c r="B1492" s="10"/>
      <c r="C1492" s="20"/>
      <c r="D1492" s="1"/>
      <c r="E1492" s="19"/>
    </row>
    <row r="1493" spans="1:5" x14ac:dyDescent="0.2">
      <c r="A1493" s="7"/>
      <c r="B1493" s="10"/>
      <c r="C1493" s="20"/>
      <c r="D1493" s="1"/>
      <c r="E1493" s="19"/>
    </row>
    <row r="1494" spans="1:5" x14ac:dyDescent="0.2">
      <c r="A1494" s="7"/>
      <c r="B1494" s="10"/>
      <c r="C1494" s="20"/>
      <c r="D1494" s="1"/>
      <c r="E1494" s="19"/>
    </row>
    <row r="1495" spans="1:5" x14ac:dyDescent="0.2">
      <c r="A1495" s="7"/>
      <c r="B1495" s="10"/>
      <c r="C1495" s="20"/>
      <c r="D1495" s="1"/>
      <c r="E1495" s="19"/>
    </row>
    <row r="1496" spans="1:5" x14ac:dyDescent="0.2">
      <c r="A1496" s="7"/>
      <c r="B1496" s="10"/>
      <c r="C1496" s="20"/>
      <c r="D1496" s="1"/>
      <c r="E1496" s="19"/>
    </row>
    <row r="1497" spans="1:5" x14ac:dyDescent="0.2">
      <c r="A1497" s="7"/>
      <c r="B1497" s="10"/>
      <c r="C1497" s="20"/>
      <c r="D1497" s="1"/>
      <c r="E1497" s="19"/>
    </row>
    <row r="1498" spans="1:5" x14ac:dyDescent="0.2">
      <c r="A1498" s="7"/>
      <c r="B1498" s="10"/>
      <c r="C1498" s="20"/>
      <c r="D1498" s="1"/>
      <c r="E1498" s="19"/>
    </row>
    <row r="1499" spans="1:5" x14ac:dyDescent="0.2">
      <c r="A1499" s="7"/>
      <c r="B1499" s="10"/>
      <c r="C1499" s="20"/>
      <c r="D1499" s="1"/>
      <c r="E1499" s="19"/>
    </row>
    <row r="1500" spans="1:5" x14ac:dyDescent="0.2">
      <c r="A1500" s="7"/>
      <c r="B1500" s="10"/>
      <c r="C1500" s="20"/>
      <c r="D1500" s="1"/>
      <c r="E1500" s="19"/>
    </row>
    <row r="1501" spans="1:5" x14ac:dyDescent="0.2">
      <c r="A1501" s="7"/>
      <c r="B1501" s="10"/>
      <c r="C1501" s="20"/>
      <c r="D1501" s="1"/>
      <c r="E1501" s="19"/>
    </row>
    <row r="1502" spans="1:5" x14ac:dyDescent="0.2">
      <c r="A1502" s="7"/>
      <c r="B1502" s="10"/>
      <c r="C1502" s="20"/>
      <c r="D1502" s="1"/>
      <c r="E1502" s="19"/>
    </row>
    <row r="1503" spans="1:5" x14ac:dyDescent="0.2">
      <c r="A1503" s="7"/>
      <c r="B1503" s="10"/>
      <c r="C1503" s="20"/>
      <c r="D1503" s="1"/>
      <c r="E1503" s="19"/>
    </row>
    <row r="1504" spans="1:5" x14ac:dyDescent="0.2">
      <c r="A1504" s="7"/>
      <c r="B1504" s="10"/>
      <c r="C1504" s="20"/>
      <c r="D1504" s="1"/>
      <c r="E1504" s="19"/>
    </row>
    <row r="1505" spans="1:5" x14ac:dyDescent="0.2">
      <c r="A1505" s="7"/>
      <c r="B1505" s="10"/>
      <c r="C1505" s="20"/>
      <c r="D1505" s="1"/>
      <c r="E1505" s="19"/>
    </row>
    <row r="1506" spans="1:5" x14ac:dyDescent="0.2">
      <c r="A1506" s="7"/>
      <c r="B1506" s="10"/>
      <c r="C1506" s="20"/>
      <c r="D1506" s="1"/>
      <c r="E1506" s="19"/>
    </row>
    <row r="1507" spans="1:5" x14ac:dyDescent="0.2">
      <c r="A1507" s="7"/>
      <c r="B1507" s="10"/>
      <c r="C1507" s="20"/>
      <c r="D1507" s="1"/>
      <c r="E1507" s="19"/>
    </row>
    <row r="1508" spans="1:5" x14ac:dyDescent="0.2">
      <c r="A1508" s="7"/>
      <c r="B1508" s="10"/>
      <c r="C1508" s="20"/>
      <c r="D1508" s="1"/>
      <c r="E1508" s="19"/>
    </row>
    <row r="1509" spans="1:5" x14ac:dyDescent="0.2">
      <c r="A1509" s="7"/>
      <c r="B1509" s="10"/>
      <c r="C1509" s="20"/>
      <c r="D1509" s="1"/>
      <c r="E1509" s="19"/>
    </row>
    <row r="1510" spans="1:5" x14ac:dyDescent="0.2">
      <c r="A1510" s="7"/>
      <c r="B1510" s="10"/>
      <c r="C1510" s="20"/>
      <c r="D1510" s="1"/>
      <c r="E1510" s="19"/>
    </row>
    <row r="1511" spans="1:5" x14ac:dyDescent="0.2">
      <c r="A1511" s="7"/>
      <c r="B1511" s="10"/>
      <c r="C1511" s="20"/>
      <c r="D1511" s="1"/>
      <c r="E1511" s="19"/>
    </row>
    <row r="1512" spans="1:5" x14ac:dyDescent="0.2">
      <c r="A1512" s="7"/>
      <c r="B1512" s="10"/>
      <c r="C1512" s="20"/>
      <c r="D1512" s="1"/>
      <c r="E1512" s="19"/>
    </row>
    <row r="1513" spans="1:5" x14ac:dyDescent="0.2">
      <c r="A1513" s="7"/>
      <c r="B1513" s="10"/>
      <c r="C1513" s="20"/>
      <c r="D1513" s="1"/>
      <c r="E1513" s="19"/>
    </row>
    <row r="1514" spans="1:5" x14ac:dyDescent="0.2">
      <c r="A1514" s="7"/>
      <c r="B1514" s="10"/>
      <c r="C1514" s="20"/>
      <c r="D1514" s="1"/>
      <c r="E1514" s="19"/>
    </row>
    <row r="1515" spans="1:5" x14ac:dyDescent="0.2">
      <c r="A1515" s="7"/>
      <c r="B1515" s="10"/>
      <c r="C1515" s="20"/>
      <c r="D1515" s="1"/>
      <c r="E1515" s="19"/>
    </row>
    <row r="1516" spans="1:5" x14ac:dyDescent="0.2">
      <c r="A1516" s="7"/>
      <c r="B1516" s="10"/>
      <c r="C1516" s="20"/>
      <c r="D1516" s="1"/>
      <c r="E1516" s="19"/>
    </row>
    <row r="1517" spans="1:5" x14ac:dyDescent="0.2">
      <c r="A1517" s="7"/>
      <c r="B1517" s="10"/>
      <c r="C1517" s="20"/>
      <c r="D1517" s="1"/>
      <c r="E1517" s="19"/>
    </row>
    <row r="1518" spans="1:5" x14ac:dyDescent="0.2">
      <c r="A1518" s="7"/>
      <c r="B1518" s="10"/>
      <c r="C1518" s="20"/>
      <c r="D1518" s="1"/>
      <c r="E1518" s="19"/>
    </row>
    <row r="1519" spans="1:5" x14ac:dyDescent="0.2">
      <c r="A1519" s="7"/>
      <c r="B1519" s="10"/>
      <c r="C1519" s="20"/>
      <c r="D1519" s="1"/>
      <c r="E1519" s="19"/>
    </row>
    <row r="1520" spans="1:5" x14ac:dyDescent="0.2">
      <c r="A1520" s="7"/>
      <c r="B1520" s="10"/>
      <c r="C1520" s="20"/>
      <c r="D1520" s="1"/>
      <c r="E1520" s="19"/>
    </row>
    <row r="1521" spans="1:5" x14ac:dyDescent="0.2">
      <c r="A1521" s="7"/>
      <c r="B1521" s="10"/>
      <c r="C1521" s="20"/>
      <c r="D1521" s="1"/>
      <c r="E1521" s="19"/>
    </row>
    <row r="1522" spans="1:5" x14ac:dyDescent="0.2">
      <c r="A1522" s="7"/>
      <c r="B1522" s="10"/>
      <c r="C1522" s="20"/>
      <c r="D1522" s="1"/>
      <c r="E1522" s="19"/>
    </row>
    <row r="1523" spans="1:5" x14ac:dyDescent="0.2">
      <c r="A1523" s="7"/>
      <c r="B1523" s="10"/>
      <c r="C1523" s="20"/>
      <c r="D1523" s="1"/>
      <c r="E1523" s="19"/>
    </row>
    <row r="1524" spans="1:5" x14ac:dyDescent="0.2">
      <c r="A1524" s="7"/>
      <c r="B1524" s="10"/>
      <c r="C1524" s="20"/>
      <c r="D1524" s="1"/>
      <c r="E1524" s="19"/>
    </row>
    <row r="1525" spans="1:5" x14ac:dyDescent="0.2">
      <c r="A1525" s="7"/>
      <c r="B1525" s="10"/>
      <c r="C1525" s="20"/>
      <c r="D1525" s="1"/>
      <c r="E1525" s="19"/>
    </row>
    <row r="1526" spans="1:5" x14ac:dyDescent="0.2">
      <c r="A1526" s="7"/>
      <c r="B1526" s="10"/>
      <c r="C1526" s="20"/>
      <c r="D1526" s="1"/>
      <c r="E1526" s="19"/>
    </row>
    <row r="1527" spans="1:5" x14ac:dyDescent="0.2">
      <c r="A1527" s="7"/>
      <c r="B1527" s="10"/>
      <c r="C1527" s="20"/>
      <c r="D1527" s="1"/>
      <c r="E1527" s="19"/>
    </row>
    <row r="1528" spans="1:5" x14ac:dyDescent="0.2">
      <c r="A1528" s="7"/>
      <c r="B1528" s="10"/>
      <c r="C1528" s="20"/>
      <c r="D1528" s="1"/>
      <c r="E1528" s="19"/>
    </row>
    <row r="1529" spans="1:5" x14ac:dyDescent="0.2">
      <c r="A1529" s="7"/>
      <c r="B1529" s="10"/>
      <c r="C1529" s="20"/>
      <c r="D1529" s="1"/>
      <c r="E1529" s="19"/>
    </row>
    <row r="1530" spans="1:5" x14ac:dyDescent="0.2">
      <c r="A1530" s="7"/>
      <c r="B1530" s="10"/>
      <c r="C1530" s="20"/>
      <c r="D1530" s="1"/>
      <c r="E1530" s="19"/>
    </row>
    <row r="1531" spans="1:5" x14ac:dyDescent="0.2">
      <c r="A1531" s="7"/>
      <c r="B1531" s="10"/>
      <c r="C1531" s="20"/>
      <c r="D1531" s="1"/>
      <c r="E1531" s="19"/>
    </row>
    <row r="1532" spans="1:5" x14ac:dyDescent="0.2">
      <c r="A1532" s="7"/>
      <c r="B1532" s="10"/>
      <c r="C1532" s="20"/>
      <c r="D1532" s="1"/>
      <c r="E1532" s="19"/>
    </row>
    <row r="1533" spans="1:5" x14ac:dyDescent="0.2">
      <c r="A1533" s="7"/>
      <c r="B1533" s="10"/>
      <c r="C1533" s="20"/>
      <c r="D1533" s="1"/>
      <c r="E1533" s="19"/>
    </row>
    <row r="1534" spans="1:5" x14ac:dyDescent="0.2">
      <c r="A1534" s="7"/>
      <c r="B1534" s="10"/>
      <c r="C1534" s="20"/>
      <c r="D1534" s="1"/>
      <c r="E1534" s="19"/>
    </row>
    <row r="1535" spans="1:5" x14ac:dyDescent="0.2">
      <c r="A1535" s="7"/>
      <c r="B1535" s="10"/>
      <c r="C1535" s="20"/>
      <c r="D1535" s="1"/>
      <c r="E1535" s="19"/>
    </row>
    <row r="1536" spans="1:5" x14ac:dyDescent="0.2">
      <c r="A1536" s="7"/>
      <c r="B1536" s="10"/>
      <c r="C1536" s="20"/>
      <c r="D1536" s="1"/>
      <c r="E1536" s="19"/>
    </row>
    <row r="1537" spans="1:5" x14ac:dyDescent="0.2">
      <c r="A1537" s="7"/>
      <c r="B1537" s="10"/>
      <c r="C1537" s="20"/>
      <c r="D1537" s="1"/>
      <c r="E1537" s="19"/>
    </row>
    <row r="1538" spans="1:5" x14ac:dyDescent="0.2">
      <c r="A1538" s="7"/>
      <c r="B1538" s="10"/>
      <c r="C1538" s="20"/>
      <c r="D1538" s="1"/>
      <c r="E1538" s="19"/>
    </row>
    <row r="1539" spans="1:5" x14ac:dyDescent="0.2">
      <c r="A1539" s="7"/>
      <c r="B1539" s="10"/>
      <c r="C1539" s="20"/>
      <c r="D1539" s="1"/>
      <c r="E1539" s="19"/>
    </row>
    <row r="1540" spans="1:5" x14ac:dyDescent="0.2">
      <c r="A1540" s="7"/>
      <c r="B1540" s="10"/>
      <c r="C1540" s="20"/>
      <c r="D1540" s="1"/>
      <c r="E1540" s="19"/>
    </row>
    <row r="1541" spans="1:5" x14ac:dyDescent="0.2">
      <c r="A1541" s="7"/>
      <c r="B1541" s="10"/>
      <c r="C1541" s="20"/>
      <c r="D1541" s="1"/>
      <c r="E1541" s="19"/>
    </row>
    <row r="1542" spans="1:5" x14ac:dyDescent="0.2">
      <c r="A1542" s="7"/>
      <c r="B1542" s="10"/>
      <c r="C1542" s="20"/>
      <c r="D1542" s="1"/>
      <c r="E1542" s="19"/>
    </row>
    <row r="1543" spans="1:5" x14ac:dyDescent="0.2">
      <c r="A1543" s="7"/>
      <c r="B1543" s="10"/>
      <c r="C1543" s="20"/>
      <c r="D1543" s="1"/>
      <c r="E1543" s="19"/>
    </row>
    <row r="1544" spans="1:5" x14ac:dyDescent="0.2">
      <c r="A1544" s="7"/>
      <c r="B1544" s="10"/>
      <c r="C1544" s="20"/>
      <c r="D1544" s="1"/>
      <c r="E1544" s="19"/>
    </row>
    <row r="1545" spans="1:5" x14ac:dyDescent="0.2">
      <c r="A1545" s="7"/>
      <c r="B1545" s="10"/>
      <c r="C1545" s="20"/>
      <c r="D1545" s="1"/>
      <c r="E1545" s="19"/>
    </row>
    <row r="1546" spans="1:5" x14ac:dyDescent="0.2">
      <c r="A1546" s="7"/>
      <c r="B1546" s="10"/>
      <c r="C1546" s="20"/>
      <c r="D1546" s="1"/>
      <c r="E1546" s="19"/>
    </row>
    <row r="1547" spans="1:5" x14ac:dyDescent="0.2">
      <c r="A1547" s="7"/>
      <c r="B1547" s="10"/>
      <c r="C1547" s="20"/>
      <c r="D1547" s="1"/>
      <c r="E1547" s="19"/>
    </row>
    <row r="1548" spans="1:5" x14ac:dyDescent="0.2">
      <c r="A1548" s="7"/>
      <c r="B1548" s="10"/>
      <c r="C1548" s="20"/>
      <c r="D1548" s="1"/>
      <c r="E1548" s="19"/>
    </row>
    <row r="1549" spans="1:5" x14ac:dyDescent="0.2">
      <c r="A1549" s="7"/>
      <c r="B1549" s="10"/>
      <c r="C1549" s="20"/>
      <c r="D1549" s="1"/>
      <c r="E1549" s="19"/>
    </row>
    <row r="1550" spans="1:5" x14ac:dyDescent="0.2">
      <c r="A1550" s="7"/>
      <c r="B1550" s="10"/>
      <c r="C1550" s="20"/>
      <c r="D1550" s="1"/>
      <c r="E1550" s="19"/>
    </row>
    <row r="1551" spans="1:5" x14ac:dyDescent="0.2">
      <c r="A1551" s="7"/>
      <c r="B1551" s="10"/>
      <c r="C1551" s="20"/>
      <c r="D1551" s="1"/>
      <c r="E1551" s="19"/>
    </row>
    <row r="1552" spans="1:5" x14ac:dyDescent="0.2">
      <c r="A1552" s="7"/>
      <c r="B1552" s="10"/>
      <c r="C1552" s="20"/>
      <c r="D1552" s="1"/>
      <c r="E1552" s="19"/>
    </row>
    <row r="1553" spans="1:5" x14ac:dyDescent="0.2">
      <c r="A1553" s="7"/>
      <c r="B1553" s="10"/>
      <c r="C1553" s="20"/>
      <c r="D1553" s="1"/>
      <c r="E1553" s="19"/>
    </row>
    <row r="1554" spans="1:5" x14ac:dyDescent="0.2">
      <c r="A1554" s="7"/>
      <c r="B1554" s="10"/>
      <c r="C1554" s="20"/>
      <c r="D1554" s="1"/>
      <c r="E1554" s="19"/>
    </row>
    <row r="1555" spans="1:5" x14ac:dyDescent="0.2">
      <c r="A1555" s="7"/>
      <c r="B1555" s="10"/>
      <c r="C1555" s="20"/>
      <c r="D1555" s="1"/>
      <c r="E1555" s="19"/>
    </row>
    <row r="1556" spans="1:5" x14ac:dyDescent="0.2">
      <c r="A1556" s="7"/>
      <c r="B1556" s="10"/>
      <c r="C1556" s="20"/>
      <c r="D1556" s="1"/>
      <c r="E1556" s="19"/>
    </row>
    <row r="1557" spans="1:5" x14ac:dyDescent="0.2">
      <c r="A1557" s="7"/>
      <c r="B1557" s="10"/>
      <c r="C1557" s="20"/>
      <c r="D1557" s="1"/>
      <c r="E1557" s="19"/>
    </row>
    <row r="1558" spans="1:5" x14ac:dyDescent="0.2">
      <c r="A1558" s="7"/>
      <c r="B1558" s="10"/>
      <c r="C1558" s="20"/>
      <c r="D1558" s="1"/>
      <c r="E1558" s="19"/>
    </row>
    <row r="1559" spans="1:5" x14ac:dyDescent="0.2">
      <c r="A1559" s="7"/>
      <c r="B1559" s="10"/>
      <c r="C1559" s="20"/>
      <c r="D1559" s="1"/>
      <c r="E1559" s="19"/>
    </row>
    <row r="1560" spans="1:5" x14ac:dyDescent="0.2">
      <c r="A1560" s="7"/>
      <c r="B1560" s="10"/>
      <c r="C1560" s="20"/>
      <c r="D1560" s="1"/>
      <c r="E1560" s="19"/>
    </row>
    <row r="1561" spans="1:5" x14ac:dyDescent="0.2">
      <c r="A1561" s="7"/>
      <c r="B1561" s="10"/>
      <c r="C1561" s="20"/>
      <c r="D1561" s="1"/>
      <c r="E1561" s="19"/>
    </row>
    <row r="1562" spans="1:5" x14ac:dyDescent="0.2">
      <c r="A1562" s="7"/>
      <c r="B1562" s="10"/>
      <c r="C1562" s="20"/>
      <c r="D1562" s="1"/>
      <c r="E1562" s="19"/>
    </row>
    <row r="1563" spans="1:5" x14ac:dyDescent="0.2">
      <c r="A1563" s="7"/>
      <c r="B1563" s="10"/>
      <c r="C1563" s="20"/>
      <c r="D1563" s="1"/>
      <c r="E1563" s="19"/>
    </row>
    <row r="1564" spans="1:5" x14ac:dyDescent="0.2">
      <c r="A1564" s="7"/>
      <c r="B1564" s="10"/>
      <c r="C1564" s="20"/>
      <c r="D1564" s="1"/>
      <c r="E1564" s="19"/>
    </row>
    <row r="1565" spans="1:5" x14ac:dyDescent="0.2">
      <c r="A1565" s="7"/>
      <c r="B1565" s="10"/>
      <c r="C1565" s="20"/>
      <c r="D1565" s="1"/>
      <c r="E1565" s="19"/>
    </row>
    <row r="1566" spans="1:5" x14ac:dyDescent="0.2">
      <c r="A1566" s="7"/>
      <c r="B1566" s="10"/>
      <c r="C1566" s="20"/>
      <c r="D1566" s="1"/>
      <c r="E1566" s="19"/>
    </row>
    <row r="1567" spans="1:5" x14ac:dyDescent="0.2">
      <c r="A1567" s="7"/>
      <c r="B1567" s="10"/>
      <c r="C1567" s="20"/>
      <c r="D1567" s="1"/>
      <c r="E1567" s="19"/>
    </row>
    <row r="1568" spans="1:5" x14ac:dyDescent="0.2">
      <c r="A1568" s="7"/>
      <c r="B1568" s="10"/>
      <c r="C1568" s="20"/>
      <c r="D1568" s="1"/>
      <c r="E1568" s="19"/>
    </row>
    <row r="1569" spans="1:5" x14ac:dyDescent="0.2">
      <c r="A1569" s="7"/>
      <c r="B1569" s="10"/>
      <c r="C1569" s="20"/>
      <c r="D1569" s="1"/>
      <c r="E1569" s="19"/>
    </row>
    <row r="1570" spans="1:5" x14ac:dyDescent="0.2">
      <c r="A1570" s="7"/>
      <c r="B1570" s="10"/>
      <c r="C1570" s="20"/>
      <c r="D1570" s="1"/>
      <c r="E1570" s="19"/>
    </row>
    <row r="1571" spans="1:5" x14ac:dyDescent="0.2">
      <c r="A1571" s="7"/>
      <c r="B1571" s="10"/>
      <c r="C1571" s="20"/>
      <c r="D1571" s="1"/>
      <c r="E1571" s="19"/>
    </row>
    <row r="1572" spans="1:5" x14ac:dyDescent="0.2">
      <c r="A1572" s="7"/>
      <c r="B1572" s="10"/>
      <c r="C1572" s="20"/>
      <c r="D1572" s="1"/>
      <c r="E1572" s="19"/>
    </row>
    <row r="1573" spans="1:5" x14ac:dyDescent="0.2">
      <c r="A1573" s="7"/>
      <c r="B1573" s="10"/>
      <c r="C1573" s="20"/>
      <c r="D1573" s="1"/>
      <c r="E1573" s="19"/>
    </row>
    <row r="1574" spans="1:5" x14ac:dyDescent="0.2">
      <c r="A1574" s="7"/>
      <c r="B1574" s="10"/>
      <c r="C1574" s="20"/>
      <c r="D1574" s="1"/>
      <c r="E1574" s="19"/>
    </row>
    <row r="1575" spans="1:5" x14ac:dyDescent="0.2">
      <c r="A1575" s="7"/>
      <c r="B1575" s="10"/>
      <c r="C1575" s="20"/>
      <c r="D1575" s="1"/>
      <c r="E1575" s="19"/>
    </row>
    <row r="1576" spans="1:5" x14ac:dyDescent="0.2">
      <c r="A1576" s="7"/>
      <c r="B1576" s="10"/>
      <c r="C1576" s="20"/>
      <c r="D1576" s="1"/>
      <c r="E1576" s="19"/>
    </row>
    <row r="1577" spans="1:5" x14ac:dyDescent="0.2">
      <c r="A1577" s="7"/>
      <c r="B1577" s="10"/>
      <c r="C1577" s="20"/>
      <c r="D1577" s="1"/>
      <c r="E1577" s="19"/>
    </row>
    <row r="1578" spans="1:5" x14ac:dyDescent="0.2">
      <c r="A1578" s="7"/>
      <c r="B1578" s="10"/>
      <c r="C1578" s="20"/>
      <c r="D1578" s="1"/>
      <c r="E1578" s="19"/>
    </row>
    <row r="1579" spans="1:5" x14ac:dyDescent="0.2">
      <c r="A1579" s="7"/>
      <c r="B1579" s="10"/>
      <c r="C1579" s="20"/>
      <c r="D1579" s="1"/>
      <c r="E1579" s="19"/>
    </row>
    <row r="1580" spans="1:5" x14ac:dyDescent="0.2">
      <c r="A1580" s="7"/>
      <c r="B1580" s="10"/>
      <c r="C1580" s="20"/>
      <c r="D1580" s="1"/>
      <c r="E1580" s="19"/>
    </row>
    <row r="1581" spans="1:5" x14ac:dyDescent="0.2">
      <c r="A1581" s="7"/>
      <c r="B1581" s="10"/>
      <c r="C1581" s="20"/>
      <c r="D1581" s="1"/>
      <c r="E1581" s="19"/>
    </row>
    <row r="1582" spans="1:5" x14ac:dyDescent="0.2">
      <c r="A1582" s="7"/>
      <c r="B1582" s="10"/>
    </row>
    <row r="1583" spans="1:5" x14ac:dyDescent="0.2">
      <c r="A1583" s="7"/>
      <c r="B1583" s="10"/>
    </row>
    <row r="1584" spans="1:5" x14ac:dyDescent="0.2">
      <c r="A1584" s="7"/>
      <c r="B1584" s="10"/>
    </row>
    <row r="1585" spans="1:2" x14ac:dyDescent="0.2">
      <c r="A1585" s="7"/>
      <c r="B1585" s="10"/>
    </row>
  </sheetData>
  <phoneticPr fontId="9" type="noConversion"/>
  <pageMargins left="0.78740157480314965" right="0.78740157480314965" top="0.98425196850393704" bottom="0.98425196850393704" header="0.51181102362204722" footer="0.31496062992125984"/>
  <pageSetup paperSize="9" scale="90" firstPageNumber="195" orientation="portrait" useFirstPageNumber="1" r:id="rId1"/>
  <headerFooter alignWithMargins="0"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2016&amp;R&amp;"Arial,Kurzíva"Strana &amp;P (celkem 500)
</oddFooter>
  </headerFooter>
  <rowBreaks count="5" manualBreakCount="5">
    <brk id="96" max="4" man="1"/>
    <brk id="142" max="4" man="1"/>
    <brk id="184" max="4" man="1"/>
    <brk id="227" max="4" man="1"/>
    <brk id="25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396"/>
  <sheetViews>
    <sheetView tabSelected="1"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50.7109375" style="32" customWidth="1"/>
    <col min="2" max="2" width="20.7109375" style="32" customWidth="1"/>
    <col min="3" max="3" width="1.7109375" style="32" customWidth="1"/>
    <col min="4" max="4" width="20.7109375" style="32" customWidth="1"/>
    <col min="5" max="16384" width="9.140625" style="32"/>
  </cols>
  <sheetData>
    <row r="1" spans="1:4" ht="15.75" x14ac:dyDescent="0.25">
      <c r="A1" s="29" t="s">
        <v>2186</v>
      </c>
      <c r="B1" s="19"/>
      <c r="C1" s="30"/>
      <c r="D1" s="19"/>
    </row>
    <row r="2" spans="1:4" ht="15.75" x14ac:dyDescent="0.25">
      <c r="A2" s="29"/>
      <c r="B2" s="19"/>
      <c r="C2" s="30"/>
      <c r="D2" s="19"/>
    </row>
    <row r="3" spans="1:4" ht="15" customHeight="1" x14ac:dyDescent="0.2">
      <c r="A3" s="638" t="s">
        <v>2177</v>
      </c>
      <c r="B3" s="638"/>
      <c r="C3" s="638"/>
      <c r="D3" s="638"/>
    </row>
    <row r="4" spans="1:4" x14ac:dyDescent="0.2">
      <c r="A4" s="638"/>
      <c r="B4" s="638"/>
      <c r="C4" s="638"/>
      <c r="D4" s="638"/>
    </row>
    <row r="5" spans="1:4" ht="27" customHeight="1" thickBot="1" x14ac:dyDescent="0.25">
      <c r="C5" s="34"/>
      <c r="D5" s="21" t="s">
        <v>2</v>
      </c>
    </row>
    <row r="6" spans="1:4" ht="14.25" thickTop="1" thickBot="1" x14ac:dyDescent="0.25">
      <c r="A6" s="244" t="s">
        <v>4</v>
      </c>
      <c r="B6" s="245" t="s">
        <v>5</v>
      </c>
      <c r="C6" s="38"/>
      <c r="D6" s="246" t="s">
        <v>13</v>
      </c>
    </row>
    <row r="7" spans="1:4" s="258" customFormat="1" ht="15" thickTop="1" x14ac:dyDescent="0.2">
      <c r="A7" s="624" t="s">
        <v>500</v>
      </c>
      <c r="B7" s="336">
        <v>20000</v>
      </c>
      <c r="C7" s="264"/>
      <c r="D7" s="274">
        <v>0</v>
      </c>
    </row>
    <row r="8" spans="1:4" s="258" customFormat="1" ht="14.25" x14ac:dyDescent="0.2">
      <c r="A8" s="624" t="s">
        <v>501</v>
      </c>
      <c r="B8" s="336">
        <v>30000</v>
      </c>
      <c r="C8" s="264"/>
      <c r="D8" s="274">
        <v>0</v>
      </c>
    </row>
    <row r="9" spans="1:4" s="258" customFormat="1" ht="14.25" x14ac:dyDescent="0.2">
      <c r="A9" s="624" t="s">
        <v>502</v>
      </c>
      <c r="B9" s="336">
        <v>962853.33</v>
      </c>
      <c r="C9" s="264"/>
      <c r="D9" s="274">
        <v>0</v>
      </c>
    </row>
    <row r="10" spans="1:4" s="258" customFormat="1" ht="14.25" x14ac:dyDescent="0.2">
      <c r="A10" s="624" t="s">
        <v>502</v>
      </c>
      <c r="B10" s="336">
        <v>215834</v>
      </c>
      <c r="C10" s="264"/>
      <c r="D10" s="274">
        <v>0</v>
      </c>
    </row>
    <row r="11" spans="1:4" s="258" customFormat="1" ht="14.25" x14ac:dyDescent="0.2">
      <c r="A11" s="624" t="s">
        <v>502</v>
      </c>
      <c r="B11" s="336">
        <v>980000</v>
      </c>
      <c r="C11" s="264"/>
      <c r="D11" s="274">
        <v>0</v>
      </c>
    </row>
    <row r="12" spans="1:4" s="258" customFormat="1" ht="14.25" x14ac:dyDescent="0.2">
      <c r="A12" s="624" t="s">
        <v>503</v>
      </c>
      <c r="B12" s="336">
        <v>15000</v>
      </c>
      <c r="C12" s="264"/>
      <c r="D12" s="274">
        <v>0</v>
      </c>
    </row>
    <row r="13" spans="1:4" s="258" customFormat="1" ht="14.25" x14ac:dyDescent="0.2">
      <c r="A13" s="624" t="s">
        <v>504</v>
      </c>
      <c r="B13" s="336">
        <v>40000</v>
      </c>
      <c r="C13" s="264"/>
      <c r="D13" s="274">
        <v>0</v>
      </c>
    </row>
    <row r="14" spans="1:4" s="258" customFormat="1" ht="14.25" x14ac:dyDescent="0.2">
      <c r="A14" s="624" t="s">
        <v>505</v>
      </c>
      <c r="B14" s="336">
        <v>70000</v>
      </c>
      <c r="C14" s="264"/>
      <c r="D14" s="274">
        <v>0</v>
      </c>
    </row>
    <row r="15" spans="1:4" s="258" customFormat="1" ht="14.25" x14ac:dyDescent="0.2">
      <c r="A15" s="624" t="s">
        <v>506</v>
      </c>
      <c r="B15" s="336">
        <v>500000</v>
      </c>
      <c r="C15" s="264"/>
      <c r="D15" s="274">
        <v>0</v>
      </c>
    </row>
    <row r="16" spans="1:4" s="258" customFormat="1" ht="14.25" x14ac:dyDescent="0.2">
      <c r="A16" s="624" t="s">
        <v>506</v>
      </c>
      <c r="B16" s="336">
        <v>135000</v>
      </c>
      <c r="C16" s="264"/>
      <c r="D16" s="274">
        <v>0</v>
      </c>
    </row>
    <row r="17" spans="1:4" s="258" customFormat="1" ht="14.25" x14ac:dyDescent="0.2">
      <c r="A17" s="624" t="s">
        <v>507</v>
      </c>
      <c r="B17" s="336">
        <v>15000</v>
      </c>
      <c r="C17" s="264"/>
      <c r="D17" s="274">
        <v>0</v>
      </c>
    </row>
    <row r="18" spans="1:4" s="258" customFormat="1" ht="15" thickBot="1" x14ac:dyDescent="0.25">
      <c r="A18" s="624" t="s">
        <v>508</v>
      </c>
      <c r="B18" s="336">
        <v>20000</v>
      </c>
      <c r="C18" s="264"/>
      <c r="D18" s="274">
        <v>0</v>
      </c>
    </row>
    <row r="19" spans="1:4" s="258" customFormat="1" ht="16.5" thickTop="1" thickBot="1" x14ac:dyDescent="0.3">
      <c r="A19" s="341" t="s">
        <v>6</v>
      </c>
      <c r="B19" s="342">
        <f>SUM(B7:B18)</f>
        <v>3003687.33</v>
      </c>
      <c r="C19" s="264"/>
      <c r="D19" s="311">
        <f>SUM(D7:D18)</f>
        <v>0</v>
      </c>
    </row>
    <row r="20" spans="1:4" ht="13.5" thickTop="1" x14ac:dyDescent="0.2">
      <c r="A20" s="31"/>
      <c r="B20" s="19"/>
      <c r="C20" s="30"/>
      <c r="D20" s="19"/>
    </row>
    <row r="21" spans="1:4" x14ac:dyDescent="0.2">
      <c r="B21" s="19"/>
      <c r="C21" s="30"/>
      <c r="D21" s="19"/>
    </row>
    <row r="22" spans="1:4" ht="15" x14ac:dyDescent="0.25">
      <c r="A22" s="268" t="s">
        <v>2178</v>
      </c>
      <c r="B22" s="19"/>
      <c r="C22" s="30"/>
      <c r="D22" s="19"/>
    </row>
    <row r="23" spans="1:4" ht="29.25" customHeight="1" x14ac:dyDescent="0.25">
      <c r="A23" s="638" t="s">
        <v>2179</v>
      </c>
      <c r="B23" s="638"/>
      <c r="C23" s="638"/>
      <c r="D23" s="638"/>
    </row>
    <row r="24" spans="1:4" ht="12.75" customHeight="1" thickBot="1" x14ac:dyDescent="0.25">
      <c r="C24" s="34"/>
      <c r="D24" s="21" t="s">
        <v>2</v>
      </c>
    </row>
    <row r="25" spans="1:4" ht="14.25" thickTop="1" thickBot="1" x14ac:dyDescent="0.25">
      <c r="A25" s="244" t="s">
        <v>4</v>
      </c>
      <c r="B25" s="245" t="s">
        <v>5</v>
      </c>
      <c r="C25" s="38"/>
      <c r="D25" s="246" t="s">
        <v>13</v>
      </c>
    </row>
    <row r="26" spans="1:4" s="258" customFormat="1" ht="15" thickTop="1" x14ac:dyDescent="0.2">
      <c r="A26" s="335" t="s">
        <v>137</v>
      </c>
      <c r="B26" s="336">
        <v>64000</v>
      </c>
      <c r="C26" s="264"/>
      <c r="D26" s="274">
        <v>0</v>
      </c>
    </row>
    <row r="27" spans="1:4" s="258" customFormat="1" ht="14.25" x14ac:dyDescent="0.2">
      <c r="A27" s="335" t="s">
        <v>298</v>
      </c>
      <c r="B27" s="336">
        <v>46000</v>
      </c>
      <c r="C27" s="264"/>
      <c r="D27" s="274">
        <v>0</v>
      </c>
    </row>
    <row r="28" spans="1:4" s="258" customFormat="1" ht="14.25" x14ac:dyDescent="0.2">
      <c r="A28" s="335" t="s">
        <v>299</v>
      </c>
      <c r="B28" s="336">
        <v>14000</v>
      </c>
      <c r="C28" s="264"/>
      <c r="D28" s="274">
        <v>0</v>
      </c>
    </row>
    <row r="29" spans="1:4" s="258" customFormat="1" ht="14.25" x14ac:dyDescent="0.2">
      <c r="A29" s="335" t="s">
        <v>300</v>
      </c>
      <c r="B29" s="336">
        <v>22000</v>
      </c>
      <c r="C29" s="264"/>
      <c r="D29" s="274">
        <v>0</v>
      </c>
    </row>
    <row r="30" spans="1:4" s="258" customFormat="1" ht="14.25" x14ac:dyDescent="0.2">
      <c r="A30" s="335" t="s">
        <v>301</v>
      </c>
      <c r="B30" s="336">
        <v>28000</v>
      </c>
      <c r="C30" s="264"/>
      <c r="D30" s="274">
        <v>0</v>
      </c>
    </row>
    <row r="31" spans="1:4" s="258" customFormat="1" ht="14.25" x14ac:dyDescent="0.2">
      <c r="A31" s="335" t="s">
        <v>131</v>
      </c>
      <c r="B31" s="336">
        <v>35000</v>
      </c>
      <c r="C31" s="264"/>
      <c r="D31" s="274">
        <v>0</v>
      </c>
    </row>
    <row r="32" spans="1:4" s="258" customFormat="1" ht="14.25" x14ac:dyDescent="0.2">
      <c r="A32" s="335" t="s">
        <v>302</v>
      </c>
      <c r="B32" s="336">
        <v>14000</v>
      </c>
      <c r="C32" s="264"/>
      <c r="D32" s="274">
        <v>0</v>
      </c>
    </row>
    <row r="33" spans="1:4" s="258" customFormat="1" ht="14.25" x14ac:dyDescent="0.2">
      <c r="A33" s="335" t="s">
        <v>303</v>
      </c>
      <c r="B33" s="336">
        <v>12000</v>
      </c>
      <c r="C33" s="264"/>
      <c r="D33" s="274">
        <v>0</v>
      </c>
    </row>
    <row r="34" spans="1:4" s="258" customFormat="1" ht="14.25" x14ac:dyDescent="0.2">
      <c r="A34" s="335" t="s">
        <v>304</v>
      </c>
      <c r="B34" s="336">
        <v>55000</v>
      </c>
      <c r="C34" s="264"/>
      <c r="D34" s="274">
        <v>0</v>
      </c>
    </row>
    <row r="35" spans="1:4" s="258" customFormat="1" ht="18.75" customHeight="1" x14ac:dyDescent="0.2">
      <c r="A35" s="335" t="s">
        <v>305</v>
      </c>
      <c r="B35" s="336">
        <v>30000</v>
      </c>
      <c r="C35" s="264"/>
      <c r="D35" s="274">
        <v>0</v>
      </c>
    </row>
    <row r="36" spans="1:4" s="258" customFormat="1" ht="14.25" x14ac:dyDescent="0.2">
      <c r="A36" s="335" t="s">
        <v>306</v>
      </c>
      <c r="B36" s="336">
        <v>5000</v>
      </c>
      <c r="C36" s="264"/>
      <c r="D36" s="274">
        <v>0</v>
      </c>
    </row>
    <row r="37" spans="1:4" s="258" customFormat="1" ht="14.25" x14ac:dyDescent="0.2">
      <c r="A37" s="335" t="s">
        <v>307</v>
      </c>
      <c r="B37" s="336">
        <v>5000</v>
      </c>
      <c r="C37" s="264"/>
      <c r="D37" s="274">
        <v>0</v>
      </c>
    </row>
    <row r="38" spans="1:4" s="258" customFormat="1" ht="14.25" x14ac:dyDescent="0.2">
      <c r="A38" s="335" t="s">
        <v>132</v>
      </c>
      <c r="B38" s="336">
        <v>126000</v>
      </c>
      <c r="C38" s="264"/>
      <c r="D38" s="274">
        <v>0</v>
      </c>
    </row>
    <row r="39" spans="1:4" s="258" customFormat="1" ht="14.25" x14ac:dyDescent="0.2">
      <c r="A39" s="335" t="s">
        <v>138</v>
      </c>
      <c r="B39" s="336">
        <v>67000</v>
      </c>
      <c r="C39" s="264"/>
      <c r="D39" s="274">
        <v>0</v>
      </c>
    </row>
    <row r="40" spans="1:4" s="258" customFormat="1" ht="14.25" x14ac:dyDescent="0.2">
      <c r="A40" s="335" t="s">
        <v>308</v>
      </c>
      <c r="B40" s="336">
        <v>7000</v>
      </c>
      <c r="C40" s="264"/>
      <c r="D40" s="274">
        <v>0</v>
      </c>
    </row>
    <row r="41" spans="1:4" s="258" customFormat="1" ht="14.25" x14ac:dyDescent="0.2">
      <c r="A41" s="335" t="s">
        <v>309</v>
      </c>
      <c r="B41" s="336">
        <v>5000</v>
      </c>
      <c r="C41" s="264"/>
      <c r="D41" s="274">
        <v>0</v>
      </c>
    </row>
    <row r="42" spans="1:4" s="258" customFormat="1" ht="14.25" x14ac:dyDescent="0.2">
      <c r="A42" s="335" t="s">
        <v>136</v>
      </c>
      <c r="B42" s="336">
        <v>54000</v>
      </c>
      <c r="C42" s="264"/>
      <c r="D42" s="274">
        <v>0</v>
      </c>
    </row>
    <row r="43" spans="1:4" s="258" customFormat="1" ht="14.25" x14ac:dyDescent="0.2">
      <c r="A43" s="335" t="s">
        <v>310</v>
      </c>
      <c r="B43" s="336">
        <v>25000</v>
      </c>
      <c r="C43" s="264"/>
      <c r="D43" s="274">
        <v>0</v>
      </c>
    </row>
    <row r="44" spans="1:4" s="258" customFormat="1" ht="14.25" x14ac:dyDescent="0.2">
      <c r="A44" s="335" t="s">
        <v>311</v>
      </c>
      <c r="B44" s="336">
        <v>59000</v>
      </c>
      <c r="C44" s="264"/>
      <c r="D44" s="274">
        <v>0</v>
      </c>
    </row>
    <row r="45" spans="1:4" s="258" customFormat="1" ht="14.25" hidden="1" x14ac:dyDescent="0.2">
      <c r="A45" s="335" t="s">
        <v>312</v>
      </c>
      <c r="B45" s="336">
        <v>0</v>
      </c>
      <c r="C45" s="264"/>
      <c r="D45" s="274">
        <v>0</v>
      </c>
    </row>
    <row r="46" spans="1:4" s="258" customFormat="1" ht="14.25" x14ac:dyDescent="0.2">
      <c r="A46" s="335" t="s">
        <v>289</v>
      </c>
      <c r="B46" s="336">
        <v>13000</v>
      </c>
      <c r="C46" s="264"/>
      <c r="D46" s="274">
        <v>0</v>
      </c>
    </row>
    <row r="47" spans="1:4" s="258" customFormat="1" ht="14.25" x14ac:dyDescent="0.2">
      <c r="A47" s="335" t="s">
        <v>313</v>
      </c>
      <c r="B47" s="336">
        <v>48000</v>
      </c>
      <c r="C47" s="264"/>
      <c r="D47" s="274">
        <v>0</v>
      </c>
    </row>
    <row r="48" spans="1:4" s="258" customFormat="1" ht="14.25" x14ac:dyDescent="0.2">
      <c r="A48" s="335" t="s">
        <v>314</v>
      </c>
      <c r="B48" s="336">
        <v>18118.21</v>
      </c>
      <c r="C48" s="264"/>
      <c r="D48" s="274">
        <v>0</v>
      </c>
    </row>
    <row r="49" spans="1:4" s="258" customFormat="1" ht="14.25" x14ac:dyDescent="0.2">
      <c r="A49" s="335" t="s">
        <v>315</v>
      </c>
      <c r="B49" s="336">
        <v>14500</v>
      </c>
      <c r="C49" s="264"/>
      <c r="D49" s="274">
        <v>0</v>
      </c>
    </row>
    <row r="50" spans="1:4" s="258" customFormat="1" ht="14.25" x14ac:dyDescent="0.2">
      <c r="A50" s="335" t="s">
        <v>316</v>
      </c>
      <c r="B50" s="336">
        <v>19000</v>
      </c>
      <c r="C50" s="264"/>
      <c r="D50" s="274">
        <v>0</v>
      </c>
    </row>
    <row r="51" spans="1:4" s="258" customFormat="1" ht="14.25" x14ac:dyDescent="0.2">
      <c r="A51" s="335" t="s">
        <v>134</v>
      </c>
      <c r="B51" s="336">
        <v>60000</v>
      </c>
      <c r="C51" s="264"/>
      <c r="D51" s="274">
        <v>0</v>
      </c>
    </row>
    <row r="52" spans="1:4" s="258" customFormat="1" ht="14.25" x14ac:dyDescent="0.2">
      <c r="A52" s="335" t="s">
        <v>317</v>
      </c>
      <c r="B52" s="336">
        <v>69640</v>
      </c>
      <c r="C52" s="264"/>
      <c r="D52" s="274">
        <v>0</v>
      </c>
    </row>
    <row r="53" spans="1:4" s="258" customFormat="1" ht="14.25" x14ac:dyDescent="0.2">
      <c r="A53" s="335" t="s">
        <v>318</v>
      </c>
      <c r="B53" s="336">
        <v>30000</v>
      </c>
      <c r="C53" s="264"/>
      <c r="D53" s="274">
        <v>0</v>
      </c>
    </row>
    <row r="54" spans="1:4" s="258" customFormat="1" ht="14.25" x14ac:dyDescent="0.2">
      <c r="A54" s="335" t="s">
        <v>319</v>
      </c>
      <c r="B54" s="336">
        <v>88000</v>
      </c>
      <c r="C54" s="264"/>
      <c r="D54" s="274">
        <v>0</v>
      </c>
    </row>
    <row r="55" spans="1:4" s="258" customFormat="1" ht="14.25" x14ac:dyDescent="0.2">
      <c r="A55" s="335" t="s">
        <v>320</v>
      </c>
      <c r="B55" s="336">
        <v>12000</v>
      </c>
      <c r="C55" s="264"/>
      <c r="D55" s="274">
        <v>0</v>
      </c>
    </row>
    <row r="56" spans="1:4" s="258" customFormat="1" ht="14.25" x14ac:dyDescent="0.2">
      <c r="A56" s="335" t="s">
        <v>321</v>
      </c>
      <c r="B56" s="336">
        <v>45000</v>
      </c>
      <c r="C56" s="264"/>
      <c r="D56" s="274">
        <v>0</v>
      </c>
    </row>
    <row r="57" spans="1:4" s="258" customFormat="1" ht="15" thickBot="1" x14ac:dyDescent="0.25">
      <c r="A57" s="563" t="s">
        <v>322</v>
      </c>
      <c r="B57" s="564">
        <v>147975</v>
      </c>
      <c r="C57" s="264"/>
      <c r="D57" s="277">
        <v>0</v>
      </c>
    </row>
    <row r="58" spans="1:4" s="258" customFormat="1" ht="15" thickTop="1" x14ac:dyDescent="0.2">
      <c r="A58" s="561"/>
      <c r="B58" s="562"/>
      <c r="C58" s="268"/>
      <c r="D58" s="535"/>
    </row>
    <row r="59" spans="1:4" s="258" customFormat="1" ht="15" thickBot="1" x14ac:dyDescent="0.25">
      <c r="A59" s="32"/>
      <c r="B59" s="32"/>
      <c r="C59" s="34"/>
      <c r="D59" s="21" t="s">
        <v>2</v>
      </c>
    </row>
    <row r="60" spans="1:4" s="258" customFormat="1" ht="15.75" thickTop="1" thickBot="1" x14ac:dyDescent="0.25">
      <c r="A60" s="244" t="s">
        <v>4</v>
      </c>
      <c r="B60" s="245" t="s">
        <v>5</v>
      </c>
      <c r="C60" s="38"/>
      <c r="D60" s="246" t="s">
        <v>13</v>
      </c>
    </row>
    <row r="61" spans="1:4" s="258" customFormat="1" ht="15" thickTop="1" x14ac:dyDescent="0.2">
      <c r="A61" s="558" t="s">
        <v>323</v>
      </c>
      <c r="B61" s="559">
        <v>16000</v>
      </c>
      <c r="C61" s="264"/>
      <c r="D61" s="560">
        <v>0</v>
      </c>
    </row>
    <row r="62" spans="1:4" s="258" customFormat="1" ht="14.25" x14ac:dyDescent="0.2">
      <c r="A62" s="335" t="s">
        <v>324</v>
      </c>
      <c r="B62" s="336">
        <v>8000</v>
      </c>
      <c r="C62" s="264"/>
      <c r="D62" s="274">
        <v>0</v>
      </c>
    </row>
    <row r="63" spans="1:4" s="258" customFormat="1" ht="14.25" x14ac:dyDescent="0.2">
      <c r="A63" s="335" t="s">
        <v>325</v>
      </c>
      <c r="B63" s="336">
        <v>18000</v>
      </c>
      <c r="C63" s="264"/>
      <c r="D63" s="274">
        <v>0</v>
      </c>
    </row>
    <row r="64" spans="1:4" s="258" customFormat="1" ht="14.25" x14ac:dyDescent="0.2">
      <c r="A64" s="335" t="s">
        <v>326</v>
      </c>
      <c r="B64" s="336">
        <v>20750</v>
      </c>
      <c r="C64" s="264"/>
      <c r="D64" s="274">
        <v>0</v>
      </c>
    </row>
    <row r="65" spans="1:4" s="258" customFormat="1" ht="14.25" x14ac:dyDescent="0.2">
      <c r="A65" s="335" t="s">
        <v>327</v>
      </c>
      <c r="B65" s="336">
        <v>14000</v>
      </c>
      <c r="C65" s="264"/>
      <c r="D65" s="274">
        <v>0</v>
      </c>
    </row>
    <row r="66" spans="1:4" s="258" customFormat="1" ht="14.25" x14ac:dyDescent="0.2">
      <c r="A66" s="335" t="s">
        <v>328</v>
      </c>
      <c r="B66" s="336">
        <v>85000</v>
      </c>
      <c r="C66" s="264"/>
      <c r="D66" s="274">
        <v>0</v>
      </c>
    </row>
    <row r="67" spans="1:4" s="258" customFormat="1" ht="14.25" x14ac:dyDescent="0.2">
      <c r="A67" s="335" t="s">
        <v>329</v>
      </c>
      <c r="B67" s="336">
        <v>10000</v>
      </c>
      <c r="C67" s="264"/>
      <c r="D67" s="274">
        <v>0</v>
      </c>
    </row>
    <row r="68" spans="1:4" s="258" customFormat="1" ht="14.25" x14ac:dyDescent="0.2">
      <c r="A68" s="335" t="s">
        <v>330</v>
      </c>
      <c r="B68" s="336">
        <v>12000</v>
      </c>
      <c r="C68" s="264"/>
      <c r="D68" s="274">
        <v>0</v>
      </c>
    </row>
    <row r="69" spans="1:4" s="258" customFormat="1" ht="14.25" x14ac:dyDescent="0.2">
      <c r="A69" s="335" t="s">
        <v>331</v>
      </c>
      <c r="B69" s="336">
        <v>10000</v>
      </c>
      <c r="C69" s="264"/>
      <c r="D69" s="274">
        <v>0</v>
      </c>
    </row>
    <row r="70" spans="1:4" s="258" customFormat="1" ht="14.25" x14ac:dyDescent="0.2">
      <c r="A70" s="335" t="s">
        <v>332</v>
      </c>
      <c r="B70" s="336">
        <v>17903.2</v>
      </c>
      <c r="C70" s="264"/>
      <c r="D70" s="274">
        <v>0</v>
      </c>
    </row>
    <row r="71" spans="1:4" s="258" customFormat="1" ht="14.25" x14ac:dyDescent="0.2">
      <c r="A71" s="335" t="s">
        <v>333</v>
      </c>
      <c r="B71" s="336">
        <v>60000</v>
      </c>
      <c r="C71" s="264"/>
      <c r="D71" s="274">
        <v>0</v>
      </c>
    </row>
    <row r="72" spans="1:4" s="258" customFormat="1" ht="14.25" x14ac:dyDescent="0.2">
      <c r="A72" s="335" t="s">
        <v>334</v>
      </c>
      <c r="B72" s="336">
        <v>35000</v>
      </c>
      <c r="C72" s="264"/>
      <c r="D72" s="274">
        <v>0</v>
      </c>
    </row>
    <row r="73" spans="1:4" s="258" customFormat="1" ht="14.25" x14ac:dyDescent="0.2">
      <c r="A73" s="335" t="s">
        <v>335</v>
      </c>
      <c r="B73" s="336">
        <v>12000</v>
      </c>
      <c r="C73" s="264"/>
      <c r="D73" s="274">
        <v>0</v>
      </c>
    </row>
    <row r="74" spans="1:4" s="258" customFormat="1" ht="14.25" x14ac:dyDescent="0.2">
      <c r="A74" s="335" t="s">
        <v>336</v>
      </c>
      <c r="B74" s="336">
        <v>14000</v>
      </c>
      <c r="C74" s="264"/>
      <c r="D74" s="274">
        <v>0</v>
      </c>
    </row>
    <row r="75" spans="1:4" s="258" customFormat="1" ht="14.25" x14ac:dyDescent="0.2">
      <c r="A75" s="335" t="s">
        <v>337</v>
      </c>
      <c r="B75" s="336">
        <v>8000</v>
      </c>
      <c r="C75" s="264"/>
      <c r="D75" s="274">
        <v>0</v>
      </c>
    </row>
    <row r="76" spans="1:4" s="258" customFormat="1" ht="14.25" x14ac:dyDescent="0.2">
      <c r="A76" s="335" t="s">
        <v>338</v>
      </c>
      <c r="B76" s="336">
        <v>19000</v>
      </c>
      <c r="C76" s="264"/>
      <c r="D76" s="274">
        <v>0</v>
      </c>
    </row>
    <row r="77" spans="1:4" s="258" customFormat="1" ht="14.25" x14ac:dyDescent="0.2">
      <c r="A77" s="335" t="s">
        <v>339</v>
      </c>
      <c r="B77" s="336">
        <v>25000</v>
      </c>
      <c r="C77" s="264"/>
      <c r="D77" s="274">
        <v>0</v>
      </c>
    </row>
    <row r="78" spans="1:4" s="258" customFormat="1" ht="14.25" x14ac:dyDescent="0.2">
      <c r="A78" s="335" t="s">
        <v>340</v>
      </c>
      <c r="B78" s="336">
        <v>12000</v>
      </c>
      <c r="C78" s="264"/>
      <c r="D78" s="274">
        <v>0</v>
      </c>
    </row>
    <row r="79" spans="1:4" s="258" customFormat="1" ht="14.25" x14ac:dyDescent="0.2">
      <c r="A79" s="335" t="s">
        <v>341</v>
      </c>
      <c r="B79" s="336">
        <v>17000</v>
      </c>
      <c r="C79" s="264"/>
      <c r="D79" s="274">
        <v>0</v>
      </c>
    </row>
    <row r="80" spans="1:4" s="258" customFormat="1" ht="14.25" x14ac:dyDescent="0.2">
      <c r="A80" s="335" t="s">
        <v>342</v>
      </c>
      <c r="B80" s="336">
        <v>19862.5</v>
      </c>
      <c r="C80" s="264"/>
      <c r="D80" s="274">
        <v>0</v>
      </c>
    </row>
    <row r="81" spans="1:4" s="258" customFormat="1" ht="14.25" x14ac:dyDescent="0.2">
      <c r="A81" s="335" t="s">
        <v>343</v>
      </c>
      <c r="B81" s="336">
        <v>13000</v>
      </c>
      <c r="C81" s="264"/>
      <c r="D81" s="274">
        <v>0</v>
      </c>
    </row>
    <row r="82" spans="1:4" s="258" customFormat="1" ht="14.25" x14ac:dyDescent="0.2">
      <c r="A82" s="335" t="s">
        <v>344</v>
      </c>
      <c r="B82" s="336">
        <v>15502</v>
      </c>
      <c r="C82" s="264"/>
      <c r="D82" s="274">
        <v>0</v>
      </c>
    </row>
    <row r="83" spans="1:4" s="258" customFormat="1" ht="14.25" x14ac:dyDescent="0.2">
      <c r="A83" s="335" t="s">
        <v>345</v>
      </c>
      <c r="B83" s="336">
        <v>100000</v>
      </c>
      <c r="C83" s="264"/>
      <c r="D83" s="274">
        <v>0</v>
      </c>
    </row>
    <row r="84" spans="1:4" s="258" customFormat="1" ht="14.25" x14ac:dyDescent="0.2">
      <c r="A84" s="335" t="s">
        <v>346</v>
      </c>
      <c r="B84" s="336">
        <v>16000</v>
      </c>
      <c r="C84" s="264"/>
      <c r="D84" s="274">
        <v>0</v>
      </c>
    </row>
    <row r="85" spans="1:4" s="258" customFormat="1" ht="14.25" x14ac:dyDescent="0.2">
      <c r="A85" s="335" t="s">
        <v>347</v>
      </c>
      <c r="B85" s="336">
        <v>15000</v>
      </c>
      <c r="C85" s="264"/>
      <c r="D85" s="274">
        <v>0</v>
      </c>
    </row>
    <row r="86" spans="1:4" s="258" customFormat="1" ht="14.25" x14ac:dyDescent="0.2">
      <c r="A86" s="335" t="s">
        <v>348</v>
      </c>
      <c r="B86" s="336">
        <v>19000</v>
      </c>
      <c r="C86" s="264"/>
      <c r="D86" s="274">
        <v>0</v>
      </c>
    </row>
    <row r="87" spans="1:4" s="258" customFormat="1" ht="14.25" x14ac:dyDescent="0.2">
      <c r="A87" s="335" t="s">
        <v>349</v>
      </c>
      <c r="B87" s="336">
        <v>20000</v>
      </c>
      <c r="C87" s="264"/>
      <c r="D87" s="274">
        <v>0</v>
      </c>
    </row>
    <row r="88" spans="1:4" s="258" customFormat="1" ht="14.25" x14ac:dyDescent="0.2">
      <c r="A88" s="335" t="s">
        <v>350</v>
      </c>
      <c r="B88" s="336">
        <v>34000</v>
      </c>
      <c r="C88" s="264"/>
      <c r="D88" s="274">
        <v>0</v>
      </c>
    </row>
    <row r="89" spans="1:4" s="258" customFormat="1" ht="14.25" x14ac:dyDescent="0.2">
      <c r="A89" s="335" t="s">
        <v>351</v>
      </c>
      <c r="B89" s="336">
        <v>54000</v>
      </c>
      <c r="C89" s="264"/>
      <c r="D89" s="274">
        <v>0</v>
      </c>
    </row>
    <row r="90" spans="1:4" s="258" customFormat="1" ht="14.25" x14ac:dyDescent="0.2">
      <c r="A90" s="335" t="s">
        <v>352</v>
      </c>
      <c r="B90" s="336">
        <v>9921.32</v>
      </c>
      <c r="C90" s="264"/>
      <c r="D90" s="274">
        <v>0</v>
      </c>
    </row>
    <row r="91" spans="1:4" s="258" customFormat="1" ht="14.25" x14ac:dyDescent="0.2">
      <c r="A91" s="335" t="s">
        <v>353</v>
      </c>
      <c r="B91" s="336">
        <v>68899.69</v>
      </c>
      <c r="C91" s="264"/>
      <c r="D91" s="274">
        <v>0</v>
      </c>
    </row>
    <row r="92" spans="1:4" s="258" customFormat="1" ht="14.25" x14ac:dyDescent="0.2">
      <c r="A92" s="335" t="s">
        <v>354</v>
      </c>
      <c r="B92" s="336">
        <v>25000</v>
      </c>
      <c r="C92" s="264"/>
      <c r="D92" s="274">
        <v>0</v>
      </c>
    </row>
    <row r="93" spans="1:4" s="258" customFormat="1" ht="14.25" x14ac:dyDescent="0.2">
      <c r="A93" s="335" t="s">
        <v>355</v>
      </c>
      <c r="B93" s="336">
        <v>15000</v>
      </c>
      <c r="C93" s="264"/>
      <c r="D93" s="274">
        <v>0</v>
      </c>
    </row>
    <row r="94" spans="1:4" s="258" customFormat="1" ht="14.25" x14ac:dyDescent="0.2">
      <c r="A94" s="335" t="s">
        <v>356</v>
      </c>
      <c r="B94" s="336">
        <v>60000</v>
      </c>
      <c r="C94" s="264"/>
      <c r="D94" s="274">
        <v>0</v>
      </c>
    </row>
    <row r="95" spans="1:4" s="258" customFormat="1" ht="14.25" x14ac:dyDescent="0.2">
      <c r="A95" s="335" t="s">
        <v>357</v>
      </c>
      <c r="B95" s="336">
        <v>88000</v>
      </c>
      <c r="C95" s="264"/>
      <c r="D95" s="274">
        <v>0</v>
      </c>
    </row>
    <row r="96" spans="1:4" s="258" customFormat="1" ht="14.25" x14ac:dyDescent="0.2">
      <c r="A96" s="335" t="s">
        <v>358</v>
      </c>
      <c r="B96" s="336">
        <v>14000</v>
      </c>
      <c r="C96" s="264"/>
      <c r="D96" s="274">
        <v>0</v>
      </c>
    </row>
    <row r="97" spans="1:4" s="258" customFormat="1" ht="14.25" x14ac:dyDescent="0.2">
      <c r="A97" s="335" t="s">
        <v>359</v>
      </c>
      <c r="B97" s="336">
        <v>98000</v>
      </c>
      <c r="C97" s="264"/>
      <c r="D97" s="274">
        <v>0</v>
      </c>
    </row>
    <row r="98" spans="1:4" s="258" customFormat="1" ht="14.25" x14ac:dyDescent="0.2">
      <c r="A98" s="335" t="s">
        <v>360</v>
      </c>
      <c r="B98" s="336">
        <v>9000</v>
      </c>
      <c r="C98" s="264"/>
      <c r="D98" s="274">
        <v>0</v>
      </c>
    </row>
    <row r="99" spans="1:4" s="258" customFormat="1" ht="14.25" x14ac:dyDescent="0.2">
      <c r="A99" s="335" t="s">
        <v>361</v>
      </c>
      <c r="B99" s="336">
        <v>20000</v>
      </c>
      <c r="C99" s="264"/>
      <c r="D99" s="274">
        <v>0</v>
      </c>
    </row>
    <row r="100" spans="1:4" s="258" customFormat="1" ht="14.25" x14ac:dyDescent="0.2">
      <c r="A100" s="335" t="s">
        <v>362</v>
      </c>
      <c r="B100" s="336">
        <v>5000</v>
      </c>
      <c r="C100" s="264"/>
      <c r="D100" s="274">
        <v>0</v>
      </c>
    </row>
    <row r="101" spans="1:4" s="258" customFormat="1" ht="14.25" x14ac:dyDescent="0.2">
      <c r="A101" s="335" t="s">
        <v>363</v>
      </c>
      <c r="B101" s="336">
        <v>2500</v>
      </c>
      <c r="C101" s="264"/>
      <c r="D101" s="274">
        <v>0</v>
      </c>
    </row>
    <row r="102" spans="1:4" s="258" customFormat="1" ht="14.25" x14ac:dyDescent="0.2">
      <c r="A102" s="335" t="s">
        <v>364</v>
      </c>
      <c r="B102" s="336">
        <v>37000</v>
      </c>
      <c r="C102" s="264"/>
      <c r="D102" s="274">
        <v>0</v>
      </c>
    </row>
    <row r="103" spans="1:4" s="258" customFormat="1" ht="14.25" x14ac:dyDescent="0.2">
      <c r="A103" s="335" t="s">
        <v>365</v>
      </c>
      <c r="B103" s="336">
        <v>10000</v>
      </c>
      <c r="C103" s="264"/>
      <c r="D103" s="274">
        <v>0</v>
      </c>
    </row>
    <row r="104" spans="1:4" s="258" customFormat="1" ht="14.25" x14ac:dyDescent="0.2">
      <c r="A104" s="335" t="s">
        <v>366</v>
      </c>
      <c r="B104" s="336">
        <v>36065</v>
      </c>
      <c r="C104" s="264"/>
      <c r="D104" s="274">
        <v>0</v>
      </c>
    </row>
    <row r="105" spans="1:4" s="258" customFormat="1" ht="14.25" x14ac:dyDescent="0.2">
      <c r="A105" s="335" t="s">
        <v>367</v>
      </c>
      <c r="B105" s="336">
        <v>23000</v>
      </c>
      <c r="C105" s="264"/>
      <c r="D105" s="274">
        <v>0</v>
      </c>
    </row>
    <row r="106" spans="1:4" s="258" customFormat="1" ht="14.25" x14ac:dyDescent="0.2">
      <c r="A106" s="335" t="s">
        <v>133</v>
      </c>
      <c r="B106" s="336">
        <v>27000</v>
      </c>
      <c r="C106" s="264"/>
      <c r="D106" s="274">
        <v>0</v>
      </c>
    </row>
    <row r="107" spans="1:4" s="258" customFormat="1" ht="14.25" x14ac:dyDescent="0.2">
      <c r="A107" s="335" t="s">
        <v>368</v>
      </c>
      <c r="B107" s="336">
        <v>8000</v>
      </c>
      <c r="C107" s="264"/>
      <c r="D107" s="274">
        <v>0</v>
      </c>
    </row>
    <row r="108" spans="1:4" s="258" customFormat="1" ht="14.25" x14ac:dyDescent="0.2">
      <c r="A108" s="335" t="s">
        <v>369</v>
      </c>
      <c r="B108" s="336">
        <v>12000</v>
      </c>
      <c r="C108" s="264"/>
      <c r="D108" s="274">
        <v>0</v>
      </c>
    </row>
    <row r="109" spans="1:4" s="258" customFormat="1" ht="14.25" x14ac:dyDescent="0.2">
      <c r="A109" s="335" t="s">
        <v>370</v>
      </c>
      <c r="B109" s="336">
        <v>22000</v>
      </c>
      <c r="C109" s="264"/>
      <c r="D109" s="274">
        <v>0</v>
      </c>
    </row>
    <row r="110" spans="1:4" s="258" customFormat="1" ht="14.25" x14ac:dyDescent="0.2">
      <c r="A110" s="335" t="s">
        <v>371</v>
      </c>
      <c r="B110" s="336">
        <v>5000</v>
      </c>
      <c r="C110" s="264"/>
      <c r="D110" s="274">
        <v>0</v>
      </c>
    </row>
    <row r="111" spans="1:4" s="258" customFormat="1" ht="14.25" x14ac:dyDescent="0.2">
      <c r="A111" s="335" t="s">
        <v>372</v>
      </c>
      <c r="B111" s="336">
        <v>10500</v>
      </c>
      <c r="C111" s="264"/>
      <c r="D111" s="274">
        <v>0</v>
      </c>
    </row>
    <row r="112" spans="1:4" s="258" customFormat="1" ht="14.25" x14ac:dyDescent="0.2">
      <c r="A112" s="335" t="s">
        <v>373</v>
      </c>
      <c r="B112" s="336">
        <v>16000</v>
      </c>
      <c r="C112" s="264"/>
      <c r="D112" s="274">
        <v>0</v>
      </c>
    </row>
    <row r="113" spans="1:4" s="258" customFormat="1" ht="14.25" x14ac:dyDescent="0.2">
      <c r="A113" s="335" t="s">
        <v>374</v>
      </c>
      <c r="B113" s="336">
        <v>16000</v>
      </c>
      <c r="C113" s="264"/>
      <c r="D113" s="274">
        <v>0</v>
      </c>
    </row>
    <row r="114" spans="1:4" s="258" customFormat="1" ht="14.25" x14ac:dyDescent="0.2">
      <c r="A114" s="335" t="s">
        <v>375</v>
      </c>
      <c r="B114" s="336">
        <v>9000</v>
      </c>
      <c r="C114" s="264"/>
      <c r="D114" s="274">
        <v>0</v>
      </c>
    </row>
    <row r="115" spans="1:4" s="258" customFormat="1" ht="14.25" x14ac:dyDescent="0.2">
      <c r="A115" s="335" t="s">
        <v>376</v>
      </c>
      <c r="B115" s="336">
        <v>25000</v>
      </c>
      <c r="C115" s="264"/>
      <c r="D115" s="274">
        <v>0</v>
      </c>
    </row>
    <row r="116" spans="1:4" s="258" customFormat="1" ht="14.25" x14ac:dyDescent="0.2">
      <c r="A116" s="335" t="s">
        <v>377</v>
      </c>
      <c r="B116" s="336">
        <v>10000</v>
      </c>
      <c r="C116" s="264"/>
      <c r="D116" s="274">
        <v>0</v>
      </c>
    </row>
    <row r="117" spans="1:4" s="258" customFormat="1" ht="15" thickBot="1" x14ac:dyDescent="0.25">
      <c r="A117" s="563" t="s">
        <v>378</v>
      </c>
      <c r="B117" s="564">
        <v>13000</v>
      </c>
      <c r="C117" s="264"/>
      <c r="D117" s="277">
        <v>0</v>
      </c>
    </row>
    <row r="118" spans="1:4" s="258" customFormat="1" ht="15" thickTop="1" x14ac:dyDescent="0.2">
      <c r="A118" s="561"/>
      <c r="B118" s="562"/>
      <c r="C118" s="268"/>
      <c r="D118" s="535"/>
    </row>
    <row r="119" spans="1:4" s="258" customFormat="1" ht="15" thickBot="1" x14ac:dyDescent="0.25">
      <c r="A119" s="32"/>
      <c r="B119" s="32"/>
      <c r="C119" s="34"/>
      <c r="D119" s="21" t="s">
        <v>2</v>
      </c>
    </row>
    <row r="120" spans="1:4" s="258" customFormat="1" ht="15.75" thickTop="1" thickBot="1" x14ac:dyDescent="0.25">
      <c r="A120" s="244" t="s">
        <v>4</v>
      </c>
      <c r="B120" s="245" t="s">
        <v>5</v>
      </c>
      <c r="C120" s="38"/>
      <c r="D120" s="246" t="s">
        <v>13</v>
      </c>
    </row>
    <row r="121" spans="1:4" s="258" customFormat="1" ht="15" thickTop="1" x14ac:dyDescent="0.2">
      <c r="A121" s="558" t="s">
        <v>379</v>
      </c>
      <c r="B121" s="559">
        <v>10000</v>
      </c>
      <c r="C121" s="264"/>
      <c r="D121" s="560">
        <v>0</v>
      </c>
    </row>
    <row r="122" spans="1:4" s="258" customFormat="1" ht="14.25" x14ac:dyDescent="0.2">
      <c r="A122" s="335" t="s">
        <v>380</v>
      </c>
      <c r="B122" s="336">
        <v>10000</v>
      </c>
      <c r="C122" s="264"/>
      <c r="D122" s="274">
        <v>0</v>
      </c>
    </row>
    <row r="123" spans="1:4" s="258" customFormat="1" ht="14.25" x14ac:dyDescent="0.2">
      <c r="A123" s="335" t="s">
        <v>381</v>
      </c>
      <c r="B123" s="336">
        <v>23000</v>
      </c>
      <c r="C123" s="264"/>
      <c r="D123" s="274">
        <v>0</v>
      </c>
    </row>
    <row r="124" spans="1:4" s="258" customFormat="1" ht="14.25" x14ac:dyDescent="0.2">
      <c r="A124" s="335" t="s">
        <v>382</v>
      </c>
      <c r="B124" s="336">
        <v>41000</v>
      </c>
      <c r="C124" s="264"/>
      <c r="D124" s="274">
        <v>0</v>
      </c>
    </row>
    <row r="125" spans="1:4" s="258" customFormat="1" ht="14.25" x14ac:dyDescent="0.2">
      <c r="A125" s="335" t="s">
        <v>383</v>
      </c>
      <c r="B125" s="336">
        <v>11000</v>
      </c>
      <c r="C125" s="264"/>
      <c r="D125" s="274">
        <v>0</v>
      </c>
    </row>
    <row r="126" spans="1:4" s="258" customFormat="1" ht="14.25" x14ac:dyDescent="0.2">
      <c r="A126" s="335" t="s">
        <v>384</v>
      </c>
      <c r="B126" s="336">
        <v>10000</v>
      </c>
      <c r="C126" s="264"/>
      <c r="D126" s="274">
        <v>0</v>
      </c>
    </row>
    <row r="127" spans="1:4" s="258" customFormat="1" ht="14.25" x14ac:dyDescent="0.2">
      <c r="A127" s="335" t="s">
        <v>385</v>
      </c>
      <c r="B127" s="336">
        <v>3429</v>
      </c>
      <c r="C127" s="264"/>
      <c r="D127" s="274">
        <v>0</v>
      </c>
    </row>
    <row r="128" spans="1:4" s="258" customFormat="1" ht="14.25" x14ac:dyDescent="0.2">
      <c r="A128" s="335" t="s">
        <v>385</v>
      </c>
      <c r="B128" s="336">
        <v>20571</v>
      </c>
      <c r="C128" s="264"/>
      <c r="D128" s="274">
        <v>0</v>
      </c>
    </row>
    <row r="129" spans="1:4" s="258" customFormat="1" ht="14.25" x14ac:dyDescent="0.2">
      <c r="A129" s="335" t="s">
        <v>386</v>
      </c>
      <c r="B129" s="336">
        <v>9983</v>
      </c>
      <c r="C129" s="264"/>
      <c r="D129" s="274">
        <v>0</v>
      </c>
    </row>
    <row r="130" spans="1:4" s="258" customFormat="1" ht="14.25" x14ac:dyDescent="0.2">
      <c r="A130" s="335" t="s">
        <v>387</v>
      </c>
      <c r="B130" s="336">
        <v>6000</v>
      </c>
      <c r="C130" s="264"/>
      <c r="D130" s="274">
        <v>0</v>
      </c>
    </row>
    <row r="131" spans="1:4" s="258" customFormat="1" ht="14.25" x14ac:dyDescent="0.2">
      <c r="A131" s="335" t="s">
        <v>388</v>
      </c>
      <c r="B131" s="336">
        <v>25000</v>
      </c>
      <c r="C131" s="264"/>
      <c r="D131" s="274">
        <v>0</v>
      </c>
    </row>
    <row r="132" spans="1:4" s="258" customFormat="1" ht="14.25" x14ac:dyDescent="0.2">
      <c r="A132" s="335" t="s">
        <v>389</v>
      </c>
      <c r="B132" s="336">
        <v>19000</v>
      </c>
      <c r="C132" s="264"/>
      <c r="D132" s="274">
        <v>0</v>
      </c>
    </row>
    <row r="133" spans="1:4" s="258" customFormat="1" ht="14.25" x14ac:dyDescent="0.2">
      <c r="A133" s="335" t="s">
        <v>390</v>
      </c>
      <c r="B133" s="336">
        <v>23000</v>
      </c>
      <c r="C133" s="264"/>
      <c r="D133" s="274">
        <v>0</v>
      </c>
    </row>
    <row r="134" spans="1:4" s="258" customFormat="1" ht="14.25" x14ac:dyDescent="0.2">
      <c r="A134" s="335" t="s">
        <v>391</v>
      </c>
      <c r="B134" s="336">
        <v>17000</v>
      </c>
      <c r="C134" s="264"/>
      <c r="D134" s="274">
        <v>0</v>
      </c>
    </row>
    <row r="135" spans="1:4" s="258" customFormat="1" ht="14.25" x14ac:dyDescent="0.2">
      <c r="A135" s="335" t="s">
        <v>392</v>
      </c>
      <c r="B135" s="336">
        <v>17000</v>
      </c>
      <c r="C135" s="264"/>
      <c r="D135" s="274">
        <v>0</v>
      </c>
    </row>
    <row r="136" spans="1:4" s="258" customFormat="1" ht="14.25" x14ac:dyDescent="0.2">
      <c r="A136" s="335" t="s">
        <v>393</v>
      </c>
      <c r="B136" s="336">
        <v>9000</v>
      </c>
      <c r="C136" s="264"/>
      <c r="D136" s="274">
        <v>0</v>
      </c>
    </row>
    <row r="137" spans="1:4" s="258" customFormat="1" ht="14.25" x14ac:dyDescent="0.2">
      <c r="A137" s="335" t="s">
        <v>394</v>
      </c>
      <c r="B137" s="336">
        <v>6000</v>
      </c>
      <c r="C137" s="264"/>
      <c r="D137" s="274">
        <v>0</v>
      </c>
    </row>
    <row r="138" spans="1:4" s="258" customFormat="1" ht="14.25" x14ac:dyDescent="0.2">
      <c r="A138" s="335" t="s">
        <v>395</v>
      </c>
      <c r="B138" s="336">
        <v>7000</v>
      </c>
      <c r="C138" s="264"/>
      <c r="D138" s="274">
        <v>0</v>
      </c>
    </row>
    <row r="139" spans="1:4" s="258" customFormat="1" ht="14.25" x14ac:dyDescent="0.2">
      <c r="A139" s="335" t="s">
        <v>396</v>
      </c>
      <c r="B139" s="336">
        <v>5500</v>
      </c>
      <c r="C139" s="264"/>
      <c r="D139" s="274">
        <v>0</v>
      </c>
    </row>
    <row r="140" spans="1:4" s="258" customFormat="1" ht="14.25" x14ac:dyDescent="0.2">
      <c r="A140" s="335" t="s">
        <v>397</v>
      </c>
      <c r="B140" s="336">
        <v>14000</v>
      </c>
      <c r="C140" s="264"/>
      <c r="D140" s="274">
        <v>0</v>
      </c>
    </row>
    <row r="141" spans="1:4" s="258" customFormat="1" ht="14.25" x14ac:dyDescent="0.2">
      <c r="A141" s="335" t="s">
        <v>398</v>
      </c>
      <c r="B141" s="336">
        <v>26362</v>
      </c>
      <c r="C141" s="264"/>
      <c r="D141" s="274">
        <v>0</v>
      </c>
    </row>
    <row r="142" spans="1:4" s="258" customFormat="1" ht="14.25" x14ac:dyDescent="0.2">
      <c r="A142" s="335" t="s">
        <v>399</v>
      </c>
      <c r="B142" s="336">
        <v>12000</v>
      </c>
      <c r="C142" s="264"/>
      <c r="D142" s="274">
        <v>0</v>
      </c>
    </row>
    <row r="143" spans="1:4" s="258" customFormat="1" ht="14.25" x14ac:dyDescent="0.2">
      <c r="A143" s="335" t="s">
        <v>400</v>
      </c>
      <c r="B143" s="336">
        <v>20000</v>
      </c>
      <c r="C143" s="264"/>
      <c r="D143" s="274">
        <v>0</v>
      </c>
    </row>
    <row r="144" spans="1:4" s="258" customFormat="1" ht="14.25" x14ac:dyDescent="0.2">
      <c r="A144" s="335" t="s">
        <v>401</v>
      </c>
      <c r="B144" s="336">
        <v>19000</v>
      </c>
      <c r="C144" s="264"/>
      <c r="D144" s="274">
        <v>0</v>
      </c>
    </row>
    <row r="145" spans="1:4" s="258" customFormat="1" ht="14.25" x14ac:dyDescent="0.2">
      <c r="A145" s="335" t="s">
        <v>402</v>
      </c>
      <c r="B145" s="336">
        <v>22000</v>
      </c>
      <c r="C145" s="264"/>
      <c r="D145" s="274">
        <v>0</v>
      </c>
    </row>
    <row r="146" spans="1:4" s="258" customFormat="1" ht="14.25" x14ac:dyDescent="0.2">
      <c r="A146" s="335" t="s">
        <v>403</v>
      </c>
      <c r="B146" s="336">
        <v>100000</v>
      </c>
      <c r="C146" s="264"/>
      <c r="D146" s="274">
        <v>0</v>
      </c>
    </row>
    <row r="147" spans="1:4" s="258" customFormat="1" ht="14.25" x14ac:dyDescent="0.2">
      <c r="A147" s="335" t="s">
        <v>404</v>
      </c>
      <c r="B147" s="336">
        <v>30000</v>
      </c>
      <c r="C147" s="264"/>
      <c r="D147" s="274">
        <v>0</v>
      </c>
    </row>
    <row r="148" spans="1:4" s="258" customFormat="1" ht="14.25" x14ac:dyDescent="0.2">
      <c r="A148" s="335" t="s">
        <v>405</v>
      </c>
      <c r="B148" s="336">
        <v>50302.5</v>
      </c>
      <c r="C148" s="264"/>
      <c r="D148" s="274">
        <v>0</v>
      </c>
    </row>
    <row r="149" spans="1:4" s="258" customFormat="1" ht="14.25" x14ac:dyDescent="0.2">
      <c r="A149" s="335" t="s">
        <v>406</v>
      </c>
      <c r="B149" s="336">
        <v>17000</v>
      </c>
      <c r="C149" s="264"/>
      <c r="D149" s="274">
        <v>0</v>
      </c>
    </row>
    <row r="150" spans="1:4" s="258" customFormat="1" ht="14.25" x14ac:dyDescent="0.2">
      <c r="A150" s="335" t="s">
        <v>407</v>
      </c>
      <c r="B150" s="336">
        <v>9000</v>
      </c>
      <c r="C150" s="264"/>
      <c r="D150" s="274">
        <v>0</v>
      </c>
    </row>
    <row r="151" spans="1:4" s="258" customFormat="1" ht="14.25" x14ac:dyDescent="0.2">
      <c r="A151" s="335" t="s">
        <v>408</v>
      </c>
      <c r="B151" s="336">
        <v>18000</v>
      </c>
      <c r="C151" s="264"/>
      <c r="D151" s="274">
        <v>0</v>
      </c>
    </row>
    <row r="152" spans="1:4" s="258" customFormat="1" ht="14.25" x14ac:dyDescent="0.2">
      <c r="A152" s="335" t="s">
        <v>409</v>
      </c>
      <c r="B152" s="336">
        <v>150000</v>
      </c>
      <c r="C152" s="264"/>
      <c r="D152" s="274">
        <v>0</v>
      </c>
    </row>
    <row r="153" spans="1:4" s="258" customFormat="1" ht="14.25" x14ac:dyDescent="0.2">
      <c r="A153" s="335" t="s">
        <v>410</v>
      </c>
      <c r="B153" s="336">
        <v>45000</v>
      </c>
      <c r="C153" s="264"/>
      <c r="D153" s="274">
        <v>0</v>
      </c>
    </row>
    <row r="154" spans="1:4" s="258" customFormat="1" ht="14.25" x14ac:dyDescent="0.2">
      <c r="A154" s="335" t="s">
        <v>411</v>
      </c>
      <c r="B154" s="336">
        <v>20000</v>
      </c>
      <c r="C154" s="264"/>
      <c r="D154" s="274">
        <v>0</v>
      </c>
    </row>
    <row r="155" spans="1:4" s="258" customFormat="1" ht="14.25" x14ac:dyDescent="0.2">
      <c r="A155" s="335" t="s">
        <v>412</v>
      </c>
      <c r="B155" s="336">
        <v>8000</v>
      </c>
      <c r="C155" s="264"/>
      <c r="D155" s="274">
        <v>0</v>
      </c>
    </row>
    <row r="156" spans="1:4" s="258" customFormat="1" ht="14.25" x14ac:dyDescent="0.2">
      <c r="A156" s="335" t="s">
        <v>413</v>
      </c>
      <c r="B156" s="336">
        <v>10000</v>
      </c>
      <c r="C156" s="264"/>
      <c r="D156" s="274">
        <v>0</v>
      </c>
    </row>
    <row r="157" spans="1:4" s="258" customFormat="1" ht="14.25" x14ac:dyDescent="0.2">
      <c r="A157" s="335" t="s">
        <v>414</v>
      </c>
      <c r="B157" s="336">
        <v>95000</v>
      </c>
      <c r="C157" s="264"/>
      <c r="D157" s="274">
        <v>0</v>
      </c>
    </row>
    <row r="158" spans="1:4" s="258" customFormat="1" ht="14.25" x14ac:dyDescent="0.2">
      <c r="A158" s="335" t="s">
        <v>415</v>
      </c>
      <c r="B158" s="336">
        <v>40000</v>
      </c>
      <c r="C158" s="264"/>
      <c r="D158" s="274">
        <v>0</v>
      </c>
    </row>
    <row r="159" spans="1:4" s="258" customFormat="1" ht="14.25" x14ac:dyDescent="0.2">
      <c r="A159" s="335" t="s">
        <v>416</v>
      </c>
      <c r="B159" s="336">
        <v>27000</v>
      </c>
      <c r="C159" s="264"/>
      <c r="D159" s="274">
        <v>0</v>
      </c>
    </row>
    <row r="160" spans="1:4" s="258" customFormat="1" ht="14.25" x14ac:dyDescent="0.2">
      <c r="A160" s="335" t="s">
        <v>417</v>
      </c>
      <c r="B160" s="336">
        <v>30000</v>
      </c>
      <c r="C160" s="264"/>
      <c r="D160" s="274">
        <v>0</v>
      </c>
    </row>
    <row r="161" spans="1:4" s="258" customFormat="1" ht="14.25" x14ac:dyDescent="0.2">
      <c r="A161" s="335" t="s">
        <v>418</v>
      </c>
      <c r="B161" s="336">
        <v>22000</v>
      </c>
      <c r="C161" s="264"/>
      <c r="D161" s="274">
        <v>0</v>
      </c>
    </row>
    <row r="162" spans="1:4" s="258" customFormat="1" ht="14.25" x14ac:dyDescent="0.2">
      <c r="A162" s="335" t="s">
        <v>419</v>
      </c>
      <c r="B162" s="336">
        <v>35000</v>
      </c>
      <c r="C162" s="264"/>
      <c r="D162" s="274">
        <v>0</v>
      </c>
    </row>
    <row r="163" spans="1:4" s="258" customFormat="1" ht="14.25" x14ac:dyDescent="0.2">
      <c r="A163" s="335" t="s">
        <v>420</v>
      </c>
      <c r="B163" s="336">
        <v>15000</v>
      </c>
      <c r="C163" s="264"/>
      <c r="D163" s="274">
        <v>0</v>
      </c>
    </row>
    <row r="164" spans="1:4" s="258" customFormat="1" ht="14.25" x14ac:dyDescent="0.2">
      <c r="A164" s="335" t="s">
        <v>421</v>
      </c>
      <c r="B164" s="336">
        <v>25000</v>
      </c>
      <c r="C164" s="264"/>
      <c r="D164" s="274">
        <v>0</v>
      </c>
    </row>
    <row r="165" spans="1:4" s="258" customFormat="1" ht="14.25" x14ac:dyDescent="0.2">
      <c r="A165" s="335" t="s">
        <v>422</v>
      </c>
      <c r="B165" s="336">
        <v>28000</v>
      </c>
      <c r="C165" s="264"/>
      <c r="D165" s="274">
        <v>0</v>
      </c>
    </row>
    <row r="166" spans="1:4" s="258" customFormat="1" ht="14.25" x14ac:dyDescent="0.2">
      <c r="A166" s="335" t="s">
        <v>423</v>
      </c>
      <c r="B166" s="336">
        <v>14000</v>
      </c>
      <c r="C166" s="264"/>
      <c r="D166" s="274">
        <v>0</v>
      </c>
    </row>
    <row r="167" spans="1:4" s="258" customFormat="1" ht="14.25" x14ac:dyDescent="0.2">
      <c r="A167" s="335" t="s">
        <v>424</v>
      </c>
      <c r="B167" s="336">
        <v>17000</v>
      </c>
      <c r="C167" s="264"/>
      <c r="D167" s="274">
        <v>0</v>
      </c>
    </row>
    <row r="168" spans="1:4" s="258" customFormat="1" ht="14.25" x14ac:dyDescent="0.2">
      <c r="A168" s="335" t="s">
        <v>425</v>
      </c>
      <c r="B168" s="336">
        <v>14000</v>
      </c>
      <c r="C168" s="264"/>
      <c r="D168" s="274">
        <v>0</v>
      </c>
    </row>
    <row r="169" spans="1:4" s="258" customFormat="1" ht="14.25" x14ac:dyDescent="0.2">
      <c r="A169" s="335" t="s">
        <v>426</v>
      </c>
      <c r="B169" s="336">
        <v>6000</v>
      </c>
      <c r="C169" s="264"/>
      <c r="D169" s="274">
        <v>0</v>
      </c>
    </row>
    <row r="170" spans="1:4" s="258" customFormat="1" ht="14.25" x14ac:dyDescent="0.2">
      <c r="A170" s="335" t="s">
        <v>427</v>
      </c>
      <c r="B170" s="336">
        <v>38000</v>
      </c>
      <c r="C170" s="264"/>
      <c r="D170" s="274">
        <v>0</v>
      </c>
    </row>
    <row r="171" spans="1:4" s="258" customFormat="1" ht="14.25" x14ac:dyDescent="0.2">
      <c r="A171" s="335" t="s">
        <v>428</v>
      </c>
      <c r="B171" s="336">
        <v>9861.5</v>
      </c>
      <c r="C171" s="264"/>
      <c r="D171" s="274">
        <v>0</v>
      </c>
    </row>
    <row r="172" spans="1:4" s="258" customFormat="1" ht="14.25" x14ac:dyDescent="0.2">
      <c r="A172" s="335" t="s">
        <v>429</v>
      </c>
      <c r="B172" s="336">
        <v>32000</v>
      </c>
      <c r="C172" s="264"/>
      <c r="D172" s="274">
        <v>0</v>
      </c>
    </row>
    <row r="173" spans="1:4" s="258" customFormat="1" ht="14.25" x14ac:dyDescent="0.2">
      <c r="A173" s="335" t="s">
        <v>430</v>
      </c>
      <c r="B173" s="336">
        <v>30000</v>
      </c>
      <c r="C173" s="264"/>
      <c r="D173" s="274">
        <v>0</v>
      </c>
    </row>
    <row r="174" spans="1:4" s="258" customFormat="1" ht="14.25" x14ac:dyDescent="0.2">
      <c r="A174" s="335" t="s">
        <v>431</v>
      </c>
      <c r="B174" s="336">
        <v>22000</v>
      </c>
      <c r="C174" s="264"/>
      <c r="D174" s="274">
        <v>0</v>
      </c>
    </row>
    <row r="175" spans="1:4" s="258" customFormat="1" ht="14.25" x14ac:dyDescent="0.2">
      <c r="A175" s="335" t="s">
        <v>432</v>
      </c>
      <c r="B175" s="336">
        <v>25000</v>
      </c>
      <c r="C175" s="264"/>
      <c r="D175" s="274">
        <v>0</v>
      </c>
    </row>
    <row r="176" spans="1:4" s="258" customFormat="1" ht="15" thickBot="1" x14ac:dyDescent="0.25">
      <c r="A176" s="563" t="s">
        <v>433</v>
      </c>
      <c r="B176" s="564">
        <v>100000</v>
      </c>
      <c r="C176" s="264"/>
      <c r="D176" s="277">
        <v>0</v>
      </c>
    </row>
    <row r="177" spans="1:4" s="258" customFormat="1" ht="15.75" thickTop="1" thickBot="1" x14ac:dyDescent="0.25">
      <c r="A177" s="32"/>
      <c r="B177" s="32"/>
      <c r="C177" s="34"/>
      <c r="D177" s="21" t="s">
        <v>2</v>
      </c>
    </row>
    <row r="178" spans="1:4" s="258" customFormat="1" ht="15.75" thickTop="1" thickBot="1" x14ac:dyDescent="0.25">
      <c r="A178" s="244" t="s">
        <v>4</v>
      </c>
      <c r="B178" s="245" t="s">
        <v>5</v>
      </c>
      <c r="C178" s="38"/>
      <c r="D178" s="246" t="s">
        <v>13</v>
      </c>
    </row>
    <row r="179" spans="1:4" s="258" customFormat="1" ht="15" thickTop="1" x14ac:dyDescent="0.2">
      <c r="A179" s="558" t="s">
        <v>434</v>
      </c>
      <c r="B179" s="559">
        <v>16000</v>
      </c>
      <c r="C179" s="264"/>
      <c r="D179" s="560">
        <v>0</v>
      </c>
    </row>
    <row r="180" spans="1:4" s="258" customFormat="1" ht="14.25" x14ac:dyDescent="0.2">
      <c r="A180" s="335" t="s">
        <v>435</v>
      </c>
      <c r="B180" s="336">
        <v>13000</v>
      </c>
      <c r="C180" s="264"/>
      <c r="D180" s="274">
        <v>0</v>
      </c>
    </row>
    <row r="181" spans="1:4" s="258" customFormat="1" ht="14.25" x14ac:dyDescent="0.2">
      <c r="A181" s="335" t="s">
        <v>436</v>
      </c>
      <c r="B181" s="336">
        <v>20000</v>
      </c>
      <c r="C181" s="264"/>
      <c r="D181" s="274">
        <v>0</v>
      </c>
    </row>
    <row r="182" spans="1:4" s="258" customFormat="1" ht="14.25" x14ac:dyDescent="0.2">
      <c r="A182" s="335" t="s">
        <v>437</v>
      </c>
      <c r="B182" s="336">
        <v>33000</v>
      </c>
      <c r="C182" s="264"/>
      <c r="D182" s="274">
        <v>0</v>
      </c>
    </row>
    <row r="183" spans="1:4" s="258" customFormat="1" ht="14.25" x14ac:dyDescent="0.2">
      <c r="A183" s="335" t="s">
        <v>438</v>
      </c>
      <c r="B183" s="336">
        <v>23000</v>
      </c>
      <c r="C183" s="264"/>
      <c r="D183" s="274">
        <v>0</v>
      </c>
    </row>
    <row r="184" spans="1:4" s="258" customFormat="1" ht="14.25" x14ac:dyDescent="0.2">
      <c r="A184" s="335" t="s">
        <v>439</v>
      </c>
      <c r="B184" s="336">
        <v>100000</v>
      </c>
      <c r="C184" s="264"/>
      <c r="D184" s="274">
        <v>0</v>
      </c>
    </row>
    <row r="185" spans="1:4" s="258" customFormat="1" ht="14.25" x14ac:dyDescent="0.2">
      <c r="A185" s="335" t="s">
        <v>440</v>
      </c>
      <c r="B185" s="336">
        <v>4000</v>
      </c>
      <c r="C185" s="264"/>
      <c r="D185" s="274">
        <v>0</v>
      </c>
    </row>
    <row r="186" spans="1:4" s="258" customFormat="1" ht="14.25" x14ac:dyDescent="0.2">
      <c r="A186" s="335" t="s">
        <v>440</v>
      </c>
      <c r="B186" s="336">
        <v>21000</v>
      </c>
      <c r="C186" s="264"/>
      <c r="D186" s="274">
        <v>0</v>
      </c>
    </row>
    <row r="187" spans="1:4" s="258" customFormat="1" ht="14.25" x14ac:dyDescent="0.2">
      <c r="A187" s="335" t="s">
        <v>441</v>
      </c>
      <c r="B187" s="336">
        <v>22000</v>
      </c>
      <c r="C187" s="264"/>
      <c r="D187" s="274">
        <v>0</v>
      </c>
    </row>
    <row r="188" spans="1:4" s="258" customFormat="1" ht="14.25" x14ac:dyDescent="0.2">
      <c r="A188" s="335" t="s">
        <v>442</v>
      </c>
      <c r="B188" s="336">
        <v>150000</v>
      </c>
      <c r="C188" s="264"/>
      <c r="D188" s="274">
        <v>0</v>
      </c>
    </row>
    <row r="189" spans="1:4" s="258" customFormat="1" ht="14.25" x14ac:dyDescent="0.2">
      <c r="A189" s="335" t="s">
        <v>443</v>
      </c>
      <c r="B189" s="336">
        <v>12000</v>
      </c>
      <c r="C189" s="264"/>
      <c r="D189" s="274">
        <v>0</v>
      </c>
    </row>
    <row r="190" spans="1:4" s="258" customFormat="1" ht="14.25" x14ac:dyDescent="0.2">
      <c r="A190" s="335" t="s">
        <v>444</v>
      </c>
      <c r="B190" s="336">
        <v>14000</v>
      </c>
      <c r="C190" s="264"/>
      <c r="D190" s="274">
        <v>0</v>
      </c>
    </row>
    <row r="191" spans="1:4" s="258" customFormat="1" ht="14.25" x14ac:dyDescent="0.2">
      <c r="A191" s="335" t="s">
        <v>445</v>
      </c>
      <c r="B191" s="336">
        <v>12000</v>
      </c>
      <c r="C191" s="264"/>
      <c r="D191" s="274">
        <v>0</v>
      </c>
    </row>
    <row r="192" spans="1:4" s="258" customFormat="1" ht="14.25" hidden="1" x14ac:dyDescent="0.2">
      <c r="A192" s="335" t="s">
        <v>446</v>
      </c>
      <c r="B192" s="336">
        <v>0</v>
      </c>
      <c r="C192" s="264"/>
      <c r="D192" s="274">
        <v>0</v>
      </c>
    </row>
    <row r="193" spans="1:4" s="258" customFormat="1" ht="14.25" x14ac:dyDescent="0.2">
      <c r="A193" s="335" t="s">
        <v>447</v>
      </c>
      <c r="B193" s="336">
        <v>44000</v>
      </c>
      <c r="C193" s="264"/>
      <c r="D193" s="274">
        <v>0</v>
      </c>
    </row>
    <row r="194" spans="1:4" s="258" customFormat="1" ht="14.25" x14ac:dyDescent="0.2">
      <c r="A194" s="335" t="s">
        <v>448</v>
      </c>
      <c r="B194" s="336">
        <v>12000</v>
      </c>
      <c r="C194" s="264"/>
      <c r="D194" s="274">
        <v>0</v>
      </c>
    </row>
    <row r="195" spans="1:4" s="258" customFormat="1" ht="14.25" x14ac:dyDescent="0.2">
      <c r="A195" s="335" t="s">
        <v>449</v>
      </c>
      <c r="B195" s="336">
        <v>14000</v>
      </c>
      <c r="C195" s="264"/>
      <c r="D195" s="274">
        <v>0</v>
      </c>
    </row>
    <row r="196" spans="1:4" s="258" customFormat="1" ht="14.25" x14ac:dyDescent="0.2">
      <c r="A196" s="335" t="s">
        <v>450</v>
      </c>
      <c r="B196" s="336">
        <v>8000</v>
      </c>
      <c r="C196" s="264"/>
      <c r="D196" s="274">
        <v>0</v>
      </c>
    </row>
    <row r="197" spans="1:4" s="258" customFormat="1" ht="14.25" x14ac:dyDescent="0.2">
      <c r="A197" s="335" t="s">
        <v>451</v>
      </c>
      <c r="B197" s="336">
        <v>5981</v>
      </c>
      <c r="C197" s="264"/>
      <c r="D197" s="274">
        <v>0</v>
      </c>
    </row>
    <row r="198" spans="1:4" s="258" customFormat="1" ht="14.25" x14ac:dyDescent="0.2">
      <c r="A198" s="335" t="s">
        <v>451</v>
      </c>
      <c r="B198" s="336">
        <v>25019</v>
      </c>
      <c r="C198" s="264"/>
      <c r="D198" s="274">
        <v>0</v>
      </c>
    </row>
    <row r="199" spans="1:4" s="258" customFormat="1" ht="14.25" x14ac:dyDescent="0.2">
      <c r="A199" s="335" t="s">
        <v>452</v>
      </c>
      <c r="B199" s="336">
        <v>36000</v>
      </c>
      <c r="C199" s="264"/>
      <c r="D199" s="274">
        <v>0</v>
      </c>
    </row>
    <row r="200" spans="1:4" s="258" customFormat="1" ht="14.25" x14ac:dyDescent="0.2">
      <c r="A200" s="335" t="s">
        <v>453</v>
      </c>
      <c r="B200" s="336">
        <v>2500</v>
      </c>
      <c r="C200" s="264"/>
      <c r="D200" s="274">
        <v>0</v>
      </c>
    </row>
    <row r="201" spans="1:4" s="258" customFormat="1" ht="14.25" x14ac:dyDescent="0.2">
      <c r="A201" s="335" t="s">
        <v>453</v>
      </c>
      <c r="B201" s="336">
        <v>97500</v>
      </c>
      <c r="C201" s="264"/>
      <c r="D201" s="274">
        <v>0</v>
      </c>
    </row>
    <row r="202" spans="1:4" s="258" customFormat="1" ht="14.25" x14ac:dyDescent="0.2">
      <c r="A202" s="335" t="s">
        <v>454</v>
      </c>
      <c r="B202" s="336">
        <v>2000</v>
      </c>
      <c r="C202" s="264"/>
      <c r="D202" s="274">
        <v>0</v>
      </c>
    </row>
    <row r="203" spans="1:4" s="258" customFormat="1" ht="14.25" x14ac:dyDescent="0.2">
      <c r="A203" s="335" t="s">
        <v>454</v>
      </c>
      <c r="B203" s="336">
        <v>98000</v>
      </c>
      <c r="C203" s="264"/>
      <c r="D203" s="274">
        <v>0</v>
      </c>
    </row>
    <row r="204" spans="1:4" s="258" customFormat="1" ht="14.25" x14ac:dyDescent="0.2">
      <c r="A204" s="335" t="s">
        <v>455</v>
      </c>
      <c r="B204" s="336">
        <v>7000</v>
      </c>
      <c r="C204" s="264"/>
      <c r="D204" s="274">
        <v>0</v>
      </c>
    </row>
    <row r="205" spans="1:4" s="258" customFormat="1" ht="14.25" x14ac:dyDescent="0.2">
      <c r="A205" s="335" t="s">
        <v>456</v>
      </c>
      <c r="B205" s="336">
        <v>6000</v>
      </c>
      <c r="C205" s="264"/>
      <c r="D205" s="274">
        <v>0</v>
      </c>
    </row>
    <row r="206" spans="1:4" s="258" customFormat="1" ht="14.25" x14ac:dyDescent="0.2">
      <c r="A206" s="335" t="s">
        <v>457</v>
      </c>
      <c r="B206" s="336">
        <v>9000</v>
      </c>
      <c r="C206" s="264"/>
      <c r="D206" s="274">
        <v>0</v>
      </c>
    </row>
    <row r="207" spans="1:4" s="258" customFormat="1" ht="14.25" x14ac:dyDescent="0.2">
      <c r="A207" s="335" t="s">
        <v>458</v>
      </c>
      <c r="B207" s="336">
        <v>9000</v>
      </c>
      <c r="C207" s="264"/>
      <c r="D207" s="274">
        <v>0</v>
      </c>
    </row>
    <row r="208" spans="1:4" s="258" customFormat="1" ht="14.25" x14ac:dyDescent="0.2">
      <c r="A208" s="335" t="s">
        <v>459</v>
      </c>
      <c r="B208" s="336">
        <v>20000</v>
      </c>
      <c r="C208" s="264"/>
      <c r="D208" s="274">
        <v>0</v>
      </c>
    </row>
    <row r="209" spans="1:4" s="258" customFormat="1" ht="14.25" x14ac:dyDescent="0.2">
      <c r="A209" s="335" t="s">
        <v>460</v>
      </c>
      <c r="B209" s="336">
        <v>12000</v>
      </c>
      <c r="C209" s="264"/>
      <c r="D209" s="274">
        <v>0</v>
      </c>
    </row>
    <row r="210" spans="1:4" s="258" customFormat="1" ht="14.25" x14ac:dyDescent="0.2">
      <c r="A210" s="335" t="s">
        <v>461</v>
      </c>
      <c r="B210" s="336">
        <v>100000</v>
      </c>
      <c r="C210" s="264"/>
      <c r="D210" s="274">
        <v>0</v>
      </c>
    </row>
    <row r="211" spans="1:4" s="258" customFormat="1" ht="14.25" x14ac:dyDescent="0.2">
      <c r="A211" s="335" t="s">
        <v>462</v>
      </c>
      <c r="B211" s="336">
        <v>21000</v>
      </c>
      <c r="C211" s="264"/>
      <c r="D211" s="274">
        <v>0</v>
      </c>
    </row>
    <row r="212" spans="1:4" s="258" customFormat="1" ht="14.25" x14ac:dyDescent="0.2">
      <c r="A212" s="335" t="s">
        <v>463</v>
      </c>
      <c r="B212" s="336">
        <v>38000</v>
      </c>
      <c r="C212" s="264"/>
      <c r="D212" s="274">
        <v>0</v>
      </c>
    </row>
    <row r="213" spans="1:4" s="258" customFormat="1" ht="14.25" x14ac:dyDescent="0.2">
      <c r="A213" s="335" t="s">
        <v>464</v>
      </c>
      <c r="B213" s="336">
        <v>38000</v>
      </c>
      <c r="C213" s="264"/>
      <c r="D213" s="274">
        <v>0</v>
      </c>
    </row>
    <row r="214" spans="1:4" s="258" customFormat="1" ht="14.25" x14ac:dyDescent="0.2">
      <c r="A214" s="335" t="s">
        <v>465</v>
      </c>
      <c r="B214" s="336">
        <v>14000</v>
      </c>
      <c r="C214" s="264"/>
      <c r="D214" s="274">
        <v>0</v>
      </c>
    </row>
    <row r="215" spans="1:4" s="258" customFormat="1" ht="14.25" x14ac:dyDescent="0.2">
      <c r="A215" s="335" t="s">
        <v>466</v>
      </c>
      <c r="B215" s="336">
        <v>7840</v>
      </c>
      <c r="C215" s="264"/>
      <c r="D215" s="274">
        <v>0</v>
      </c>
    </row>
    <row r="216" spans="1:4" s="258" customFormat="1" ht="14.25" x14ac:dyDescent="0.2">
      <c r="A216" s="335" t="s">
        <v>467</v>
      </c>
      <c r="B216" s="336">
        <v>6000</v>
      </c>
      <c r="C216" s="264"/>
      <c r="D216" s="274">
        <v>0</v>
      </c>
    </row>
    <row r="217" spans="1:4" s="258" customFormat="1" ht="14.25" x14ac:dyDescent="0.2">
      <c r="A217" s="335" t="s">
        <v>468</v>
      </c>
      <c r="B217" s="336">
        <v>12000</v>
      </c>
      <c r="C217" s="264"/>
      <c r="D217" s="274">
        <v>0</v>
      </c>
    </row>
    <row r="218" spans="1:4" s="258" customFormat="1" ht="14.25" x14ac:dyDescent="0.2">
      <c r="A218" s="335" t="s">
        <v>469</v>
      </c>
      <c r="B218" s="336">
        <v>15000</v>
      </c>
      <c r="C218" s="264"/>
      <c r="D218" s="274">
        <v>0</v>
      </c>
    </row>
    <row r="219" spans="1:4" s="258" customFormat="1" ht="14.25" x14ac:dyDescent="0.2">
      <c r="A219" s="335" t="s">
        <v>470</v>
      </c>
      <c r="B219" s="336">
        <v>6000</v>
      </c>
      <c r="C219" s="264"/>
      <c r="D219" s="274">
        <v>0</v>
      </c>
    </row>
    <row r="220" spans="1:4" s="258" customFormat="1" ht="14.25" x14ac:dyDescent="0.2">
      <c r="A220" s="335" t="s">
        <v>471</v>
      </c>
      <c r="B220" s="336">
        <v>28000</v>
      </c>
      <c r="C220" s="264"/>
      <c r="D220" s="274">
        <v>0</v>
      </c>
    </row>
    <row r="221" spans="1:4" s="258" customFormat="1" ht="14.25" x14ac:dyDescent="0.2">
      <c r="A221" s="335" t="s">
        <v>472</v>
      </c>
      <c r="B221" s="336">
        <v>12000</v>
      </c>
      <c r="C221" s="264"/>
      <c r="D221" s="274">
        <v>0</v>
      </c>
    </row>
    <row r="222" spans="1:4" s="258" customFormat="1" ht="14.25" x14ac:dyDescent="0.2">
      <c r="A222" s="335" t="s">
        <v>473</v>
      </c>
      <c r="B222" s="336">
        <v>6000</v>
      </c>
      <c r="C222" s="264"/>
      <c r="D222" s="274">
        <v>0</v>
      </c>
    </row>
    <row r="223" spans="1:4" s="258" customFormat="1" ht="14.25" x14ac:dyDescent="0.2">
      <c r="A223" s="335" t="s">
        <v>474</v>
      </c>
      <c r="B223" s="336">
        <v>8000</v>
      </c>
      <c r="C223" s="264"/>
      <c r="D223" s="274">
        <v>0</v>
      </c>
    </row>
    <row r="224" spans="1:4" s="258" customFormat="1" ht="14.25" x14ac:dyDescent="0.2">
      <c r="A224" s="335" t="s">
        <v>475</v>
      </c>
      <c r="B224" s="336">
        <v>13868</v>
      </c>
      <c r="C224" s="264"/>
      <c r="D224" s="274">
        <v>0</v>
      </c>
    </row>
    <row r="225" spans="1:4" s="258" customFormat="1" ht="14.25" x14ac:dyDescent="0.2">
      <c r="A225" s="335" t="s">
        <v>476</v>
      </c>
      <c r="B225" s="336">
        <v>100000</v>
      </c>
      <c r="C225" s="264"/>
      <c r="D225" s="274">
        <v>0</v>
      </c>
    </row>
    <row r="226" spans="1:4" s="258" customFormat="1" ht="14.25" x14ac:dyDescent="0.2">
      <c r="A226" s="335" t="s">
        <v>477</v>
      </c>
      <c r="B226" s="336">
        <v>17000</v>
      </c>
      <c r="C226" s="264"/>
      <c r="D226" s="274">
        <v>0</v>
      </c>
    </row>
    <row r="227" spans="1:4" s="258" customFormat="1" ht="14.25" x14ac:dyDescent="0.2">
      <c r="A227" s="335" t="s">
        <v>478</v>
      </c>
      <c r="B227" s="336">
        <v>150000</v>
      </c>
      <c r="C227" s="264"/>
      <c r="D227" s="274">
        <v>0</v>
      </c>
    </row>
    <row r="228" spans="1:4" s="258" customFormat="1" ht="14.25" x14ac:dyDescent="0.2">
      <c r="A228" s="335" t="s">
        <v>479</v>
      </c>
      <c r="B228" s="336">
        <v>24750</v>
      </c>
      <c r="C228" s="264"/>
      <c r="D228" s="274">
        <v>0</v>
      </c>
    </row>
    <row r="229" spans="1:4" s="258" customFormat="1" ht="14.25" x14ac:dyDescent="0.2">
      <c r="A229" s="335" t="s">
        <v>480</v>
      </c>
      <c r="B229" s="336">
        <v>6000</v>
      </c>
      <c r="C229" s="264"/>
      <c r="D229" s="274">
        <v>0</v>
      </c>
    </row>
    <row r="230" spans="1:4" s="258" customFormat="1" ht="14.25" hidden="1" x14ac:dyDescent="0.2">
      <c r="A230" s="335" t="s">
        <v>481</v>
      </c>
      <c r="B230" s="336">
        <v>0</v>
      </c>
      <c r="C230" s="264"/>
      <c r="D230" s="274">
        <v>0</v>
      </c>
    </row>
    <row r="231" spans="1:4" s="258" customFormat="1" ht="14.25" x14ac:dyDescent="0.2">
      <c r="A231" s="335" t="s">
        <v>482</v>
      </c>
      <c r="B231" s="336">
        <v>17000</v>
      </c>
      <c r="C231" s="264"/>
      <c r="D231" s="274">
        <v>0</v>
      </c>
    </row>
    <row r="232" spans="1:4" s="258" customFormat="1" ht="14.25" x14ac:dyDescent="0.2">
      <c r="A232" s="335" t="s">
        <v>483</v>
      </c>
      <c r="B232" s="336">
        <v>6000</v>
      </c>
      <c r="C232" s="264"/>
      <c r="D232" s="274">
        <v>0</v>
      </c>
    </row>
    <row r="233" spans="1:4" s="258" customFormat="1" ht="14.25" x14ac:dyDescent="0.2">
      <c r="A233" s="335" t="s">
        <v>484</v>
      </c>
      <c r="B233" s="336">
        <v>13000</v>
      </c>
      <c r="C233" s="264"/>
      <c r="D233" s="274">
        <v>0</v>
      </c>
    </row>
    <row r="234" spans="1:4" s="258" customFormat="1" ht="14.25" x14ac:dyDescent="0.2">
      <c r="A234" s="335" t="s">
        <v>485</v>
      </c>
      <c r="B234" s="336">
        <v>100000</v>
      </c>
      <c r="C234" s="264"/>
      <c r="D234" s="274">
        <v>0</v>
      </c>
    </row>
    <row r="235" spans="1:4" s="258" customFormat="1" ht="14.25" x14ac:dyDescent="0.2">
      <c r="A235" s="335" t="s">
        <v>486</v>
      </c>
      <c r="B235" s="336">
        <v>52000</v>
      </c>
      <c r="C235" s="264"/>
      <c r="D235" s="274">
        <v>0</v>
      </c>
    </row>
    <row r="236" spans="1:4" s="258" customFormat="1" ht="15" thickBot="1" x14ac:dyDescent="0.25">
      <c r="A236" s="556" t="s">
        <v>487</v>
      </c>
      <c r="B236" s="557">
        <v>6000</v>
      </c>
      <c r="C236" s="264"/>
      <c r="D236" s="274">
        <v>0</v>
      </c>
    </row>
    <row r="237" spans="1:4" s="258" customFormat="1" ht="16.5" thickTop="1" thickBot="1" x14ac:dyDescent="0.3">
      <c r="A237" s="341" t="s">
        <v>6</v>
      </c>
      <c r="B237" s="342">
        <f>SUM(B26:B236)</f>
        <v>5787603.9199999999</v>
      </c>
      <c r="C237" s="264"/>
      <c r="D237" s="311">
        <f>SUM(D26:D236)</f>
        <v>0</v>
      </c>
    </row>
    <row r="238" spans="1:4" ht="13.5" thickTop="1" x14ac:dyDescent="0.2">
      <c r="A238" s="31"/>
      <c r="B238" s="19"/>
      <c r="C238" s="30"/>
      <c r="D238" s="19"/>
    </row>
    <row r="239" spans="1:4" x14ac:dyDescent="0.2">
      <c r="A239" s="31"/>
      <c r="B239" s="19"/>
      <c r="C239" s="30"/>
      <c r="D239" s="19"/>
    </row>
    <row r="240" spans="1:4" ht="30" customHeight="1" x14ac:dyDescent="0.25">
      <c r="A240" s="638" t="s">
        <v>2180</v>
      </c>
      <c r="B240" s="638"/>
      <c r="C240" s="638"/>
      <c r="D240" s="638"/>
    </row>
    <row r="241" spans="1:4" ht="16.5" customHeight="1" thickBot="1" x14ac:dyDescent="0.25">
      <c r="C241" s="34"/>
      <c r="D241" s="21" t="s">
        <v>2</v>
      </c>
    </row>
    <row r="242" spans="1:4" ht="14.25" thickTop="1" thickBot="1" x14ac:dyDescent="0.25">
      <c r="A242" s="244" t="s">
        <v>4</v>
      </c>
      <c r="B242" s="245" t="s">
        <v>5</v>
      </c>
      <c r="C242" s="38"/>
      <c r="D242" s="246" t="s">
        <v>13</v>
      </c>
    </row>
    <row r="243" spans="1:4" s="258" customFormat="1" ht="15" thickTop="1" x14ac:dyDescent="0.2">
      <c r="A243" s="335" t="s">
        <v>298</v>
      </c>
      <c r="B243" s="336">
        <v>100000</v>
      </c>
      <c r="C243" s="264"/>
      <c r="D243" s="274">
        <v>0</v>
      </c>
    </row>
    <row r="244" spans="1:4" s="258" customFormat="1" ht="14.25" x14ac:dyDescent="0.2">
      <c r="A244" s="335" t="s">
        <v>317</v>
      </c>
      <c r="B244" s="336">
        <v>100000</v>
      </c>
      <c r="C244" s="264"/>
      <c r="D244" s="274">
        <v>0</v>
      </c>
    </row>
    <row r="245" spans="1:4" s="258" customFormat="1" ht="14.25" x14ac:dyDescent="0.2">
      <c r="A245" s="335" t="s">
        <v>488</v>
      </c>
      <c r="B245" s="336">
        <v>100000</v>
      </c>
      <c r="C245" s="264"/>
      <c r="D245" s="274">
        <v>0</v>
      </c>
    </row>
    <row r="246" spans="1:4" s="258" customFormat="1" ht="14.25" x14ac:dyDescent="0.2">
      <c r="A246" s="335" t="s">
        <v>489</v>
      </c>
      <c r="B246" s="336">
        <v>100000</v>
      </c>
      <c r="C246" s="264"/>
      <c r="D246" s="274">
        <v>0</v>
      </c>
    </row>
    <row r="247" spans="1:4" s="258" customFormat="1" ht="14.25" x14ac:dyDescent="0.2">
      <c r="A247" s="335" t="s">
        <v>490</v>
      </c>
      <c r="B247" s="336">
        <v>100000</v>
      </c>
      <c r="C247" s="264"/>
      <c r="D247" s="274">
        <v>0</v>
      </c>
    </row>
    <row r="248" spans="1:4" s="258" customFormat="1" ht="14.25" x14ac:dyDescent="0.2">
      <c r="A248" s="335" t="s">
        <v>491</v>
      </c>
      <c r="B248" s="336">
        <v>100000</v>
      </c>
      <c r="C248" s="264"/>
      <c r="D248" s="274">
        <v>5271</v>
      </c>
    </row>
    <row r="249" spans="1:4" s="258" customFormat="1" ht="14.25" x14ac:dyDescent="0.2">
      <c r="A249" s="335" t="s">
        <v>381</v>
      </c>
      <c r="B249" s="336">
        <v>100000</v>
      </c>
      <c r="C249" s="264"/>
      <c r="D249" s="274">
        <v>3210</v>
      </c>
    </row>
    <row r="250" spans="1:4" s="258" customFormat="1" ht="14.25" x14ac:dyDescent="0.2">
      <c r="A250" s="335" t="s">
        <v>492</v>
      </c>
      <c r="B250" s="336">
        <v>100000</v>
      </c>
      <c r="C250" s="264"/>
      <c r="D250" s="274">
        <v>0</v>
      </c>
    </row>
    <row r="251" spans="1:4" s="258" customFormat="1" ht="14.25" x14ac:dyDescent="0.2">
      <c r="A251" s="335" t="s">
        <v>493</v>
      </c>
      <c r="B251" s="336">
        <v>97201.95</v>
      </c>
      <c r="C251" s="264"/>
      <c r="D251" s="274">
        <v>0</v>
      </c>
    </row>
    <row r="252" spans="1:4" s="258" customFormat="1" ht="14.25" x14ac:dyDescent="0.2">
      <c r="A252" s="335" t="s">
        <v>494</v>
      </c>
      <c r="B252" s="336">
        <v>98097.51</v>
      </c>
      <c r="C252" s="264"/>
      <c r="D252" s="274">
        <v>0</v>
      </c>
    </row>
    <row r="253" spans="1:4" s="258" customFormat="1" ht="14.25" x14ac:dyDescent="0.2">
      <c r="A253" s="335" t="s">
        <v>495</v>
      </c>
      <c r="B253" s="336">
        <v>100000</v>
      </c>
      <c r="C253" s="264"/>
      <c r="D253" s="274">
        <v>0</v>
      </c>
    </row>
    <row r="254" spans="1:4" s="258" customFormat="1" ht="14.25" x14ac:dyDescent="0.2">
      <c r="A254" s="335" t="s">
        <v>423</v>
      </c>
      <c r="B254" s="336">
        <v>100000</v>
      </c>
      <c r="C254" s="264"/>
      <c r="D254" s="274">
        <v>0</v>
      </c>
    </row>
    <row r="255" spans="1:4" s="258" customFormat="1" ht="14.25" x14ac:dyDescent="0.2">
      <c r="A255" s="335" t="s">
        <v>424</v>
      </c>
      <c r="B255" s="336">
        <v>100000</v>
      </c>
      <c r="C255" s="264"/>
      <c r="D255" s="274">
        <v>0</v>
      </c>
    </row>
    <row r="256" spans="1:4" s="258" customFormat="1" ht="14.25" x14ac:dyDescent="0.2">
      <c r="A256" s="335" t="s">
        <v>425</v>
      </c>
      <c r="B256" s="336">
        <v>100000</v>
      </c>
      <c r="C256" s="264"/>
      <c r="D256" s="274">
        <v>0</v>
      </c>
    </row>
    <row r="257" spans="1:4" s="258" customFormat="1" ht="14.25" x14ac:dyDescent="0.2">
      <c r="A257" s="335" t="s">
        <v>496</v>
      </c>
      <c r="B257" s="336">
        <v>100000</v>
      </c>
      <c r="C257" s="264"/>
      <c r="D257" s="274">
        <v>0</v>
      </c>
    </row>
    <row r="258" spans="1:4" s="258" customFormat="1" ht="14.25" x14ac:dyDescent="0.2">
      <c r="A258" s="335" t="s">
        <v>436</v>
      </c>
      <c r="B258" s="336">
        <v>100000</v>
      </c>
      <c r="C258" s="264"/>
      <c r="D258" s="274">
        <v>0</v>
      </c>
    </row>
    <row r="259" spans="1:4" s="258" customFormat="1" ht="14.25" x14ac:dyDescent="0.2">
      <c r="A259" s="335" t="s">
        <v>497</v>
      </c>
      <c r="B259" s="336">
        <v>100000</v>
      </c>
      <c r="C259" s="264"/>
      <c r="D259" s="274">
        <v>0</v>
      </c>
    </row>
    <row r="260" spans="1:4" s="258" customFormat="1" ht="14.25" x14ac:dyDescent="0.2">
      <c r="A260" s="335" t="s">
        <v>462</v>
      </c>
      <c r="B260" s="336">
        <v>100000</v>
      </c>
      <c r="C260" s="264"/>
      <c r="D260" s="274">
        <v>0</v>
      </c>
    </row>
    <row r="261" spans="1:4" s="258" customFormat="1" ht="14.25" x14ac:dyDescent="0.2">
      <c r="A261" s="335" t="s">
        <v>498</v>
      </c>
      <c r="B261" s="336">
        <v>100000</v>
      </c>
      <c r="C261" s="264"/>
      <c r="D261" s="274">
        <v>0</v>
      </c>
    </row>
    <row r="262" spans="1:4" s="258" customFormat="1" ht="15" thickBot="1" x14ac:dyDescent="0.25">
      <c r="A262" s="335" t="s">
        <v>499</v>
      </c>
      <c r="B262" s="336">
        <v>100000</v>
      </c>
      <c r="C262" s="264"/>
      <c r="D262" s="274">
        <v>0</v>
      </c>
    </row>
    <row r="263" spans="1:4" s="258" customFormat="1" ht="16.5" thickTop="1" thickBot="1" x14ac:dyDescent="0.3">
      <c r="A263" s="341" t="s">
        <v>6</v>
      </c>
      <c r="B263" s="342">
        <f>SUM(B243:B262)</f>
        <v>1995299.46</v>
      </c>
      <c r="C263" s="264"/>
      <c r="D263" s="311">
        <f>SUM(D243:D262)</f>
        <v>8481</v>
      </c>
    </row>
    <row r="264" spans="1:4" ht="13.5" thickTop="1" x14ac:dyDescent="0.2">
      <c r="A264" s="637"/>
      <c r="B264" s="637"/>
      <c r="C264" s="30"/>
      <c r="D264" s="19"/>
    </row>
    <row r="265" spans="1:4" x14ac:dyDescent="0.2">
      <c r="A265" s="565"/>
      <c r="B265" s="565"/>
      <c r="C265" s="30"/>
      <c r="D265" s="19"/>
    </row>
    <row r="266" spans="1:4" ht="15" customHeight="1" x14ac:dyDescent="0.2">
      <c r="A266" s="638" t="s">
        <v>2181</v>
      </c>
      <c r="B266" s="638"/>
      <c r="C266" s="638"/>
      <c r="D266" s="638"/>
    </row>
    <row r="267" spans="1:4" x14ac:dyDescent="0.2">
      <c r="A267" s="638"/>
      <c r="B267" s="638"/>
      <c r="C267" s="638"/>
      <c r="D267" s="638"/>
    </row>
    <row r="268" spans="1:4" ht="13.5" customHeight="1" thickBot="1" x14ac:dyDescent="0.25">
      <c r="C268" s="34"/>
      <c r="D268" s="21" t="s">
        <v>2</v>
      </c>
    </row>
    <row r="269" spans="1:4" ht="14.25" thickTop="1" thickBot="1" x14ac:dyDescent="0.25">
      <c r="A269" s="244" t="s">
        <v>4</v>
      </c>
      <c r="B269" s="245" t="s">
        <v>5</v>
      </c>
      <c r="C269" s="38"/>
      <c r="D269" s="246" t="s">
        <v>13</v>
      </c>
    </row>
    <row r="270" spans="1:4" ht="13.5" hidden="1" thickTop="1" x14ac:dyDescent="0.2">
      <c r="A270" s="190" t="s">
        <v>509</v>
      </c>
      <c r="B270" s="39">
        <v>0</v>
      </c>
      <c r="C270" s="40"/>
      <c r="D270" s="12">
        <v>0</v>
      </c>
    </row>
    <row r="271" spans="1:4" s="258" customFormat="1" ht="15" thickTop="1" x14ac:dyDescent="0.2">
      <c r="A271" s="335" t="s">
        <v>510</v>
      </c>
      <c r="B271" s="336">
        <v>75000</v>
      </c>
      <c r="C271" s="264"/>
      <c r="D271" s="274">
        <v>0</v>
      </c>
    </row>
    <row r="272" spans="1:4" s="258" customFormat="1" ht="14.25" x14ac:dyDescent="0.2">
      <c r="A272" s="335" t="s">
        <v>511</v>
      </c>
      <c r="B272" s="336">
        <v>17000</v>
      </c>
      <c r="C272" s="264"/>
      <c r="D272" s="274">
        <v>0</v>
      </c>
    </row>
    <row r="273" spans="1:4" s="258" customFormat="1" ht="14.25" x14ac:dyDescent="0.2">
      <c r="A273" s="335" t="s">
        <v>512</v>
      </c>
      <c r="B273" s="336">
        <v>15000</v>
      </c>
      <c r="C273" s="264"/>
      <c r="D273" s="274">
        <v>0</v>
      </c>
    </row>
    <row r="274" spans="1:4" s="258" customFormat="1" ht="14.25" x14ac:dyDescent="0.2">
      <c r="A274" s="335" t="s">
        <v>513</v>
      </c>
      <c r="B274" s="336">
        <v>7000</v>
      </c>
      <c r="C274" s="264"/>
      <c r="D274" s="274">
        <v>0</v>
      </c>
    </row>
    <row r="275" spans="1:4" s="258" customFormat="1" ht="14.25" x14ac:dyDescent="0.2">
      <c r="A275" s="335" t="s">
        <v>514</v>
      </c>
      <c r="B275" s="336">
        <v>17000</v>
      </c>
      <c r="C275" s="264"/>
      <c r="D275" s="274">
        <v>0</v>
      </c>
    </row>
    <row r="276" spans="1:4" s="258" customFormat="1" ht="14.25" x14ac:dyDescent="0.2">
      <c r="A276" s="335" t="s">
        <v>515</v>
      </c>
      <c r="B276" s="336">
        <v>10000</v>
      </c>
      <c r="C276" s="264"/>
      <c r="D276" s="274">
        <v>0</v>
      </c>
    </row>
    <row r="277" spans="1:4" s="258" customFormat="1" ht="14.25" x14ac:dyDescent="0.2">
      <c r="A277" s="335" t="s">
        <v>516</v>
      </c>
      <c r="B277" s="336">
        <v>22000</v>
      </c>
      <c r="C277" s="264"/>
      <c r="D277" s="274">
        <v>0</v>
      </c>
    </row>
    <row r="278" spans="1:4" s="258" customFormat="1" ht="14.25" x14ac:dyDescent="0.2">
      <c r="A278" s="335" t="s">
        <v>517</v>
      </c>
      <c r="B278" s="336">
        <v>12000</v>
      </c>
      <c r="C278" s="264"/>
      <c r="D278" s="274">
        <v>0</v>
      </c>
    </row>
    <row r="279" spans="1:4" s="258" customFormat="1" ht="14.25" x14ac:dyDescent="0.2">
      <c r="A279" s="335" t="s">
        <v>518</v>
      </c>
      <c r="B279" s="336">
        <v>15000</v>
      </c>
      <c r="C279" s="264"/>
      <c r="D279" s="274">
        <v>0</v>
      </c>
    </row>
    <row r="280" spans="1:4" s="258" customFormat="1" ht="14.25" x14ac:dyDescent="0.2">
      <c r="A280" s="335" t="s">
        <v>519</v>
      </c>
      <c r="B280" s="336">
        <v>130000</v>
      </c>
      <c r="C280" s="264"/>
      <c r="D280" s="274">
        <v>0</v>
      </c>
    </row>
    <row r="281" spans="1:4" s="258" customFormat="1" ht="14.25" x14ac:dyDescent="0.2">
      <c r="A281" s="335" t="s">
        <v>520</v>
      </c>
      <c r="B281" s="336">
        <v>5000</v>
      </c>
      <c r="C281" s="264"/>
      <c r="D281" s="274">
        <v>0</v>
      </c>
    </row>
    <row r="282" spans="1:4" s="258" customFormat="1" ht="14.25" x14ac:dyDescent="0.2">
      <c r="A282" s="335" t="s">
        <v>521</v>
      </c>
      <c r="B282" s="336">
        <v>5000</v>
      </c>
      <c r="C282" s="264"/>
      <c r="D282" s="274">
        <v>0</v>
      </c>
    </row>
    <row r="283" spans="1:4" s="258" customFormat="1" ht="14.25" x14ac:dyDescent="0.2">
      <c r="A283" s="335" t="s">
        <v>522</v>
      </c>
      <c r="B283" s="336">
        <v>98000</v>
      </c>
      <c r="C283" s="264"/>
      <c r="D283" s="274">
        <v>0</v>
      </c>
    </row>
    <row r="284" spans="1:4" s="258" customFormat="1" ht="14.25" x14ac:dyDescent="0.2">
      <c r="A284" s="335" t="s">
        <v>523</v>
      </c>
      <c r="B284" s="336">
        <v>253000</v>
      </c>
      <c r="C284" s="264"/>
      <c r="D284" s="274">
        <v>0</v>
      </c>
    </row>
    <row r="285" spans="1:4" s="258" customFormat="1" ht="14.25" x14ac:dyDescent="0.2">
      <c r="A285" s="335" t="s">
        <v>524</v>
      </c>
      <c r="B285" s="336">
        <v>66000</v>
      </c>
      <c r="C285" s="264"/>
      <c r="D285" s="274">
        <v>0</v>
      </c>
    </row>
    <row r="286" spans="1:4" s="258" customFormat="1" ht="14.25" x14ac:dyDescent="0.2">
      <c r="A286" s="335" t="s">
        <v>525</v>
      </c>
      <c r="B286" s="336">
        <v>180000</v>
      </c>
      <c r="C286" s="264"/>
      <c r="D286" s="274">
        <v>0</v>
      </c>
    </row>
    <row r="287" spans="1:4" s="258" customFormat="1" ht="14.25" x14ac:dyDescent="0.2">
      <c r="A287" s="335" t="s">
        <v>526</v>
      </c>
      <c r="B287" s="336">
        <v>69000</v>
      </c>
      <c r="C287" s="264"/>
      <c r="D287" s="274">
        <v>0</v>
      </c>
    </row>
    <row r="288" spans="1:4" s="258" customFormat="1" ht="14.25" x14ac:dyDescent="0.2">
      <c r="A288" s="335" t="s">
        <v>527</v>
      </c>
      <c r="B288" s="336">
        <v>12000</v>
      </c>
      <c r="C288" s="264"/>
      <c r="D288" s="274">
        <v>0</v>
      </c>
    </row>
    <row r="289" spans="1:4" s="258" customFormat="1" ht="14.25" x14ac:dyDescent="0.2">
      <c r="A289" s="335" t="s">
        <v>528</v>
      </c>
      <c r="B289" s="336">
        <v>10000</v>
      </c>
      <c r="C289" s="264"/>
      <c r="D289" s="274">
        <v>0</v>
      </c>
    </row>
    <row r="290" spans="1:4" s="258" customFormat="1" ht="14.25" x14ac:dyDescent="0.2">
      <c r="A290" s="335" t="s">
        <v>529</v>
      </c>
      <c r="B290" s="336">
        <v>12000</v>
      </c>
      <c r="C290" s="264"/>
      <c r="D290" s="274">
        <v>0</v>
      </c>
    </row>
    <row r="291" spans="1:4" s="258" customFormat="1" ht="14.25" x14ac:dyDescent="0.2">
      <c r="A291" s="335" t="s">
        <v>530</v>
      </c>
      <c r="B291" s="336">
        <v>12000</v>
      </c>
      <c r="C291" s="264"/>
      <c r="D291" s="274">
        <v>0</v>
      </c>
    </row>
    <row r="292" spans="1:4" s="258" customFormat="1" ht="14.25" x14ac:dyDescent="0.2">
      <c r="A292" s="335" t="s">
        <v>531</v>
      </c>
      <c r="B292" s="336">
        <v>10000</v>
      </c>
      <c r="C292" s="264"/>
      <c r="D292" s="274">
        <v>0</v>
      </c>
    </row>
    <row r="293" spans="1:4" s="258" customFormat="1" ht="14.25" x14ac:dyDescent="0.2">
      <c r="A293" s="335" t="s">
        <v>532</v>
      </c>
      <c r="B293" s="336">
        <v>10000</v>
      </c>
      <c r="C293" s="264"/>
      <c r="D293" s="274">
        <v>0</v>
      </c>
    </row>
    <row r="294" spans="1:4" s="258" customFormat="1" ht="14.25" x14ac:dyDescent="0.2">
      <c r="A294" s="335" t="s">
        <v>533</v>
      </c>
      <c r="B294" s="336">
        <v>5000</v>
      </c>
      <c r="C294" s="264"/>
      <c r="D294" s="274">
        <v>0</v>
      </c>
    </row>
    <row r="295" spans="1:4" s="258" customFormat="1" ht="14.25" x14ac:dyDescent="0.2">
      <c r="A295" s="335" t="s">
        <v>534</v>
      </c>
      <c r="B295" s="336">
        <v>7000</v>
      </c>
      <c r="C295" s="264"/>
      <c r="D295" s="274">
        <v>0</v>
      </c>
    </row>
    <row r="296" spans="1:4" s="258" customFormat="1" ht="15" thickBot="1" x14ac:dyDescent="0.25">
      <c r="A296" s="563" t="s">
        <v>535</v>
      </c>
      <c r="B296" s="564">
        <v>10000</v>
      </c>
      <c r="C296" s="264"/>
      <c r="D296" s="277">
        <v>0</v>
      </c>
    </row>
    <row r="297" spans="1:4" s="258" customFormat="1" ht="15" thickTop="1" x14ac:dyDescent="0.2">
      <c r="A297" s="561"/>
      <c r="B297" s="562"/>
      <c r="C297" s="268"/>
      <c r="D297" s="535"/>
    </row>
    <row r="298" spans="1:4" s="258" customFormat="1" ht="15" thickBot="1" x14ac:dyDescent="0.25">
      <c r="A298" s="32"/>
      <c r="B298" s="32"/>
      <c r="C298" s="34"/>
      <c r="D298" s="21" t="s">
        <v>2</v>
      </c>
    </row>
    <row r="299" spans="1:4" s="258" customFormat="1" ht="15.75" thickTop="1" thickBot="1" x14ac:dyDescent="0.25">
      <c r="A299" s="244" t="s">
        <v>4</v>
      </c>
      <c r="B299" s="245" t="s">
        <v>5</v>
      </c>
      <c r="C299" s="38"/>
      <c r="D299" s="246" t="s">
        <v>13</v>
      </c>
    </row>
    <row r="300" spans="1:4" s="258" customFormat="1" ht="15" thickTop="1" x14ac:dyDescent="0.2">
      <c r="A300" s="558" t="s">
        <v>536</v>
      </c>
      <c r="B300" s="559">
        <v>10000</v>
      </c>
      <c r="C300" s="264"/>
      <c r="D300" s="560">
        <v>0</v>
      </c>
    </row>
    <row r="301" spans="1:4" s="258" customFormat="1" ht="14.25" x14ac:dyDescent="0.2">
      <c r="A301" s="335" t="s">
        <v>537</v>
      </c>
      <c r="B301" s="336">
        <v>10000</v>
      </c>
      <c r="C301" s="264"/>
      <c r="D301" s="274">
        <v>0</v>
      </c>
    </row>
    <row r="302" spans="1:4" s="258" customFormat="1" ht="14.25" x14ac:dyDescent="0.2">
      <c r="A302" s="335" t="s">
        <v>538</v>
      </c>
      <c r="B302" s="336">
        <v>10000</v>
      </c>
      <c r="C302" s="264"/>
      <c r="D302" s="274">
        <v>0</v>
      </c>
    </row>
    <row r="303" spans="1:4" s="258" customFormat="1" ht="14.25" x14ac:dyDescent="0.2">
      <c r="A303" s="335" t="s">
        <v>539</v>
      </c>
      <c r="B303" s="336">
        <v>12000</v>
      </c>
      <c r="C303" s="264"/>
      <c r="D303" s="274">
        <v>0</v>
      </c>
    </row>
    <row r="304" spans="1:4" s="258" customFormat="1" ht="14.25" x14ac:dyDescent="0.2">
      <c r="A304" s="335" t="s">
        <v>540</v>
      </c>
      <c r="B304" s="336">
        <v>12000</v>
      </c>
      <c r="C304" s="264"/>
      <c r="D304" s="274">
        <v>0</v>
      </c>
    </row>
    <row r="305" spans="1:4" s="258" customFormat="1" ht="14.25" x14ac:dyDescent="0.2">
      <c r="A305" s="335" t="s">
        <v>541</v>
      </c>
      <c r="B305" s="336">
        <v>5000</v>
      </c>
      <c r="C305" s="264"/>
      <c r="D305" s="274">
        <v>0</v>
      </c>
    </row>
    <row r="306" spans="1:4" s="258" customFormat="1" ht="14.25" x14ac:dyDescent="0.2">
      <c r="A306" s="335" t="s">
        <v>542</v>
      </c>
      <c r="B306" s="336">
        <v>17000</v>
      </c>
      <c r="C306" s="264"/>
      <c r="D306" s="274">
        <v>0</v>
      </c>
    </row>
    <row r="307" spans="1:4" s="258" customFormat="1" ht="14.25" x14ac:dyDescent="0.2">
      <c r="A307" s="335" t="s">
        <v>543</v>
      </c>
      <c r="B307" s="336">
        <v>7000</v>
      </c>
      <c r="C307" s="264"/>
      <c r="D307" s="274">
        <v>0</v>
      </c>
    </row>
    <row r="308" spans="1:4" s="258" customFormat="1" ht="14.25" x14ac:dyDescent="0.2">
      <c r="A308" s="335" t="s">
        <v>544</v>
      </c>
      <c r="B308" s="336">
        <v>7000</v>
      </c>
      <c r="C308" s="264"/>
      <c r="D308" s="274">
        <v>0</v>
      </c>
    </row>
    <row r="309" spans="1:4" s="258" customFormat="1" ht="14.25" x14ac:dyDescent="0.2">
      <c r="A309" s="335" t="s">
        <v>545</v>
      </c>
      <c r="B309" s="336">
        <v>17000</v>
      </c>
      <c r="C309" s="264"/>
      <c r="D309" s="274">
        <v>0</v>
      </c>
    </row>
    <row r="310" spans="1:4" s="258" customFormat="1" ht="14.25" x14ac:dyDescent="0.2">
      <c r="A310" s="335" t="s">
        <v>546</v>
      </c>
      <c r="B310" s="336">
        <v>5000</v>
      </c>
      <c r="C310" s="264"/>
      <c r="D310" s="274">
        <v>0</v>
      </c>
    </row>
    <row r="311" spans="1:4" s="258" customFormat="1" ht="14.25" x14ac:dyDescent="0.2">
      <c r="A311" s="335" t="s">
        <v>547</v>
      </c>
      <c r="B311" s="336">
        <v>10000</v>
      </c>
      <c r="C311" s="264"/>
      <c r="D311" s="274">
        <v>0</v>
      </c>
    </row>
    <row r="312" spans="1:4" s="258" customFormat="1" ht="14.25" x14ac:dyDescent="0.2">
      <c r="A312" s="335" t="s">
        <v>548</v>
      </c>
      <c r="B312" s="336">
        <v>10000</v>
      </c>
      <c r="C312" s="264"/>
      <c r="D312" s="274">
        <v>0</v>
      </c>
    </row>
    <row r="313" spans="1:4" s="258" customFormat="1" ht="14.25" x14ac:dyDescent="0.2">
      <c r="A313" s="335" t="s">
        <v>549</v>
      </c>
      <c r="B313" s="336">
        <v>5000</v>
      </c>
      <c r="C313" s="264"/>
      <c r="D313" s="274">
        <v>0</v>
      </c>
    </row>
    <row r="314" spans="1:4" s="258" customFormat="1" ht="14.25" x14ac:dyDescent="0.2">
      <c r="A314" s="335" t="s">
        <v>550</v>
      </c>
      <c r="B314" s="336">
        <v>12000</v>
      </c>
      <c r="C314" s="264"/>
      <c r="D314" s="274">
        <v>0</v>
      </c>
    </row>
    <row r="315" spans="1:4" s="258" customFormat="1" ht="14.25" x14ac:dyDescent="0.2">
      <c r="A315" s="335" t="s">
        <v>551</v>
      </c>
      <c r="B315" s="336">
        <v>12000</v>
      </c>
      <c r="C315" s="264"/>
      <c r="D315" s="274">
        <v>0</v>
      </c>
    </row>
    <row r="316" spans="1:4" s="258" customFormat="1" ht="14.25" x14ac:dyDescent="0.2">
      <c r="A316" s="335" t="s">
        <v>552</v>
      </c>
      <c r="B316" s="336">
        <v>5000</v>
      </c>
      <c r="C316" s="264"/>
      <c r="D316" s="274">
        <v>0</v>
      </c>
    </row>
    <row r="317" spans="1:4" s="258" customFormat="1" ht="14.25" x14ac:dyDescent="0.2">
      <c r="A317" s="335" t="s">
        <v>553</v>
      </c>
      <c r="B317" s="336">
        <v>19000</v>
      </c>
      <c r="C317" s="264"/>
      <c r="D317" s="274">
        <v>0</v>
      </c>
    </row>
    <row r="318" spans="1:4" s="258" customFormat="1" ht="14.25" x14ac:dyDescent="0.2">
      <c r="A318" s="335" t="s">
        <v>554</v>
      </c>
      <c r="B318" s="336">
        <v>5000</v>
      </c>
      <c r="C318" s="264"/>
      <c r="D318" s="274">
        <v>0</v>
      </c>
    </row>
    <row r="319" spans="1:4" s="258" customFormat="1" ht="14.25" x14ac:dyDescent="0.2">
      <c r="A319" s="335" t="s">
        <v>555</v>
      </c>
      <c r="B319" s="336">
        <v>7000</v>
      </c>
      <c r="C319" s="264"/>
      <c r="D319" s="274">
        <v>0</v>
      </c>
    </row>
    <row r="320" spans="1:4" s="258" customFormat="1" ht="14.25" x14ac:dyDescent="0.2">
      <c r="A320" s="335" t="s">
        <v>556</v>
      </c>
      <c r="B320" s="336">
        <v>10000</v>
      </c>
      <c r="C320" s="264"/>
      <c r="D320" s="274">
        <v>0</v>
      </c>
    </row>
    <row r="321" spans="1:4" s="258" customFormat="1" ht="14.25" x14ac:dyDescent="0.2">
      <c r="A321" s="335" t="s">
        <v>557</v>
      </c>
      <c r="B321" s="336">
        <v>10000</v>
      </c>
      <c r="C321" s="264"/>
      <c r="D321" s="274">
        <v>0</v>
      </c>
    </row>
    <row r="322" spans="1:4" s="258" customFormat="1" ht="14.25" x14ac:dyDescent="0.2">
      <c r="A322" s="335" t="s">
        <v>558</v>
      </c>
      <c r="B322" s="336">
        <v>10000</v>
      </c>
      <c r="C322" s="264"/>
      <c r="D322" s="274">
        <v>0</v>
      </c>
    </row>
    <row r="323" spans="1:4" s="258" customFormat="1" ht="14.25" x14ac:dyDescent="0.2">
      <c r="A323" s="335" t="s">
        <v>559</v>
      </c>
      <c r="B323" s="336">
        <v>27000</v>
      </c>
      <c r="C323" s="264"/>
      <c r="D323" s="274">
        <v>0</v>
      </c>
    </row>
    <row r="324" spans="1:4" s="258" customFormat="1" ht="14.25" x14ac:dyDescent="0.2">
      <c r="A324" s="335" t="s">
        <v>560</v>
      </c>
      <c r="B324" s="336">
        <v>22000</v>
      </c>
      <c r="C324" s="264"/>
      <c r="D324" s="274">
        <v>0</v>
      </c>
    </row>
    <row r="325" spans="1:4" s="258" customFormat="1" ht="14.25" x14ac:dyDescent="0.2">
      <c r="A325" s="335" t="s">
        <v>561</v>
      </c>
      <c r="B325" s="336">
        <v>5000</v>
      </c>
      <c r="C325" s="264"/>
      <c r="D325" s="274">
        <v>0</v>
      </c>
    </row>
    <row r="326" spans="1:4" s="258" customFormat="1" ht="14.25" x14ac:dyDescent="0.2">
      <c r="A326" s="335" t="s">
        <v>562</v>
      </c>
      <c r="B326" s="336">
        <v>15000</v>
      </c>
      <c r="C326" s="264"/>
      <c r="D326" s="274">
        <v>0</v>
      </c>
    </row>
    <row r="327" spans="1:4" s="258" customFormat="1" ht="14.25" x14ac:dyDescent="0.2">
      <c r="A327" s="335" t="s">
        <v>563</v>
      </c>
      <c r="B327" s="336">
        <v>7000</v>
      </c>
      <c r="C327" s="264"/>
      <c r="D327" s="274">
        <v>0</v>
      </c>
    </row>
    <row r="328" spans="1:4" s="258" customFormat="1" ht="14.25" x14ac:dyDescent="0.2">
      <c r="A328" s="335" t="s">
        <v>564</v>
      </c>
      <c r="B328" s="336">
        <v>7000</v>
      </c>
      <c r="C328" s="264"/>
      <c r="D328" s="274">
        <v>0</v>
      </c>
    </row>
    <row r="329" spans="1:4" s="258" customFormat="1" ht="14.25" x14ac:dyDescent="0.2">
      <c r="A329" s="335" t="s">
        <v>565</v>
      </c>
      <c r="B329" s="336">
        <v>17000</v>
      </c>
      <c r="C329" s="264"/>
      <c r="D329" s="274">
        <v>0</v>
      </c>
    </row>
    <row r="330" spans="1:4" s="258" customFormat="1" ht="14.25" x14ac:dyDescent="0.2">
      <c r="A330" s="335" t="s">
        <v>566</v>
      </c>
      <c r="B330" s="336">
        <v>10000</v>
      </c>
      <c r="C330" s="264"/>
      <c r="D330" s="274">
        <v>0</v>
      </c>
    </row>
    <row r="331" spans="1:4" s="258" customFormat="1" ht="14.25" x14ac:dyDescent="0.2">
      <c r="A331" s="335" t="s">
        <v>567</v>
      </c>
      <c r="B331" s="336">
        <v>5000</v>
      </c>
      <c r="C331" s="264"/>
      <c r="D331" s="274">
        <v>0</v>
      </c>
    </row>
    <row r="332" spans="1:4" s="258" customFormat="1" ht="14.25" x14ac:dyDescent="0.2">
      <c r="A332" s="335" t="s">
        <v>568</v>
      </c>
      <c r="B332" s="336">
        <v>15000</v>
      </c>
      <c r="C332" s="264"/>
      <c r="D332" s="274">
        <v>0</v>
      </c>
    </row>
    <row r="333" spans="1:4" s="258" customFormat="1" ht="14.25" x14ac:dyDescent="0.2">
      <c r="A333" s="335" t="s">
        <v>569</v>
      </c>
      <c r="B333" s="336">
        <v>12000</v>
      </c>
      <c r="C333" s="264"/>
      <c r="D333" s="274">
        <v>0</v>
      </c>
    </row>
    <row r="334" spans="1:4" s="258" customFormat="1" ht="14.25" x14ac:dyDescent="0.2">
      <c r="A334" s="335" t="s">
        <v>570</v>
      </c>
      <c r="B334" s="336">
        <v>12000</v>
      </c>
      <c r="C334" s="264"/>
      <c r="D334" s="274">
        <v>0</v>
      </c>
    </row>
    <row r="335" spans="1:4" s="258" customFormat="1" ht="14.25" x14ac:dyDescent="0.2">
      <c r="A335" s="335" t="s">
        <v>571</v>
      </c>
      <c r="B335" s="336">
        <v>10000</v>
      </c>
      <c r="C335" s="264"/>
      <c r="D335" s="274">
        <v>0</v>
      </c>
    </row>
    <row r="336" spans="1:4" s="258" customFormat="1" ht="14.25" x14ac:dyDescent="0.2">
      <c r="A336" s="335" t="s">
        <v>572</v>
      </c>
      <c r="B336" s="336">
        <v>17000</v>
      </c>
      <c r="C336" s="264"/>
      <c r="D336" s="274">
        <v>0</v>
      </c>
    </row>
    <row r="337" spans="1:4" s="258" customFormat="1" ht="14.25" x14ac:dyDescent="0.2">
      <c r="A337" s="335" t="s">
        <v>573</v>
      </c>
      <c r="B337" s="336">
        <v>10000</v>
      </c>
      <c r="C337" s="264"/>
      <c r="D337" s="274">
        <v>0</v>
      </c>
    </row>
    <row r="338" spans="1:4" s="258" customFormat="1" ht="14.25" x14ac:dyDescent="0.2">
      <c r="A338" s="335" t="s">
        <v>574</v>
      </c>
      <c r="B338" s="336">
        <v>5000</v>
      </c>
      <c r="C338" s="264"/>
      <c r="D338" s="274">
        <v>0</v>
      </c>
    </row>
    <row r="339" spans="1:4" s="258" customFormat="1" ht="14.25" x14ac:dyDescent="0.2">
      <c r="A339" s="335" t="s">
        <v>575</v>
      </c>
      <c r="B339" s="336">
        <v>10000</v>
      </c>
      <c r="C339" s="264"/>
      <c r="D339" s="274">
        <v>0</v>
      </c>
    </row>
    <row r="340" spans="1:4" s="258" customFormat="1" ht="14.25" x14ac:dyDescent="0.2">
      <c r="A340" s="335" t="s">
        <v>576</v>
      </c>
      <c r="B340" s="336">
        <v>5000</v>
      </c>
      <c r="C340" s="264"/>
      <c r="D340" s="274">
        <v>0</v>
      </c>
    </row>
    <row r="341" spans="1:4" s="258" customFormat="1" ht="14.25" x14ac:dyDescent="0.2">
      <c r="A341" s="335" t="s">
        <v>577</v>
      </c>
      <c r="B341" s="336">
        <v>5000</v>
      </c>
      <c r="C341" s="264"/>
      <c r="D341" s="274">
        <v>0</v>
      </c>
    </row>
    <row r="342" spans="1:4" s="258" customFormat="1" ht="14.25" x14ac:dyDescent="0.2">
      <c r="A342" s="335" t="s">
        <v>578</v>
      </c>
      <c r="B342" s="336">
        <v>12000</v>
      </c>
      <c r="C342" s="264"/>
      <c r="D342" s="274">
        <v>0</v>
      </c>
    </row>
    <row r="343" spans="1:4" s="258" customFormat="1" ht="14.25" x14ac:dyDescent="0.2">
      <c r="A343" s="335" t="s">
        <v>579</v>
      </c>
      <c r="B343" s="336">
        <v>5000</v>
      </c>
      <c r="C343" s="264"/>
      <c r="D343" s="274">
        <v>0</v>
      </c>
    </row>
    <row r="344" spans="1:4" s="258" customFormat="1" ht="14.25" x14ac:dyDescent="0.2">
      <c r="A344" s="335" t="s">
        <v>580</v>
      </c>
      <c r="B344" s="336">
        <v>5000</v>
      </c>
      <c r="C344" s="264"/>
      <c r="D344" s="274">
        <v>0</v>
      </c>
    </row>
    <row r="345" spans="1:4" s="258" customFormat="1" ht="14.25" x14ac:dyDescent="0.2">
      <c r="A345" s="335" t="s">
        <v>581</v>
      </c>
      <c r="B345" s="336">
        <v>15000</v>
      </c>
      <c r="C345" s="264"/>
      <c r="D345" s="274">
        <v>0</v>
      </c>
    </row>
    <row r="346" spans="1:4" s="258" customFormat="1" ht="14.25" x14ac:dyDescent="0.2">
      <c r="A346" s="335" t="s">
        <v>582</v>
      </c>
      <c r="B346" s="336">
        <v>12000</v>
      </c>
      <c r="C346" s="264"/>
      <c r="D346" s="274">
        <v>0</v>
      </c>
    </row>
    <row r="347" spans="1:4" s="258" customFormat="1" ht="14.25" hidden="1" x14ac:dyDescent="0.2">
      <c r="A347" s="335" t="s">
        <v>583</v>
      </c>
      <c r="B347" s="336">
        <v>0</v>
      </c>
      <c r="C347" s="264"/>
      <c r="D347" s="274">
        <v>0</v>
      </c>
    </row>
    <row r="348" spans="1:4" s="258" customFormat="1" ht="14.25" x14ac:dyDescent="0.2">
      <c r="A348" s="335" t="s">
        <v>584</v>
      </c>
      <c r="B348" s="336">
        <v>17000</v>
      </c>
      <c r="C348" s="264"/>
      <c r="D348" s="274">
        <v>0</v>
      </c>
    </row>
    <row r="349" spans="1:4" s="258" customFormat="1" ht="14.25" x14ac:dyDescent="0.2">
      <c r="A349" s="335" t="s">
        <v>585</v>
      </c>
      <c r="B349" s="336">
        <v>10000</v>
      </c>
      <c r="C349" s="264"/>
      <c r="D349" s="274">
        <v>0</v>
      </c>
    </row>
    <row r="350" spans="1:4" s="258" customFormat="1" ht="14.25" x14ac:dyDescent="0.2">
      <c r="A350" s="335" t="s">
        <v>586</v>
      </c>
      <c r="B350" s="336">
        <v>22000</v>
      </c>
      <c r="C350" s="264"/>
      <c r="D350" s="274">
        <v>0</v>
      </c>
    </row>
    <row r="351" spans="1:4" s="258" customFormat="1" ht="14.25" x14ac:dyDescent="0.2">
      <c r="A351" s="335" t="s">
        <v>587</v>
      </c>
      <c r="B351" s="336">
        <v>5000</v>
      </c>
      <c r="C351" s="264"/>
      <c r="D351" s="274">
        <v>0</v>
      </c>
    </row>
    <row r="352" spans="1:4" s="258" customFormat="1" ht="14.25" x14ac:dyDescent="0.2">
      <c r="A352" s="335" t="s">
        <v>588</v>
      </c>
      <c r="B352" s="336">
        <v>5000</v>
      </c>
      <c r="C352" s="264"/>
      <c r="D352" s="274">
        <v>0</v>
      </c>
    </row>
    <row r="353" spans="1:4" s="258" customFormat="1" ht="14.25" x14ac:dyDescent="0.2">
      <c r="A353" s="335" t="s">
        <v>589</v>
      </c>
      <c r="B353" s="336">
        <v>12000</v>
      </c>
      <c r="C353" s="264"/>
      <c r="D353" s="274">
        <v>0</v>
      </c>
    </row>
    <row r="354" spans="1:4" s="258" customFormat="1" ht="14.25" x14ac:dyDescent="0.2">
      <c r="A354" s="335" t="s">
        <v>590</v>
      </c>
      <c r="B354" s="336">
        <v>5000</v>
      </c>
      <c r="C354" s="264"/>
      <c r="D354" s="274">
        <v>0</v>
      </c>
    </row>
    <row r="355" spans="1:4" s="258" customFormat="1" ht="14.25" x14ac:dyDescent="0.2">
      <c r="A355" s="335" t="s">
        <v>591</v>
      </c>
      <c r="B355" s="336">
        <v>5000</v>
      </c>
      <c r="C355" s="264"/>
      <c r="D355" s="274">
        <v>0</v>
      </c>
    </row>
    <row r="356" spans="1:4" s="258" customFormat="1" ht="15" thickBot="1" x14ac:dyDescent="0.25">
      <c r="A356" s="563" t="s">
        <v>592</v>
      </c>
      <c r="B356" s="564">
        <v>5000</v>
      </c>
      <c r="C356" s="264"/>
      <c r="D356" s="277">
        <v>0</v>
      </c>
    </row>
    <row r="357" spans="1:4" s="258" customFormat="1" ht="15" thickTop="1" x14ac:dyDescent="0.2">
      <c r="A357" s="561"/>
      <c r="B357" s="562"/>
      <c r="C357" s="268"/>
      <c r="D357" s="535"/>
    </row>
    <row r="358" spans="1:4" s="258" customFormat="1" ht="15" thickBot="1" x14ac:dyDescent="0.25">
      <c r="A358" s="32"/>
      <c r="B358" s="32"/>
      <c r="C358" s="34"/>
      <c r="D358" s="21" t="s">
        <v>2</v>
      </c>
    </row>
    <row r="359" spans="1:4" s="258" customFormat="1" ht="15.75" thickTop="1" thickBot="1" x14ac:dyDescent="0.25">
      <c r="A359" s="244" t="s">
        <v>4</v>
      </c>
      <c r="B359" s="245" t="s">
        <v>5</v>
      </c>
      <c r="C359" s="38"/>
      <c r="D359" s="246" t="s">
        <v>13</v>
      </c>
    </row>
    <row r="360" spans="1:4" s="258" customFormat="1" ht="15" thickTop="1" x14ac:dyDescent="0.2">
      <c r="A360" s="558" t="s">
        <v>593</v>
      </c>
      <c r="B360" s="559">
        <v>10000</v>
      </c>
      <c r="C360" s="264"/>
      <c r="D360" s="560">
        <v>0</v>
      </c>
    </row>
    <row r="361" spans="1:4" s="258" customFormat="1" ht="14.25" x14ac:dyDescent="0.2">
      <c r="A361" s="335" t="s">
        <v>594</v>
      </c>
      <c r="B361" s="336">
        <v>10000</v>
      </c>
      <c r="C361" s="264"/>
      <c r="D361" s="274">
        <v>0</v>
      </c>
    </row>
    <row r="362" spans="1:4" s="258" customFormat="1" ht="14.25" x14ac:dyDescent="0.2">
      <c r="A362" s="335" t="s">
        <v>595</v>
      </c>
      <c r="B362" s="336">
        <v>5000</v>
      </c>
      <c r="C362" s="264"/>
      <c r="D362" s="274">
        <v>0</v>
      </c>
    </row>
    <row r="363" spans="1:4" s="258" customFormat="1" ht="14.25" x14ac:dyDescent="0.2">
      <c r="A363" s="335" t="s">
        <v>596</v>
      </c>
      <c r="B363" s="336">
        <v>10000</v>
      </c>
      <c r="C363" s="264"/>
      <c r="D363" s="274">
        <v>0</v>
      </c>
    </row>
    <row r="364" spans="1:4" s="258" customFormat="1" ht="14.25" x14ac:dyDescent="0.2">
      <c r="A364" s="335" t="s">
        <v>597</v>
      </c>
      <c r="B364" s="336">
        <v>10000</v>
      </c>
      <c r="C364" s="264"/>
      <c r="D364" s="274">
        <v>0</v>
      </c>
    </row>
    <row r="365" spans="1:4" s="258" customFormat="1" ht="14.25" x14ac:dyDescent="0.2">
      <c r="A365" s="335" t="s">
        <v>598</v>
      </c>
      <c r="B365" s="336">
        <v>17000</v>
      </c>
      <c r="C365" s="264"/>
      <c r="D365" s="274">
        <v>0</v>
      </c>
    </row>
    <row r="366" spans="1:4" s="258" customFormat="1" ht="14.25" x14ac:dyDescent="0.2">
      <c r="A366" s="335" t="s">
        <v>599</v>
      </c>
      <c r="B366" s="336">
        <v>5000</v>
      </c>
      <c r="C366" s="264"/>
      <c r="D366" s="274">
        <v>0</v>
      </c>
    </row>
    <row r="367" spans="1:4" s="258" customFormat="1" ht="14.25" x14ac:dyDescent="0.2">
      <c r="A367" s="335" t="s">
        <v>600</v>
      </c>
      <c r="B367" s="336">
        <v>17000</v>
      </c>
      <c r="C367" s="264"/>
      <c r="D367" s="274">
        <v>0</v>
      </c>
    </row>
    <row r="368" spans="1:4" s="258" customFormat="1" ht="14.25" x14ac:dyDescent="0.2">
      <c r="A368" s="335" t="s">
        <v>601</v>
      </c>
      <c r="B368" s="336">
        <v>10000</v>
      </c>
      <c r="C368" s="264"/>
      <c r="D368" s="274">
        <v>0</v>
      </c>
    </row>
    <row r="369" spans="1:4" s="258" customFormat="1" ht="14.25" x14ac:dyDescent="0.2">
      <c r="A369" s="335" t="s">
        <v>602</v>
      </c>
      <c r="B369" s="336">
        <v>10000</v>
      </c>
      <c r="C369" s="264"/>
      <c r="D369" s="274">
        <v>0</v>
      </c>
    </row>
    <row r="370" spans="1:4" s="258" customFormat="1" ht="14.25" x14ac:dyDescent="0.2">
      <c r="A370" s="335" t="s">
        <v>603</v>
      </c>
      <c r="B370" s="336">
        <v>17000</v>
      </c>
      <c r="C370" s="264"/>
      <c r="D370" s="274">
        <v>0</v>
      </c>
    </row>
    <row r="371" spans="1:4" s="258" customFormat="1" ht="14.25" x14ac:dyDescent="0.2">
      <c r="A371" s="335" t="s">
        <v>604</v>
      </c>
      <c r="B371" s="336">
        <v>5000</v>
      </c>
      <c r="C371" s="264"/>
      <c r="D371" s="274">
        <v>0</v>
      </c>
    </row>
    <row r="372" spans="1:4" s="258" customFormat="1" ht="14.25" x14ac:dyDescent="0.2">
      <c r="A372" s="335" t="s">
        <v>605</v>
      </c>
      <c r="B372" s="336">
        <v>17000</v>
      </c>
      <c r="C372" s="264"/>
      <c r="D372" s="274">
        <v>0</v>
      </c>
    </row>
    <row r="373" spans="1:4" s="258" customFormat="1" ht="14.25" x14ac:dyDescent="0.2">
      <c r="A373" s="335" t="s">
        <v>606</v>
      </c>
      <c r="B373" s="336">
        <v>15000</v>
      </c>
      <c r="C373" s="264"/>
      <c r="D373" s="274">
        <v>0</v>
      </c>
    </row>
    <row r="374" spans="1:4" s="258" customFormat="1" ht="14.25" x14ac:dyDescent="0.2">
      <c r="A374" s="335" t="s">
        <v>607</v>
      </c>
      <c r="B374" s="336">
        <v>12000</v>
      </c>
      <c r="C374" s="264"/>
      <c r="D374" s="274">
        <v>0</v>
      </c>
    </row>
    <row r="375" spans="1:4" s="258" customFormat="1" ht="14.25" x14ac:dyDescent="0.2">
      <c r="A375" s="335" t="s">
        <v>608</v>
      </c>
      <c r="B375" s="336">
        <v>22000</v>
      </c>
      <c r="C375" s="264"/>
      <c r="D375" s="274">
        <v>0</v>
      </c>
    </row>
    <row r="376" spans="1:4" s="258" customFormat="1" ht="14.25" x14ac:dyDescent="0.2">
      <c r="A376" s="335" t="s">
        <v>609</v>
      </c>
      <c r="B376" s="336">
        <v>20000</v>
      </c>
      <c r="C376" s="264"/>
      <c r="D376" s="274">
        <v>0</v>
      </c>
    </row>
    <row r="377" spans="1:4" s="258" customFormat="1" ht="14.25" x14ac:dyDescent="0.2">
      <c r="A377" s="335" t="s">
        <v>610</v>
      </c>
      <c r="B377" s="336">
        <v>10000</v>
      </c>
      <c r="C377" s="264"/>
      <c r="D377" s="274">
        <v>0</v>
      </c>
    </row>
    <row r="378" spans="1:4" s="258" customFormat="1" ht="14.25" x14ac:dyDescent="0.2">
      <c r="A378" s="335" t="s">
        <v>611</v>
      </c>
      <c r="B378" s="336">
        <v>17000</v>
      </c>
      <c r="C378" s="264"/>
      <c r="D378" s="274">
        <v>0</v>
      </c>
    </row>
    <row r="379" spans="1:4" s="258" customFormat="1" ht="14.25" x14ac:dyDescent="0.2">
      <c r="A379" s="335" t="s">
        <v>612</v>
      </c>
      <c r="B379" s="336">
        <v>10000</v>
      </c>
      <c r="C379" s="264"/>
      <c r="D379" s="274">
        <v>0</v>
      </c>
    </row>
    <row r="380" spans="1:4" s="258" customFormat="1" ht="14.25" x14ac:dyDescent="0.2">
      <c r="A380" s="335" t="s">
        <v>613</v>
      </c>
      <c r="B380" s="336">
        <v>5000</v>
      </c>
      <c r="C380" s="264"/>
      <c r="D380" s="274">
        <v>0</v>
      </c>
    </row>
    <row r="381" spans="1:4" s="258" customFormat="1" ht="14.25" x14ac:dyDescent="0.2">
      <c r="A381" s="335" t="s">
        <v>614</v>
      </c>
      <c r="B381" s="336">
        <v>20000</v>
      </c>
      <c r="C381" s="264"/>
      <c r="D381" s="274">
        <v>0</v>
      </c>
    </row>
    <row r="382" spans="1:4" s="258" customFormat="1" ht="14.25" x14ac:dyDescent="0.2">
      <c r="A382" s="335" t="s">
        <v>615</v>
      </c>
      <c r="B382" s="336">
        <v>7000</v>
      </c>
      <c r="C382" s="264"/>
      <c r="D382" s="274">
        <v>0</v>
      </c>
    </row>
    <row r="383" spans="1:4" s="258" customFormat="1" ht="14.25" x14ac:dyDescent="0.2">
      <c r="A383" s="335" t="s">
        <v>616</v>
      </c>
      <c r="B383" s="336">
        <v>12000</v>
      </c>
      <c r="C383" s="264"/>
      <c r="D383" s="274">
        <v>0</v>
      </c>
    </row>
    <row r="384" spans="1:4" s="258" customFormat="1" ht="14.25" x14ac:dyDescent="0.2">
      <c r="A384" s="335" t="s">
        <v>617</v>
      </c>
      <c r="B384" s="336">
        <v>15000</v>
      </c>
      <c r="C384" s="264"/>
      <c r="D384" s="274">
        <v>0</v>
      </c>
    </row>
    <row r="385" spans="1:4" s="258" customFormat="1" ht="14.25" x14ac:dyDescent="0.2">
      <c r="A385" s="335" t="s">
        <v>618</v>
      </c>
      <c r="B385" s="336">
        <v>10000</v>
      </c>
      <c r="C385" s="264"/>
      <c r="D385" s="274">
        <v>0</v>
      </c>
    </row>
    <row r="386" spans="1:4" s="258" customFormat="1" ht="14.25" x14ac:dyDescent="0.2">
      <c r="A386" s="335" t="s">
        <v>619</v>
      </c>
      <c r="B386" s="336">
        <v>9259</v>
      </c>
      <c r="C386" s="264"/>
      <c r="D386" s="274">
        <v>0</v>
      </c>
    </row>
    <row r="387" spans="1:4" s="258" customFormat="1" ht="14.25" x14ac:dyDescent="0.2">
      <c r="A387" s="335" t="s">
        <v>620</v>
      </c>
      <c r="B387" s="336">
        <v>25000</v>
      </c>
      <c r="C387" s="264"/>
      <c r="D387" s="274">
        <v>0</v>
      </c>
    </row>
    <row r="388" spans="1:4" s="258" customFormat="1" ht="14.25" x14ac:dyDescent="0.2">
      <c r="A388" s="335" t="s">
        <v>621</v>
      </c>
      <c r="B388" s="336">
        <v>7000</v>
      </c>
      <c r="C388" s="264"/>
      <c r="D388" s="274">
        <v>0</v>
      </c>
    </row>
    <row r="389" spans="1:4" s="258" customFormat="1" ht="14.25" x14ac:dyDescent="0.2">
      <c r="A389" s="335" t="s">
        <v>622</v>
      </c>
      <c r="B389" s="336">
        <v>12000</v>
      </c>
      <c r="C389" s="264"/>
      <c r="D389" s="274">
        <v>0</v>
      </c>
    </row>
    <row r="390" spans="1:4" s="258" customFormat="1" ht="14.25" x14ac:dyDescent="0.2">
      <c r="A390" s="335" t="s">
        <v>623</v>
      </c>
      <c r="B390" s="336">
        <v>5000</v>
      </c>
      <c r="C390" s="264"/>
      <c r="D390" s="274">
        <v>0</v>
      </c>
    </row>
    <row r="391" spans="1:4" s="258" customFormat="1" ht="14.25" x14ac:dyDescent="0.2">
      <c r="A391" s="335" t="s">
        <v>624</v>
      </c>
      <c r="B391" s="336">
        <v>5000</v>
      </c>
      <c r="C391" s="264"/>
      <c r="D391" s="274">
        <v>0</v>
      </c>
    </row>
    <row r="392" spans="1:4" s="258" customFormat="1" ht="15" thickBot="1" x14ac:dyDescent="0.25">
      <c r="A392" s="335" t="s">
        <v>625</v>
      </c>
      <c r="B392" s="336">
        <v>25000</v>
      </c>
      <c r="C392" s="264"/>
      <c r="D392" s="274">
        <v>0</v>
      </c>
    </row>
    <row r="393" spans="1:4" s="258" customFormat="1" ht="16.5" thickTop="1" thickBot="1" x14ac:dyDescent="0.3">
      <c r="A393" s="317" t="s">
        <v>6</v>
      </c>
      <c r="B393" s="318">
        <f>SUM(B270:B392)</f>
        <v>2068259</v>
      </c>
      <c r="C393" s="264"/>
      <c r="D393" s="319">
        <f>SUM(D270:D392)</f>
        <v>0</v>
      </c>
    </row>
    <row r="394" spans="1:4" ht="14.25" thickTop="1" thickBot="1" x14ac:dyDescent="0.25">
      <c r="A394" s="198"/>
      <c r="B394" s="31"/>
      <c r="C394" s="30"/>
      <c r="D394" s="19"/>
    </row>
    <row r="395" spans="1:4" s="226" customFormat="1" ht="24.95" customHeight="1" thickTop="1" thickBot="1" x14ac:dyDescent="0.25">
      <c r="A395" s="269" t="s">
        <v>227</v>
      </c>
      <c r="B395" s="270">
        <f>B19+B237+B263+B393</f>
        <v>12854849.710000001</v>
      </c>
      <c r="C395" s="225"/>
      <c r="D395" s="271">
        <f>D393+D263+D237+D19</f>
        <v>8481</v>
      </c>
    </row>
    <row r="396" spans="1:4" ht="13.5" thickTop="1" x14ac:dyDescent="0.2"/>
  </sheetData>
  <mergeCells count="5">
    <mergeCell ref="A264:B264"/>
    <mergeCell ref="A3:D4"/>
    <mergeCell ref="A23:D23"/>
    <mergeCell ref="A240:D240"/>
    <mergeCell ref="A266:D267"/>
  </mergeCells>
  <pageMargins left="0.70866141732283472" right="0.70866141732283472" top="0.78740157480314965" bottom="0.78740157480314965" header="0.31496062992125984" footer="0.11811023622047245"/>
  <pageSetup paperSize="9" scale="88" firstPageNumber="201" orientation="portrait" useFirstPageNumber="1" r:id="rId1"/>
  <headerFooter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2016&amp;R&amp;"Arial,Kurzíva"Strana &amp;P (celkem 500)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380"/>
  <sheetViews>
    <sheetView tabSelected="1"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50.7109375" style="32" customWidth="1"/>
    <col min="2" max="2" width="20.7109375" style="32" customWidth="1"/>
    <col min="3" max="3" width="1.7109375" style="32" customWidth="1"/>
    <col min="4" max="4" width="20.7109375" style="32" customWidth="1"/>
    <col min="5" max="16384" width="9.140625" style="32"/>
  </cols>
  <sheetData>
    <row r="1" spans="1:4" ht="15.75" x14ac:dyDescent="0.25">
      <c r="A1" s="29" t="s">
        <v>230</v>
      </c>
      <c r="B1" s="19"/>
      <c r="C1" s="30"/>
      <c r="D1" s="19"/>
    </row>
    <row r="2" spans="1:4" ht="15.75" x14ac:dyDescent="0.25">
      <c r="A2" s="29"/>
      <c r="B2" s="19"/>
      <c r="C2" s="30"/>
      <c r="D2" s="19"/>
    </row>
    <row r="3" spans="1:4" ht="15" x14ac:dyDescent="0.25">
      <c r="A3" s="404" t="s">
        <v>1101</v>
      </c>
      <c r="B3" s="19"/>
      <c r="C3" s="30"/>
      <c r="D3" s="19"/>
    </row>
    <row r="4" spans="1:4" ht="13.5" thickBot="1" x14ac:dyDescent="0.25">
      <c r="B4" s="33"/>
      <c r="C4" s="34"/>
      <c r="D4" s="21" t="s">
        <v>2</v>
      </c>
    </row>
    <row r="5" spans="1:4" ht="14.25" thickTop="1" thickBot="1" x14ac:dyDescent="0.25">
      <c r="A5" s="244" t="s">
        <v>4</v>
      </c>
      <c r="B5" s="245" t="s">
        <v>5</v>
      </c>
      <c r="C5" s="199"/>
      <c r="D5" s="246" t="s">
        <v>13</v>
      </c>
    </row>
    <row r="6" spans="1:4" s="258" customFormat="1" ht="16.5" thickTop="1" thickBot="1" x14ac:dyDescent="0.3">
      <c r="A6" s="444" t="s">
        <v>1118</v>
      </c>
      <c r="B6" s="445">
        <v>700000</v>
      </c>
      <c r="C6" s="446"/>
      <c r="D6" s="325">
        <v>0</v>
      </c>
    </row>
    <row r="7" spans="1:4" s="258" customFormat="1" ht="15" hidden="1" x14ac:dyDescent="0.25">
      <c r="A7" s="447"/>
      <c r="B7" s="416"/>
      <c r="C7" s="446"/>
      <c r="D7" s="448"/>
    </row>
    <row r="8" spans="1:4" s="258" customFormat="1" ht="16.5" thickTop="1" thickBot="1" x14ac:dyDescent="0.3">
      <c r="A8" s="449" t="s">
        <v>6</v>
      </c>
      <c r="B8" s="450">
        <f>SUM(B6:B7)</f>
        <v>700000</v>
      </c>
      <c r="C8" s="446"/>
      <c r="D8" s="451">
        <f>SUM(D6:D7)</f>
        <v>0</v>
      </c>
    </row>
    <row r="9" spans="1:4" ht="16.5" thickTop="1" x14ac:dyDescent="0.25">
      <c r="A9" s="29"/>
      <c r="B9" s="19"/>
      <c r="C9" s="30"/>
      <c r="D9" s="19"/>
    </row>
    <row r="10" spans="1:4" ht="31.5" customHeight="1" x14ac:dyDescent="0.25">
      <c r="A10" s="638" t="s">
        <v>1102</v>
      </c>
      <c r="B10" s="638"/>
      <c r="C10" s="638"/>
      <c r="D10" s="638"/>
    </row>
    <row r="11" spans="1:4" ht="14.25" customHeight="1" thickBot="1" x14ac:dyDescent="0.25">
      <c r="C11" s="34"/>
      <c r="D11" s="21" t="s">
        <v>2</v>
      </c>
    </row>
    <row r="12" spans="1:4" ht="14.25" thickTop="1" thickBot="1" x14ac:dyDescent="0.25">
      <c r="A12" s="244" t="s">
        <v>4</v>
      </c>
      <c r="B12" s="245" t="s">
        <v>5</v>
      </c>
      <c r="C12" s="199"/>
      <c r="D12" s="246" t="s">
        <v>13</v>
      </c>
    </row>
    <row r="13" spans="1:4" s="258" customFormat="1" ht="15.75" thickTop="1" x14ac:dyDescent="0.25">
      <c r="A13" s="452" t="s">
        <v>1103</v>
      </c>
      <c r="B13" s="415">
        <v>400000</v>
      </c>
      <c r="C13" s="446"/>
      <c r="D13" s="325">
        <v>0</v>
      </c>
    </row>
    <row r="14" spans="1:4" s="258" customFormat="1" ht="15" x14ac:dyDescent="0.25">
      <c r="A14" s="452" t="s">
        <v>1104</v>
      </c>
      <c r="B14" s="266">
        <v>400000</v>
      </c>
      <c r="C14" s="446"/>
      <c r="D14" s="325">
        <v>0</v>
      </c>
    </row>
    <row r="15" spans="1:4" s="258" customFormat="1" ht="15" x14ac:dyDescent="0.25">
      <c r="A15" s="452" t="s">
        <v>1105</v>
      </c>
      <c r="B15" s="266">
        <v>400000</v>
      </c>
      <c r="C15" s="446"/>
      <c r="D15" s="325">
        <v>0</v>
      </c>
    </row>
    <row r="16" spans="1:4" s="258" customFormat="1" ht="15" x14ac:dyDescent="0.25">
      <c r="A16" s="452" t="s">
        <v>1106</v>
      </c>
      <c r="B16" s="266">
        <v>400000</v>
      </c>
      <c r="C16" s="446"/>
      <c r="D16" s="325">
        <v>0</v>
      </c>
    </row>
    <row r="17" spans="1:4" s="258" customFormat="1" ht="15" x14ac:dyDescent="0.25">
      <c r="A17" s="452" t="s">
        <v>1107</v>
      </c>
      <c r="B17" s="266">
        <v>400000</v>
      </c>
      <c r="C17" s="446"/>
      <c r="D17" s="325">
        <v>0</v>
      </c>
    </row>
    <row r="18" spans="1:4" s="258" customFormat="1" ht="15" x14ac:dyDescent="0.25">
      <c r="A18" s="452" t="s">
        <v>1108</v>
      </c>
      <c r="B18" s="266">
        <v>400000</v>
      </c>
      <c r="C18" s="446"/>
      <c r="D18" s="325">
        <v>0</v>
      </c>
    </row>
    <row r="19" spans="1:4" s="258" customFormat="1" ht="15" x14ac:dyDescent="0.25">
      <c r="A19" s="452" t="s">
        <v>1109</v>
      </c>
      <c r="B19" s="266">
        <v>400000</v>
      </c>
      <c r="C19" s="446"/>
      <c r="D19" s="325">
        <v>0</v>
      </c>
    </row>
    <row r="20" spans="1:4" s="258" customFormat="1" ht="15" x14ac:dyDescent="0.25">
      <c r="A20" s="452" t="s">
        <v>1110</v>
      </c>
      <c r="B20" s="266">
        <v>400000</v>
      </c>
      <c r="C20" s="446"/>
      <c r="D20" s="325">
        <v>0</v>
      </c>
    </row>
    <row r="21" spans="1:4" s="258" customFormat="1" ht="15" x14ac:dyDescent="0.25">
      <c r="A21" s="452" t="s">
        <v>1111</v>
      </c>
      <c r="B21" s="266">
        <v>400000</v>
      </c>
      <c r="C21" s="446"/>
      <c r="D21" s="325">
        <v>0</v>
      </c>
    </row>
    <row r="22" spans="1:4" s="258" customFormat="1" ht="15" x14ac:dyDescent="0.25">
      <c r="A22" s="452" t="s">
        <v>1112</v>
      </c>
      <c r="B22" s="266">
        <v>400000</v>
      </c>
      <c r="C22" s="446"/>
      <c r="D22" s="325">
        <v>0</v>
      </c>
    </row>
    <row r="23" spans="1:4" s="258" customFormat="1" ht="15" x14ac:dyDescent="0.25">
      <c r="A23" s="452" t="s">
        <v>1113</v>
      </c>
      <c r="B23" s="266">
        <v>400000</v>
      </c>
      <c r="C23" s="446"/>
      <c r="D23" s="325">
        <v>0</v>
      </c>
    </row>
    <row r="24" spans="1:4" s="258" customFormat="1" ht="15" x14ac:dyDescent="0.25">
      <c r="A24" s="452" t="s">
        <v>1114</v>
      </c>
      <c r="B24" s="266">
        <v>400000</v>
      </c>
      <c r="C24" s="446"/>
      <c r="D24" s="325">
        <v>0</v>
      </c>
    </row>
    <row r="25" spans="1:4" s="258" customFormat="1" ht="15.75" thickBot="1" x14ac:dyDescent="0.3">
      <c r="A25" s="453" t="s">
        <v>1115</v>
      </c>
      <c r="B25" s="418">
        <v>400000</v>
      </c>
      <c r="C25" s="446"/>
      <c r="D25" s="277">
        <v>0</v>
      </c>
    </row>
    <row r="26" spans="1:4" s="258" customFormat="1" ht="16.5" thickTop="1" thickBot="1" x14ac:dyDescent="0.3">
      <c r="A26" s="317" t="s">
        <v>6</v>
      </c>
      <c r="B26" s="455">
        <f>SUM(B13:B25)</f>
        <v>5200000</v>
      </c>
      <c r="C26" s="454"/>
      <c r="D26" s="456">
        <f>SUM(D13:D25)</f>
        <v>0</v>
      </c>
    </row>
    <row r="27" spans="1:4" ht="13.5" thickTop="1" x14ac:dyDescent="0.2">
      <c r="A27" s="217"/>
      <c r="B27" s="218"/>
      <c r="C27" s="218"/>
      <c r="D27" s="218"/>
    </row>
    <row r="28" spans="1:4" ht="8.25" customHeight="1" x14ac:dyDescent="0.2">
      <c r="A28" s="217"/>
      <c r="B28" s="218"/>
      <c r="C28" s="218"/>
      <c r="D28" s="218"/>
    </row>
    <row r="29" spans="1:4" ht="15" x14ac:dyDescent="0.25">
      <c r="A29" s="426" t="s">
        <v>1116</v>
      </c>
      <c r="B29" s="218"/>
      <c r="C29" s="218"/>
      <c r="D29" s="218"/>
    </row>
    <row r="30" spans="1:4" ht="15" x14ac:dyDescent="0.25">
      <c r="A30" s="268" t="s">
        <v>1117</v>
      </c>
      <c r="B30" s="218"/>
      <c r="C30" s="218"/>
      <c r="D30" s="218"/>
    </row>
    <row r="31" spans="1:4" ht="13.5" thickBot="1" x14ac:dyDescent="0.25">
      <c r="B31" s="33"/>
      <c r="C31" s="34"/>
      <c r="D31" s="21" t="s">
        <v>2</v>
      </c>
    </row>
    <row r="32" spans="1:4" ht="14.25" thickTop="1" thickBot="1" x14ac:dyDescent="0.25">
      <c r="A32" s="244" t="s">
        <v>4</v>
      </c>
      <c r="B32" s="245" t="s">
        <v>5</v>
      </c>
      <c r="C32" s="199"/>
      <c r="D32" s="246" t="s">
        <v>13</v>
      </c>
    </row>
    <row r="33" spans="1:4" s="258" customFormat="1" ht="16.5" thickTop="1" thickBot="1" x14ac:dyDescent="0.3">
      <c r="A33" s="452" t="s">
        <v>233</v>
      </c>
      <c r="B33" s="415">
        <v>100000</v>
      </c>
      <c r="C33" s="446"/>
      <c r="D33" s="325">
        <v>0</v>
      </c>
    </row>
    <row r="34" spans="1:4" s="258" customFormat="1" ht="15.75" hidden="1" thickBot="1" x14ac:dyDescent="0.3">
      <c r="A34" s="457"/>
      <c r="B34" s="340"/>
      <c r="C34" s="446"/>
      <c r="D34" s="448"/>
    </row>
    <row r="35" spans="1:4" s="258" customFormat="1" ht="16.5" thickTop="1" thickBot="1" x14ac:dyDescent="0.3">
      <c r="A35" s="309" t="s">
        <v>6</v>
      </c>
      <c r="B35" s="313">
        <f>SUM(B33)</f>
        <v>100000</v>
      </c>
      <c r="C35" s="446"/>
      <c r="D35" s="311">
        <v>0</v>
      </c>
    </row>
    <row r="36" spans="1:4" ht="13.5" thickTop="1" x14ac:dyDescent="0.2">
      <c r="D36" s="200"/>
    </row>
    <row r="37" spans="1:4" ht="15" x14ac:dyDescent="0.25">
      <c r="A37" s="458" t="s">
        <v>1119</v>
      </c>
      <c r="D37" s="200"/>
    </row>
    <row r="38" spans="1:4" ht="13.5" thickBot="1" x14ac:dyDescent="0.25">
      <c r="B38" s="33"/>
      <c r="C38" s="34"/>
      <c r="D38" s="21" t="s">
        <v>2</v>
      </c>
    </row>
    <row r="39" spans="1:4" ht="14.25" thickTop="1" thickBot="1" x14ac:dyDescent="0.25">
      <c r="A39" s="244" t="s">
        <v>4</v>
      </c>
      <c r="B39" s="245" t="s">
        <v>5</v>
      </c>
      <c r="C39" s="199"/>
      <c r="D39" s="246" t="s">
        <v>13</v>
      </c>
    </row>
    <row r="40" spans="1:4" s="258" customFormat="1" ht="15.75" thickTop="1" x14ac:dyDescent="0.25">
      <c r="A40" s="452" t="s">
        <v>234</v>
      </c>
      <c r="B40" s="266">
        <v>450000</v>
      </c>
      <c r="C40" s="446"/>
      <c r="D40" s="325">
        <v>0</v>
      </c>
    </row>
    <row r="41" spans="1:4" s="258" customFormat="1" ht="15" x14ac:dyDescent="0.25">
      <c r="A41" s="452" t="s">
        <v>235</v>
      </c>
      <c r="B41" s="266">
        <v>50000</v>
      </c>
      <c r="C41" s="446"/>
      <c r="D41" s="325">
        <v>0</v>
      </c>
    </row>
    <row r="42" spans="1:4" s="258" customFormat="1" ht="15.75" thickBot="1" x14ac:dyDescent="0.3">
      <c r="A42" s="452" t="s">
        <v>233</v>
      </c>
      <c r="B42" s="266">
        <v>70000</v>
      </c>
      <c r="C42" s="446"/>
      <c r="D42" s="448">
        <v>0</v>
      </c>
    </row>
    <row r="43" spans="1:4" s="258" customFormat="1" ht="16.5" thickTop="1" thickBot="1" x14ac:dyDescent="0.3">
      <c r="A43" s="317" t="s">
        <v>6</v>
      </c>
      <c r="B43" s="459">
        <f>SUM(B40:B42)</f>
        <v>570000</v>
      </c>
      <c r="C43" s="454"/>
      <c r="D43" s="460">
        <f>D42</f>
        <v>0</v>
      </c>
    </row>
    <row r="44" spans="1:4" ht="13.5" thickTop="1" x14ac:dyDescent="0.2">
      <c r="D44" s="200"/>
    </row>
    <row r="45" spans="1:4" ht="9" customHeight="1" x14ac:dyDescent="0.2">
      <c r="D45" s="200"/>
    </row>
    <row r="46" spans="1:4" ht="15.75" customHeight="1" x14ac:dyDescent="0.25">
      <c r="A46" s="639" t="s">
        <v>1120</v>
      </c>
      <c r="B46" s="639"/>
      <c r="C46" s="639"/>
      <c r="D46" s="639"/>
    </row>
    <row r="47" spans="1:4" ht="15" x14ac:dyDescent="0.25">
      <c r="A47" s="458" t="s">
        <v>1121</v>
      </c>
      <c r="D47" s="200"/>
    </row>
    <row r="48" spans="1:4" ht="13.5" thickBot="1" x14ac:dyDescent="0.25">
      <c r="B48" s="33"/>
      <c r="C48" s="34"/>
      <c r="D48" s="21" t="s">
        <v>2</v>
      </c>
    </row>
    <row r="49" spans="1:4" ht="14.25" thickTop="1" thickBot="1" x14ac:dyDescent="0.25">
      <c r="A49" s="244" t="s">
        <v>4</v>
      </c>
      <c r="B49" s="245" t="s">
        <v>5</v>
      </c>
      <c r="C49" s="199"/>
      <c r="D49" s="246" t="s">
        <v>13</v>
      </c>
    </row>
    <row r="50" spans="1:4" s="258" customFormat="1" ht="15.75" thickTop="1" x14ac:dyDescent="0.25">
      <c r="A50" s="452" t="s">
        <v>1122</v>
      </c>
      <c r="B50" s="266">
        <v>75000</v>
      </c>
      <c r="C50" s="446"/>
      <c r="D50" s="325">
        <v>0</v>
      </c>
    </row>
    <row r="51" spans="1:4" s="258" customFormat="1" ht="15" x14ac:dyDescent="0.25">
      <c r="A51" s="452" t="s">
        <v>1123</v>
      </c>
      <c r="B51" s="266">
        <v>75000</v>
      </c>
      <c r="C51" s="446"/>
      <c r="D51" s="325">
        <v>0</v>
      </c>
    </row>
    <row r="52" spans="1:4" s="258" customFormat="1" ht="15" x14ac:dyDescent="0.25">
      <c r="A52" s="452" t="s">
        <v>1124</v>
      </c>
      <c r="B52" s="266">
        <v>75000</v>
      </c>
      <c r="C52" s="446"/>
      <c r="D52" s="325">
        <v>0</v>
      </c>
    </row>
    <row r="53" spans="1:4" s="258" customFormat="1" ht="15.75" thickBot="1" x14ac:dyDescent="0.3">
      <c r="A53" s="453" t="s">
        <v>1125</v>
      </c>
      <c r="B53" s="266">
        <v>75000</v>
      </c>
      <c r="C53" s="446"/>
      <c r="D53" s="277">
        <v>0</v>
      </c>
    </row>
    <row r="54" spans="1:4" s="258" customFormat="1" ht="16.5" thickTop="1" thickBot="1" x14ac:dyDescent="0.3">
      <c r="A54" s="309" t="s">
        <v>6</v>
      </c>
      <c r="B54" s="313">
        <f>SUM(B50:B53)</f>
        <v>300000</v>
      </c>
      <c r="C54" s="446"/>
      <c r="D54" s="314">
        <f>SUM(D50:D53)</f>
        <v>0</v>
      </c>
    </row>
    <row r="55" spans="1:4" ht="15.75" thickTop="1" x14ac:dyDescent="0.25">
      <c r="A55" s="404" t="s">
        <v>1126</v>
      </c>
      <c r="D55" s="200"/>
    </row>
    <row r="56" spans="1:4" ht="13.5" thickBot="1" x14ac:dyDescent="0.25">
      <c r="B56" s="33"/>
      <c r="C56" s="34"/>
      <c r="D56" s="21" t="s">
        <v>2</v>
      </c>
    </row>
    <row r="57" spans="1:4" ht="14.25" thickTop="1" thickBot="1" x14ac:dyDescent="0.25">
      <c r="A57" s="244" t="s">
        <v>4</v>
      </c>
      <c r="B57" s="245" t="s">
        <v>5</v>
      </c>
      <c r="C57" s="199"/>
      <c r="D57" s="246" t="s">
        <v>13</v>
      </c>
    </row>
    <row r="58" spans="1:4" s="258" customFormat="1" ht="15.75" thickTop="1" x14ac:dyDescent="0.25">
      <c r="A58" s="452" t="s">
        <v>1127</v>
      </c>
      <c r="B58" s="266">
        <v>10000</v>
      </c>
      <c r="C58" s="446"/>
      <c r="D58" s="325">
        <v>0</v>
      </c>
    </row>
    <row r="59" spans="1:4" s="258" customFormat="1" ht="15" x14ac:dyDescent="0.25">
      <c r="A59" s="452" t="s">
        <v>1128</v>
      </c>
      <c r="B59" s="266">
        <v>25000</v>
      </c>
      <c r="C59" s="446"/>
      <c r="D59" s="325">
        <v>0</v>
      </c>
    </row>
    <row r="60" spans="1:4" s="258" customFormat="1" ht="15" x14ac:dyDescent="0.25">
      <c r="A60" s="452" t="s">
        <v>232</v>
      </c>
      <c r="B60" s="266">
        <v>0</v>
      </c>
      <c r="C60" s="446"/>
      <c r="D60" s="325">
        <v>0</v>
      </c>
    </row>
    <row r="61" spans="1:4" s="258" customFormat="1" ht="15" x14ac:dyDescent="0.25">
      <c r="A61" s="452" t="s">
        <v>1129</v>
      </c>
      <c r="B61" s="266">
        <v>20000</v>
      </c>
      <c r="C61" s="446"/>
      <c r="D61" s="325">
        <v>0</v>
      </c>
    </row>
    <row r="62" spans="1:4" s="258" customFormat="1" ht="15.75" thickBot="1" x14ac:dyDescent="0.3">
      <c r="A62" s="452" t="s">
        <v>1130</v>
      </c>
      <c r="B62" s="340">
        <v>11325</v>
      </c>
      <c r="C62" s="446"/>
      <c r="D62" s="448">
        <v>2618</v>
      </c>
    </row>
    <row r="63" spans="1:4" s="258" customFormat="1" ht="16.5" thickTop="1" thickBot="1" x14ac:dyDescent="0.3">
      <c r="A63" s="317" t="s">
        <v>6</v>
      </c>
      <c r="B63" s="459">
        <f>SUM(B58:B62)</f>
        <v>66325</v>
      </c>
      <c r="C63" s="454"/>
      <c r="D63" s="460">
        <f>SUM(D58:D62)</f>
        <v>2618</v>
      </c>
    </row>
    <row r="64" spans="1:4" ht="13.5" thickTop="1" x14ac:dyDescent="0.2"/>
    <row r="65" spans="1:4" ht="15.75" customHeight="1" x14ac:dyDescent="0.25">
      <c r="A65" s="639" t="s">
        <v>1131</v>
      </c>
      <c r="B65" s="639"/>
      <c r="C65" s="639"/>
      <c r="D65" s="639"/>
    </row>
    <row r="66" spans="1:4" ht="15" x14ac:dyDescent="0.25">
      <c r="A66" s="404" t="s">
        <v>1132</v>
      </c>
    </row>
    <row r="67" spans="1:4" ht="13.5" thickBot="1" x14ac:dyDescent="0.25">
      <c r="B67" s="33"/>
      <c r="C67" s="34"/>
      <c r="D67" s="21" t="s">
        <v>2</v>
      </c>
    </row>
    <row r="68" spans="1:4" ht="14.25" thickTop="1" thickBot="1" x14ac:dyDescent="0.25">
      <c r="A68" s="244" t="s">
        <v>4</v>
      </c>
      <c r="B68" s="245" t="s">
        <v>5</v>
      </c>
      <c r="C68" s="199"/>
      <c r="D68" s="246" t="s">
        <v>13</v>
      </c>
    </row>
    <row r="69" spans="1:4" s="258" customFormat="1" ht="15.75" thickTop="1" x14ac:dyDescent="0.25">
      <c r="A69" s="452" t="s">
        <v>254</v>
      </c>
      <c r="B69" s="266">
        <v>200000</v>
      </c>
      <c r="C69" s="446"/>
      <c r="D69" s="325">
        <v>0</v>
      </c>
    </row>
    <row r="70" spans="1:4" s="258" customFormat="1" ht="15" x14ac:dyDescent="0.25">
      <c r="A70" s="452" t="s">
        <v>255</v>
      </c>
      <c r="B70" s="266">
        <v>50000</v>
      </c>
      <c r="C70" s="446"/>
      <c r="D70" s="325">
        <v>0</v>
      </c>
    </row>
    <row r="71" spans="1:4" s="258" customFormat="1" ht="15" x14ac:dyDescent="0.25">
      <c r="A71" s="452" t="s">
        <v>256</v>
      </c>
      <c r="B71" s="266">
        <v>300000</v>
      </c>
      <c r="C71" s="446"/>
      <c r="D71" s="325">
        <v>0</v>
      </c>
    </row>
    <row r="72" spans="1:4" s="258" customFormat="1" ht="15" x14ac:dyDescent="0.25">
      <c r="A72" s="452" t="s">
        <v>257</v>
      </c>
      <c r="B72" s="266">
        <v>200000</v>
      </c>
      <c r="C72" s="446"/>
      <c r="D72" s="325">
        <v>0</v>
      </c>
    </row>
    <row r="73" spans="1:4" s="258" customFormat="1" ht="15" x14ac:dyDescent="0.25">
      <c r="A73" s="452" t="s">
        <v>258</v>
      </c>
      <c r="B73" s="266">
        <v>200000</v>
      </c>
      <c r="C73" s="446"/>
      <c r="D73" s="325">
        <v>0</v>
      </c>
    </row>
    <row r="74" spans="1:4" s="258" customFormat="1" ht="15" x14ac:dyDescent="0.25">
      <c r="A74" s="452" t="s">
        <v>259</v>
      </c>
      <c r="B74" s="266">
        <v>200000</v>
      </c>
      <c r="C74" s="446"/>
      <c r="D74" s="325">
        <v>0</v>
      </c>
    </row>
    <row r="75" spans="1:4" s="258" customFormat="1" ht="15" x14ac:dyDescent="0.25">
      <c r="A75" s="452" t="s">
        <v>260</v>
      </c>
      <c r="B75" s="266">
        <v>150000</v>
      </c>
      <c r="C75" s="446"/>
      <c r="D75" s="325">
        <v>0</v>
      </c>
    </row>
    <row r="76" spans="1:4" s="258" customFormat="1" ht="15" x14ac:dyDescent="0.25">
      <c r="A76" s="452" t="s">
        <v>261</v>
      </c>
      <c r="B76" s="266">
        <v>200000</v>
      </c>
      <c r="C76" s="446"/>
      <c r="D76" s="325">
        <v>0</v>
      </c>
    </row>
    <row r="77" spans="1:4" s="258" customFormat="1" ht="15" x14ac:dyDescent="0.25">
      <c r="A77" s="452" t="s">
        <v>262</v>
      </c>
      <c r="B77" s="266">
        <v>200000</v>
      </c>
      <c r="C77" s="446"/>
      <c r="D77" s="325">
        <v>0</v>
      </c>
    </row>
    <row r="78" spans="1:4" s="258" customFormat="1" ht="15" x14ac:dyDescent="0.25">
      <c r="A78" s="452" t="s">
        <v>263</v>
      </c>
      <c r="B78" s="266">
        <v>200000</v>
      </c>
      <c r="C78" s="446"/>
      <c r="D78" s="325">
        <v>0</v>
      </c>
    </row>
    <row r="79" spans="1:4" s="258" customFormat="1" ht="15" x14ac:dyDescent="0.25">
      <c r="A79" s="452" t="s">
        <v>264</v>
      </c>
      <c r="B79" s="266">
        <v>200000</v>
      </c>
      <c r="C79" s="446"/>
      <c r="D79" s="325">
        <v>0</v>
      </c>
    </row>
    <row r="80" spans="1:4" s="258" customFormat="1" ht="15" x14ac:dyDescent="0.25">
      <c r="A80" s="452" t="s">
        <v>265</v>
      </c>
      <c r="B80" s="266">
        <v>200000</v>
      </c>
      <c r="C80" s="446"/>
      <c r="D80" s="325">
        <v>0</v>
      </c>
    </row>
    <row r="81" spans="1:4" s="258" customFormat="1" ht="15" x14ac:dyDescent="0.25">
      <c r="A81" s="452" t="s">
        <v>266</v>
      </c>
      <c r="B81" s="266">
        <v>200000</v>
      </c>
      <c r="C81" s="446"/>
      <c r="D81" s="325">
        <v>0</v>
      </c>
    </row>
    <row r="82" spans="1:4" s="258" customFormat="1" ht="15" x14ac:dyDescent="0.25">
      <c r="A82" s="452" t="s">
        <v>267</v>
      </c>
      <c r="B82" s="266">
        <v>200000</v>
      </c>
      <c r="C82" s="446"/>
      <c r="D82" s="325">
        <v>0</v>
      </c>
    </row>
    <row r="83" spans="1:4" s="258" customFormat="1" ht="15" x14ac:dyDescent="0.25">
      <c r="A83" s="452" t="s">
        <v>268</v>
      </c>
      <c r="B83" s="266">
        <v>200000</v>
      </c>
      <c r="C83" s="446"/>
      <c r="D83" s="325">
        <v>0</v>
      </c>
    </row>
    <row r="84" spans="1:4" s="258" customFormat="1" ht="15" x14ac:dyDescent="0.25">
      <c r="A84" s="452" t="s">
        <v>269</v>
      </c>
      <c r="B84" s="266">
        <v>200000</v>
      </c>
      <c r="C84" s="446"/>
      <c r="D84" s="325">
        <v>0</v>
      </c>
    </row>
    <row r="85" spans="1:4" s="258" customFormat="1" ht="15" x14ac:dyDescent="0.25">
      <c r="A85" s="452" t="s">
        <v>270</v>
      </c>
      <c r="B85" s="266">
        <v>200000</v>
      </c>
      <c r="C85" s="446"/>
      <c r="D85" s="325">
        <v>0</v>
      </c>
    </row>
    <row r="86" spans="1:4" s="258" customFormat="1" ht="15" x14ac:dyDescent="0.25">
      <c r="A86" s="452" t="s">
        <v>271</v>
      </c>
      <c r="B86" s="266">
        <v>200000</v>
      </c>
      <c r="C86" s="446"/>
      <c r="D86" s="325">
        <v>0</v>
      </c>
    </row>
    <row r="87" spans="1:4" s="258" customFormat="1" ht="15" x14ac:dyDescent="0.25">
      <c r="A87" s="452" t="s">
        <v>272</v>
      </c>
      <c r="B87" s="266">
        <v>100000</v>
      </c>
      <c r="C87" s="446"/>
      <c r="D87" s="325">
        <v>0</v>
      </c>
    </row>
    <row r="88" spans="1:4" s="258" customFormat="1" ht="15" x14ac:dyDescent="0.25">
      <c r="A88" s="452" t="s">
        <v>273</v>
      </c>
      <c r="B88" s="266">
        <v>200000</v>
      </c>
      <c r="C88" s="446"/>
      <c r="D88" s="325">
        <v>0</v>
      </c>
    </row>
    <row r="89" spans="1:4" s="258" customFormat="1" ht="15" x14ac:dyDescent="0.25">
      <c r="A89" s="452" t="s">
        <v>274</v>
      </c>
      <c r="B89" s="266">
        <v>200000</v>
      </c>
      <c r="C89" s="446"/>
      <c r="D89" s="325">
        <v>0</v>
      </c>
    </row>
    <row r="90" spans="1:4" s="258" customFormat="1" ht="15" x14ac:dyDescent="0.25">
      <c r="A90" s="452" t="s">
        <v>275</v>
      </c>
      <c r="B90" s="266">
        <v>200000</v>
      </c>
      <c r="C90" s="446"/>
      <c r="D90" s="325">
        <v>0</v>
      </c>
    </row>
    <row r="91" spans="1:4" s="258" customFormat="1" ht="15" x14ac:dyDescent="0.25">
      <c r="A91" s="452" t="s">
        <v>276</v>
      </c>
      <c r="B91" s="266">
        <v>200000</v>
      </c>
      <c r="C91" s="446"/>
      <c r="D91" s="325">
        <v>0</v>
      </c>
    </row>
    <row r="92" spans="1:4" s="258" customFormat="1" ht="15" x14ac:dyDescent="0.25">
      <c r="A92" s="452" t="s">
        <v>277</v>
      </c>
      <c r="B92" s="266">
        <v>200000</v>
      </c>
      <c r="C92" s="446"/>
      <c r="D92" s="325">
        <v>0</v>
      </c>
    </row>
    <row r="93" spans="1:4" s="258" customFormat="1" ht="15" x14ac:dyDescent="0.25">
      <c r="A93" s="452" t="s">
        <v>278</v>
      </c>
      <c r="B93" s="266">
        <v>200000</v>
      </c>
      <c r="C93" s="446"/>
      <c r="D93" s="325">
        <v>0</v>
      </c>
    </row>
    <row r="94" spans="1:4" s="258" customFormat="1" ht="15" x14ac:dyDescent="0.25">
      <c r="A94" s="452" t="s">
        <v>279</v>
      </c>
      <c r="B94" s="266">
        <v>200000</v>
      </c>
      <c r="C94" s="446"/>
      <c r="D94" s="325">
        <v>0</v>
      </c>
    </row>
    <row r="95" spans="1:4" s="258" customFormat="1" ht="15" x14ac:dyDescent="0.25">
      <c r="A95" s="452" t="s">
        <v>280</v>
      </c>
      <c r="B95" s="266">
        <v>50000</v>
      </c>
      <c r="C95" s="446"/>
      <c r="D95" s="325">
        <v>0</v>
      </c>
    </row>
    <row r="96" spans="1:4" s="258" customFormat="1" ht="15" x14ac:dyDescent="0.25">
      <c r="A96" s="452" t="s">
        <v>281</v>
      </c>
      <c r="B96" s="266">
        <v>200000</v>
      </c>
      <c r="C96" s="446"/>
      <c r="D96" s="325">
        <v>0</v>
      </c>
    </row>
    <row r="97" spans="1:4" s="258" customFormat="1" ht="15" x14ac:dyDescent="0.25">
      <c r="A97" s="452" t="s">
        <v>282</v>
      </c>
      <c r="B97" s="266">
        <v>200000</v>
      </c>
      <c r="C97" s="446"/>
      <c r="D97" s="325">
        <v>0</v>
      </c>
    </row>
    <row r="98" spans="1:4" s="258" customFormat="1" ht="15" x14ac:dyDescent="0.25">
      <c r="A98" s="452" t="s">
        <v>283</v>
      </c>
      <c r="B98" s="266">
        <v>400000</v>
      </c>
      <c r="C98" s="446"/>
      <c r="D98" s="325">
        <v>0</v>
      </c>
    </row>
    <row r="99" spans="1:4" s="258" customFormat="1" ht="15" x14ac:dyDescent="0.25">
      <c r="A99" s="452" t="s">
        <v>284</v>
      </c>
      <c r="B99" s="266">
        <v>400000</v>
      </c>
      <c r="C99" s="446"/>
      <c r="D99" s="325">
        <v>0</v>
      </c>
    </row>
    <row r="100" spans="1:4" s="258" customFormat="1" ht="15" x14ac:dyDescent="0.25">
      <c r="A100" s="452" t="s">
        <v>285</v>
      </c>
      <c r="B100" s="266">
        <v>300000</v>
      </c>
      <c r="C100" s="446"/>
      <c r="D100" s="325">
        <v>0</v>
      </c>
    </row>
    <row r="101" spans="1:4" s="258" customFormat="1" ht="15" x14ac:dyDescent="0.25">
      <c r="A101" s="452" t="s">
        <v>286</v>
      </c>
      <c r="B101" s="266">
        <v>200000</v>
      </c>
      <c r="C101" s="446"/>
      <c r="D101" s="325">
        <v>0</v>
      </c>
    </row>
    <row r="102" spans="1:4" s="258" customFormat="1" ht="15" x14ac:dyDescent="0.25">
      <c r="A102" s="452" t="s">
        <v>287</v>
      </c>
      <c r="B102" s="266">
        <v>300000</v>
      </c>
      <c r="C102" s="446"/>
      <c r="D102" s="325">
        <v>0</v>
      </c>
    </row>
    <row r="103" spans="1:4" s="258" customFormat="1" ht="15" x14ac:dyDescent="0.25">
      <c r="A103" s="452" t="s">
        <v>288</v>
      </c>
      <c r="B103" s="266">
        <v>200000</v>
      </c>
      <c r="C103" s="446"/>
      <c r="D103" s="325">
        <v>0</v>
      </c>
    </row>
    <row r="104" spans="1:4" s="258" customFormat="1" ht="15" x14ac:dyDescent="0.25">
      <c r="A104" s="452" t="s">
        <v>1140</v>
      </c>
      <c r="B104" s="266">
        <v>200000</v>
      </c>
      <c r="C104" s="446"/>
      <c r="D104" s="325">
        <v>0</v>
      </c>
    </row>
    <row r="105" spans="1:4" s="258" customFormat="1" ht="15" x14ac:dyDescent="0.25">
      <c r="A105" s="452" t="s">
        <v>1141</v>
      </c>
      <c r="B105" s="266">
        <v>200000</v>
      </c>
      <c r="C105" s="446"/>
      <c r="D105" s="325">
        <v>0</v>
      </c>
    </row>
    <row r="106" spans="1:4" s="258" customFormat="1" ht="15.75" thickBot="1" x14ac:dyDescent="0.3">
      <c r="A106" s="462" t="s">
        <v>1142</v>
      </c>
      <c r="B106" s="418">
        <v>200000</v>
      </c>
      <c r="C106" s="446"/>
      <c r="D106" s="277">
        <v>0</v>
      </c>
    </row>
    <row r="107" spans="1:4" s="268" customFormat="1" ht="15.75" thickTop="1" x14ac:dyDescent="0.25">
      <c r="A107" s="461"/>
      <c r="B107" s="417"/>
      <c r="C107" s="446"/>
      <c r="D107" s="427"/>
    </row>
    <row r="108" spans="1:4" ht="13.5" thickBot="1" x14ac:dyDescent="0.25">
      <c r="B108" s="33"/>
      <c r="C108" s="34"/>
      <c r="D108" s="21" t="s">
        <v>2</v>
      </c>
    </row>
    <row r="109" spans="1:4" ht="14.25" thickTop="1" thickBot="1" x14ac:dyDescent="0.25">
      <c r="A109" s="244" t="s">
        <v>4</v>
      </c>
      <c r="B109" s="245" t="s">
        <v>5</v>
      </c>
      <c r="C109" s="199"/>
      <c r="D109" s="246" t="s">
        <v>13</v>
      </c>
    </row>
    <row r="110" spans="1:4" s="258" customFormat="1" ht="15.75" thickTop="1" x14ac:dyDescent="0.25">
      <c r="A110" s="452" t="s">
        <v>1143</v>
      </c>
      <c r="B110" s="266">
        <v>100000</v>
      </c>
      <c r="C110" s="446"/>
      <c r="D110" s="325">
        <v>0</v>
      </c>
    </row>
    <row r="111" spans="1:4" s="258" customFormat="1" ht="15" x14ac:dyDescent="0.25">
      <c r="A111" s="452" t="s">
        <v>1144</v>
      </c>
      <c r="B111" s="266">
        <v>200000</v>
      </c>
      <c r="C111" s="446"/>
      <c r="D111" s="325">
        <v>0</v>
      </c>
    </row>
    <row r="112" spans="1:4" s="258" customFormat="1" ht="15" x14ac:dyDescent="0.25">
      <c r="A112" s="447" t="s">
        <v>1145</v>
      </c>
      <c r="B112" s="416">
        <v>200000</v>
      </c>
      <c r="C112" s="446"/>
      <c r="D112" s="408">
        <v>0</v>
      </c>
    </row>
    <row r="113" spans="1:4" s="258" customFormat="1" ht="15" x14ac:dyDescent="0.25">
      <c r="A113" s="452" t="s">
        <v>1146</v>
      </c>
      <c r="B113" s="266">
        <v>200000</v>
      </c>
      <c r="C113" s="446"/>
      <c r="D113" s="325">
        <v>0</v>
      </c>
    </row>
    <row r="114" spans="1:4" s="258" customFormat="1" ht="15" x14ac:dyDescent="0.25">
      <c r="A114" s="452" t="s">
        <v>1147</v>
      </c>
      <c r="B114" s="266">
        <v>200000</v>
      </c>
      <c r="C114" s="446"/>
      <c r="D114" s="325">
        <v>0</v>
      </c>
    </row>
    <row r="115" spans="1:4" s="258" customFormat="1" ht="15" x14ac:dyDescent="0.25">
      <c r="A115" s="452" t="s">
        <v>1148</v>
      </c>
      <c r="B115" s="266">
        <v>200000</v>
      </c>
      <c r="C115" s="446"/>
      <c r="D115" s="325">
        <v>0</v>
      </c>
    </row>
    <row r="116" spans="1:4" s="258" customFormat="1" ht="15" x14ac:dyDescent="0.25">
      <c r="A116" s="452" t="s">
        <v>1149</v>
      </c>
      <c r="B116" s="266">
        <v>200000</v>
      </c>
      <c r="C116" s="446"/>
      <c r="D116" s="325">
        <v>0</v>
      </c>
    </row>
    <row r="117" spans="1:4" s="258" customFormat="1" ht="15" x14ac:dyDescent="0.25">
      <c r="A117" s="452" t="s">
        <v>469</v>
      </c>
      <c r="B117" s="266">
        <v>200000</v>
      </c>
      <c r="C117" s="446"/>
      <c r="D117" s="325">
        <v>0</v>
      </c>
    </row>
    <row r="118" spans="1:4" s="258" customFormat="1" ht="15" x14ac:dyDescent="0.25">
      <c r="A118" s="452" t="s">
        <v>488</v>
      </c>
      <c r="B118" s="266">
        <v>200000</v>
      </c>
      <c r="C118" s="446"/>
      <c r="D118" s="325">
        <v>0</v>
      </c>
    </row>
    <row r="119" spans="1:4" s="258" customFormat="1" ht="15" x14ac:dyDescent="0.25">
      <c r="A119" s="452" t="s">
        <v>891</v>
      </c>
      <c r="B119" s="266">
        <v>100000</v>
      </c>
      <c r="C119" s="446"/>
      <c r="D119" s="325">
        <v>0</v>
      </c>
    </row>
    <row r="120" spans="1:4" s="258" customFormat="1" ht="15" x14ac:dyDescent="0.25">
      <c r="A120" s="452" t="s">
        <v>892</v>
      </c>
      <c r="B120" s="266">
        <v>200000</v>
      </c>
      <c r="C120" s="446"/>
      <c r="D120" s="325">
        <v>0</v>
      </c>
    </row>
    <row r="121" spans="1:4" s="258" customFormat="1" ht="15" x14ac:dyDescent="0.25">
      <c r="A121" s="452" t="s">
        <v>414</v>
      </c>
      <c r="B121" s="266">
        <v>50000</v>
      </c>
      <c r="C121" s="446"/>
      <c r="D121" s="325">
        <v>0</v>
      </c>
    </row>
    <row r="122" spans="1:4" s="258" customFormat="1" ht="15" x14ac:dyDescent="0.25">
      <c r="A122" s="452" t="s">
        <v>893</v>
      </c>
      <c r="B122" s="266">
        <v>50000</v>
      </c>
      <c r="C122" s="446"/>
      <c r="D122" s="325">
        <v>0</v>
      </c>
    </row>
    <row r="123" spans="1:4" s="258" customFormat="1" ht="15" x14ac:dyDescent="0.25">
      <c r="A123" s="452" t="s">
        <v>354</v>
      </c>
      <c r="B123" s="266">
        <v>50000</v>
      </c>
      <c r="C123" s="446"/>
      <c r="D123" s="325">
        <v>0</v>
      </c>
    </row>
    <row r="124" spans="1:4" s="258" customFormat="1" ht="15" x14ac:dyDescent="0.25">
      <c r="A124" s="452" t="s">
        <v>364</v>
      </c>
      <c r="B124" s="266">
        <v>50000</v>
      </c>
      <c r="C124" s="446"/>
      <c r="D124" s="325">
        <v>0</v>
      </c>
    </row>
    <row r="125" spans="1:4" s="258" customFormat="1" ht="15" x14ac:dyDescent="0.25">
      <c r="A125" s="452" t="s">
        <v>894</v>
      </c>
      <c r="B125" s="266">
        <v>200000</v>
      </c>
      <c r="C125" s="446"/>
      <c r="D125" s="325">
        <v>0</v>
      </c>
    </row>
    <row r="126" spans="1:4" s="258" customFormat="1" ht="15" x14ac:dyDescent="0.25">
      <c r="A126" s="452" t="s">
        <v>504</v>
      </c>
      <c r="B126" s="266">
        <v>200000</v>
      </c>
      <c r="C126" s="446"/>
      <c r="D126" s="325">
        <v>0</v>
      </c>
    </row>
    <row r="127" spans="1:4" s="258" customFormat="1" ht="15" x14ac:dyDescent="0.25">
      <c r="A127" s="452" t="s">
        <v>788</v>
      </c>
      <c r="B127" s="266">
        <v>200000</v>
      </c>
      <c r="C127" s="446"/>
      <c r="D127" s="325">
        <v>0</v>
      </c>
    </row>
    <row r="128" spans="1:4" s="258" customFormat="1" ht="15" x14ac:dyDescent="0.25">
      <c r="A128" s="452" t="s">
        <v>135</v>
      </c>
      <c r="B128" s="266">
        <v>100000</v>
      </c>
      <c r="C128" s="446"/>
      <c r="D128" s="325">
        <v>0</v>
      </c>
    </row>
    <row r="129" spans="1:4" s="258" customFormat="1" ht="15" x14ac:dyDescent="0.25">
      <c r="A129" s="452" t="s">
        <v>132</v>
      </c>
      <c r="B129" s="266">
        <v>80000</v>
      </c>
      <c r="C129" s="446"/>
      <c r="D129" s="325">
        <v>0</v>
      </c>
    </row>
    <row r="130" spans="1:4" s="258" customFormat="1" ht="15" x14ac:dyDescent="0.25">
      <c r="A130" s="452" t="s">
        <v>138</v>
      </c>
      <c r="B130" s="266">
        <v>200000</v>
      </c>
      <c r="C130" s="446"/>
      <c r="D130" s="325">
        <v>0</v>
      </c>
    </row>
    <row r="131" spans="1:4" s="258" customFormat="1" ht="15" x14ac:dyDescent="0.25">
      <c r="A131" s="452" t="s">
        <v>321</v>
      </c>
      <c r="B131" s="266">
        <v>100000</v>
      </c>
      <c r="C131" s="446"/>
      <c r="D131" s="325">
        <v>0</v>
      </c>
    </row>
    <row r="132" spans="1:4" s="258" customFormat="1" ht="15" x14ac:dyDescent="0.25">
      <c r="A132" s="452" t="s">
        <v>895</v>
      </c>
      <c r="B132" s="266">
        <v>300000</v>
      </c>
      <c r="C132" s="446"/>
      <c r="D132" s="325">
        <v>0</v>
      </c>
    </row>
    <row r="133" spans="1:4" s="258" customFormat="1" ht="15" x14ac:dyDescent="0.25">
      <c r="A133" s="452" t="s">
        <v>738</v>
      </c>
      <c r="B133" s="266">
        <v>200000</v>
      </c>
      <c r="C133" s="446"/>
      <c r="D133" s="325">
        <v>0</v>
      </c>
    </row>
    <row r="134" spans="1:4" s="258" customFormat="1" ht="15" x14ac:dyDescent="0.25">
      <c r="A134" s="452" t="s">
        <v>463</v>
      </c>
      <c r="B134" s="266">
        <v>100000</v>
      </c>
      <c r="C134" s="446"/>
      <c r="D134" s="325">
        <v>0</v>
      </c>
    </row>
    <row r="135" spans="1:4" s="258" customFormat="1" ht="15" x14ac:dyDescent="0.25">
      <c r="A135" s="452" t="s">
        <v>468</v>
      </c>
      <c r="B135" s="266">
        <v>200000</v>
      </c>
      <c r="C135" s="446"/>
      <c r="D135" s="325">
        <v>0</v>
      </c>
    </row>
    <row r="136" spans="1:4" s="258" customFormat="1" ht="15" x14ac:dyDescent="0.25">
      <c r="A136" s="452" t="s">
        <v>289</v>
      </c>
      <c r="B136" s="266">
        <v>200000</v>
      </c>
      <c r="C136" s="446"/>
      <c r="D136" s="325">
        <v>0</v>
      </c>
    </row>
    <row r="137" spans="1:4" s="258" customFormat="1" ht="15" x14ac:dyDescent="0.25">
      <c r="A137" s="452" t="s">
        <v>896</v>
      </c>
      <c r="B137" s="266">
        <v>500000</v>
      </c>
      <c r="C137" s="446"/>
      <c r="D137" s="325">
        <v>0</v>
      </c>
    </row>
    <row r="138" spans="1:4" s="258" customFormat="1" ht="15" x14ac:dyDescent="0.25">
      <c r="A138" s="452" t="s">
        <v>897</v>
      </c>
      <c r="B138" s="266">
        <v>500000</v>
      </c>
      <c r="C138" s="446"/>
      <c r="D138" s="325">
        <v>0</v>
      </c>
    </row>
    <row r="139" spans="1:4" s="258" customFormat="1" ht="15" x14ac:dyDescent="0.25">
      <c r="A139" s="452" t="s">
        <v>740</v>
      </c>
      <c r="B139" s="266">
        <v>400000</v>
      </c>
      <c r="C139" s="446"/>
      <c r="D139" s="325">
        <v>0</v>
      </c>
    </row>
    <row r="140" spans="1:4" s="258" customFormat="1" ht="15" x14ac:dyDescent="0.25">
      <c r="A140" s="452" t="s">
        <v>464</v>
      </c>
      <c r="B140" s="266">
        <v>50000</v>
      </c>
      <c r="C140" s="446"/>
      <c r="D140" s="325">
        <v>0</v>
      </c>
    </row>
    <row r="141" spans="1:4" s="258" customFormat="1" ht="15.75" thickBot="1" x14ac:dyDescent="0.3">
      <c r="A141" s="457" t="s">
        <v>472</v>
      </c>
      <c r="B141" s="340">
        <v>200000</v>
      </c>
      <c r="C141" s="446"/>
      <c r="D141" s="277">
        <v>0</v>
      </c>
    </row>
    <row r="142" spans="1:4" s="258" customFormat="1" ht="16.5" thickTop="1" thickBot="1" x14ac:dyDescent="0.3">
      <c r="A142" s="463" t="s">
        <v>6</v>
      </c>
      <c r="B142" s="459">
        <f>SUM(B69:B141)</f>
        <v>13780000</v>
      </c>
      <c r="C142" s="454"/>
      <c r="D142" s="456">
        <f>SUM(D69:D141)</f>
        <v>0</v>
      </c>
    </row>
    <row r="143" spans="1:4" ht="13.5" thickTop="1" x14ac:dyDescent="0.2">
      <c r="A143" s="31"/>
      <c r="B143" s="19"/>
      <c r="C143" s="30"/>
      <c r="D143" s="19"/>
    </row>
    <row r="144" spans="1:4" ht="15" x14ac:dyDescent="0.25">
      <c r="A144" s="404" t="s">
        <v>1133</v>
      </c>
      <c r="B144" s="19"/>
      <c r="C144" s="30"/>
      <c r="D144" s="19"/>
    </row>
    <row r="145" spans="1:4" ht="13.5" thickBot="1" x14ac:dyDescent="0.25">
      <c r="B145" s="33"/>
      <c r="C145" s="34"/>
      <c r="D145" s="21" t="s">
        <v>2</v>
      </c>
    </row>
    <row r="146" spans="1:4" ht="14.25" thickTop="1" thickBot="1" x14ac:dyDescent="0.25">
      <c r="A146" s="244" t="s">
        <v>4</v>
      </c>
      <c r="B146" s="245" t="s">
        <v>5</v>
      </c>
      <c r="C146" s="199"/>
      <c r="D146" s="246" t="s">
        <v>13</v>
      </c>
    </row>
    <row r="147" spans="1:4" s="258" customFormat="1" ht="15.75" thickTop="1" x14ac:dyDescent="0.25">
      <c r="A147" s="452" t="s">
        <v>297</v>
      </c>
      <c r="B147" s="266">
        <v>16392</v>
      </c>
      <c r="C147" s="446"/>
      <c r="D147" s="325">
        <v>0</v>
      </c>
    </row>
    <row r="148" spans="1:4" s="258" customFormat="1" ht="15" x14ac:dyDescent="0.25">
      <c r="A148" s="452" t="s">
        <v>290</v>
      </c>
      <c r="B148" s="266">
        <v>29000</v>
      </c>
      <c r="C148" s="446"/>
      <c r="D148" s="325">
        <v>0</v>
      </c>
    </row>
    <row r="149" spans="1:4" s="258" customFormat="1" ht="15" x14ac:dyDescent="0.25">
      <c r="A149" s="452" t="s">
        <v>291</v>
      </c>
      <c r="B149" s="266">
        <v>44000</v>
      </c>
      <c r="C149" s="446"/>
      <c r="D149" s="325">
        <v>0</v>
      </c>
    </row>
    <row r="150" spans="1:4" s="258" customFormat="1" ht="15" x14ac:dyDescent="0.25">
      <c r="A150" s="452" t="s">
        <v>292</v>
      </c>
      <c r="B150" s="266">
        <v>47150</v>
      </c>
      <c r="C150" s="446"/>
      <c r="D150" s="325">
        <v>0</v>
      </c>
    </row>
    <row r="151" spans="1:4" s="258" customFormat="1" ht="15" x14ac:dyDescent="0.25">
      <c r="A151" s="452" t="s">
        <v>293</v>
      </c>
      <c r="B151" s="266">
        <v>28435</v>
      </c>
      <c r="C151" s="446"/>
      <c r="D151" s="325">
        <v>0</v>
      </c>
    </row>
    <row r="152" spans="1:4" s="258" customFormat="1" ht="15" x14ac:dyDescent="0.25">
      <c r="A152" s="452" t="s">
        <v>294</v>
      </c>
      <c r="B152" s="266">
        <v>45000</v>
      </c>
      <c r="C152" s="446"/>
      <c r="D152" s="325">
        <v>0</v>
      </c>
    </row>
    <row r="153" spans="1:4" s="258" customFormat="1" ht="15" x14ac:dyDescent="0.25">
      <c r="A153" s="452" t="s">
        <v>295</v>
      </c>
      <c r="B153" s="266">
        <v>50000</v>
      </c>
      <c r="C153" s="446"/>
      <c r="D153" s="325">
        <v>0</v>
      </c>
    </row>
    <row r="154" spans="1:4" s="258" customFormat="1" ht="15" x14ac:dyDescent="0.25">
      <c r="A154" s="452" t="s">
        <v>296</v>
      </c>
      <c r="B154" s="266">
        <v>50000</v>
      </c>
      <c r="C154" s="446"/>
      <c r="D154" s="325">
        <v>0</v>
      </c>
    </row>
    <row r="155" spans="1:4" s="258" customFormat="1" ht="15" x14ac:dyDescent="0.25">
      <c r="A155" s="452" t="s">
        <v>898</v>
      </c>
      <c r="B155" s="266">
        <v>35000</v>
      </c>
      <c r="C155" s="446"/>
      <c r="D155" s="325">
        <v>0</v>
      </c>
    </row>
    <row r="156" spans="1:4" s="258" customFormat="1" ht="15" x14ac:dyDescent="0.25">
      <c r="A156" s="452" t="s">
        <v>899</v>
      </c>
      <c r="B156" s="266">
        <v>50000</v>
      </c>
      <c r="C156" s="446"/>
      <c r="D156" s="325">
        <v>0</v>
      </c>
    </row>
    <row r="157" spans="1:4" s="258" customFormat="1" ht="15" x14ac:dyDescent="0.25">
      <c r="A157" s="452" t="s">
        <v>891</v>
      </c>
      <c r="B157" s="266">
        <v>50000</v>
      </c>
      <c r="C157" s="446"/>
      <c r="D157" s="325">
        <v>0</v>
      </c>
    </row>
    <row r="158" spans="1:4" s="258" customFormat="1" ht="15.75" thickBot="1" x14ac:dyDescent="0.3">
      <c r="A158" s="462" t="s">
        <v>309</v>
      </c>
      <c r="B158" s="418">
        <v>50000</v>
      </c>
      <c r="C158" s="446"/>
      <c r="D158" s="277">
        <v>0</v>
      </c>
    </row>
    <row r="159" spans="1:4" s="268" customFormat="1" ht="15.75" thickTop="1" x14ac:dyDescent="0.25">
      <c r="A159" s="461"/>
      <c r="B159" s="417"/>
      <c r="C159" s="446"/>
      <c r="D159" s="427"/>
    </row>
    <row r="160" spans="1:4" ht="13.5" thickBot="1" x14ac:dyDescent="0.25">
      <c r="B160" s="33"/>
      <c r="C160" s="34"/>
      <c r="D160" s="21" t="s">
        <v>2</v>
      </c>
    </row>
    <row r="161" spans="1:4" ht="14.25" thickTop="1" thickBot="1" x14ac:dyDescent="0.25">
      <c r="A161" s="244" t="s">
        <v>4</v>
      </c>
      <c r="B161" s="245" t="s">
        <v>5</v>
      </c>
      <c r="C161" s="199"/>
      <c r="D161" s="246" t="s">
        <v>13</v>
      </c>
    </row>
    <row r="162" spans="1:4" s="258" customFormat="1" ht="15.75" thickTop="1" x14ac:dyDescent="0.25">
      <c r="A162" s="452" t="s">
        <v>136</v>
      </c>
      <c r="B162" s="266">
        <v>37000</v>
      </c>
      <c r="C162" s="446"/>
      <c r="D162" s="325">
        <v>0</v>
      </c>
    </row>
    <row r="163" spans="1:4" s="258" customFormat="1" ht="15" x14ac:dyDescent="0.25">
      <c r="A163" s="452" t="s">
        <v>473</v>
      </c>
      <c r="B163" s="266">
        <v>15820</v>
      </c>
      <c r="C163" s="446"/>
      <c r="D163" s="325">
        <v>0</v>
      </c>
    </row>
    <row r="164" spans="1:4" s="258" customFormat="1" ht="15" x14ac:dyDescent="0.25">
      <c r="A164" s="452" t="s">
        <v>847</v>
      </c>
      <c r="B164" s="266">
        <v>37873</v>
      </c>
      <c r="C164" s="446"/>
      <c r="D164" s="325">
        <v>0</v>
      </c>
    </row>
    <row r="165" spans="1:4" s="258" customFormat="1" ht="15" x14ac:dyDescent="0.25">
      <c r="A165" s="452" t="s">
        <v>407</v>
      </c>
      <c r="B165" s="266">
        <v>36540</v>
      </c>
      <c r="C165" s="446"/>
      <c r="D165" s="325">
        <v>0</v>
      </c>
    </row>
    <row r="166" spans="1:4" s="258" customFormat="1" ht="15" x14ac:dyDescent="0.25">
      <c r="A166" s="452" t="s">
        <v>410</v>
      </c>
      <c r="B166" s="266">
        <v>33759</v>
      </c>
      <c r="C166" s="446"/>
      <c r="D166" s="325">
        <v>0</v>
      </c>
    </row>
    <row r="167" spans="1:4" s="258" customFormat="1" ht="15" x14ac:dyDescent="0.25">
      <c r="A167" s="452" t="s">
        <v>482</v>
      </c>
      <c r="B167" s="266">
        <v>19000</v>
      </c>
      <c r="C167" s="446"/>
      <c r="D167" s="325">
        <v>0</v>
      </c>
    </row>
    <row r="168" spans="1:4" s="258" customFormat="1" ht="15" x14ac:dyDescent="0.25">
      <c r="A168" s="452" t="s">
        <v>135</v>
      </c>
      <c r="B168" s="266">
        <v>46000</v>
      </c>
      <c r="C168" s="446"/>
      <c r="D168" s="325">
        <v>0</v>
      </c>
    </row>
    <row r="169" spans="1:4" s="258" customFormat="1" ht="15" x14ac:dyDescent="0.25">
      <c r="A169" s="447" t="s">
        <v>436</v>
      </c>
      <c r="B169" s="416">
        <v>31740</v>
      </c>
      <c r="C169" s="446"/>
      <c r="D169" s="408">
        <v>0</v>
      </c>
    </row>
    <row r="170" spans="1:4" s="258" customFormat="1" ht="15" x14ac:dyDescent="0.25">
      <c r="A170" s="452" t="s">
        <v>315</v>
      </c>
      <c r="B170" s="266">
        <v>50000</v>
      </c>
      <c r="C170" s="446"/>
      <c r="D170" s="325">
        <v>0</v>
      </c>
    </row>
    <row r="171" spans="1:4" s="258" customFormat="1" ht="15" x14ac:dyDescent="0.25">
      <c r="A171" s="452" t="s">
        <v>900</v>
      </c>
      <c r="B171" s="266">
        <v>29000</v>
      </c>
      <c r="C171" s="446"/>
      <c r="D171" s="325">
        <v>0</v>
      </c>
    </row>
    <row r="172" spans="1:4" s="258" customFormat="1" ht="15" x14ac:dyDescent="0.25">
      <c r="A172" s="452" t="s">
        <v>901</v>
      </c>
      <c r="B172" s="266">
        <v>50000</v>
      </c>
      <c r="C172" s="446"/>
      <c r="D172" s="325">
        <v>0</v>
      </c>
    </row>
    <row r="173" spans="1:4" s="258" customFormat="1" ht="15" x14ac:dyDescent="0.25">
      <c r="A173" s="452" t="s">
        <v>333</v>
      </c>
      <c r="B173" s="266">
        <v>26877</v>
      </c>
      <c r="C173" s="446"/>
      <c r="D173" s="325">
        <v>0</v>
      </c>
    </row>
    <row r="174" spans="1:4" s="258" customFormat="1" ht="15" x14ac:dyDescent="0.25">
      <c r="A174" s="452" t="s">
        <v>361</v>
      </c>
      <c r="B174" s="266">
        <v>18000</v>
      </c>
      <c r="C174" s="446"/>
      <c r="D174" s="325">
        <v>0</v>
      </c>
    </row>
    <row r="175" spans="1:4" s="258" customFormat="1" ht="15" x14ac:dyDescent="0.25">
      <c r="A175" s="452" t="s">
        <v>902</v>
      </c>
      <c r="B175" s="266">
        <v>32200</v>
      </c>
      <c r="C175" s="446"/>
      <c r="D175" s="325">
        <v>0</v>
      </c>
    </row>
    <row r="176" spans="1:4" s="258" customFormat="1" ht="15" x14ac:dyDescent="0.25">
      <c r="A176" s="452" t="s">
        <v>903</v>
      </c>
      <c r="B176" s="266">
        <v>50000</v>
      </c>
      <c r="C176" s="446"/>
      <c r="D176" s="325">
        <v>0</v>
      </c>
    </row>
    <row r="177" spans="1:4" s="258" customFormat="1" ht="15" x14ac:dyDescent="0.25">
      <c r="A177" s="452" t="s">
        <v>904</v>
      </c>
      <c r="B177" s="266">
        <v>31000</v>
      </c>
      <c r="C177" s="446"/>
      <c r="D177" s="325">
        <v>0</v>
      </c>
    </row>
    <row r="178" spans="1:4" s="258" customFormat="1" ht="15" x14ac:dyDescent="0.25">
      <c r="A178" s="452" t="s">
        <v>905</v>
      </c>
      <c r="B178" s="266">
        <v>44850</v>
      </c>
      <c r="C178" s="446"/>
      <c r="D178" s="325">
        <v>0</v>
      </c>
    </row>
    <row r="179" spans="1:4" s="258" customFormat="1" ht="15" x14ac:dyDescent="0.25">
      <c r="A179" s="452" t="s">
        <v>396</v>
      </c>
      <c r="B179" s="266">
        <v>30500</v>
      </c>
      <c r="C179" s="446"/>
      <c r="D179" s="325">
        <v>0</v>
      </c>
    </row>
    <row r="180" spans="1:4" s="258" customFormat="1" ht="15" x14ac:dyDescent="0.25">
      <c r="A180" s="452" t="s">
        <v>906</v>
      </c>
      <c r="B180" s="266">
        <v>42350</v>
      </c>
      <c r="C180" s="446"/>
      <c r="D180" s="325">
        <v>0</v>
      </c>
    </row>
    <row r="181" spans="1:4" s="258" customFormat="1" ht="15" x14ac:dyDescent="0.25">
      <c r="A181" s="452" t="s">
        <v>442</v>
      </c>
      <c r="B181" s="266">
        <v>40985</v>
      </c>
      <c r="C181" s="446"/>
      <c r="D181" s="325">
        <v>0</v>
      </c>
    </row>
    <row r="182" spans="1:4" s="258" customFormat="1" ht="15" x14ac:dyDescent="0.25">
      <c r="A182" s="452" t="s">
        <v>736</v>
      </c>
      <c r="B182" s="266">
        <v>50000</v>
      </c>
      <c r="C182" s="446"/>
      <c r="D182" s="325">
        <v>0</v>
      </c>
    </row>
    <row r="183" spans="1:4" s="258" customFormat="1" ht="15" x14ac:dyDescent="0.25">
      <c r="A183" s="452" t="s">
        <v>289</v>
      </c>
      <c r="B183" s="266">
        <v>50000</v>
      </c>
      <c r="C183" s="446"/>
      <c r="D183" s="325">
        <v>0</v>
      </c>
    </row>
    <row r="184" spans="1:4" s="258" customFormat="1" ht="15" x14ac:dyDescent="0.25">
      <c r="A184" s="452" t="s">
        <v>907</v>
      </c>
      <c r="B184" s="266">
        <v>32500</v>
      </c>
      <c r="C184" s="446"/>
      <c r="D184" s="325">
        <v>0</v>
      </c>
    </row>
    <row r="185" spans="1:4" s="258" customFormat="1" ht="15" x14ac:dyDescent="0.25">
      <c r="A185" s="452" t="s">
        <v>908</v>
      </c>
      <c r="B185" s="266">
        <v>40777</v>
      </c>
      <c r="C185" s="446"/>
      <c r="D185" s="325">
        <v>0</v>
      </c>
    </row>
    <row r="186" spans="1:4" s="258" customFormat="1" ht="15" x14ac:dyDescent="0.25">
      <c r="A186" s="452" t="s">
        <v>909</v>
      </c>
      <c r="B186" s="266">
        <v>30000</v>
      </c>
      <c r="C186" s="446"/>
      <c r="D186" s="325">
        <v>0</v>
      </c>
    </row>
    <row r="187" spans="1:4" s="258" customFormat="1" ht="15" x14ac:dyDescent="0.25">
      <c r="A187" s="452" t="s">
        <v>837</v>
      </c>
      <c r="B187" s="266">
        <v>40000</v>
      </c>
      <c r="C187" s="446"/>
      <c r="D187" s="325">
        <v>0</v>
      </c>
    </row>
    <row r="188" spans="1:4" s="258" customFormat="1" ht="15" x14ac:dyDescent="0.25">
      <c r="A188" s="452" t="s">
        <v>910</v>
      </c>
      <c r="B188" s="266">
        <v>50000</v>
      </c>
      <c r="C188" s="446"/>
      <c r="D188" s="325">
        <v>0</v>
      </c>
    </row>
    <row r="189" spans="1:4" s="258" customFormat="1" ht="15" x14ac:dyDescent="0.25">
      <c r="A189" s="452" t="s">
        <v>434</v>
      </c>
      <c r="B189" s="266">
        <v>50000</v>
      </c>
      <c r="C189" s="446"/>
      <c r="D189" s="325">
        <v>0</v>
      </c>
    </row>
    <row r="190" spans="1:4" s="258" customFormat="1" ht="15" x14ac:dyDescent="0.25">
      <c r="A190" s="452" t="s">
        <v>443</v>
      </c>
      <c r="B190" s="266">
        <v>29000</v>
      </c>
      <c r="C190" s="446"/>
      <c r="D190" s="325">
        <v>0</v>
      </c>
    </row>
    <row r="191" spans="1:4" s="258" customFormat="1" ht="15" x14ac:dyDescent="0.25">
      <c r="A191" s="452" t="s">
        <v>911</v>
      </c>
      <c r="B191" s="266">
        <v>30800</v>
      </c>
      <c r="C191" s="446"/>
      <c r="D191" s="325">
        <v>0</v>
      </c>
    </row>
    <row r="192" spans="1:4" s="258" customFormat="1" ht="15.75" thickBot="1" x14ac:dyDescent="0.3">
      <c r="A192" s="453" t="s">
        <v>912</v>
      </c>
      <c r="B192" s="340">
        <v>25611</v>
      </c>
      <c r="C192" s="446"/>
      <c r="D192" s="277">
        <v>0</v>
      </c>
    </row>
    <row r="193" spans="1:4" s="258" customFormat="1" ht="16.5" thickTop="1" thickBot="1" x14ac:dyDescent="0.3">
      <c r="A193" s="317" t="s">
        <v>6</v>
      </c>
      <c r="B193" s="459">
        <f>SUM(B147:B192)</f>
        <v>1627159</v>
      </c>
      <c r="C193" s="454"/>
      <c r="D193" s="456">
        <f>SUM(D147:D192)</f>
        <v>0</v>
      </c>
    </row>
    <row r="194" spans="1:4" ht="13.5" thickTop="1" x14ac:dyDescent="0.2">
      <c r="A194" s="31"/>
      <c r="B194" s="19"/>
      <c r="C194" s="30"/>
      <c r="D194" s="19"/>
    </row>
    <row r="195" spans="1:4" x14ac:dyDescent="0.2">
      <c r="A195" s="31"/>
      <c r="B195" s="19"/>
      <c r="C195" s="30"/>
      <c r="D195" s="19"/>
    </row>
    <row r="196" spans="1:4" ht="15.75" customHeight="1" x14ac:dyDescent="0.25">
      <c r="A196" s="639" t="s">
        <v>1134</v>
      </c>
      <c r="B196" s="639"/>
      <c r="C196" s="639"/>
      <c r="D196" s="639"/>
    </row>
    <row r="197" spans="1:4" ht="15" x14ac:dyDescent="0.25">
      <c r="A197" s="404" t="s">
        <v>1135</v>
      </c>
      <c r="B197" s="19"/>
      <c r="C197" s="30"/>
      <c r="D197" s="19"/>
    </row>
    <row r="198" spans="1:4" ht="13.5" thickBot="1" x14ac:dyDescent="0.25">
      <c r="B198" s="33"/>
      <c r="C198" s="34"/>
      <c r="D198" s="21" t="s">
        <v>2</v>
      </c>
    </row>
    <row r="199" spans="1:4" ht="14.25" thickTop="1" thickBot="1" x14ac:dyDescent="0.25">
      <c r="A199" s="244" t="s">
        <v>4</v>
      </c>
      <c r="B199" s="245" t="s">
        <v>5</v>
      </c>
      <c r="C199" s="199"/>
      <c r="D199" s="246" t="s">
        <v>13</v>
      </c>
    </row>
    <row r="200" spans="1:4" s="258" customFormat="1" ht="15.75" thickTop="1" x14ac:dyDescent="0.25">
      <c r="A200" s="452" t="s">
        <v>331</v>
      </c>
      <c r="B200" s="266">
        <v>104479</v>
      </c>
      <c r="C200" s="446"/>
      <c r="D200" s="448">
        <v>0</v>
      </c>
    </row>
    <row r="201" spans="1:4" s="258" customFormat="1" ht="15" x14ac:dyDescent="0.25">
      <c r="A201" s="452" t="s">
        <v>913</v>
      </c>
      <c r="B201" s="266">
        <v>300000</v>
      </c>
      <c r="C201" s="446"/>
      <c r="D201" s="448">
        <v>0</v>
      </c>
    </row>
    <row r="202" spans="1:4" s="258" customFormat="1" ht="15" x14ac:dyDescent="0.25">
      <c r="A202" s="452" t="s">
        <v>914</v>
      </c>
      <c r="B202" s="266">
        <v>216000</v>
      </c>
      <c r="C202" s="446"/>
      <c r="D202" s="448">
        <v>0</v>
      </c>
    </row>
    <row r="203" spans="1:4" s="258" customFormat="1" ht="15" x14ac:dyDescent="0.25">
      <c r="A203" s="452" t="s">
        <v>915</v>
      </c>
      <c r="B203" s="266">
        <v>216466</v>
      </c>
      <c r="C203" s="446"/>
      <c r="D203" s="448">
        <v>0</v>
      </c>
    </row>
    <row r="204" spans="1:4" s="258" customFormat="1" ht="15" x14ac:dyDescent="0.25">
      <c r="A204" s="452" t="s">
        <v>916</v>
      </c>
      <c r="B204" s="266">
        <v>300000</v>
      </c>
      <c r="C204" s="446"/>
      <c r="D204" s="448">
        <v>0</v>
      </c>
    </row>
    <row r="205" spans="1:4" s="258" customFormat="1" ht="15" x14ac:dyDescent="0.25">
      <c r="A205" s="452" t="s">
        <v>717</v>
      </c>
      <c r="B205" s="266">
        <v>300000</v>
      </c>
      <c r="C205" s="446"/>
      <c r="D205" s="448">
        <v>0</v>
      </c>
    </row>
    <row r="206" spans="1:4" s="258" customFormat="1" ht="15" x14ac:dyDescent="0.25">
      <c r="A206" s="452" t="s">
        <v>314</v>
      </c>
      <c r="B206" s="266">
        <v>255130.5</v>
      </c>
      <c r="C206" s="446"/>
      <c r="D206" s="448">
        <v>0</v>
      </c>
    </row>
    <row r="207" spans="1:4" s="258" customFormat="1" ht="15" x14ac:dyDescent="0.25">
      <c r="A207" s="452" t="s">
        <v>477</v>
      </c>
      <c r="B207" s="266">
        <v>267989</v>
      </c>
      <c r="C207" s="446"/>
      <c r="D207" s="448">
        <v>0</v>
      </c>
    </row>
    <row r="208" spans="1:4" s="258" customFormat="1" ht="15" x14ac:dyDescent="0.25">
      <c r="A208" s="452" t="s">
        <v>324</v>
      </c>
      <c r="B208" s="266">
        <v>62249.5</v>
      </c>
      <c r="C208" s="446"/>
      <c r="D208" s="448">
        <v>0</v>
      </c>
    </row>
    <row r="209" spans="1:4" s="258" customFormat="1" ht="15" x14ac:dyDescent="0.25">
      <c r="A209" s="452" t="s">
        <v>488</v>
      </c>
      <c r="B209" s="266">
        <v>118308</v>
      </c>
      <c r="C209" s="446"/>
      <c r="D209" s="448">
        <v>0</v>
      </c>
    </row>
    <row r="210" spans="1:4" s="258" customFormat="1" ht="15.75" thickBot="1" x14ac:dyDescent="0.3">
      <c r="A210" s="462" t="s">
        <v>917</v>
      </c>
      <c r="B210" s="418">
        <v>300000</v>
      </c>
      <c r="C210" s="446"/>
      <c r="D210" s="277">
        <v>0</v>
      </c>
    </row>
    <row r="211" spans="1:4" s="268" customFormat="1" ht="15.75" thickTop="1" x14ac:dyDescent="0.25">
      <c r="A211" s="461"/>
      <c r="B211" s="417"/>
      <c r="C211" s="446"/>
      <c r="D211" s="427"/>
    </row>
    <row r="212" spans="1:4" ht="13.5" thickBot="1" x14ac:dyDescent="0.25">
      <c r="B212" s="33"/>
      <c r="C212" s="34"/>
      <c r="D212" s="21" t="s">
        <v>2</v>
      </c>
    </row>
    <row r="213" spans="1:4" ht="14.25" thickTop="1" thickBot="1" x14ac:dyDescent="0.25">
      <c r="A213" s="244" t="s">
        <v>4</v>
      </c>
      <c r="B213" s="245" t="s">
        <v>5</v>
      </c>
      <c r="C213" s="199"/>
      <c r="D213" s="246" t="s">
        <v>13</v>
      </c>
    </row>
    <row r="214" spans="1:4" s="258" customFormat="1" ht="15.75" thickTop="1" x14ac:dyDescent="0.25">
      <c r="A214" s="452" t="s">
        <v>918</v>
      </c>
      <c r="B214" s="266">
        <v>291204</v>
      </c>
      <c r="C214" s="446"/>
      <c r="D214" s="448">
        <v>0</v>
      </c>
    </row>
    <row r="215" spans="1:4" s="258" customFormat="1" ht="15" x14ac:dyDescent="0.25">
      <c r="A215" s="452" t="s">
        <v>343</v>
      </c>
      <c r="B215" s="266">
        <v>120583</v>
      </c>
      <c r="C215" s="446"/>
      <c r="D215" s="448">
        <v>0</v>
      </c>
    </row>
    <row r="216" spans="1:4" s="258" customFormat="1" ht="15" x14ac:dyDescent="0.25">
      <c r="A216" s="452" t="s">
        <v>919</v>
      </c>
      <c r="B216" s="266">
        <v>297789.03000000003</v>
      </c>
      <c r="C216" s="446"/>
      <c r="D216" s="448">
        <v>0</v>
      </c>
    </row>
    <row r="217" spans="1:4" s="258" customFormat="1" ht="15" x14ac:dyDescent="0.25">
      <c r="A217" s="452" t="s">
        <v>345</v>
      </c>
      <c r="B217" s="266">
        <v>195000</v>
      </c>
      <c r="C217" s="446"/>
      <c r="D217" s="448">
        <v>0</v>
      </c>
    </row>
    <row r="218" spans="1:4" s="258" customFormat="1" ht="15" x14ac:dyDescent="0.25">
      <c r="A218" s="452" t="s">
        <v>489</v>
      </c>
      <c r="B218" s="266">
        <v>65755</v>
      </c>
      <c r="C218" s="446"/>
      <c r="D218" s="448">
        <v>0</v>
      </c>
    </row>
    <row r="219" spans="1:4" s="258" customFormat="1" ht="15" x14ac:dyDescent="0.25">
      <c r="A219" s="452" t="s">
        <v>356</v>
      </c>
      <c r="B219" s="266">
        <v>114000</v>
      </c>
      <c r="C219" s="446"/>
      <c r="D219" s="448">
        <v>0</v>
      </c>
    </row>
    <row r="220" spans="1:4" s="258" customFormat="1" ht="15" x14ac:dyDescent="0.25">
      <c r="A220" s="452" t="s">
        <v>365</v>
      </c>
      <c r="B220" s="266">
        <v>249000</v>
      </c>
      <c r="C220" s="446"/>
      <c r="D220" s="448">
        <v>0</v>
      </c>
    </row>
    <row r="221" spans="1:4" s="258" customFormat="1" ht="15" x14ac:dyDescent="0.25">
      <c r="A221" s="452" t="s">
        <v>710</v>
      </c>
      <c r="B221" s="266">
        <v>300000</v>
      </c>
      <c r="C221" s="446"/>
      <c r="D221" s="448">
        <v>0</v>
      </c>
    </row>
    <row r="222" spans="1:4" s="258" customFormat="1" ht="15" x14ac:dyDescent="0.25">
      <c r="A222" s="452" t="s">
        <v>920</v>
      </c>
      <c r="B222" s="266">
        <v>300000</v>
      </c>
      <c r="C222" s="446"/>
      <c r="D222" s="448">
        <v>0</v>
      </c>
    </row>
    <row r="223" spans="1:4" s="258" customFormat="1" ht="15" x14ac:dyDescent="0.25">
      <c r="A223" s="452" t="s">
        <v>921</v>
      </c>
      <c r="B223" s="266">
        <v>240000</v>
      </c>
      <c r="C223" s="446"/>
      <c r="D223" s="448">
        <v>0</v>
      </c>
    </row>
    <row r="224" spans="1:4" s="258" customFormat="1" ht="15" x14ac:dyDescent="0.25">
      <c r="A224" s="452" t="s">
        <v>381</v>
      </c>
      <c r="B224" s="266">
        <v>77996</v>
      </c>
      <c r="C224" s="446"/>
      <c r="D224" s="448">
        <v>0</v>
      </c>
    </row>
    <row r="225" spans="1:4" s="258" customFormat="1" ht="15" x14ac:dyDescent="0.25">
      <c r="A225" s="452" t="s">
        <v>384</v>
      </c>
      <c r="B225" s="266">
        <v>249270</v>
      </c>
      <c r="C225" s="446"/>
      <c r="D225" s="325">
        <v>0</v>
      </c>
    </row>
    <row r="226" spans="1:4" s="258" customFormat="1" ht="15" x14ac:dyDescent="0.25">
      <c r="A226" s="447" t="s">
        <v>787</v>
      </c>
      <c r="B226" s="416">
        <v>287558</v>
      </c>
      <c r="C226" s="446"/>
      <c r="D226" s="464">
        <v>0</v>
      </c>
    </row>
    <row r="227" spans="1:4" s="258" customFormat="1" ht="15" x14ac:dyDescent="0.25">
      <c r="A227" s="452" t="s">
        <v>922</v>
      </c>
      <c r="B227" s="266">
        <v>240000</v>
      </c>
      <c r="C227" s="446"/>
      <c r="D227" s="448">
        <v>0</v>
      </c>
    </row>
    <row r="228" spans="1:4" s="258" customFormat="1" ht="15" x14ac:dyDescent="0.25">
      <c r="A228" s="452" t="s">
        <v>923</v>
      </c>
      <c r="B228" s="266">
        <v>272391</v>
      </c>
      <c r="C228" s="446"/>
      <c r="D228" s="448">
        <v>0</v>
      </c>
    </row>
    <row r="229" spans="1:4" s="258" customFormat="1" ht="15" x14ac:dyDescent="0.25">
      <c r="A229" s="452" t="s">
        <v>412</v>
      </c>
      <c r="B229" s="266">
        <v>287000</v>
      </c>
      <c r="C229" s="446"/>
      <c r="D229" s="448">
        <v>0</v>
      </c>
    </row>
    <row r="230" spans="1:4" s="258" customFormat="1" ht="15" x14ac:dyDescent="0.25">
      <c r="A230" s="452" t="s">
        <v>924</v>
      </c>
      <c r="B230" s="266">
        <v>300000</v>
      </c>
      <c r="C230" s="446"/>
      <c r="D230" s="448">
        <v>0</v>
      </c>
    </row>
    <row r="231" spans="1:4" s="258" customFormat="1" ht="15" x14ac:dyDescent="0.25">
      <c r="A231" s="452" t="s">
        <v>925</v>
      </c>
      <c r="B231" s="266">
        <v>250000</v>
      </c>
      <c r="C231" s="446"/>
      <c r="D231" s="448">
        <v>0</v>
      </c>
    </row>
    <row r="232" spans="1:4" s="258" customFormat="1" ht="15" x14ac:dyDescent="0.25">
      <c r="A232" s="452" t="s">
        <v>495</v>
      </c>
      <c r="B232" s="266">
        <v>300000</v>
      </c>
      <c r="C232" s="446"/>
      <c r="D232" s="448">
        <v>0</v>
      </c>
    </row>
    <row r="233" spans="1:4" s="258" customFormat="1" ht="15" x14ac:dyDescent="0.25">
      <c r="A233" s="452" t="s">
        <v>926</v>
      </c>
      <c r="B233" s="266">
        <v>98695</v>
      </c>
      <c r="C233" s="446"/>
      <c r="D233" s="448">
        <v>0</v>
      </c>
    </row>
    <row r="234" spans="1:4" s="258" customFormat="1" ht="15" x14ac:dyDescent="0.25">
      <c r="A234" s="452" t="s">
        <v>927</v>
      </c>
      <c r="B234" s="266">
        <v>105000</v>
      </c>
      <c r="C234" s="446"/>
      <c r="D234" s="448">
        <v>0</v>
      </c>
    </row>
    <row r="235" spans="1:4" s="258" customFormat="1" ht="15" x14ac:dyDescent="0.25">
      <c r="A235" s="452" t="s">
        <v>928</v>
      </c>
      <c r="B235" s="266">
        <v>85000</v>
      </c>
      <c r="C235" s="446"/>
      <c r="D235" s="448">
        <v>0</v>
      </c>
    </row>
    <row r="236" spans="1:4" s="258" customFormat="1" ht="15" x14ac:dyDescent="0.25">
      <c r="A236" s="452" t="s">
        <v>929</v>
      </c>
      <c r="B236" s="266">
        <v>208000</v>
      </c>
      <c r="C236" s="446"/>
      <c r="D236" s="448">
        <v>0</v>
      </c>
    </row>
    <row r="237" spans="1:4" s="258" customFormat="1" ht="15" x14ac:dyDescent="0.25">
      <c r="A237" s="452" t="s">
        <v>450</v>
      </c>
      <c r="B237" s="266">
        <v>300000</v>
      </c>
      <c r="C237" s="446"/>
      <c r="D237" s="448">
        <v>0</v>
      </c>
    </row>
    <row r="238" spans="1:4" s="258" customFormat="1" ht="15" x14ac:dyDescent="0.25">
      <c r="A238" s="452" t="s">
        <v>930</v>
      </c>
      <c r="B238" s="266">
        <v>300000</v>
      </c>
      <c r="C238" s="446"/>
      <c r="D238" s="448">
        <v>0</v>
      </c>
    </row>
    <row r="239" spans="1:4" s="258" customFormat="1" ht="15" x14ac:dyDescent="0.25">
      <c r="A239" s="452" t="s">
        <v>931</v>
      </c>
      <c r="B239" s="266">
        <v>300000</v>
      </c>
      <c r="C239" s="446"/>
      <c r="D239" s="448">
        <v>0</v>
      </c>
    </row>
    <row r="240" spans="1:4" s="258" customFormat="1" ht="15" x14ac:dyDescent="0.25">
      <c r="A240" s="452" t="s">
        <v>932</v>
      </c>
      <c r="B240" s="266">
        <v>300000</v>
      </c>
      <c r="C240" s="446"/>
      <c r="D240" s="448">
        <v>0</v>
      </c>
    </row>
    <row r="241" spans="1:4" s="258" customFormat="1" ht="15" x14ac:dyDescent="0.25">
      <c r="A241" s="452" t="s">
        <v>933</v>
      </c>
      <c r="B241" s="266">
        <v>300000</v>
      </c>
      <c r="C241" s="446"/>
      <c r="D241" s="448">
        <v>0</v>
      </c>
    </row>
    <row r="242" spans="1:4" s="258" customFormat="1" ht="15" x14ac:dyDescent="0.25">
      <c r="A242" s="452" t="s">
        <v>499</v>
      </c>
      <c r="B242" s="266">
        <v>96068.46</v>
      </c>
      <c r="C242" s="446"/>
      <c r="D242" s="448">
        <v>0</v>
      </c>
    </row>
    <row r="243" spans="1:4" s="258" customFormat="1" ht="15" x14ac:dyDescent="0.25">
      <c r="A243" s="452" t="s">
        <v>917</v>
      </c>
      <c r="B243" s="266">
        <v>255000</v>
      </c>
      <c r="C243" s="446"/>
      <c r="D243" s="448">
        <v>0</v>
      </c>
    </row>
    <row r="244" spans="1:4" s="258" customFormat="1" ht="15" x14ac:dyDescent="0.25">
      <c r="A244" s="452" t="s">
        <v>341</v>
      </c>
      <c r="B244" s="266">
        <v>200000</v>
      </c>
      <c r="C244" s="446"/>
      <c r="D244" s="448">
        <v>0</v>
      </c>
    </row>
    <row r="245" spans="1:4" s="258" customFormat="1" ht="15" x14ac:dyDescent="0.25">
      <c r="A245" s="452" t="s">
        <v>934</v>
      </c>
      <c r="B245" s="266">
        <v>254012.5</v>
      </c>
      <c r="C245" s="446"/>
      <c r="D245" s="448">
        <v>0</v>
      </c>
    </row>
    <row r="246" spans="1:4" s="258" customFormat="1" ht="15" x14ac:dyDescent="0.25">
      <c r="A246" s="452" t="s">
        <v>372</v>
      </c>
      <c r="B246" s="266">
        <v>228994</v>
      </c>
      <c r="C246" s="446"/>
      <c r="D246" s="448">
        <v>0</v>
      </c>
    </row>
    <row r="247" spans="1:4" s="258" customFormat="1" ht="15" x14ac:dyDescent="0.25">
      <c r="A247" s="452" t="s">
        <v>935</v>
      </c>
      <c r="B247" s="266">
        <v>300000</v>
      </c>
      <c r="C247" s="446"/>
      <c r="D247" s="448">
        <v>0</v>
      </c>
    </row>
    <row r="248" spans="1:4" s="258" customFormat="1" ht="15" x14ac:dyDescent="0.25">
      <c r="A248" s="452" t="s">
        <v>936</v>
      </c>
      <c r="B248" s="266">
        <v>300000</v>
      </c>
      <c r="C248" s="446"/>
      <c r="D248" s="448">
        <v>0</v>
      </c>
    </row>
    <row r="249" spans="1:4" s="258" customFormat="1" ht="15" x14ac:dyDescent="0.25">
      <c r="A249" s="452" t="s">
        <v>380</v>
      </c>
      <c r="B249" s="266">
        <v>110000</v>
      </c>
      <c r="C249" s="446"/>
      <c r="D249" s="448">
        <v>0</v>
      </c>
    </row>
    <row r="250" spans="1:4" s="258" customFormat="1" ht="15" x14ac:dyDescent="0.25">
      <c r="A250" s="452" t="s">
        <v>937</v>
      </c>
      <c r="B250" s="266">
        <v>300000</v>
      </c>
      <c r="C250" s="446"/>
      <c r="D250" s="448">
        <v>0</v>
      </c>
    </row>
    <row r="251" spans="1:4" s="258" customFormat="1" ht="15" x14ac:dyDescent="0.25">
      <c r="A251" s="452" t="s">
        <v>709</v>
      </c>
      <c r="B251" s="266">
        <v>300000</v>
      </c>
      <c r="C251" s="446"/>
      <c r="D251" s="448">
        <v>0</v>
      </c>
    </row>
    <row r="252" spans="1:4" s="258" customFormat="1" ht="15" x14ac:dyDescent="0.25">
      <c r="A252" s="452" t="s">
        <v>393</v>
      </c>
      <c r="B252" s="266">
        <v>150000</v>
      </c>
      <c r="C252" s="446"/>
      <c r="D252" s="448">
        <v>0</v>
      </c>
    </row>
    <row r="253" spans="1:4" s="258" customFormat="1" ht="15" x14ac:dyDescent="0.25">
      <c r="A253" s="452" t="s">
        <v>405</v>
      </c>
      <c r="B253" s="266">
        <v>300000</v>
      </c>
      <c r="C253" s="446"/>
      <c r="D253" s="448">
        <v>0</v>
      </c>
    </row>
    <row r="254" spans="1:4" s="258" customFormat="1" ht="15" x14ac:dyDescent="0.25">
      <c r="A254" s="452" t="s">
        <v>407</v>
      </c>
      <c r="B254" s="266">
        <v>129122</v>
      </c>
      <c r="C254" s="446"/>
      <c r="D254" s="448">
        <v>0</v>
      </c>
    </row>
    <row r="255" spans="1:4" s="258" customFormat="1" ht="15" x14ac:dyDescent="0.25">
      <c r="A255" s="452" t="s">
        <v>418</v>
      </c>
      <c r="B255" s="266">
        <v>300000</v>
      </c>
      <c r="C255" s="446"/>
      <c r="D255" s="448">
        <v>0</v>
      </c>
    </row>
    <row r="256" spans="1:4" s="258" customFormat="1" ht="15" x14ac:dyDescent="0.25">
      <c r="A256" s="452" t="s">
        <v>504</v>
      </c>
      <c r="B256" s="266">
        <v>300000</v>
      </c>
      <c r="C256" s="446"/>
      <c r="D256" s="448">
        <v>0</v>
      </c>
    </row>
    <row r="257" spans="1:4" s="258" customFormat="1" ht="15" x14ac:dyDescent="0.25">
      <c r="A257" s="452" t="s">
        <v>938</v>
      </c>
      <c r="B257" s="266">
        <v>90000</v>
      </c>
      <c r="C257" s="446"/>
      <c r="D257" s="448">
        <v>0</v>
      </c>
    </row>
    <row r="258" spans="1:4" s="258" customFormat="1" ht="15" x14ac:dyDescent="0.25">
      <c r="A258" s="452" t="s">
        <v>939</v>
      </c>
      <c r="B258" s="266">
        <v>273687</v>
      </c>
      <c r="C258" s="446"/>
      <c r="D258" s="448">
        <v>0</v>
      </c>
    </row>
    <row r="259" spans="1:4" s="258" customFormat="1" ht="15" x14ac:dyDescent="0.25">
      <c r="A259" s="452" t="s">
        <v>428</v>
      </c>
      <c r="B259" s="266">
        <v>291126</v>
      </c>
      <c r="C259" s="446"/>
      <c r="D259" s="448">
        <v>0</v>
      </c>
    </row>
    <row r="260" spans="1:4" s="258" customFormat="1" ht="15" x14ac:dyDescent="0.25">
      <c r="A260" s="452" t="s">
        <v>435</v>
      </c>
      <c r="B260" s="266">
        <v>291000</v>
      </c>
      <c r="C260" s="446"/>
      <c r="D260" s="448">
        <v>0</v>
      </c>
    </row>
    <row r="261" spans="1:4" s="258" customFormat="1" ht="15" x14ac:dyDescent="0.25">
      <c r="A261" s="452" t="s">
        <v>940</v>
      </c>
      <c r="B261" s="266">
        <v>139271</v>
      </c>
      <c r="C261" s="446"/>
      <c r="D261" s="448">
        <v>0</v>
      </c>
    </row>
    <row r="262" spans="1:4" s="258" customFormat="1" ht="15.75" thickBot="1" x14ac:dyDescent="0.3">
      <c r="A262" s="462" t="s">
        <v>456</v>
      </c>
      <c r="B262" s="418">
        <v>180000</v>
      </c>
      <c r="C262" s="446"/>
      <c r="D262" s="277">
        <v>0</v>
      </c>
    </row>
    <row r="263" spans="1:4" ht="13.5" thickTop="1" x14ac:dyDescent="0.2"/>
    <row r="264" spans="1:4" ht="13.5" thickBot="1" x14ac:dyDescent="0.25">
      <c r="B264" s="33"/>
      <c r="C264" s="34"/>
      <c r="D264" s="21" t="s">
        <v>2</v>
      </c>
    </row>
    <row r="265" spans="1:4" ht="14.25" thickTop="1" thickBot="1" x14ac:dyDescent="0.25">
      <c r="A265" s="244" t="s">
        <v>4</v>
      </c>
      <c r="B265" s="245" t="s">
        <v>5</v>
      </c>
      <c r="C265" s="199"/>
      <c r="D265" s="246" t="s">
        <v>13</v>
      </c>
    </row>
    <row r="266" spans="1:4" s="258" customFormat="1" ht="15.75" thickTop="1" x14ac:dyDescent="0.25">
      <c r="A266" s="452" t="s">
        <v>465</v>
      </c>
      <c r="B266" s="266">
        <v>209910.8</v>
      </c>
      <c r="C266" s="446"/>
      <c r="D266" s="448">
        <v>0</v>
      </c>
    </row>
    <row r="267" spans="1:4" s="258" customFormat="1" ht="15" x14ac:dyDescent="0.25">
      <c r="A267" s="452" t="s">
        <v>482</v>
      </c>
      <c r="B267" s="266">
        <v>300000</v>
      </c>
      <c r="C267" s="446"/>
      <c r="D267" s="448">
        <v>0</v>
      </c>
    </row>
    <row r="268" spans="1:4" s="258" customFormat="1" ht="15" x14ac:dyDescent="0.25">
      <c r="A268" s="452" t="s">
        <v>332</v>
      </c>
      <c r="B268" s="266">
        <v>150000</v>
      </c>
      <c r="C268" s="446"/>
      <c r="D268" s="448">
        <v>0</v>
      </c>
    </row>
    <row r="269" spans="1:4" s="258" customFormat="1" ht="15" x14ac:dyDescent="0.25">
      <c r="A269" s="452" t="s">
        <v>853</v>
      </c>
      <c r="B269" s="266">
        <v>300000</v>
      </c>
      <c r="C269" s="446"/>
      <c r="D269" s="448">
        <v>0</v>
      </c>
    </row>
    <row r="270" spans="1:4" s="258" customFormat="1" ht="15" x14ac:dyDescent="0.25">
      <c r="A270" s="452" t="s">
        <v>941</v>
      </c>
      <c r="B270" s="266">
        <v>102871.42</v>
      </c>
      <c r="C270" s="446"/>
      <c r="D270" s="448">
        <v>0</v>
      </c>
    </row>
    <row r="271" spans="1:4" s="258" customFormat="1" ht="15" x14ac:dyDescent="0.25">
      <c r="A271" s="452" t="s">
        <v>942</v>
      </c>
      <c r="B271" s="266">
        <v>278835</v>
      </c>
      <c r="C271" s="446"/>
      <c r="D271" s="448">
        <v>0</v>
      </c>
    </row>
    <row r="272" spans="1:4" s="258" customFormat="1" ht="15" x14ac:dyDescent="0.25">
      <c r="A272" s="452" t="s">
        <v>902</v>
      </c>
      <c r="B272" s="266">
        <v>204620</v>
      </c>
      <c r="C272" s="446"/>
      <c r="D272" s="448">
        <v>0</v>
      </c>
    </row>
    <row r="273" spans="1:4" s="258" customFormat="1" ht="15" x14ac:dyDescent="0.25">
      <c r="A273" s="452" t="s">
        <v>903</v>
      </c>
      <c r="B273" s="266">
        <v>225000</v>
      </c>
      <c r="C273" s="446"/>
      <c r="D273" s="448">
        <v>0</v>
      </c>
    </row>
    <row r="274" spans="1:4" s="258" customFormat="1" ht="15" x14ac:dyDescent="0.25">
      <c r="A274" s="452" t="s">
        <v>378</v>
      </c>
      <c r="B274" s="266">
        <v>300000</v>
      </c>
      <c r="C274" s="446"/>
      <c r="D274" s="448">
        <v>0</v>
      </c>
    </row>
    <row r="275" spans="1:4" s="258" customFormat="1" ht="15" x14ac:dyDescent="0.25">
      <c r="A275" s="452" t="s">
        <v>943</v>
      </c>
      <c r="B275" s="266">
        <v>300000</v>
      </c>
      <c r="C275" s="446"/>
      <c r="D275" s="448">
        <v>0</v>
      </c>
    </row>
    <row r="276" spans="1:4" s="258" customFormat="1" ht="15" x14ac:dyDescent="0.25">
      <c r="A276" s="452" t="s">
        <v>386</v>
      </c>
      <c r="B276" s="266">
        <v>279082</v>
      </c>
      <c r="C276" s="446"/>
      <c r="D276" s="448">
        <v>0</v>
      </c>
    </row>
    <row r="277" spans="1:4" s="258" customFormat="1" ht="15" x14ac:dyDescent="0.25">
      <c r="A277" s="452" t="s">
        <v>905</v>
      </c>
      <c r="B277" s="266">
        <v>300000</v>
      </c>
      <c r="C277" s="446"/>
      <c r="D277" s="448">
        <v>0</v>
      </c>
    </row>
    <row r="278" spans="1:4" s="258" customFormat="1" ht="15" x14ac:dyDescent="0.25">
      <c r="A278" s="452" t="s">
        <v>395</v>
      </c>
      <c r="B278" s="266">
        <v>150000</v>
      </c>
      <c r="C278" s="446"/>
      <c r="D278" s="448">
        <v>0</v>
      </c>
    </row>
    <row r="279" spans="1:4" s="258" customFormat="1" ht="15" x14ac:dyDescent="0.25">
      <c r="A279" s="452" t="s">
        <v>944</v>
      </c>
      <c r="B279" s="266">
        <v>300000</v>
      </c>
      <c r="C279" s="446"/>
      <c r="D279" s="448">
        <v>0</v>
      </c>
    </row>
    <row r="280" spans="1:4" s="258" customFormat="1" ht="15" x14ac:dyDescent="0.25">
      <c r="A280" s="452" t="s">
        <v>396</v>
      </c>
      <c r="B280" s="266">
        <v>300000</v>
      </c>
      <c r="C280" s="446"/>
      <c r="D280" s="448">
        <v>0</v>
      </c>
    </row>
    <row r="281" spans="1:4" s="258" customFormat="1" ht="15" x14ac:dyDescent="0.25">
      <c r="A281" s="452" t="s">
        <v>848</v>
      </c>
      <c r="B281" s="266">
        <v>300000</v>
      </c>
      <c r="C281" s="446"/>
      <c r="D281" s="448">
        <v>0</v>
      </c>
    </row>
    <row r="282" spans="1:4" s="258" customFormat="1" ht="15" x14ac:dyDescent="0.25">
      <c r="A282" s="452" t="s">
        <v>945</v>
      </c>
      <c r="B282" s="266">
        <v>258667</v>
      </c>
      <c r="C282" s="446"/>
      <c r="D282" s="325">
        <v>0</v>
      </c>
    </row>
    <row r="283" spans="1:4" s="258" customFormat="1" ht="15" x14ac:dyDescent="0.25">
      <c r="A283" s="447" t="s">
        <v>946</v>
      </c>
      <c r="B283" s="416">
        <v>98000</v>
      </c>
      <c r="C283" s="446"/>
      <c r="D283" s="464">
        <v>0</v>
      </c>
    </row>
    <row r="284" spans="1:4" s="258" customFormat="1" ht="15" x14ac:dyDescent="0.25">
      <c r="A284" s="452" t="s">
        <v>947</v>
      </c>
      <c r="B284" s="266">
        <v>300000</v>
      </c>
      <c r="C284" s="446"/>
      <c r="D284" s="448">
        <v>0</v>
      </c>
    </row>
    <row r="285" spans="1:4" s="258" customFormat="1" ht="15" x14ac:dyDescent="0.25">
      <c r="A285" s="452" t="s">
        <v>895</v>
      </c>
      <c r="B285" s="266">
        <v>240000</v>
      </c>
      <c r="C285" s="446"/>
      <c r="D285" s="448">
        <v>0</v>
      </c>
    </row>
    <row r="286" spans="1:4" s="258" customFormat="1" ht="15" x14ac:dyDescent="0.25">
      <c r="A286" s="452" t="s">
        <v>948</v>
      </c>
      <c r="B286" s="266">
        <v>157633</v>
      </c>
      <c r="C286" s="446"/>
      <c r="D286" s="448">
        <v>0</v>
      </c>
    </row>
    <row r="287" spans="1:4" s="258" customFormat="1" ht="15" x14ac:dyDescent="0.25">
      <c r="A287" s="452" t="s">
        <v>446</v>
      </c>
      <c r="B287" s="266">
        <v>220017.72</v>
      </c>
      <c r="C287" s="446"/>
      <c r="D287" s="448">
        <v>0</v>
      </c>
    </row>
    <row r="288" spans="1:4" s="258" customFormat="1" ht="15" x14ac:dyDescent="0.25">
      <c r="A288" s="452" t="s">
        <v>448</v>
      </c>
      <c r="B288" s="266">
        <v>153060.5</v>
      </c>
      <c r="C288" s="446"/>
      <c r="D288" s="448">
        <v>0</v>
      </c>
    </row>
    <row r="289" spans="1:4" s="258" customFormat="1" ht="15" x14ac:dyDescent="0.25">
      <c r="A289" s="452" t="s">
        <v>497</v>
      </c>
      <c r="B289" s="266">
        <v>300000</v>
      </c>
      <c r="C289" s="446"/>
      <c r="D289" s="448">
        <v>0</v>
      </c>
    </row>
    <row r="290" spans="1:4" s="258" customFormat="1" ht="15" x14ac:dyDescent="0.25">
      <c r="A290" s="452" t="s">
        <v>949</v>
      </c>
      <c r="B290" s="266">
        <v>300000</v>
      </c>
      <c r="C290" s="446"/>
      <c r="D290" s="448">
        <v>0</v>
      </c>
    </row>
    <row r="291" spans="1:4" s="258" customFormat="1" ht="15" x14ac:dyDescent="0.25">
      <c r="A291" s="452" t="s">
        <v>457</v>
      </c>
      <c r="B291" s="266">
        <v>300000</v>
      </c>
      <c r="C291" s="446"/>
      <c r="D291" s="448">
        <v>0</v>
      </c>
    </row>
    <row r="292" spans="1:4" s="258" customFormat="1" ht="15" x14ac:dyDescent="0.25">
      <c r="A292" s="452" t="s">
        <v>854</v>
      </c>
      <c r="B292" s="266">
        <v>158259.6</v>
      </c>
      <c r="C292" s="446"/>
      <c r="D292" s="448">
        <v>0</v>
      </c>
    </row>
    <row r="293" spans="1:4" s="258" customFormat="1" ht="15" x14ac:dyDescent="0.25">
      <c r="A293" s="452" t="s">
        <v>330</v>
      </c>
      <c r="B293" s="266">
        <v>124267</v>
      </c>
      <c r="C293" s="446"/>
      <c r="D293" s="448">
        <v>0</v>
      </c>
    </row>
    <row r="294" spans="1:4" s="258" customFormat="1" ht="15" x14ac:dyDescent="0.25">
      <c r="A294" s="452" t="s">
        <v>344</v>
      </c>
      <c r="B294" s="266">
        <v>300000</v>
      </c>
      <c r="C294" s="446"/>
      <c r="D294" s="448">
        <v>0</v>
      </c>
    </row>
    <row r="295" spans="1:4" s="258" customFormat="1" ht="15" x14ac:dyDescent="0.25">
      <c r="A295" s="452" t="s">
        <v>950</v>
      </c>
      <c r="B295" s="266">
        <v>166848.92000000001</v>
      </c>
      <c r="C295" s="446"/>
      <c r="D295" s="448">
        <v>0</v>
      </c>
    </row>
    <row r="296" spans="1:4" s="258" customFormat="1" ht="15" x14ac:dyDescent="0.25">
      <c r="A296" s="452" t="s">
        <v>951</v>
      </c>
      <c r="B296" s="266">
        <v>300000</v>
      </c>
      <c r="C296" s="446"/>
      <c r="D296" s="448">
        <v>0</v>
      </c>
    </row>
    <row r="297" spans="1:4" s="258" customFormat="1" ht="15" x14ac:dyDescent="0.25">
      <c r="A297" s="452" t="s">
        <v>731</v>
      </c>
      <c r="B297" s="266">
        <v>300000</v>
      </c>
      <c r="C297" s="446"/>
      <c r="D297" s="448">
        <v>0</v>
      </c>
    </row>
    <row r="298" spans="1:4" s="258" customFormat="1" ht="15" x14ac:dyDescent="0.25">
      <c r="A298" s="452" t="s">
        <v>490</v>
      </c>
      <c r="B298" s="266">
        <v>268727</v>
      </c>
      <c r="C298" s="446"/>
      <c r="D298" s="448">
        <v>0</v>
      </c>
    </row>
    <row r="299" spans="1:4" s="258" customFormat="1" ht="15" x14ac:dyDescent="0.25">
      <c r="A299" s="452" t="s">
        <v>725</v>
      </c>
      <c r="B299" s="266">
        <v>284000</v>
      </c>
      <c r="C299" s="446"/>
      <c r="D299" s="448">
        <v>0</v>
      </c>
    </row>
    <row r="300" spans="1:4" s="258" customFormat="1" ht="15" x14ac:dyDescent="0.25">
      <c r="A300" s="452" t="s">
        <v>491</v>
      </c>
      <c r="B300" s="266">
        <v>300000</v>
      </c>
      <c r="C300" s="446"/>
      <c r="D300" s="448">
        <v>0</v>
      </c>
    </row>
    <row r="301" spans="1:4" s="258" customFormat="1" ht="15" x14ac:dyDescent="0.25">
      <c r="A301" s="452" t="s">
        <v>952</v>
      </c>
      <c r="B301" s="266">
        <v>250000</v>
      </c>
      <c r="C301" s="446"/>
      <c r="D301" s="448">
        <v>0</v>
      </c>
    </row>
    <row r="302" spans="1:4" s="258" customFormat="1" ht="15" x14ac:dyDescent="0.25">
      <c r="A302" s="452" t="s">
        <v>712</v>
      </c>
      <c r="B302" s="266">
        <v>120000</v>
      </c>
      <c r="C302" s="446"/>
      <c r="D302" s="448">
        <v>0</v>
      </c>
    </row>
    <row r="303" spans="1:4" s="258" customFormat="1" ht="15" x14ac:dyDescent="0.25">
      <c r="A303" s="452" t="s">
        <v>383</v>
      </c>
      <c r="B303" s="266">
        <v>196000</v>
      </c>
      <c r="C303" s="446"/>
      <c r="D303" s="448">
        <v>0</v>
      </c>
    </row>
    <row r="304" spans="1:4" s="258" customFormat="1" ht="15" x14ac:dyDescent="0.25">
      <c r="A304" s="452" t="s">
        <v>953</v>
      </c>
      <c r="B304" s="266">
        <v>300000</v>
      </c>
      <c r="C304" s="446"/>
      <c r="D304" s="448">
        <v>0</v>
      </c>
    </row>
    <row r="305" spans="1:4" s="258" customFormat="1" ht="15" x14ac:dyDescent="0.25">
      <c r="A305" s="452" t="s">
        <v>401</v>
      </c>
      <c r="B305" s="266">
        <v>300000</v>
      </c>
      <c r="C305" s="446"/>
      <c r="D305" s="448">
        <v>0</v>
      </c>
    </row>
    <row r="306" spans="1:4" s="258" customFormat="1" ht="15" x14ac:dyDescent="0.25">
      <c r="A306" s="452" t="s">
        <v>403</v>
      </c>
      <c r="B306" s="266">
        <v>181000</v>
      </c>
      <c r="C306" s="446"/>
      <c r="D306" s="448">
        <v>0</v>
      </c>
    </row>
    <row r="307" spans="1:4" s="258" customFormat="1" ht="15" x14ac:dyDescent="0.25">
      <c r="A307" s="452" t="s">
        <v>404</v>
      </c>
      <c r="B307" s="266">
        <v>215609</v>
      </c>
      <c r="C307" s="446"/>
      <c r="D307" s="448">
        <v>0</v>
      </c>
    </row>
    <row r="308" spans="1:4" s="258" customFormat="1" ht="15" x14ac:dyDescent="0.25">
      <c r="A308" s="452" t="s">
        <v>416</v>
      </c>
      <c r="B308" s="266">
        <v>49472</v>
      </c>
      <c r="C308" s="446"/>
      <c r="D308" s="448">
        <v>0</v>
      </c>
    </row>
    <row r="309" spans="1:4" s="258" customFormat="1" ht="15" x14ac:dyDescent="0.25">
      <c r="A309" s="452" t="s">
        <v>954</v>
      </c>
      <c r="B309" s="266">
        <v>211075</v>
      </c>
      <c r="C309" s="446"/>
      <c r="D309" s="448">
        <v>0</v>
      </c>
    </row>
    <row r="310" spans="1:4" s="258" customFormat="1" ht="15" x14ac:dyDescent="0.25">
      <c r="A310" s="452" t="s">
        <v>730</v>
      </c>
      <c r="B310" s="266">
        <v>270000</v>
      </c>
      <c r="C310" s="446"/>
      <c r="D310" s="448">
        <v>0</v>
      </c>
    </row>
    <row r="311" spans="1:4" s="258" customFormat="1" ht="15" x14ac:dyDescent="0.25">
      <c r="A311" s="452" t="s">
        <v>955</v>
      </c>
      <c r="B311" s="266">
        <v>298271</v>
      </c>
      <c r="C311" s="446"/>
      <c r="D311" s="448">
        <v>0</v>
      </c>
    </row>
    <row r="312" spans="1:4" s="258" customFormat="1" ht="15" x14ac:dyDescent="0.25">
      <c r="A312" s="452" t="s">
        <v>724</v>
      </c>
      <c r="B312" s="266">
        <v>249942</v>
      </c>
      <c r="C312" s="446"/>
      <c r="D312" s="448">
        <v>0</v>
      </c>
    </row>
    <row r="313" spans="1:4" s="258" customFormat="1" ht="15" x14ac:dyDescent="0.25">
      <c r="A313" s="452" t="s">
        <v>956</v>
      </c>
      <c r="B313" s="266">
        <v>261053</v>
      </c>
      <c r="C313" s="446"/>
      <c r="D313" s="448">
        <v>0</v>
      </c>
    </row>
    <row r="314" spans="1:4" s="258" customFormat="1" ht="15.75" thickBot="1" x14ac:dyDescent="0.3">
      <c r="A314" s="462" t="s">
        <v>957</v>
      </c>
      <c r="B314" s="418">
        <v>184044.6</v>
      </c>
      <c r="C314" s="446"/>
      <c r="D314" s="277">
        <v>0</v>
      </c>
    </row>
    <row r="315" spans="1:4" s="268" customFormat="1" ht="15.75" thickTop="1" x14ac:dyDescent="0.25">
      <c r="A315" s="461"/>
      <c r="B315" s="417"/>
      <c r="C315" s="446"/>
      <c r="D315" s="427"/>
    </row>
    <row r="316" spans="1:4" ht="13.5" thickBot="1" x14ac:dyDescent="0.25">
      <c r="B316" s="33"/>
      <c r="C316" s="34"/>
      <c r="D316" s="21" t="s">
        <v>2</v>
      </c>
    </row>
    <row r="317" spans="1:4" ht="14.25" thickTop="1" thickBot="1" x14ac:dyDescent="0.25">
      <c r="A317" s="244" t="s">
        <v>4</v>
      </c>
      <c r="B317" s="245" t="s">
        <v>5</v>
      </c>
      <c r="C317" s="199"/>
      <c r="D317" s="246" t="s">
        <v>13</v>
      </c>
    </row>
    <row r="318" spans="1:4" s="258" customFormat="1" ht="15.75" thickTop="1" x14ac:dyDescent="0.25">
      <c r="A318" s="447" t="s">
        <v>739</v>
      </c>
      <c r="B318" s="416">
        <v>105000</v>
      </c>
      <c r="C318" s="446"/>
      <c r="D318" s="464">
        <v>0</v>
      </c>
    </row>
    <row r="319" spans="1:4" s="258" customFormat="1" ht="15" x14ac:dyDescent="0.25">
      <c r="A319" s="452" t="s">
        <v>958</v>
      </c>
      <c r="B319" s="266">
        <v>300000</v>
      </c>
      <c r="C319" s="446"/>
      <c r="D319" s="448">
        <v>0</v>
      </c>
    </row>
    <row r="320" spans="1:4" s="258" customFormat="1" ht="15" x14ac:dyDescent="0.25">
      <c r="A320" s="452" t="s">
        <v>714</v>
      </c>
      <c r="B320" s="266">
        <v>261000</v>
      </c>
      <c r="C320" s="446"/>
      <c r="D320" s="448">
        <v>0</v>
      </c>
    </row>
    <row r="321" spans="1:4" s="258" customFormat="1" ht="15" x14ac:dyDescent="0.25">
      <c r="A321" s="452" t="s">
        <v>443</v>
      </c>
      <c r="B321" s="266">
        <v>199682</v>
      </c>
      <c r="C321" s="446"/>
      <c r="D321" s="448">
        <v>0</v>
      </c>
    </row>
    <row r="322" spans="1:4" s="258" customFormat="1" ht="15" x14ac:dyDescent="0.25">
      <c r="A322" s="452" t="s">
        <v>716</v>
      </c>
      <c r="B322" s="266">
        <v>300000</v>
      </c>
      <c r="C322" s="446"/>
      <c r="D322" s="448">
        <v>0</v>
      </c>
    </row>
    <row r="323" spans="1:4" s="258" customFormat="1" ht="15" x14ac:dyDescent="0.25">
      <c r="A323" s="452" t="s">
        <v>959</v>
      </c>
      <c r="B323" s="266">
        <v>288474</v>
      </c>
      <c r="C323" s="446"/>
      <c r="D323" s="448">
        <v>0</v>
      </c>
    </row>
    <row r="324" spans="1:4" s="258" customFormat="1" ht="15" x14ac:dyDescent="0.25">
      <c r="A324" s="452" t="s">
        <v>458</v>
      </c>
      <c r="B324" s="266">
        <v>300000</v>
      </c>
      <c r="C324" s="446"/>
      <c r="D324" s="448">
        <v>0</v>
      </c>
    </row>
    <row r="325" spans="1:4" s="258" customFormat="1" ht="15" x14ac:dyDescent="0.25">
      <c r="A325" s="452" t="s">
        <v>466</v>
      </c>
      <c r="B325" s="266">
        <v>300000</v>
      </c>
      <c r="C325" s="446"/>
      <c r="D325" s="448">
        <v>0</v>
      </c>
    </row>
    <row r="326" spans="1:4" s="258" customFormat="1" ht="15" x14ac:dyDescent="0.25">
      <c r="A326" s="452" t="s">
        <v>960</v>
      </c>
      <c r="B326" s="266">
        <v>240000</v>
      </c>
      <c r="C326" s="446"/>
      <c r="D326" s="448">
        <v>0</v>
      </c>
    </row>
    <row r="327" spans="1:4" s="258" customFormat="1" ht="15" x14ac:dyDescent="0.25">
      <c r="A327" s="452" t="s">
        <v>961</v>
      </c>
      <c r="B327" s="266">
        <v>211902</v>
      </c>
      <c r="C327" s="446"/>
      <c r="D327" s="448">
        <v>0</v>
      </c>
    </row>
    <row r="328" spans="1:4" s="258" customFormat="1" ht="15" x14ac:dyDescent="0.25">
      <c r="A328" s="452" t="s">
        <v>472</v>
      </c>
      <c r="B328" s="266">
        <v>300000</v>
      </c>
      <c r="C328" s="446"/>
      <c r="D328" s="448">
        <v>0</v>
      </c>
    </row>
    <row r="329" spans="1:4" s="258" customFormat="1" ht="15.75" thickBot="1" x14ac:dyDescent="0.3">
      <c r="A329" s="453" t="s">
        <v>484</v>
      </c>
      <c r="B329" s="418">
        <v>300000</v>
      </c>
      <c r="C329" s="446"/>
      <c r="D329" s="448">
        <v>0</v>
      </c>
    </row>
    <row r="330" spans="1:4" s="258" customFormat="1" ht="16.5" thickTop="1" thickBot="1" x14ac:dyDescent="0.3">
      <c r="A330" s="317" t="s">
        <v>6</v>
      </c>
      <c r="B330" s="455">
        <f>SUM(B200:B329)</f>
        <v>28385468.550000004</v>
      </c>
      <c r="C330" s="454"/>
      <c r="D330" s="460">
        <f>SUM(D200:D329)</f>
        <v>0</v>
      </c>
    </row>
    <row r="331" spans="1:4" ht="13.5" thickTop="1" x14ac:dyDescent="0.2">
      <c r="A331" s="31"/>
      <c r="B331" s="19"/>
      <c r="C331" s="30"/>
      <c r="D331" s="19"/>
    </row>
    <row r="332" spans="1:4" ht="15" x14ac:dyDescent="0.25">
      <c r="A332" s="404" t="s">
        <v>1136</v>
      </c>
      <c r="B332" s="19"/>
      <c r="C332" s="30"/>
      <c r="D332" s="19"/>
    </row>
    <row r="333" spans="1:4" ht="13.5" thickBot="1" x14ac:dyDescent="0.25">
      <c r="B333" s="33"/>
      <c r="C333" s="34"/>
      <c r="D333" s="21" t="s">
        <v>2</v>
      </c>
    </row>
    <row r="334" spans="1:4" ht="14.25" thickTop="1" thickBot="1" x14ac:dyDescent="0.25">
      <c r="A334" s="244" t="s">
        <v>4</v>
      </c>
      <c r="B334" s="245" t="s">
        <v>5</v>
      </c>
      <c r="C334" s="199"/>
      <c r="D334" s="246" t="s">
        <v>13</v>
      </c>
    </row>
    <row r="335" spans="1:4" s="258" customFormat="1" ht="15.75" thickTop="1" x14ac:dyDescent="0.25">
      <c r="A335" s="452" t="s">
        <v>366</v>
      </c>
      <c r="B335" s="465">
        <v>0</v>
      </c>
      <c r="C335" s="446"/>
      <c r="D335" s="325">
        <v>0</v>
      </c>
    </row>
    <row r="336" spans="1:4" s="258" customFormat="1" ht="15" x14ac:dyDescent="0.25">
      <c r="A336" s="452" t="s">
        <v>962</v>
      </c>
      <c r="B336" s="266">
        <v>44988</v>
      </c>
      <c r="C336" s="446"/>
      <c r="D336" s="448">
        <v>0</v>
      </c>
    </row>
    <row r="337" spans="1:4" s="258" customFormat="1" ht="15" x14ac:dyDescent="0.25">
      <c r="A337" s="452" t="s">
        <v>908</v>
      </c>
      <c r="B337" s="266">
        <v>82500</v>
      </c>
      <c r="C337" s="446"/>
      <c r="D337" s="448">
        <v>0</v>
      </c>
    </row>
    <row r="338" spans="1:4" s="258" customFormat="1" ht="15" x14ac:dyDescent="0.25">
      <c r="A338" s="452" t="s">
        <v>963</v>
      </c>
      <c r="B338" s="266">
        <v>42350</v>
      </c>
      <c r="C338" s="446"/>
      <c r="D338" s="448">
        <v>0</v>
      </c>
    </row>
    <row r="339" spans="1:4" s="258" customFormat="1" ht="15.75" thickBot="1" x14ac:dyDescent="0.3">
      <c r="A339" s="453" t="s">
        <v>964</v>
      </c>
      <c r="B339" s="340">
        <v>0</v>
      </c>
      <c r="C339" s="446"/>
      <c r="D339" s="448">
        <v>0</v>
      </c>
    </row>
    <row r="340" spans="1:4" s="258" customFormat="1" ht="16.5" thickTop="1" thickBot="1" x14ac:dyDescent="0.3">
      <c r="A340" s="317" t="s">
        <v>6</v>
      </c>
      <c r="B340" s="459">
        <f>SUM(B335:B339)</f>
        <v>169838</v>
      </c>
      <c r="C340" s="454"/>
      <c r="D340" s="460">
        <f>SUM(D335:D339)</f>
        <v>0</v>
      </c>
    </row>
    <row r="341" spans="1:4" ht="13.5" thickTop="1" x14ac:dyDescent="0.2">
      <c r="A341" s="31"/>
      <c r="B341" s="19"/>
      <c r="C341" s="30"/>
      <c r="D341" s="19"/>
    </row>
    <row r="342" spans="1:4" ht="15.75" customHeight="1" x14ac:dyDescent="0.25">
      <c r="A342" s="639" t="s">
        <v>1137</v>
      </c>
      <c r="B342" s="639"/>
      <c r="C342" s="639"/>
      <c r="D342" s="639"/>
    </row>
    <row r="343" spans="1:4" ht="15" x14ac:dyDescent="0.25">
      <c r="A343" s="404" t="s">
        <v>1138</v>
      </c>
      <c r="B343" s="19"/>
      <c r="C343" s="30"/>
      <c r="D343" s="19"/>
    </row>
    <row r="344" spans="1:4" ht="13.5" thickBot="1" x14ac:dyDescent="0.25">
      <c r="B344" s="33"/>
      <c r="C344" s="34"/>
      <c r="D344" s="21" t="s">
        <v>2</v>
      </c>
    </row>
    <row r="345" spans="1:4" ht="14.25" thickTop="1" thickBot="1" x14ac:dyDescent="0.25">
      <c r="A345" s="244" t="s">
        <v>4</v>
      </c>
      <c r="B345" s="245" t="s">
        <v>5</v>
      </c>
      <c r="C345" s="199"/>
      <c r="D345" s="246" t="s">
        <v>13</v>
      </c>
    </row>
    <row r="346" spans="1:4" s="258" customFormat="1" ht="15.75" thickTop="1" x14ac:dyDescent="0.25">
      <c r="A346" s="452" t="s">
        <v>236</v>
      </c>
      <c r="B346" s="266">
        <v>93309.5</v>
      </c>
      <c r="C346" s="446"/>
      <c r="D346" s="448">
        <v>0</v>
      </c>
    </row>
    <row r="347" spans="1:4" s="258" customFormat="1" ht="15" x14ac:dyDescent="0.25">
      <c r="A347" s="452" t="s">
        <v>237</v>
      </c>
      <c r="B347" s="266">
        <v>110651.4</v>
      </c>
      <c r="C347" s="446"/>
      <c r="D347" s="448">
        <v>0</v>
      </c>
    </row>
    <row r="348" spans="1:4" s="258" customFormat="1" ht="15" x14ac:dyDescent="0.25">
      <c r="A348" s="452" t="s">
        <v>238</v>
      </c>
      <c r="B348" s="266">
        <v>119913</v>
      </c>
      <c r="C348" s="446"/>
      <c r="D348" s="448">
        <v>0</v>
      </c>
    </row>
    <row r="349" spans="1:4" s="258" customFormat="1" ht="15" x14ac:dyDescent="0.25">
      <c r="A349" s="452" t="s">
        <v>239</v>
      </c>
      <c r="B349" s="266">
        <v>105418.2</v>
      </c>
      <c r="C349" s="446"/>
      <c r="D349" s="448">
        <v>0</v>
      </c>
    </row>
    <row r="350" spans="1:4" s="258" customFormat="1" ht="15" x14ac:dyDescent="0.25">
      <c r="A350" s="452" t="s">
        <v>240</v>
      </c>
      <c r="B350" s="266">
        <v>119872.2</v>
      </c>
      <c r="C350" s="446"/>
      <c r="D350" s="448">
        <v>0</v>
      </c>
    </row>
    <row r="351" spans="1:4" s="258" customFormat="1" ht="15" x14ac:dyDescent="0.25">
      <c r="A351" s="452" t="s">
        <v>241</v>
      </c>
      <c r="B351" s="266">
        <v>119913</v>
      </c>
      <c r="C351" s="446"/>
      <c r="D351" s="448">
        <v>0</v>
      </c>
    </row>
    <row r="352" spans="1:4" s="258" customFormat="1" ht="15" x14ac:dyDescent="0.25">
      <c r="A352" s="452" t="s">
        <v>242</v>
      </c>
      <c r="B352" s="266">
        <v>116929.2</v>
      </c>
      <c r="C352" s="446"/>
      <c r="D352" s="448">
        <v>0</v>
      </c>
    </row>
    <row r="353" spans="1:4" s="258" customFormat="1" ht="15" x14ac:dyDescent="0.25">
      <c r="A353" s="452" t="s">
        <v>243</v>
      </c>
      <c r="B353" s="266">
        <v>119913</v>
      </c>
      <c r="C353" s="446"/>
      <c r="D353" s="448">
        <v>0</v>
      </c>
    </row>
    <row r="354" spans="1:4" s="258" customFormat="1" ht="15" x14ac:dyDescent="0.25">
      <c r="A354" s="452" t="s">
        <v>244</v>
      </c>
      <c r="B354" s="266">
        <v>120000</v>
      </c>
      <c r="C354" s="446"/>
      <c r="D354" s="448">
        <v>0</v>
      </c>
    </row>
    <row r="355" spans="1:4" s="258" customFormat="1" ht="15" x14ac:dyDescent="0.25">
      <c r="A355" s="452" t="s">
        <v>245</v>
      </c>
      <c r="B355" s="266">
        <v>120000</v>
      </c>
      <c r="C355" s="446"/>
      <c r="D355" s="448">
        <v>0</v>
      </c>
    </row>
    <row r="356" spans="1:4" s="258" customFormat="1" ht="15" x14ac:dyDescent="0.25">
      <c r="A356" s="452" t="s">
        <v>246</v>
      </c>
      <c r="B356" s="266">
        <v>119790</v>
      </c>
      <c r="C356" s="446"/>
      <c r="D356" s="448">
        <v>0</v>
      </c>
    </row>
    <row r="357" spans="1:4" s="258" customFormat="1" ht="15" x14ac:dyDescent="0.25">
      <c r="A357" s="452" t="s">
        <v>247</v>
      </c>
      <c r="B357" s="266">
        <v>119400</v>
      </c>
      <c r="C357" s="446"/>
      <c r="D357" s="448">
        <v>0</v>
      </c>
    </row>
    <row r="358" spans="1:4" s="258" customFormat="1" ht="15" x14ac:dyDescent="0.25">
      <c r="A358" s="452" t="s">
        <v>248</v>
      </c>
      <c r="B358" s="266">
        <v>90000</v>
      </c>
      <c r="C358" s="446"/>
      <c r="D358" s="448">
        <v>0</v>
      </c>
    </row>
    <row r="359" spans="1:4" s="258" customFormat="1" ht="15" x14ac:dyDescent="0.25">
      <c r="A359" s="452" t="s">
        <v>249</v>
      </c>
      <c r="B359" s="266">
        <v>61983</v>
      </c>
      <c r="C359" s="446"/>
      <c r="D359" s="448">
        <v>0</v>
      </c>
    </row>
    <row r="360" spans="1:4" s="258" customFormat="1" ht="15" x14ac:dyDescent="0.25">
      <c r="A360" s="452" t="s">
        <v>250</v>
      </c>
      <c r="B360" s="266">
        <v>107204.4</v>
      </c>
      <c r="C360" s="446"/>
      <c r="D360" s="448">
        <v>0</v>
      </c>
    </row>
    <row r="361" spans="1:4" s="258" customFormat="1" ht="15" x14ac:dyDescent="0.25">
      <c r="A361" s="452" t="s">
        <v>251</v>
      </c>
      <c r="B361" s="266">
        <v>120000</v>
      </c>
      <c r="C361" s="446"/>
      <c r="D361" s="448">
        <v>0</v>
      </c>
    </row>
    <row r="362" spans="1:4" s="258" customFormat="1" ht="15.75" thickBot="1" x14ac:dyDescent="0.3">
      <c r="A362" s="453" t="s">
        <v>252</v>
      </c>
      <c r="B362" s="340">
        <v>70584.84</v>
      </c>
      <c r="C362" s="446"/>
      <c r="D362" s="448">
        <v>0</v>
      </c>
    </row>
    <row r="363" spans="1:4" s="258" customFormat="1" ht="16.5" thickTop="1" thickBot="1" x14ac:dyDescent="0.3">
      <c r="A363" s="317" t="s">
        <v>6</v>
      </c>
      <c r="B363" s="459">
        <f>SUM(B346:B362)</f>
        <v>1834881.74</v>
      </c>
      <c r="C363" s="454"/>
      <c r="D363" s="460">
        <f>SUM(D346:D362)</f>
        <v>0</v>
      </c>
    </row>
    <row r="364" spans="1:4" ht="13.5" thickTop="1" x14ac:dyDescent="0.2">
      <c r="A364" s="31"/>
      <c r="B364" s="19"/>
      <c r="C364" s="30"/>
      <c r="D364" s="19"/>
    </row>
    <row r="365" spans="1:4" x14ac:dyDescent="0.2">
      <c r="A365" s="31"/>
      <c r="B365" s="19"/>
      <c r="C365" s="30"/>
      <c r="D365" s="19"/>
    </row>
    <row r="366" spans="1:4" x14ac:dyDescent="0.2">
      <c r="A366" s="31"/>
      <c r="B366" s="19"/>
      <c r="C366" s="30"/>
      <c r="D366" s="19"/>
    </row>
    <row r="367" spans="1:4" x14ac:dyDescent="0.2">
      <c r="A367" s="31"/>
      <c r="B367" s="19"/>
      <c r="C367" s="30"/>
      <c r="D367" s="19"/>
    </row>
    <row r="368" spans="1:4" x14ac:dyDescent="0.2">
      <c r="A368" s="31"/>
      <c r="B368" s="19"/>
      <c r="C368" s="30"/>
      <c r="D368" s="19"/>
    </row>
    <row r="369" spans="1:4" x14ac:dyDescent="0.2">
      <c r="A369" s="31"/>
      <c r="B369" s="19"/>
      <c r="C369" s="30"/>
      <c r="D369" s="19"/>
    </row>
    <row r="370" spans="1:4" ht="15" x14ac:dyDescent="0.25">
      <c r="A370" s="404" t="s">
        <v>1139</v>
      </c>
      <c r="B370" s="19"/>
      <c r="C370" s="30"/>
      <c r="D370" s="19"/>
    </row>
    <row r="371" spans="1:4" ht="13.5" thickBot="1" x14ac:dyDescent="0.25">
      <c r="B371" s="33"/>
      <c r="C371" s="34"/>
      <c r="D371" s="21" t="s">
        <v>2</v>
      </c>
    </row>
    <row r="372" spans="1:4" ht="14.25" thickTop="1" thickBot="1" x14ac:dyDescent="0.25">
      <c r="A372" s="244" t="s">
        <v>4</v>
      </c>
      <c r="B372" s="245" t="s">
        <v>5</v>
      </c>
      <c r="C372" s="199"/>
      <c r="D372" s="246" t="s">
        <v>13</v>
      </c>
    </row>
    <row r="373" spans="1:4" s="258" customFormat="1" ht="16.5" thickTop="1" thickBot="1" x14ac:dyDescent="0.3">
      <c r="A373" s="452" t="s">
        <v>253</v>
      </c>
      <c r="B373" s="266">
        <v>70311</v>
      </c>
      <c r="C373" s="446"/>
      <c r="D373" s="466">
        <v>0</v>
      </c>
    </row>
    <row r="374" spans="1:4" s="258" customFormat="1" ht="15" hidden="1" x14ac:dyDescent="0.25">
      <c r="A374" s="452"/>
      <c r="B374" s="266"/>
      <c r="C374" s="446"/>
      <c r="D374" s="408"/>
    </row>
    <row r="375" spans="1:4" s="258" customFormat="1" ht="15.75" hidden="1" thickBot="1" x14ac:dyDescent="0.3">
      <c r="A375" s="467"/>
      <c r="B375" s="468"/>
      <c r="C375" s="446"/>
      <c r="D375" s="277"/>
    </row>
    <row r="376" spans="1:4" s="258" customFormat="1" ht="16.5" thickTop="1" thickBot="1" x14ac:dyDescent="0.3">
      <c r="A376" s="317" t="s">
        <v>6</v>
      </c>
      <c r="B376" s="459">
        <f>SUM(B373:B375)</f>
        <v>70311</v>
      </c>
      <c r="C376" s="454"/>
      <c r="D376" s="456">
        <f>SUM(D373)</f>
        <v>0</v>
      </c>
    </row>
    <row r="377" spans="1:4" ht="14.25" thickTop="1" thickBot="1" x14ac:dyDescent="0.25">
      <c r="A377" s="31"/>
      <c r="B377" s="19"/>
      <c r="C377" s="30"/>
      <c r="D377" s="19"/>
    </row>
    <row r="378" spans="1:4" s="226" customFormat="1" ht="24.95" customHeight="1" thickTop="1" thickBot="1" x14ac:dyDescent="0.25">
      <c r="A378" s="269" t="s">
        <v>227</v>
      </c>
      <c r="B378" s="270">
        <f>B376+B363+B340+B330+B193+B142+B63+B43+B54+B35+B26+B8</f>
        <v>52803983.290000007</v>
      </c>
      <c r="C378" s="225"/>
      <c r="D378" s="271">
        <f>D376+D363+D340+D330+D193+D142+D63+D43+D54+D35+D26+D8</f>
        <v>2618</v>
      </c>
    </row>
    <row r="379" spans="1:4" ht="13.5" thickTop="1" x14ac:dyDescent="0.2">
      <c r="B379" s="253">
        <v>1925000</v>
      </c>
      <c r="C379" s="247"/>
      <c r="D379" s="247">
        <v>0</v>
      </c>
    </row>
    <row r="380" spans="1:4" x14ac:dyDescent="0.2">
      <c r="B380" s="248">
        <f>B378+B379</f>
        <v>54728983.290000007</v>
      </c>
      <c r="C380" s="247"/>
      <c r="D380" s="247"/>
    </row>
  </sheetData>
  <mergeCells count="5">
    <mergeCell ref="A10:D10"/>
    <mergeCell ref="A46:D46"/>
    <mergeCell ref="A65:D65"/>
    <mergeCell ref="A196:D196"/>
    <mergeCell ref="A342:D342"/>
  </mergeCells>
  <pageMargins left="0.70866141732283472" right="0.70866141732283472" top="0.78740157480314965" bottom="0.78740157480314965" header="0.31496062992125984" footer="7.874015748031496E-2"/>
  <pageSetup paperSize="9" scale="95" firstPageNumber="208" orientation="portrait" useFirstPageNumber="1" r:id="rId1"/>
  <headerFooter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2016&amp;R&amp;"Arial,Kurzíva"Strana &amp;P (celkem 500)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365"/>
  <sheetViews>
    <sheetView tabSelected="1" view="pageBreakPreview" topLeftCell="A256" zoomScaleNormal="100" zoomScaleSheetLayoutView="100" workbookViewId="0">
      <selection activeCell="M17" sqref="M17"/>
    </sheetView>
  </sheetViews>
  <sheetFormatPr defaultRowHeight="12.75" x14ac:dyDescent="0.2"/>
  <cols>
    <col min="1" max="1" width="50.7109375" style="32" customWidth="1"/>
    <col min="2" max="2" width="20.7109375" style="32" customWidth="1"/>
    <col min="3" max="3" width="1.7109375" style="32" customWidth="1"/>
    <col min="4" max="4" width="20.7109375" style="32" customWidth="1"/>
    <col min="5" max="16384" width="9.140625" style="32"/>
  </cols>
  <sheetData>
    <row r="1" spans="1:4" ht="15.75" x14ac:dyDescent="0.25">
      <c r="A1" s="29" t="s">
        <v>626</v>
      </c>
      <c r="B1" s="19"/>
      <c r="C1" s="30"/>
      <c r="D1" s="19"/>
    </row>
    <row r="2" spans="1:4" ht="15.75" x14ac:dyDescent="0.25">
      <c r="A2" s="29"/>
      <c r="B2" s="19"/>
      <c r="C2" s="30"/>
      <c r="D2" s="19"/>
    </row>
    <row r="3" spans="1:4" ht="15" x14ac:dyDescent="0.25">
      <c r="A3" s="404" t="s">
        <v>1092</v>
      </c>
      <c r="B3" s="19"/>
      <c r="C3" s="30"/>
      <c r="D3" s="19"/>
    </row>
    <row r="4" spans="1:4" s="258" customFormat="1" ht="15" thickBot="1" x14ac:dyDescent="0.25">
      <c r="B4" s="405"/>
      <c r="C4" s="280"/>
      <c r="D4" s="21" t="s">
        <v>2</v>
      </c>
    </row>
    <row r="5" spans="1:4" ht="14.25" thickTop="1" thickBot="1" x14ac:dyDescent="0.25">
      <c r="A5" s="244" t="s">
        <v>4</v>
      </c>
      <c r="B5" s="249" t="s">
        <v>5</v>
      </c>
      <c r="C5" s="37"/>
      <c r="D5" s="246" t="s">
        <v>13</v>
      </c>
    </row>
    <row r="6" spans="1:4" s="268" customFormat="1" ht="15" thickTop="1" x14ac:dyDescent="0.2">
      <c r="A6" s="259" t="s">
        <v>631</v>
      </c>
      <c r="B6" s="406">
        <v>4315</v>
      </c>
      <c r="C6" s="407"/>
      <c r="D6" s="408">
        <v>0</v>
      </c>
    </row>
    <row r="7" spans="1:4" s="268" customFormat="1" ht="14.25" x14ac:dyDescent="0.2">
      <c r="A7" s="259" t="s">
        <v>632</v>
      </c>
      <c r="B7" s="406">
        <v>3193</v>
      </c>
      <c r="C7" s="407"/>
      <c r="D7" s="408">
        <v>0</v>
      </c>
    </row>
    <row r="8" spans="1:4" s="268" customFormat="1" ht="14.25" x14ac:dyDescent="0.2">
      <c r="A8" s="259" t="s">
        <v>633</v>
      </c>
      <c r="B8" s="406">
        <v>9962</v>
      </c>
      <c r="C8" s="407"/>
      <c r="D8" s="408">
        <v>0</v>
      </c>
    </row>
    <row r="9" spans="1:4" s="268" customFormat="1" ht="14.25" x14ac:dyDescent="0.2">
      <c r="A9" s="259" t="s">
        <v>634</v>
      </c>
      <c r="B9" s="406">
        <v>3472</v>
      </c>
      <c r="C9" s="407"/>
      <c r="D9" s="408">
        <v>0</v>
      </c>
    </row>
    <row r="10" spans="1:4" s="268" customFormat="1" ht="14.25" x14ac:dyDescent="0.2">
      <c r="A10" s="259" t="s">
        <v>635</v>
      </c>
      <c r="B10" s="406">
        <v>12514</v>
      </c>
      <c r="C10" s="407"/>
      <c r="D10" s="408">
        <v>0</v>
      </c>
    </row>
    <row r="11" spans="1:4" s="268" customFormat="1" ht="14.25" x14ac:dyDescent="0.2">
      <c r="A11" s="259" t="s">
        <v>636</v>
      </c>
      <c r="B11" s="406">
        <v>3538</v>
      </c>
      <c r="C11" s="407"/>
      <c r="D11" s="408">
        <v>0</v>
      </c>
    </row>
    <row r="12" spans="1:4" s="268" customFormat="1" ht="14.25" x14ac:dyDescent="0.2">
      <c r="A12" s="259" t="s">
        <v>637</v>
      </c>
      <c r="B12" s="406">
        <v>12817</v>
      </c>
      <c r="C12" s="407"/>
      <c r="D12" s="408">
        <v>0</v>
      </c>
    </row>
    <row r="13" spans="1:4" s="268" customFormat="1" ht="14.25" x14ac:dyDescent="0.2">
      <c r="A13" s="259" t="s">
        <v>638</v>
      </c>
      <c r="B13" s="406">
        <v>1282</v>
      </c>
      <c r="C13" s="407"/>
      <c r="D13" s="408">
        <v>0</v>
      </c>
    </row>
    <row r="14" spans="1:4" s="268" customFormat="1" ht="14.25" x14ac:dyDescent="0.2">
      <c r="A14" s="259" t="s">
        <v>639</v>
      </c>
      <c r="B14" s="406">
        <v>5610</v>
      </c>
      <c r="C14" s="407"/>
      <c r="D14" s="408">
        <v>0</v>
      </c>
    </row>
    <row r="15" spans="1:4" s="268" customFormat="1" ht="14.25" x14ac:dyDescent="0.2">
      <c r="A15" s="259" t="s">
        <v>633</v>
      </c>
      <c r="B15" s="406">
        <v>25504</v>
      </c>
      <c r="C15" s="407"/>
      <c r="D15" s="408">
        <v>0</v>
      </c>
    </row>
    <row r="16" spans="1:4" s="268" customFormat="1" ht="14.25" x14ac:dyDescent="0.2">
      <c r="A16" s="259" t="s">
        <v>640</v>
      </c>
      <c r="B16" s="406">
        <v>4703</v>
      </c>
      <c r="C16" s="407"/>
      <c r="D16" s="408">
        <v>0</v>
      </c>
    </row>
    <row r="17" spans="1:4" s="268" customFormat="1" ht="14.25" x14ac:dyDescent="0.2">
      <c r="A17" s="259" t="s">
        <v>640</v>
      </c>
      <c r="B17" s="406">
        <v>5825</v>
      </c>
      <c r="C17" s="407"/>
      <c r="D17" s="408">
        <v>0</v>
      </c>
    </row>
    <row r="18" spans="1:4" s="268" customFormat="1" ht="14.25" x14ac:dyDescent="0.2">
      <c r="A18" s="259" t="s">
        <v>641</v>
      </c>
      <c r="B18" s="406">
        <v>2589</v>
      </c>
      <c r="C18" s="407"/>
      <c r="D18" s="408">
        <v>0</v>
      </c>
    </row>
    <row r="19" spans="1:4" s="268" customFormat="1" ht="14.25" x14ac:dyDescent="0.2">
      <c r="A19" s="259" t="s">
        <v>642</v>
      </c>
      <c r="B19" s="406">
        <v>13205</v>
      </c>
      <c r="C19" s="407"/>
      <c r="D19" s="408">
        <v>0</v>
      </c>
    </row>
    <row r="20" spans="1:4" s="268" customFormat="1" ht="14.25" x14ac:dyDescent="0.2">
      <c r="A20" s="259" t="s">
        <v>643</v>
      </c>
      <c r="B20" s="406">
        <v>5178</v>
      </c>
      <c r="C20" s="407"/>
      <c r="D20" s="408">
        <v>0</v>
      </c>
    </row>
    <row r="21" spans="1:4" s="268" customFormat="1" ht="14.25" x14ac:dyDescent="0.2">
      <c r="A21" s="259" t="s">
        <v>644</v>
      </c>
      <c r="B21" s="406">
        <v>500000</v>
      </c>
      <c r="C21" s="407"/>
      <c r="D21" s="408">
        <v>0</v>
      </c>
    </row>
    <row r="22" spans="1:4" s="268" customFormat="1" ht="14.25" x14ac:dyDescent="0.2">
      <c r="A22" s="259" t="s">
        <v>645</v>
      </c>
      <c r="B22" s="406">
        <v>5610</v>
      </c>
      <c r="C22" s="407"/>
      <c r="D22" s="408">
        <v>0</v>
      </c>
    </row>
    <row r="23" spans="1:4" s="268" customFormat="1" ht="14.25" x14ac:dyDescent="0.2">
      <c r="A23" s="259" t="s">
        <v>646</v>
      </c>
      <c r="B23" s="406">
        <v>4142</v>
      </c>
      <c r="C23" s="407"/>
      <c r="D23" s="408">
        <v>0</v>
      </c>
    </row>
    <row r="24" spans="1:4" s="268" customFormat="1" ht="14.25" x14ac:dyDescent="0.2">
      <c r="A24" s="259" t="s">
        <v>647</v>
      </c>
      <c r="B24" s="406">
        <v>12687</v>
      </c>
      <c r="C24" s="407"/>
      <c r="D24" s="408">
        <v>0</v>
      </c>
    </row>
    <row r="25" spans="1:4" s="268" customFormat="1" ht="14.25" x14ac:dyDescent="0.2">
      <c r="A25" s="259" t="s">
        <v>648</v>
      </c>
      <c r="B25" s="406">
        <v>2071</v>
      </c>
      <c r="C25" s="407"/>
      <c r="D25" s="408">
        <v>0</v>
      </c>
    </row>
    <row r="26" spans="1:4" s="268" customFormat="1" ht="14.25" x14ac:dyDescent="0.2">
      <c r="A26" s="259" t="s">
        <v>649</v>
      </c>
      <c r="B26" s="406">
        <v>1596</v>
      </c>
      <c r="C26" s="407"/>
      <c r="D26" s="408">
        <v>0</v>
      </c>
    </row>
    <row r="27" spans="1:4" s="268" customFormat="1" ht="14.25" x14ac:dyDescent="0.2">
      <c r="A27" s="259" t="s">
        <v>650</v>
      </c>
      <c r="B27" s="406">
        <v>5523</v>
      </c>
      <c r="C27" s="407"/>
      <c r="D27" s="408">
        <v>0</v>
      </c>
    </row>
    <row r="28" spans="1:4" s="268" customFormat="1" ht="14.25" x14ac:dyDescent="0.2">
      <c r="A28" s="259" t="s">
        <v>651</v>
      </c>
      <c r="B28" s="406">
        <v>10357</v>
      </c>
      <c r="C28" s="407"/>
      <c r="D28" s="408">
        <v>0</v>
      </c>
    </row>
    <row r="29" spans="1:4" s="268" customFormat="1" ht="14.25" x14ac:dyDescent="0.2">
      <c r="A29" s="259" t="s">
        <v>652</v>
      </c>
      <c r="B29" s="406">
        <v>1294</v>
      </c>
      <c r="C29" s="407"/>
      <c r="D29" s="408">
        <v>0</v>
      </c>
    </row>
    <row r="30" spans="1:4" s="268" customFormat="1" ht="14.25" x14ac:dyDescent="0.2">
      <c r="A30" s="259" t="s">
        <v>653</v>
      </c>
      <c r="B30" s="406">
        <v>21577</v>
      </c>
      <c r="C30" s="407"/>
      <c r="D30" s="408">
        <v>0</v>
      </c>
    </row>
    <row r="31" spans="1:4" s="268" customFormat="1" ht="14.25" x14ac:dyDescent="0.2">
      <c r="A31" s="259" t="s">
        <v>654</v>
      </c>
      <c r="B31" s="406">
        <v>3551</v>
      </c>
      <c r="C31" s="407"/>
      <c r="D31" s="408">
        <v>0</v>
      </c>
    </row>
    <row r="32" spans="1:4" s="268" customFormat="1" ht="14.25" x14ac:dyDescent="0.2">
      <c r="A32" s="259" t="s">
        <v>655</v>
      </c>
      <c r="B32" s="406">
        <v>12817</v>
      </c>
      <c r="C32" s="407"/>
      <c r="D32" s="408">
        <v>0</v>
      </c>
    </row>
    <row r="33" spans="1:4" s="268" customFormat="1" ht="14.25" x14ac:dyDescent="0.2">
      <c r="A33" s="259" t="s">
        <v>656</v>
      </c>
      <c r="B33" s="406">
        <v>651</v>
      </c>
      <c r="C33" s="407"/>
      <c r="D33" s="408">
        <v>0</v>
      </c>
    </row>
    <row r="34" spans="1:4" s="268" customFormat="1" ht="14.25" x14ac:dyDescent="0.2">
      <c r="A34" s="259" t="s">
        <v>657</v>
      </c>
      <c r="B34" s="406">
        <v>42896</v>
      </c>
      <c r="C34" s="407"/>
      <c r="D34" s="408">
        <v>0</v>
      </c>
    </row>
    <row r="35" spans="1:4" s="268" customFormat="1" ht="14.25" x14ac:dyDescent="0.2">
      <c r="A35" s="259" t="s">
        <v>658</v>
      </c>
      <c r="B35" s="406">
        <v>26292</v>
      </c>
      <c r="C35" s="407"/>
      <c r="D35" s="408">
        <v>0</v>
      </c>
    </row>
    <row r="36" spans="1:4" s="268" customFormat="1" ht="14.25" x14ac:dyDescent="0.2">
      <c r="A36" s="259" t="s">
        <v>640</v>
      </c>
      <c r="B36" s="406">
        <v>12989</v>
      </c>
      <c r="C36" s="407"/>
      <c r="D36" s="408">
        <v>0</v>
      </c>
    </row>
    <row r="37" spans="1:4" s="268" customFormat="1" ht="14.25" x14ac:dyDescent="0.2">
      <c r="A37" s="259" t="s">
        <v>641</v>
      </c>
      <c r="B37" s="406">
        <v>4315</v>
      </c>
      <c r="C37" s="407"/>
      <c r="D37" s="408">
        <v>0</v>
      </c>
    </row>
    <row r="38" spans="1:4" s="268" customFormat="1" ht="14.25" x14ac:dyDescent="0.2">
      <c r="A38" s="259" t="s">
        <v>659</v>
      </c>
      <c r="B38" s="406">
        <v>66515</v>
      </c>
      <c r="C38" s="407"/>
      <c r="D38" s="408">
        <v>0</v>
      </c>
    </row>
    <row r="39" spans="1:4" s="268" customFormat="1" ht="14.25" x14ac:dyDescent="0.2">
      <c r="A39" s="259" t="s">
        <v>660</v>
      </c>
      <c r="B39" s="406">
        <v>16680</v>
      </c>
      <c r="C39" s="407"/>
      <c r="D39" s="408">
        <v>0</v>
      </c>
    </row>
    <row r="40" spans="1:4" s="268" customFormat="1" ht="14.25" x14ac:dyDescent="0.2">
      <c r="A40" s="259" t="s">
        <v>661</v>
      </c>
      <c r="B40" s="406">
        <v>14802</v>
      </c>
      <c r="C40" s="407"/>
      <c r="D40" s="408">
        <v>0</v>
      </c>
    </row>
    <row r="41" spans="1:4" s="268" customFormat="1" ht="14.25" x14ac:dyDescent="0.2">
      <c r="A41" s="259" t="s">
        <v>662</v>
      </c>
      <c r="B41" s="406">
        <v>23087</v>
      </c>
      <c r="C41" s="407"/>
      <c r="D41" s="408">
        <v>0</v>
      </c>
    </row>
    <row r="42" spans="1:4" s="268" customFormat="1" ht="14.25" x14ac:dyDescent="0.2">
      <c r="A42" s="259" t="s">
        <v>663</v>
      </c>
      <c r="B42" s="406">
        <v>11738</v>
      </c>
      <c r="C42" s="407"/>
      <c r="D42" s="408">
        <v>0</v>
      </c>
    </row>
    <row r="43" spans="1:4" s="268" customFormat="1" ht="14.25" x14ac:dyDescent="0.2">
      <c r="A43" s="259" t="s">
        <v>664</v>
      </c>
      <c r="B43" s="406">
        <v>86310</v>
      </c>
      <c r="C43" s="407"/>
      <c r="D43" s="408">
        <v>0</v>
      </c>
    </row>
    <row r="44" spans="1:4" s="268" customFormat="1" ht="14.25" x14ac:dyDescent="0.2">
      <c r="A44" s="259" t="s">
        <v>665</v>
      </c>
      <c r="B44" s="406">
        <v>6485</v>
      </c>
      <c r="C44" s="407"/>
      <c r="D44" s="408">
        <v>0</v>
      </c>
    </row>
    <row r="45" spans="1:4" s="268" customFormat="1" ht="14.25" x14ac:dyDescent="0.2">
      <c r="A45" s="259" t="s">
        <v>666</v>
      </c>
      <c r="B45" s="406">
        <v>43265</v>
      </c>
      <c r="C45" s="407"/>
      <c r="D45" s="408">
        <v>0</v>
      </c>
    </row>
    <row r="46" spans="1:4" s="268" customFormat="1" ht="14.25" x14ac:dyDescent="0.2">
      <c r="A46" s="259" t="s">
        <v>667</v>
      </c>
      <c r="B46" s="406">
        <v>8575</v>
      </c>
      <c r="C46" s="407"/>
      <c r="D46" s="408">
        <v>0</v>
      </c>
    </row>
    <row r="47" spans="1:4" s="268" customFormat="1" ht="14.25" x14ac:dyDescent="0.2">
      <c r="A47" s="259" t="s">
        <v>668</v>
      </c>
      <c r="B47" s="406">
        <v>14500</v>
      </c>
      <c r="C47" s="407"/>
      <c r="D47" s="408">
        <v>0</v>
      </c>
    </row>
    <row r="48" spans="1:4" s="268" customFormat="1" ht="14.25" x14ac:dyDescent="0.2">
      <c r="A48" s="259" t="s">
        <v>669</v>
      </c>
      <c r="B48" s="406">
        <v>54930</v>
      </c>
      <c r="C48" s="407"/>
      <c r="D48" s="408">
        <v>0</v>
      </c>
    </row>
    <row r="49" spans="1:4" s="268" customFormat="1" ht="14.25" x14ac:dyDescent="0.2">
      <c r="A49" s="259" t="s">
        <v>670</v>
      </c>
      <c r="B49" s="406">
        <v>9839</v>
      </c>
      <c r="C49" s="407"/>
      <c r="D49" s="408">
        <v>0</v>
      </c>
    </row>
    <row r="50" spans="1:4" s="268" customFormat="1" ht="14.25" x14ac:dyDescent="0.2">
      <c r="A50" s="259" t="s">
        <v>671</v>
      </c>
      <c r="B50" s="406">
        <v>8587</v>
      </c>
      <c r="C50" s="407"/>
      <c r="D50" s="408">
        <v>0</v>
      </c>
    </row>
    <row r="51" spans="1:4" s="268" customFormat="1" ht="14.25" x14ac:dyDescent="0.2">
      <c r="A51" s="259" t="s">
        <v>672</v>
      </c>
      <c r="B51" s="406">
        <v>7965</v>
      </c>
      <c r="C51" s="407"/>
      <c r="D51" s="408">
        <v>0</v>
      </c>
    </row>
    <row r="52" spans="1:4" s="268" customFormat="1" ht="14.25" x14ac:dyDescent="0.2">
      <c r="A52" s="259" t="s">
        <v>673</v>
      </c>
      <c r="B52" s="406">
        <v>17174</v>
      </c>
      <c r="C52" s="407"/>
      <c r="D52" s="408">
        <v>0</v>
      </c>
    </row>
    <row r="53" spans="1:4" s="268" customFormat="1" ht="14.25" x14ac:dyDescent="0.2">
      <c r="A53" s="259" t="s">
        <v>674</v>
      </c>
      <c r="B53" s="406">
        <v>5844</v>
      </c>
      <c r="C53" s="407"/>
      <c r="D53" s="408">
        <v>0</v>
      </c>
    </row>
    <row r="54" spans="1:4" s="268" customFormat="1" ht="14.25" x14ac:dyDescent="0.2">
      <c r="A54" s="259" t="s">
        <v>674</v>
      </c>
      <c r="B54" s="406">
        <v>57007</v>
      </c>
      <c r="C54" s="407"/>
      <c r="D54" s="408">
        <v>0</v>
      </c>
    </row>
    <row r="55" spans="1:4" s="268" customFormat="1" ht="15" thickBot="1" x14ac:dyDescent="0.25">
      <c r="A55" s="347" t="s">
        <v>675</v>
      </c>
      <c r="B55" s="412">
        <v>12407</v>
      </c>
      <c r="C55" s="407"/>
      <c r="D55" s="277">
        <v>0</v>
      </c>
    </row>
    <row r="56" spans="1:4" ht="13.5" thickTop="1" x14ac:dyDescent="0.2"/>
    <row r="57" spans="1:4" s="268" customFormat="1" ht="14.25" hidden="1" x14ac:dyDescent="0.2">
      <c r="A57" s="410"/>
      <c r="B57" s="411"/>
      <c r="D57" s="28"/>
    </row>
    <row r="58" spans="1:4" s="268" customFormat="1" ht="15" thickBot="1" x14ac:dyDescent="0.25">
      <c r="A58" s="410"/>
      <c r="B58" s="411"/>
      <c r="D58" s="21" t="s">
        <v>2</v>
      </c>
    </row>
    <row r="59" spans="1:4" ht="14.25" thickTop="1" thickBot="1" x14ac:dyDescent="0.25">
      <c r="A59" s="244" t="s">
        <v>4</v>
      </c>
      <c r="B59" s="249" t="s">
        <v>5</v>
      </c>
      <c r="C59" s="37"/>
      <c r="D59" s="246" t="s">
        <v>13</v>
      </c>
    </row>
    <row r="60" spans="1:4" s="268" customFormat="1" ht="15" thickTop="1" x14ac:dyDescent="0.2">
      <c r="A60" s="419" t="s">
        <v>676</v>
      </c>
      <c r="B60" s="440">
        <v>7293</v>
      </c>
      <c r="C60" s="407"/>
      <c r="D60" s="324">
        <v>0</v>
      </c>
    </row>
    <row r="61" spans="1:4" s="268" customFormat="1" ht="14.25" x14ac:dyDescent="0.2">
      <c r="A61" s="254" t="s">
        <v>677</v>
      </c>
      <c r="B61" s="409">
        <v>8631</v>
      </c>
      <c r="C61" s="407"/>
      <c r="D61" s="408">
        <v>0</v>
      </c>
    </row>
    <row r="62" spans="1:4" s="268" customFormat="1" ht="14.25" x14ac:dyDescent="0.2">
      <c r="A62" s="259" t="s">
        <v>678</v>
      </c>
      <c r="B62" s="406">
        <v>56784</v>
      </c>
      <c r="C62" s="407"/>
      <c r="D62" s="408">
        <v>0</v>
      </c>
    </row>
    <row r="63" spans="1:4" s="268" customFormat="1" ht="14.25" x14ac:dyDescent="0.2">
      <c r="A63" s="259" t="s">
        <v>679</v>
      </c>
      <c r="B63" s="406">
        <v>28822</v>
      </c>
      <c r="C63" s="407"/>
      <c r="D63" s="408">
        <v>0</v>
      </c>
    </row>
    <row r="64" spans="1:4" s="268" customFormat="1" ht="14.25" x14ac:dyDescent="0.2">
      <c r="A64" s="259" t="s">
        <v>679</v>
      </c>
      <c r="B64" s="406">
        <v>47273</v>
      </c>
      <c r="C64" s="407"/>
      <c r="D64" s="408">
        <v>0</v>
      </c>
    </row>
    <row r="65" spans="1:4" s="268" customFormat="1" ht="14.25" x14ac:dyDescent="0.2">
      <c r="A65" s="259" t="s">
        <v>679</v>
      </c>
      <c r="B65" s="406">
        <v>57605</v>
      </c>
      <c r="C65" s="407"/>
      <c r="D65" s="408">
        <v>0</v>
      </c>
    </row>
    <row r="66" spans="1:4" s="268" customFormat="1" ht="14.25" x14ac:dyDescent="0.2">
      <c r="A66" s="259" t="s">
        <v>679</v>
      </c>
      <c r="B66" s="406">
        <v>98794</v>
      </c>
      <c r="C66" s="407"/>
      <c r="D66" s="408">
        <v>0</v>
      </c>
    </row>
    <row r="67" spans="1:4" s="268" customFormat="1" ht="14.25" x14ac:dyDescent="0.2">
      <c r="A67" s="259" t="s">
        <v>679</v>
      </c>
      <c r="B67" s="406">
        <v>113583</v>
      </c>
      <c r="C67" s="407"/>
      <c r="D67" s="408">
        <v>0</v>
      </c>
    </row>
    <row r="68" spans="1:4" s="268" customFormat="1" ht="14.25" x14ac:dyDescent="0.2">
      <c r="A68" s="259" t="s">
        <v>679</v>
      </c>
      <c r="B68" s="406">
        <v>104188</v>
      </c>
      <c r="C68" s="407"/>
      <c r="D68" s="408">
        <v>0</v>
      </c>
    </row>
    <row r="69" spans="1:4" s="268" customFormat="1" ht="14.25" x14ac:dyDescent="0.2">
      <c r="A69" s="259" t="s">
        <v>679</v>
      </c>
      <c r="B69" s="406">
        <v>22687</v>
      </c>
      <c r="C69" s="407"/>
      <c r="D69" s="408">
        <v>0</v>
      </c>
    </row>
    <row r="70" spans="1:4" s="268" customFormat="1" ht="14.25" x14ac:dyDescent="0.2">
      <c r="A70" s="259" t="s">
        <v>679</v>
      </c>
      <c r="B70" s="406">
        <v>27048</v>
      </c>
      <c r="C70" s="407"/>
      <c r="D70" s="408">
        <v>0</v>
      </c>
    </row>
    <row r="71" spans="1:4" s="268" customFormat="1" ht="14.25" x14ac:dyDescent="0.2">
      <c r="A71" s="259" t="s">
        <v>680</v>
      </c>
      <c r="B71" s="406">
        <v>19419</v>
      </c>
      <c r="C71" s="407"/>
      <c r="D71" s="408">
        <v>0</v>
      </c>
    </row>
    <row r="72" spans="1:4" s="268" customFormat="1" ht="14.25" x14ac:dyDescent="0.2">
      <c r="A72" s="259" t="s">
        <v>681</v>
      </c>
      <c r="B72" s="406">
        <v>7552</v>
      </c>
      <c r="C72" s="407"/>
      <c r="D72" s="408">
        <v>0</v>
      </c>
    </row>
    <row r="73" spans="1:4" s="268" customFormat="1" ht="14.25" x14ac:dyDescent="0.2">
      <c r="A73" s="259" t="s">
        <v>682</v>
      </c>
      <c r="B73" s="406">
        <v>6602</v>
      </c>
      <c r="C73" s="407"/>
      <c r="D73" s="408">
        <v>0</v>
      </c>
    </row>
    <row r="74" spans="1:4" s="268" customFormat="1" ht="14.25" x14ac:dyDescent="0.2">
      <c r="A74" s="259" t="s">
        <v>678</v>
      </c>
      <c r="B74" s="406">
        <v>145125</v>
      </c>
      <c r="C74" s="407"/>
      <c r="D74" s="408">
        <v>0</v>
      </c>
    </row>
    <row r="75" spans="1:4" s="268" customFormat="1" ht="14.25" x14ac:dyDescent="0.2">
      <c r="A75" s="259" t="s">
        <v>683</v>
      </c>
      <c r="B75" s="406">
        <v>209753</v>
      </c>
      <c r="C75" s="407"/>
      <c r="D75" s="408">
        <v>0</v>
      </c>
    </row>
    <row r="76" spans="1:4" s="268" customFormat="1" ht="14.25" x14ac:dyDescent="0.2">
      <c r="A76" s="259" t="s">
        <v>684</v>
      </c>
      <c r="B76" s="406">
        <v>159975</v>
      </c>
      <c r="C76" s="407"/>
      <c r="D76" s="408">
        <v>0</v>
      </c>
    </row>
    <row r="77" spans="1:4" s="268" customFormat="1" ht="14.25" x14ac:dyDescent="0.2">
      <c r="A77" s="259" t="s">
        <v>685</v>
      </c>
      <c r="B77" s="406">
        <v>6384</v>
      </c>
      <c r="C77" s="407"/>
      <c r="D77" s="408">
        <v>0</v>
      </c>
    </row>
    <row r="78" spans="1:4" s="268" customFormat="1" ht="14.25" x14ac:dyDescent="0.2">
      <c r="A78" s="259" t="s">
        <v>686</v>
      </c>
      <c r="B78" s="406">
        <v>1941</v>
      </c>
      <c r="C78" s="407"/>
      <c r="D78" s="408">
        <v>0</v>
      </c>
    </row>
    <row r="79" spans="1:4" s="268" customFormat="1" ht="14.25" x14ac:dyDescent="0.2">
      <c r="A79" s="259" t="s">
        <v>687</v>
      </c>
      <c r="B79" s="406">
        <v>17262</v>
      </c>
      <c r="C79" s="407"/>
      <c r="D79" s="408">
        <v>0</v>
      </c>
    </row>
    <row r="80" spans="1:4" s="268" customFormat="1" ht="14.25" x14ac:dyDescent="0.2">
      <c r="A80" s="259" t="s">
        <v>688</v>
      </c>
      <c r="B80" s="406">
        <v>8458</v>
      </c>
      <c r="C80" s="407"/>
      <c r="D80" s="408">
        <v>0</v>
      </c>
    </row>
    <row r="81" spans="1:4" s="268" customFormat="1" ht="14.25" x14ac:dyDescent="0.2">
      <c r="A81" s="259" t="s">
        <v>689</v>
      </c>
      <c r="B81" s="406">
        <v>6473</v>
      </c>
      <c r="C81" s="407"/>
      <c r="D81" s="408">
        <v>0</v>
      </c>
    </row>
    <row r="82" spans="1:4" s="268" customFormat="1" ht="14.25" x14ac:dyDescent="0.2">
      <c r="A82" s="259" t="s">
        <v>690</v>
      </c>
      <c r="B82" s="406">
        <v>1325</v>
      </c>
      <c r="C82" s="407"/>
      <c r="D82" s="408">
        <v>0</v>
      </c>
    </row>
    <row r="83" spans="1:4" s="268" customFormat="1" ht="14.25" x14ac:dyDescent="0.2">
      <c r="A83" s="259" t="s">
        <v>691</v>
      </c>
      <c r="B83" s="406">
        <v>16889</v>
      </c>
      <c r="C83" s="407"/>
      <c r="D83" s="408">
        <v>0</v>
      </c>
    </row>
    <row r="84" spans="1:4" s="268" customFormat="1" ht="14.25" x14ac:dyDescent="0.2">
      <c r="A84" s="259" t="s">
        <v>692</v>
      </c>
      <c r="B84" s="406">
        <v>5610</v>
      </c>
      <c r="C84" s="407"/>
      <c r="D84" s="408">
        <v>0</v>
      </c>
    </row>
    <row r="85" spans="1:4" s="268" customFormat="1" ht="14.25" x14ac:dyDescent="0.2">
      <c r="A85" s="259" t="s">
        <v>693</v>
      </c>
      <c r="B85" s="406">
        <v>8476</v>
      </c>
      <c r="C85" s="407"/>
      <c r="D85" s="408">
        <v>0</v>
      </c>
    </row>
    <row r="86" spans="1:4" s="268" customFormat="1" ht="14.25" x14ac:dyDescent="0.2">
      <c r="A86" s="259" t="s">
        <v>694</v>
      </c>
      <c r="B86" s="406">
        <v>33583</v>
      </c>
      <c r="C86" s="407"/>
      <c r="D86" s="408">
        <v>0</v>
      </c>
    </row>
    <row r="87" spans="1:4" s="268" customFormat="1" ht="14.25" x14ac:dyDescent="0.2">
      <c r="A87" s="259" t="s">
        <v>695</v>
      </c>
      <c r="B87" s="406">
        <v>157241</v>
      </c>
      <c r="C87" s="407"/>
      <c r="D87" s="408">
        <v>0</v>
      </c>
    </row>
    <row r="88" spans="1:4" s="268" customFormat="1" ht="14.25" x14ac:dyDescent="0.2">
      <c r="A88" s="259" t="s">
        <v>696</v>
      </c>
      <c r="B88" s="406">
        <v>81606</v>
      </c>
      <c r="C88" s="407"/>
      <c r="D88" s="408">
        <v>0</v>
      </c>
    </row>
    <row r="89" spans="1:4" s="268" customFormat="1" ht="14.25" x14ac:dyDescent="0.2">
      <c r="A89" s="259" t="s">
        <v>697</v>
      </c>
      <c r="B89" s="406">
        <v>67602</v>
      </c>
      <c r="C89" s="407"/>
      <c r="D89" s="408">
        <v>0</v>
      </c>
    </row>
    <row r="90" spans="1:4" s="268" customFormat="1" ht="14.25" x14ac:dyDescent="0.2">
      <c r="A90" s="259" t="s">
        <v>698</v>
      </c>
      <c r="B90" s="406">
        <v>242204</v>
      </c>
      <c r="C90" s="407"/>
      <c r="D90" s="408">
        <v>0</v>
      </c>
    </row>
    <row r="91" spans="1:4" s="268" customFormat="1" ht="14.25" x14ac:dyDescent="0.2">
      <c r="A91" s="259" t="s">
        <v>696</v>
      </c>
      <c r="B91" s="406">
        <v>86038</v>
      </c>
      <c r="C91" s="407"/>
      <c r="D91" s="408">
        <v>0</v>
      </c>
    </row>
    <row r="92" spans="1:4" s="268" customFormat="1" ht="14.25" x14ac:dyDescent="0.2">
      <c r="A92" s="259" t="s">
        <v>695</v>
      </c>
      <c r="B92" s="406">
        <v>135490</v>
      </c>
      <c r="C92" s="407"/>
      <c r="D92" s="408">
        <v>0</v>
      </c>
    </row>
    <row r="93" spans="1:4" s="268" customFormat="1" ht="14.25" x14ac:dyDescent="0.2">
      <c r="A93" s="259" t="s">
        <v>697</v>
      </c>
      <c r="B93" s="406">
        <v>128431</v>
      </c>
      <c r="C93" s="407"/>
      <c r="D93" s="408">
        <v>0</v>
      </c>
    </row>
    <row r="94" spans="1:4" s="268" customFormat="1" ht="14.25" x14ac:dyDescent="0.2">
      <c r="A94" s="259" t="s">
        <v>699</v>
      </c>
      <c r="B94" s="406">
        <v>208346</v>
      </c>
      <c r="C94" s="407"/>
      <c r="D94" s="408">
        <v>0</v>
      </c>
    </row>
    <row r="95" spans="1:4" s="268" customFormat="1" ht="14.25" x14ac:dyDescent="0.2">
      <c r="A95" s="259" t="s">
        <v>700</v>
      </c>
      <c r="B95" s="406">
        <v>128232</v>
      </c>
      <c r="C95" s="407"/>
      <c r="D95" s="408">
        <v>0</v>
      </c>
    </row>
    <row r="96" spans="1:4" s="268" customFormat="1" ht="14.25" x14ac:dyDescent="0.2">
      <c r="A96" s="259" t="s">
        <v>701</v>
      </c>
      <c r="B96" s="406">
        <v>199967</v>
      </c>
      <c r="C96" s="407"/>
      <c r="D96" s="408">
        <v>0</v>
      </c>
    </row>
    <row r="97" spans="1:4" s="268" customFormat="1" ht="14.25" x14ac:dyDescent="0.2">
      <c r="A97" s="259" t="s">
        <v>702</v>
      </c>
      <c r="B97" s="406">
        <v>121730</v>
      </c>
      <c r="C97" s="407"/>
      <c r="D97" s="408">
        <v>0</v>
      </c>
    </row>
    <row r="98" spans="1:4" s="268" customFormat="1" ht="14.25" x14ac:dyDescent="0.2">
      <c r="A98" s="259" t="s">
        <v>703</v>
      </c>
      <c r="B98" s="406">
        <v>49901</v>
      </c>
      <c r="C98" s="407"/>
      <c r="D98" s="408">
        <v>0</v>
      </c>
    </row>
    <row r="99" spans="1:4" s="268" customFormat="1" ht="14.25" x14ac:dyDescent="0.2">
      <c r="A99" s="259" t="s">
        <v>703</v>
      </c>
      <c r="B99" s="406">
        <v>136049</v>
      </c>
      <c r="C99" s="407"/>
      <c r="D99" s="408">
        <v>0</v>
      </c>
    </row>
    <row r="100" spans="1:4" s="268" customFormat="1" ht="14.25" x14ac:dyDescent="0.2">
      <c r="A100" s="259" t="s">
        <v>704</v>
      </c>
      <c r="B100" s="406">
        <v>429167</v>
      </c>
      <c r="C100" s="407"/>
      <c r="D100" s="408">
        <v>0</v>
      </c>
    </row>
    <row r="101" spans="1:4" s="268" customFormat="1" ht="14.25" x14ac:dyDescent="0.2">
      <c r="A101" s="259" t="s">
        <v>705</v>
      </c>
      <c r="B101" s="406">
        <v>819</v>
      </c>
      <c r="C101" s="407"/>
      <c r="D101" s="408">
        <v>0</v>
      </c>
    </row>
    <row r="102" spans="1:4" s="268" customFormat="1" ht="14.25" x14ac:dyDescent="0.2">
      <c r="A102" s="259" t="s">
        <v>706</v>
      </c>
      <c r="B102" s="406">
        <v>42809</v>
      </c>
      <c r="C102" s="407"/>
      <c r="D102" s="408">
        <v>0</v>
      </c>
    </row>
    <row r="103" spans="1:4" s="268" customFormat="1" ht="14.25" x14ac:dyDescent="0.2">
      <c r="A103" s="259" t="s">
        <v>707</v>
      </c>
      <c r="B103" s="406">
        <v>69023</v>
      </c>
      <c r="C103" s="407"/>
      <c r="D103" s="408">
        <v>0</v>
      </c>
    </row>
    <row r="104" spans="1:4" s="268" customFormat="1" ht="14.25" x14ac:dyDescent="0.2">
      <c r="A104" s="259" t="s">
        <v>708</v>
      </c>
      <c r="B104" s="406">
        <v>195331</v>
      </c>
      <c r="C104" s="407"/>
      <c r="D104" s="408">
        <v>0</v>
      </c>
    </row>
    <row r="105" spans="1:4" s="268" customFormat="1" ht="14.25" x14ac:dyDescent="0.2">
      <c r="A105" s="259" t="s">
        <v>709</v>
      </c>
      <c r="B105" s="406">
        <v>1933</v>
      </c>
      <c r="C105" s="407"/>
      <c r="D105" s="408">
        <v>0</v>
      </c>
    </row>
    <row r="106" spans="1:4" s="268" customFormat="1" ht="14.25" x14ac:dyDescent="0.2">
      <c r="A106" s="259" t="s">
        <v>400</v>
      </c>
      <c r="B106" s="406">
        <v>27614</v>
      </c>
      <c r="C106" s="407"/>
      <c r="D106" s="408">
        <v>0</v>
      </c>
    </row>
    <row r="107" spans="1:4" s="268" customFormat="1" ht="14.25" x14ac:dyDescent="0.2">
      <c r="A107" s="259" t="s">
        <v>359</v>
      </c>
      <c r="B107" s="406">
        <v>16922</v>
      </c>
      <c r="C107" s="407"/>
      <c r="D107" s="408">
        <v>0</v>
      </c>
    </row>
    <row r="108" spans="1:4" s="268" customFormat="1" ht="14.25" x14ac:dyDescent="0.2">
      <c r="A108" s="259" t="s">
        <v>710</v>
      </c>
      <c r="B108" s="406">
        <v>3994</v>
      </c>
      <c r="C108" s="407"/>
      <c r="D108" s="408">
        <v>0</v>
      </c>
    </row>
    <row r="109" spans="1:4" s="268" customFormat="1" ht="14.25" x14ac:dyDescent="0.2">
      <c r="A109" s="259" t="s">
        <v>711</v>
      </c>
      <c r="B109" s="406">
        <v>102036</v>
      </c>
      <c r="C109" s="407"/>
      <c r="D109" s="408">
        <v>0</v>
      </c>
    </row>
    <row r="110" spans="1:4" s="268" customFormat="1" ht="15" thickBot="1" x14ac:dyDescent="0.25">
      <c r="A110" s="347" t="s">
        <v>471</v>
      </c>
      <c r="B110" s="412">
        <v>132387</v>
      </c>
      <c r="C110" s="407"/>
      <c r="D110" s="277">
        <v>0</v>
      </c>
    </row>
    <row r="111" spans="1:4" s="268" customFormat="1" ht="15" thickTop="1" x14ac:dyDescent="0.2">
      <c r="A111" s="410"/>
      <c r="B111" s="411"/>
      <c r="D111" s="28"/>
    </row>
    <row r="112" spans="1:4" s="268" customFormat="1" ht="15" thickBot="1" x14ac:dyDescent="0.25">
      <c r="A112" s="410"/>
      <c r="B112" s="411"/>
      <c r="D112" s="281" t="s">
        <v>2</v>
      </c>
    </row>
    <row r="113" spans="1:4" ht="14.25" thickTop="1" thickBot="1" x14ac:dyDescent="0.25">
      <c r="A113" s="244" t="s">
        <v>4</v>
      </c>
      <c r="B113" s="249" t="s">
        <v>5</v>
      </c>
      <c r="C113" s="37"/>
      <c r="D113" s="246" t="s">
        <v>13</v>
      </c>
    </row>
    <row r="114" spans="1:4" s="268" customFormat="1" ht="15" thickTop="1" x14ac:dyDescent="0.2">
      <c r="A114" s="259" t="s">
        <v>712</v>
      </c>
      <c r="B114" s="406">
        <v>23605</v>
      </c>
      <c r="C114" s="407"/>
      <c r="D114" s="408">
        <v>0</v>
      </c>
    </row>
    <row r="115" spans="1:4" s="268" customFormat="1" ht="14.25" x14ac:dyDescent="0.2">
      <c r="A115" s="259" t="s">
        <v>713</v>
      </c>
      <c r="B115" s="441">
        <v>37557</v>
      </c>
      <c r="C115" s="407"/>
      <c r="D115" s="325">
        <v>0</v>
      </c>
    </row>
    <row r="116" spans="1:4" s="268" customFormat="1" ht="14.25" x14ac:dyDescent="0.2">
      <c r="A116" s="254" t="s">
        <v>714</v>
      </c>
      <c r="B116" s="409">
        <v>8199</v>
      </c>
      <c r="C116" s="407"/>
      <c r="D116" s="408">
        <v>0</v>
      </c>
    </row>
    <row r="117" spans="1:4" s="268" customFormat="1" ht="14.25" x14ac:dyDescent="0.2">
      <c r="A117" s="259" t="s">
        <v>400</v>
      </c>
      <c r="B117" s="406">
        <v>25282</v>
      </c>
      <c r="C117" s="407"/>
      <c r="D117" s="408">
        <v>0</v>
      </c>
    </row>
    <row r="118" spans="1:4" s="268" customFormat="1" ht="14.25" x14ac:dyDescent="0.2">
      <c r="A118" s="259" t="s">
        <v>359</v>
      </c>
      <c r="B118" s="406">
        <v>291296</v>
      </c>
      <c r="C118" s="407"/>
      <c r="D118" s="408">
        <v>0</v>
      </c>
    </row>
    <row r="119" spans="1:4" s="268" customFormat="1" ht="14.25" x14ac:dyDescent="0.2">
      <c r="A119" s="259" t="s">
        <v>715</v>
      </c>
      <c r="B119" s="406">
        <v>180172</v>
      </c>
      <c r="C119" s="407"/>
      <c r="D119" s="408">
        <v>0</v>
      </c>
    </row>
    <row r="120" spans="1:4" s="268" customFormat="1" ht="14.25" x14ac:dyDescent="0.2">
      <c r="A120" s="259" t="s">
        <v>310</v>
      </c>
      <c r="B120" s="406">
        <v>29820</v>
      </c>
      <c r="C120" s="407"/>
      <c r="D120" s="408">
        <v>0</v>
      </c>
    </row>
    <row r="121" spans="1:4" s="268" customFormat="1" ht="14.25" x14ac:dyDescent="0.2">
      <c r="A121" s="259" t="s">
        <v>716</v>
      </c>
      <c r="B121" s="406">
        <v>15720</v>
      </c>
      <c r="C121" s="407"/>
      <c r="D121" s="408">
        <v>0</v>
      </c>
    </row>
    <row r="122" spans="1:4" s="268" customFormat="1" ht="14.25" x14ac:dyDescent="0.2">
      <c r="A122" s="259" t="s">
        <v>717</v>
      </c>
      <c r="B122" s="406">
        <v>8261</v>
      </c>
      <c r="C122" s="407"/>
      <c r="D122" s="408">
        <v>0</v>
      </c>
    </row>
    <row r="123" spans="1:4" s="268" customFormat="1" ht="14.25" x14ac:dyDescent="0.2">
      <c r="A123" s="259" t="s">
        <v>718</v>
      </c>
      <c r="B123" s="406">
        <v>6781</v>
      </c>
      <c r="C123" s="407"/>
      <c r="D123" s="408">
        <v>0</v>
      </c>
    </row>
    <row r="124" spans="1:4" s="268" customFormat="1" ht="14.25" x14ac:dyDescent="0.2">
      <c r="A124" s="259" t="s">
        <v>326</v>
      </c>
      <c r="B124" s="406">
        <v>13686</v>
      </c>
      <c r="C124" s="407"/>
      <c r="D124" s="408">
        <v>0</v>
      </c>
    </row>
    <row r="125" spans="1:4" s="268" customFormat="1" ht="14.25" x14ac:dyDescent="0.2">
      <c r="A125" s="259" t="s">
        <v>326</v>
      </c>
      <c r="B125" s="406">
        <v>11781</v>
      </c>
      <c r="C125" s="407"/>
      <c r="D125" s="408">
        <v>0</v>
      </c>
    </row>
    <row r="126" spans="1:4" s="268" customFormat="1" ht="14.25" x14ac:dyDescent="0.2">
      <c r="A126" s="259" t="s">
        <v>403</v>
      </c>
      <c r="B126" s="406">
        <v>49973</v>
      </c>
      <c r="C126" s="407"/>
      <c r="D126" s="408">
        <v>0</v>
      </c>
    </row>
    <row r="127" spans="1:4" s="268" customFormat="1" ht="14.25" x14ac:dyDescent="0.2">
      <c r="A127" s="259" t="s">
        <v>451</v>
      </c>
      <c r="B127" s="406">
        <v>17262</v>
      </c>
      <c r="C127" s="407"/>
      <c r="D127" s="408">
        <v>0</v>
      </c>
    </row>
    <row r="128" spans="1:4" s="268" customFormat="1" ht="14.25" x14ac:dyDescent="0.2">
      <c r="A128" s="259" t="s">
        <v>719</v>
      </c>
      <c r="B128" s="406">
        <v>75237</v>
      </c>
      <c r="C128" s="407"/>
      <c r="D128" s="408">
        <v>0</v>
      </c>
    </row>
    <row r="129" spans="1:4" s="268" customFormat="1" ht="14.25" x14ac:dyDescent="0.2">
      <c r="A129" s="259" t="s">
        <v>720</v>
      </c>
      <c r="B129" s="406">
        <v>8631</v>
      </c>
      <c r="C129" s="407"/>
      <c r="D129" s="408">
        <v>0</v>
      </c>
    </row>
    <row r="130" spans="1:4" s="268" customFormat="1" ht="14.25" x14ac:dyDescent="0.2">
      <c r="A130" s="259" t="s">
        <v>721</v>
      </c>
      <c r="B130" s="406">
        <v>15566</v>
      </c>
      <c r="C130" s="407"/>
      <c r="D130" s="408">
        <v>0</v>
      </c>
    </row>
    <row r="131" spans="1:4" s="268" customFormat="1" ht="14.25" x14ac:dyDescent="0.2">
      <c r="A131" s="259" t="s">
        <v>722</v>
      </c>
      <c r="B131" s="406">
        <v>28093</v>
      </c>
      <c r="C131" s="407"/>
      <c r="D131" s="408">
        <v>0</v>
      </c>
    </row>
    <row r="132" spans="1:4" s="268" customFormat="1" ht="14.25" x14ac:dyDescent="0.2">
      <c r="A132" s="259" t="s">
        <v>723</v>
      </c>
      <c r="B132" s="406">
        <v>14241</v>
      </c>
      <c r="C132" s="407"/>
      <c r="D132" s="408">
        <v>0</v>
      </c>
    </row>
    <row r="133" spans="1:4" s="268" customFormat="1" ht="14.25" x14ac:dyDescent="0.2">
      <c r="A133" s="259" t="s">
        <v>451</v>
      </c>
      <c r="B133" s="406">
        <v>68314</v>
      </c>
      <c r="C133" s="407"/>
      <c r="D133" s="408">
        <v>0</v>
      </c>
    </row>
    <row r="134" spans="1:4" s="268" customFormat="1" ht="14.25" x14ac:dyDescent="0.2">
      <c r="A134" s="259" t="s">
        <v>326</v>
      </c>
      <c r="B134" s="406">
        <v>24980</v>
      </c>
      <c r="C134" s="407"/>
      <c r="D134" s="408">
        <v>0</v>
      </c>
    </row>
    <row r="135" spans="1:4" s="268" customFormat="1" ht="14.25" x14ac:dyDescent="0.2">
      <c r="A135" s="259" t="s">
        <v>724</v>
      </c>
      <c r="B135" s="406">
        <v>25893</v>
      </c>
      <c r="C135" s="407"/>
      <c r="D135" s="408">
        <v>0</v>
      </c>
    </row>
    <row r="136" spans="1:4" s="268" customFormat="1" ht="14.25" x14ac:dyDescent="0.2">
      <c r="A136" s="259" t="s">
        <v>326</v>
      </c>
      <c r="B136" s="406">
        <v>1085</v>
      </c>
      <c r="C136" s="407"/>
      <c r="D136" s="408">
        <v>0</v>
      </c>
    </row>
    <row r="137" spans="1:4" s="268" customFormat="1" ht="14.25" x14ac:dyDescent="0.2">
      <c r="A137" s="259" t="s">
        <v>725</v>
      </c>
      <c r="B137" s="406">
        <v>33882</v>
      </c>
      <c r="C137" s="407"/>
      <c r="D137" s="408">
        <v>0</v>
      </c>
    </row>
    <row r="138" spans="1:4" s="268" customFormat="1" ht="14.25" x14ac:dyDescent="0.2">
      <c r="A138" s="259" t="s">
        <v>415</v>
      </c>
      <c r="B138" s="406">
        <v>12514</v>
      </c>
      <c r="C138" s="407"/>
      <c r="D138" s="408">
        <v>0</v>
      </c>
    </row>
    <row r="139" spans="1:4" s="268" customFormat="1" ht="14.25" x14ac:dyDescent="0.2">
      <c r="A139" s="259" t="s">
        <v>726</v>
      </c>
      <c r="B139" s="406">
        <v>19610</v>
      </c>
      <c r="C139" s="407"/>
      <c r="D139" s="408">
        <v>0</v>
      </c>
    </row>
    <row r="140" spans="1:4" s="268" customFormat="1" ht="14.25" x14ac:dyDescent="0.2">
      <c r="A140" s="259" t="s">
        <v>421</v>
      </c>
      <c r="B140" s="406">
        <v>88208</v>
      </c>
      <c r="C140" s="407"/>
      <c r="D140" s="408">
        <v>0</v>
      </c>
    </row>
    <row r="141" spans="1:4" s="268" customFormat="1" ht="14.25" x14ac:dyDescent="0.2">
      <c r="A141" s="259" t="s">
        <v>326</v>
      </c>
      <c r="B141" s="406">
        <v>12040</v>
      </c>
      <c r="C141" s="407"/>
      <c r="D141" s="408">
        <v>0</v>
      </c>
    </row>
    <row r="142" spans="1:4" s="268" customFormat="1" ht="14.25" x14ac:dyDescent="0.2">
      <c r="A142" s="259" t="s">
        <v>326</v>
      </c>
      <c r="B142" s="406">
        <v>58259</v>
      </c>
      <c r="C142" s="407"/>
      <c r="D142" s="408">
        <v>0</v>
      </c>
    </row>
    <row r="143" spans="1:4" s="268" customFormat="1" ht="14.25" x14ac:dyDescent="0.2">
      <c r="A143" s="259" t="s">
        <v>727</v>
      </c>
      <c r="B143" s="406">
        <v>26127</v>
      </c>
      <c r="C143" s="407"/>
      <c r="D143" s="408">
        <v>0</v>
      </c>
    </row>
    <row r="144" spans="1:4" s="268" customFormat="1" ht="14.25" x14ac:dyDescent="0.2">
      <c r="A144" s="259" t="s">
        <v>311</v>
      </c>
      <c r="B144" s="406">
        <v>163976</v>
      </c>
      <c r="C144" s="407"/>
      <c r="D144" s="408">
        <v>0</v>
      </c>
    </row>
    <row r="145" spans="1:4" s="268" customFormat="1" ht="14.25" x14ac:dyDescent="0.2">
      <c r="A145" s="259" t="s">
        <v>382</v>
      </c>
      <c r="B145" s="406">
        <v>13378</v>
      </c>
      <c r="C145" s="407"/>
      <c r="D145" s="408">
        <v>0</v>
      </c>
    </row>
    <row r="146" spans="1:4" s="268" customFormat="1" ht="14.25" x14ac:dyDescent="0.2">
      <c r="A146" s="259" t="s">
        <v>422</v>
      </c>
      <c r="B146" s="406">
        <v>3699</v>
      </c>
      <c r="C146" s="407"/>
      <c r="D146" s="408">
        <v>0</v>
      </c>
    </row>
    <row r="147" spans="1:4" s="268" customFormat="1" ht="14.25" x14ac:dyDescent="0.2">
      <c r="A147" s="259" t="s">
        <v>422</v>
      </c>
      <c r="B147" s="406">
        <v>15591</v>
      </c>
      <c r="C147" s="407"/>
      <c r="D147" s="408">
        <v>0</v>
      </c>
    </row>
    <row r="148" spans="1:4" s="268" customFormat="1" ht="14.25" x14ac:dyDescent="0.2">
      <c r="A148" s="259" t="s">
        <v>344</v>
      </c>
      <c r="B148" s="406">
        <v>5030</v>
      </c>
      <c r="C148" s="407"/>
      <c r="D148" s="408">
        <v>0</v>
      </c>
    </row>
    <row r="149" spans="1:4" s="268" customFormat="1" ht="14.25" x14ac:dyDescent="0.2">
      <c r="A149" s="259" t="s">
        <v>450</v>
      </c>
      <c r="B149" s="406">
        <v>57914</v>
      </c>
      <c r="C149" s="407"/>
      <c r="D149" s="408">
        <v>0</v>
      </c>
    </row>
    <row r="150" spans="1:4" s="268" customFormat="1" ht="14.25" x14ac:dyDescent="0.2">
      <c r="A150" s="259" t="s">
        <v>357</v>
      </c>
      <c r="B150" s="406">
        <v>27415</v>
      </c>
      <c r="C150" s="407"/>
      <c r="D150" s="408">
        <v>0</v>
      </c>
    </row>
    <row r="151" spans="1:4" s="268" customFormat="1" ht="14.25" x14ac:dyDescent="0.2">
      <c r="A151" s="259" t="s">
        <v>337</v>
      </c>
      <c r="B151" s="406">
        <v>6300</v>
      </c>
      <c r="C151" s="407"/>
      <c r="D151" s="408">
        <v>0</v>
      </c>
    </row>
    <row r="152" spans="1:4" s="268" customFormat="1" ht="14.25" x14ac:dyDescent="0.2">
      <c r="A152" s="259" t="s">
        <v>728</v>
      </c>
      <c r="B152" s="406">
        <v>13792</v>
      </c>
      <c r="C152" s="407"/>
      <c r="D152" s="408">
        <v>0</v>
      </c>
    </row>
    <row r="153" spans="1:4" s="268" customFormat="1" ht="14.25" x14ac:dyDescent="0.2">
      <c r="A153" s="259" t="s">
        <v>357</v>
      </c>
      <c r="B153" s="406">
        <v>233813</v>
      </c>
      <c r="C153" s="407"/>
      <c r="D153" s="408">
        <v>0</v>
      </c>
    </row>
    <row r="154" spans="1:4" s="268" customFormat="1" ht="14.25" x14ac:dyDescent="0.2">
      <c r="A154" s="259" t="s">
        <v>442</v>
      </c>
      <c r="B154" s="406">
        <v>18445</v>
      </c>
      <c r="C154" s="407"/>
      <c r="D154" s="408">
        <v>0</v>
      </c>
    </row>
    <row r="155" spans="1:4" s="268" customFormat="1" ht="14.25" x14ac:dyDescent="0.2">
      <c r="A155" s="259" t="s">
        <v>378</v>
      </c>
      <c r="B155" s="406">
        <v>51545</v>
      </c>
      <c r="C155" s="407"/>
      <c r="D155" s="408">
        <v>0</v>
      </c>
    </row>
    <row r="156" spans="1:4" s="268" customFormat="1" ht="14.25" x14ac:dyDescent="0.2">
      <c r="A156" s="259" t="s">
        <v>316</v>
      </c>
      <c r="B156" s="406">
        <v>85508</v>
      </c>
      <c r="C156" s="407"/>
      <c r="D156" s="408">
        <v>0</v>
      </c>
    </row>
    <row r="157" spans="1:4" s="268" customFormat="1" ht="14.25" x14ac:dyDescent="0.2">
      <c r="A157" s="259" t="s">
        <v>729</v>
      </c>
      <c r="B157" s="406">
        <v>27052</v>
      </c>
      <c r="C157" s="407"/>
      <c r="D157" s="408">
        <v>0</v>
      </c>
    </row>
    <row r="158" spans="1:4" s="268" customFormat="1" ht="14.25" x14ac:dyDescent="0.2">
      <c r="A158" s="259" t="s">
        <v>730</v>
      </c>
      <c r="B158" s="406">
        <v>103313</v>
      </c>
      <c r="C158" s="407"/>
      <c r="D158" s="408">
        <v>0</v>
      </c>
    </row>
    <row r="159" spans="1:4" s="268" customFormat="1" ht="14.25" x14ac:dyDescent="0.2">
      <c r="A159" s="259" t="s">
        <v>328</v>
      </c>
      <c r="B159" s="406">
        <v>39918</v>
      </c>
      <c r="C159" s="407"/>
      <c r="D159" s="408">
        <v>0</v>
      </c>
    </row>
    <row r="160" spans="1:4" s="268" customFormat="1" ht="14.25" x14ac:dyDescent="0.2">
      <c r="A160" s="259" t="s">
        <v>731</v>
      </c>
      <c r="B160" s="406">
        <v>12083</v>
      </c>
      <c r="C160" s="407"/>
      <c r="D160" s="408">
        <v>0</v>
      </c>
    </row>
    <row r="161" spans="1:4" s="268" customFormat="1" ht="14.25" x14ac:dyDescent="0.2">
      <c r="A161" s="259" t="s">
        <v>425</v>
      </c>
      <c r="B161" s="406">
        <v>12699</v>
      </c>
      <c r="C161" s="407"/>
      <c r="D161" s="408">
        <v>0</v>
      </c>
    </row>
    <row r="162" spans="1:4" s="268" customFormat="1" ht="14.25" x14ac:dyDescent="0.2">
      <c r="A162" s="259" t="s">
        <v>443</v>
      </c>
      <c r="B162" s="406">
        <v>12946</v>
      </c>
      <c r="C162" s="407"/>
      <c r="D162" s="408">
        <v>0</v>
      </c>
    </row>
    <row r="163" spans="1:4" s="268" customFormat="1" ht="14.25" x14ac:dyDescent="0.2">
      <c r="A163" s="259" t="s">
        <v>732</v>
      </c>
      <c r="B163" s="406">
        <v>500000</v>
      </c>
      <c r="C163" s="407"/>
      <c r="D163" s="408">
        <v>0</v>
      </c>
    </row>
    <row r="164" spans="1:4" s="268" customFormat="1" ht="14.25" x14ac:dyDescent="0.2">
      <c r="A164" s="259" t="s">
        <v>308</v>
      </c>
      <c r="B164" s="406">
        <v>108656</v>
      </c>
      <c r="C164" s="407"/>
      <c r="D164" s="408">
        <v>0</v>
      </c>
    </row>
    <row r="165" spans="1:4" s="268" customFormat="1" ht="15" thickBot="1" x14ac:dyDescent="0.25">
      <c r="A165" s="347" t="s">
        <v>733</v>
      </c>
      <c r="B165" s="412">
        <v>44047</v>
      </c>
      <c r="C165" s="407"/>
      <c r="D165" s="277">
        <v>0</v>
      </c>
    </row>
    <row r="166" spans="1:4" s="268" customFormat="1" ht="15" thickTop="1" x14ac:dyDescent="0.2">
      <c r="A166" s="410"/>
      <c r="B166" s="411"/>
      <c r="D166" s="28"/>
    </row>
    <row r="167" spans="1:4" s="268" customFormat="1" ht="15" thickBot="1" x14ac:dyDescent="0.25">
      <c r="A167" s="410"/>
      <c r="B167" s="411"/>
      <c r="D167" s="281" t="s">
        <v>2</v>
      </c>
    </row>
    <row r="168" spans="1:4" ht="14.25" thickTop="1" thickBot="1" x14ac:dyDescent="0.25">
      <c r="A168" s="244" t="s">
        <v>4</v>
      </c>
      <c r="B168" s="249" t="s">
        <v>5</v>
      </c>
      <c r="C168" s="37"/>
      <c r="D168" s="246" t="s">
        <v>13</v>
      </c>
    </row>
    <row r="169" spans="1:4" s="268" customFormat="1" ht="15" thickTop="1" x14ac:dyDescent="0.2">
      <c r="A169" s="259" t="s">
        <v>734</v>
      </c>
      <c r="B169" s="406">
        <v>2330</v>
      </c>
      <c r="C169" s="407"/>
      <c r="D169" s="408">
        <v>0</v>
      </c>
    </row>
    <row r="170" spans="1:4" s="268" customFormat="1" ht="14.25" x14ac:dyDescent="0.2">
      <c r="A170" s="259" t="s">
        <v>314</v>
      </c>
      <c r="B170" s="441">
        <v>43222</v>
      </c>
      <c r="C170" s="407"/>
      <c r="D170" s="325">
        <v>0</v>
      </c>
    </row>
    <row r="171" spans="1:4" s="268" customFormat="1" ht="14.25" x14ac:dyDescent="0.2">
      <c r="A171" s="254" t="s">
        <v>318</v>
      </c>
      <c r="B171" s="409">
        <v>191994</v>
      </c>
      <c r="C171" s="407"/>
      <c r="D171" s="408">
        <v>0</v>
      </c>
    </row>
    <row r="172" spans="1:4" s="268" customFormat="1" ht="14.25" x14ac:dyDescent="0.2">
      <c r="A172" s="259" t="s">
        <v>735</v>
      </c>
      <c r="B172" s="406">
        <v>349032</v>
      </c>
      <c r="C172" s="407"/>
      <c r="D172" s="408">
        <v>0</v>
      </c>
    </row>
    <row r="173" spans="1:4" s="268" customFormat="1" ht="14.25" x14ac:dyDescent="0.2">
      <c r="A173" s="259" t="s">
        <v>438</v>
      </c>
      <c r="B173" s="406">
        <v>30054</v>
      </c>
      <c r="C173" s="407"/>
      <c r="D173" s="408">
        <v>0</v>
      </c>
    </row>
    <row r="174" spans="1:4" s="268" customFormat="1" ht="14.25" x14ac:dyDescent="0.2">
      <c r="A174" s="259" t="s">
        <v>134</v>
      </c>
      <c r="B174" s="406">
        <v>2916</v>
      </c>
      <c r="C174" s="407"/>
      <c r="D174" s="408">
        <v>0</v>
      </c>
    </row>
    <row r="175" spans="1:4" s="268" customFormat="1" ht="14.25" x14ac:dyDescent="0.2">
      <c r="A175" s="259" t="s">
        <v>404</v>
      </c>
      <c r="B175" s="406">
        <v>9450</v>
      </c>
      <c r="C175" s="407"/>
      <c r="D175" s="408">
        <v>0</v>
      </c>
    </row>
    <row r="176" spans="1:4" s="268" customFormat="1" ht="14.25" x14ac:dyDescent="0.2">
      <c r="A176" s="259" t="s">
        <v>495</v>
      </c>
      <c r="B176" s="406">
        <v>6904</v>
      </c>
      <c r="C176" s="407"/>
      <c r="D176" s="408">
        <v>0</v>
      </c>
    </row>
    <row r="177" spans="1:4" s="268" customFormat="1" ht="14.25" x14ac:dyDescent="0.2">
      <c r="A177" s="259" t="s">
        <v>467</v>
      </c>
      <c r="B177" s="406">
        <v>17083</v>
      </c>
      <c r="C177" s="407"/>
      <c r="D177" s="408">
        <v>0</v>
      </c>
    </row>
    <row r="178" spans="1:4" s="268" customFormat="1" ht="14.25" x14ac:dyDescent="0.2">
      <c r="A178" s="259" t="s">
        <v>487</v>
      </c>
      <c r="B178" s="406">
        <v>500000</v>
      </c>
      <c r="C178" s="407"/>
      <c r="D178" s="408">
        <v>0</v>
      </c>
    </row>
    <row r="179" spans="1:4" s="268" customFormat="1" ht="14.25" x14ac:dyDescent="0.2">
      <c r="A179" s="259" t="s">
        <v>736</v>
      </c>
      <c r="B179" s="406">
        <v>154814</v>
      </c>
      <c r="C179" s="407"/>
      <c r="D179" s="408">
        <v>0</v>
      </c>
    </row>
    <row r="180" spans="1:4" s="268" customFormat="1" ht="14.25" x14ac:dyDescent="0.2">
      <c r="A180" s="259" t="s">
        <v>351</v>
      </c>
      <c r="B180" s="406">
        <v>13532</v>
      </c>
      <c r="C180" s="407"/>
      <c r="D180" s="408">
        <v>0</v>
      </c>
    </row>
    <row r="181" spans="1:4" s="268" customFormat="1" ht="14.25" x14ac:dyDescent="0.2">
      <c r="A181" s="259" t="s">
        <v>737</v>
      </c>
      <c r="B181" s="406">
        <v>8544</v>
      </c>
      <c r="C181" s="407"/>
      <c r="D181" s="408">
        <v>0</v>
      </c>
    </row>
    <row r="182" spans="1:4" s="268" customFormat="1" ht="14.25" x14ac:dyDescent="0.2">
      <c r="A182" s="259" t="s">
        <v>738</v>
      </c>
      <c r="B182" s="406">
        <v>44121</v>
      </c>
      <c r="C182" s="407"/>
      <c r="D182" s="408">
        <v>0</v>
      </c>
    </row>
    <row r="183" spans="1:4" s="268" customFormat="1" ht="14.25" x14ac:dyDescent="0.2">
      <c r="A183" s="259" t="s">
        <v>739</v>
      </c>
      <c r="B183" s="406">
        <v>6214</v>
      </c>
      <c r="C183" s="407"/>
      <c r="D183" s="408">
        <v>0</v>
      </c>
    </row>
    <row r="184" spans="1:4" s="268" customFormat="1" ht="14.25" x14ac:dyDescent="0.2">
      <c r="A184" s="259" t="s">
        <v>740</v>
      </c>
      <c r="B184" s="406">
        <v>112030</v>
      </c>
      <c r="C184" s="407"/>
      <c r="D184" s="408">
        <v>0</v>
      </c>
    </row>
    <row r="185" spans="1:4" s="268" customFormat="1" ht="14.25" x14ac:dyDescent="0.2">
      <c r="A185" s="259" t="s">
        <v>741</v>
      </c>
      <c r="B185" s="406">
        <v>127134</v>
      </c>
      <c r="C185" s="407"/>
      <c r="D185" s="408">
        <v>0</v>
      </c>
    </row>
    <row r="186" spans="1:4" s="268" customFormat="1" ht="14.25" x14ac:dyDescent="0.2">
      <c r="A186" s="259" t="s">
        <v>437</v>
      </c>
      <c r="B186" s="406">
        <v>9666</v>
      </c>
      <c r="C186" s="407"/>
      <c r="D186" s="408">
        <v>0</v>
      </c>
    </row>
    <row r="187" spans="1:4" s="268" customFormat="1" ht="15" thickBot="1" x14ac:dyDescent="0.25">
      <c r="A187" s="259" t="s">
        <v>742</v>
      </c>
      <c r="B187" s="406">
        <v>340795</v>
      </c>
      <c r="C187" s="407"/>
      <c r="D187" s="408">
        <v>0</v>
      </c>
    </row>
    <row r="188" spans="1:4" s="268" customFormat="1" ht="16.5" thickTop="1" thickBot="1" x14ac:dyDescent="0.3">
      <c r="A188" s="317" t="s">
        <v>6</v>
      </c>
      <c r="B188" s="413">
        <f>SUM(B6:B187)</f>
        <v>9999222</v>
      </c>
      <c r="C188" s="407"/>
      <c r="D188" s="319">
        <f>SUM(D6:D187)</f>
        <v>0</v>
      </c>
    </row>
    <row r="189" spans="1:4" ht="13.5" thickTop="1" x14ac:dyDescent="0.2">
      <c r="A189" s="31"/>
      <c r="B189" s="16"/>
      <c r="C189" s="30"/>
      <c r="D189" s="24"/>
    </row>
    <row r="190" spans="1:4" x14ac:dyDescent="0.2">
      <c r="A190" s="31"/>
      <c r="B190" s="16"/>
      <c r="C190" s="30"/>
      <c r="D190" s="19"/>
    </row>
    <row r="191" spans="1:4" ht="32.25" customHeight="1" x14ac:dyDescent="0.25">
      <c r="A191" s="640" t="s">
        <v>1093</v>
      </c>
      <c r="B191" s="640"/>
      <c r="C191" s="640"/>
      <c r="D191" s="640"/>
    </row>
    <row r="192" spans="1:4" s="258" customFormat="1" ht="14.25" customHeight="1" thickBot="1" x14ac:dyDescent="0.25">
      <c r="C192" s="280"/>
      <c r="D192" s="21" t="s">
        <v>2</v>
      </c>
    </row>
    <row r="193" spans="1:4" ht="14.25" thickTop="1" thickBot="1" x14ac:dyDescent="0.25">
      <c r="A193" s="244" t="s">
        <v>4</v>
      </c>
      <c r="B193" s="249" t="s">
        <v>5</v>
      </c>
      <c r="C193" s="37"/>
      <c r="D193" s="246" t="s">
        <v>13</v>
      </c>
    </row>
    <row r="194" spans="1:4" s="268" customFormat="1" ht="15" thickTop="1" x14ac:dyDescent="0.2">
      <c r="A194" s="259" t="s">
        <v>743</v>
      </c>
      <c r="B194" s="406">
        <f>10000-328</f>
        <v>9672</v>
      </c>
      <c r="C194" s="407"/>
      <c r="D194" s="408">
        <v>0</v>
      </c>
    </row>
    <row r="195" spans="1:4" s="268" customFormat="1" ht="14.25" x14ac:dyDescent="0.2">
      <c r="A195" s="259" t="s">
        <v>744</v>
      </c>
      <c r="B195" s="406">
        <v>10000</v>
      </c>
      <c r="C195" s="407"/>
      <c r="D195" s="408">
        <v>0</v>
      </c>
    </row>
    <row r="196" spans="1:4" s="268" customFormat="1" ht="14.25" x14ac:dyDescent="0.2">
      <c r="A196" s="259" t="s">
        <v>745</v>
      </c>
      <c r="B196" s="406">
        <v>6000</v>
      </c>
      <c r="C196" s="407"/>
      <c r="D196" s="408">
        <v>0</v>
      </c>
    </row>
    <row r="197" spans="1:4" s="268" customFormat="1" ht="14.25" x14ac:dyDescent="0.2">
      <c r="A197" s="259" t="s">
        <v>746</v>
      </c>
      <c r="B197" s="406">
        <v>10000</v>
      </c>
      <c r="C197" s="407"/>
      <c r="D197" s="408">
        <v>0</v>
      </c>
    </row>
    <row r="198" spans="1:4" s="268" customFormat="1" ht="14.25" x14ac:dyDescent="0.2">
      <c r="A198" s="259" t="s">
        <v>747</v>
      </c>
      <c r="B198" s="406">
        <v>10000</v>
      </c>
      <c r="C198" s="407"/>
      <c r="D198" s="408">
        <v>0</v>
      </c>
    </row>
    <row r="199" spans="1:4" s="268" customFormat="1" ht="14.25" x14ac:dyDescent="0.2">
      <c r="A199" s="259" t="s">
        <v>748</v>
      </c>
      <c r="B199" s="406">
        <v>10000</v>
      </c>
      <c r="C199" s="407"/>
      <c r="D199" s="408">
        <v>0</v>
      </c>
    </row>
    <row r="200" spans="1:4" s="268" customFormat="1" ht="14.25" x14ac:dyDescent="0.2">
      <c r="A200" s="259" t="s">
        <v>749</v>
      </c>
      <c r="B200" s="406">
        <v>5300</v>
      </c>
      <c r="C200" s="407"/>
      <c r="D200" s="408">
        <v>0</v>
      </c>
    </row>
    <row r="201" spans="1:4" s="268" customFormat="1" ht="14.25" x14ac:dyDescent="0.2">
      <c r="A201" s="259" t="s">
        <v>750</v>
      </c>
      <c r="B201" s="406">
        <v>5300</v>
      </c>
      <c r="C201" s="407"/>
      <c r="D201" s="408">
        <v>0</v>
      </c>
    </row>
    <row r="202" spans="1:4" s="268" customFormat="1" ht="14.25" x14ac:dyDescent="0.2">
      <c r="A202" s="259" t="s">
        <v>751</v>
      </c>
      <c r="B202" s="406">
        <v>5000</v>
      </c>
      <c r="C202" s="407"/>
      <c r="D202" s="408">
        <v>0</v>
      </c>
    </row>
    <row r="203" spans="1:4" s="268" customFormat="1" ht="14.25" x14ac:dyDescent="0.2">
      <c r="A203" s="259" t="s">
        <v>752</v>
      </c>
      <c r="B203" s="406">
        <v>10000</v>
      </c>
      <c r="C203" s="407"/>
      <c r="D203" s="408">
        <v>0</v>
      </c>
    </row>
    <row r="204" spans="1:4" s="268" customFormat="1" ht="14.25" x14ac:dyDescent="0.2">
      <c r="A204" s="259" t="s">
        <v>753</v>
      </c>
      <c r="B204" s="406">
        <v>5300</v>
      </c>
      <c r="C204" s="407"/>
      <c r="D204" s="408">
        <v>0</v>
      </c>
    </row>
    <row r="205" spans="1:4" s="268" customFormat="1" ht="14.25" x14ac:dyDescent="0.2">
      <c r="A205" s="259" t="s">
        <v>754</v>
      </c>
      <c r="B205" s="406">
        <v>8350</v>
      </c>
      <c r="C205" s="407"/>
      <c r="D205" s="408">
        <v>0</v>
      </c>
    </row>
    <row r="206" spans="1:4" s="268" customFormat="1" ht="14.25" x14ac:dyDescent="0.2">
      <c r="A206" s="259" t="s">
        <v>755</v>
      </c>
      <c r="B206" s="406">
        <v>5300</v>
      </c>
      <c r="C206" s="407"/>
      <c r="D206" s="408">
        <v>0</v>
      </c>
    </row>
    <row r="207" spans="1:4" s="268" customFormat="1" ht="14.25" x14ac:dyDescent="0.2">
      <c r="A207" s="259" t="s">
        <v>756</v>
      </c>
      <c r="B207" s="406">
        <v>5300</v>
      </c>
      <c r="C207" s="407"/>
      <c r="D207" s="408">
        <v>0</v>
      </c>
    </row>
    <row r="208" spans="1:4" s="268" customFormat="1" ht="14.25" x14ac:dyDescent="0.2">
      <c r="A208" s="259" t="s">
        <v>757</v>
      </c>
      <c r="B208" s="406">
        <v>8000</v>
      </c>
      <c r="C208" s="407"/>
      <c r="D208" s="408">
        <v>0</v>
      </c>
    </row>
    <row r="209" spans="1:4" s="268" customFormat="1" ht="14.25" x14ac:dyDescent="0.2">
      <c r="A209" s="259" t="s">
        <v>758</v>
      </c>
      <c r="B209" s="406">
        <v>5300</v>
      </c>
      <c r="C209" s="407"/>
      <c r="D209" s="408">
        <v>0</v>
      </c>
    </row>
    <row r="210" spans="1:4" s="268" customFormat="1" ht="14.25" x14ac:dyDescent="0.2">
      <c r="A210" s="259" t="s">
        <v>759</v>
      </c>
      <c r="B210" s="406">
        <v>5000</v>
      </c>
      <c r="C210" s="407"/>
      <c r="D210" s="408">
        <v>0</v>
      </c>
    </row>
    <row r="211" spans="1:4" s="268" customFormat="1" ht="14.25" x14ac:dyDescent="0.2">
      <c r="A211" s="259" t="s">
        <v>760</v>
      </c>
      <c r="B211" s="406">
        <v>10000</v>
      </c>
      <c r="C211" s="407"/>
      <c r="D211" s="408">
        <v>0</v>
      </c>
    </row>
    <row r="212" spans="1:4" s="268" customFormat="1" ht="14.25" x14ac:dyDescent="0.2">
      <c r="A212" s="259" t="s">
        <v>761</v>
      </c>
      <c r="B212" s="406">
        <v>8733</v>
      </c>
      <c r="C212" s="407"/>
      <c r="D212" s="408">
        <v>0</v>
      </c>
    </row>
    <row r="213" spans="1:4" s="268" customFormat="1" ht="14.25" x14ac:dyDescent="0.2">
      <c r="A213" s="259" t="s">
        <v>762</v>
      </c>
      <c r="B213" s="406">
        <v>5300</v>
      </c>
      <c r="C213" s="407"/>
      <c r="D213" s="408">
        <v>0</v>
      </c>
    </row>
    <row r="214" spans="1:4" s="268" customFormat="1" ht="14.25" x14ac:dyDescent="0.2">
      <c r="A214" s="259" t="s">
        <v>763</v>
      </c>
      <c r="B214" s="406">
        <v>10000</v>
      </c>
      <c r="C214" s="407"/>
      <c r="D214" s="408">
        <v>0</v>
      </c>
    </row>
    <row r="215" spans="1:4" s="268" customFormat="1" ht="14.25" x14ac:dyDescent="0.2">
      <c r="A215" s="259" t="s">
        <v>764</v>
      </c>
      <c r="B215" s="406">
        <v>10000</v>
      </c>
      <c r="C215" s="407"/>
      <c r="D215" s="408">
        <v>0</v>
      </c>
    </row>
    <row r="216" spans="1:4" s="268" customFormat="1" ht="14.25" x14ac:dyDescent="0.2">
      <c r="A216" s="259" t="s">
        <v>765</v>
      </c>
      <c r="B216" s="406">
        <v>10000</v>
      </c>
      <c r="C216" s="407"/>
      <c r="D216" s="408">
        <v>0</v>
      </c>
    </row>
    <row r="217" spans="1:4" s="268" customFormat="1" ht="14.25" x14ac:dyDescent="0.2">
      <c r="A217" s="259" t="s">
        <v>766</v>
      </c>
      <c r="B217" s="406">
        <v>10000</v>
      </c>
      <c r="C217" s="407"/>
      <c r="D217" s="408">
        <v>0</v>
      </c>
    </row>
    <row r="218" spans="1:4" s="268" customFormat="1" ht="14.25" x14ac:dyDescent="0.2">
      <c r="A218" s="259" t="s">
        <v>767</v>
      </c>
      <c r="B218" s="406">
        <v>5300</v>
      </c>
      <c r="C218" s="407"/>
      <c r="D218" s="408">
        <v>0</v>
      </c>
    </row>
    <row r="219" spans="1:4" s="268" customFormat="1" ht="15" thickBot="1" x14ac:dyDescent="0.25">
      <c r="A219" s="347" t="s">
        <v>768</v>
      </c>
      <c r="B219" s="412">
        <v>10000</v>
      </c>
      <c r="C219" s="407"/>
      <c r="D219" s="277">
        <v>0</v>
      </c>
    </row>
    <row r="220" spans="1:4" s="268" customFormat="1" ht="15" thickTop="1" x14ac:dyDescent="0.2">
      <c r="A220" s="410"/>
      <c r="B220" s="411"/>
      <c r="D220" s="28"/>
    </row>
    <row r="221" spans="1:4" s="268" customFormat="1" ht="15" thickBot="1" x14ac:dyDescent="0.25">
      <c r="A221" s="410"/>
      <c r="B221" s="411"/>
      <c r="D221" s="281" t="s">
        <v>2</v>
      </c>
    </row>
    <row r="222" spans="1:4" ht="14.25" thickTop="1" thickBot="1" x14ac:dyDescent="0.25">
      <c r="A222" s="244" t="s">
        <v>4</v>
      </c>
      <c r="B222" s="249" t="s">
        <v>5</v>
      </c>
      <c r="C222" s="37"/>
      <c r="D222" s="246" t="s">
        <v>13</v>
      </c>
    </row>
    <row r="223" spans="1:4" s="268" customFormat="1" ht="15" thickTop="1" x14ac:dyDescent="0.2">
      <c r="A223" s="254" t="s">
        <v>769</v>
      </c>
      <c r="B223" s="409">
        <v>10000</v>
      </c>
      <c r="C223" s="407"/>
      <c r="D223" s="408">
        <v>0</v>
      </c>
    </row>
    <row r="224" spans="1:4" s="268" customFormat="1" ht="14.25" x14ac:dyDescent="0.2">
      <c r="A224" s="254" t="s">
        <v>770</v>
      </c>
      <c r="B224" s="409">
        <v>5000</v>
      </c>
      <c r="C224" s="407"/>
      <c r="D224" s="408">
        <v>0</v>
      </c>
    </row>
    <row r="225" spans="1:4" s="268" customFormat="1" ht="14.25" x14ac:dyDescent="0.2">
      <c r="A225" s="259" t="s">
        <v>771</v>
      </c>
      <c r="B225" s="441">
        <v>9497</v>
      </c>
      <c r="C225" s="407"/>
      <c r="D225" s="325">
        <v>0</v>
      </c>
    </row>
    <row r="226" spans="1:4" s="268" customFormat="1" ht="14.25" x14ac:dyDescent="0.2">
      <c r="A226" s="254" t="s">
        <v>772</v>
      </c>
      <c r="B226" s="409">
        <v>10000</v>
      </c>
      <c r="C226" s="407"/>
      <c r="D226" s="408">
        <v>0</v>
      </c>
    </row>
    <row r="227" spans="1:4" s="268" customFormat="1" ht="14.25" x14ac:dyDescent="0.2">
      <c r="A227" s="254" t="s">
        <v>773</v>
      </c>
      <c r="B227" s="409">
        <v>9592</v>
      </c>
      <c r="C227" s="407"/>
      <c r="D227" s="408">
        <v>0</v>
      </c>
    </row>
    <row r="228" spans="1:4" s="268" customFormat="1" ht="14.25" x14ac:dyDescent="0.2">
      <c r="A228" s="254" t="s">
        <v>774</v>
      </c>
      <c r="B228" s="409">
        <v>8159</v>
      </c>
      <c r="C228" s="407"/>
      <c r="D228" s="408">
        <v>0</v>
      </c>
    </row>
    <row r="229" spans="1:4" s="268" customFormat="1" ht="14.25" x14ac:dyDescent="0.2">
      <c r="A229" s="254" t="s">
        <v>775</v>
      </c>
      <c r="B229" s="409">
        <v>10000</v>
      </c>
      <c r="C229" s="407"/>
      <c r="D229" s="408">
        <v>0</v>
      </c>
    </row>
    <row r="230" spans="1:4" s="268" customFormat="1" ht="14.25" x14ac:dyDescent="0.2">
      <c r="A230" s="254" t="s">
        <v>776</v>
      </c>
      <c r="B230" s="409">
        <v>10000</v>
      </c>
      <c r="C230" s="407"/>
      <c r="D230" s="408">
        <v>0</v>
      </c>
    </row>
    <row r="231" spans="1:4" s="268" customFormat="1" ht="14.25" x14ac:dyDescent="0.2">
      <c r="A231" s="254" t="s">
        <v>777</v>
      </c>
      <c r="B231" s="409">
        <v>5300</v>
      </c>
      <c r="C231" s="407"/>
      <c r="D231" s="408">
        <v>0</v>
      </c>
    </row>
    <row r="232" spans="1:4" s="268" customFormat="1" ht="14.25" x14ac:dyDescent="0.2">
      <c r="A232" s="254" t="s">
        <v>778</v>
      </c>
      <c r="B232" s="409">
        <v>10000</v>
      </c>
      <c r="C232" s="407"/>
      <c r="D232" s="408">
        <v>0</v>
      </c>
    </row>
    <row r="233" spans="1:4" s="268" customFormat="1" ht="14.25" x14ac:dyDescent="0.2">
      <c r="A233" s="254" t="s">
        <v>779</v>
      </c>
      <c r="B233" s="409">
        <v>7669</v>
      </c>
      <c r="C233" s="407"/>
      <c r="D233" s="408">
        <v>0</v>
      </c>
    </row>
    <row r="234" spans="1:4" s="268" customFormat="1" ht="14.25" x14ac:dyDescent="0.2">
      <c r="A234" s="254" t="s">
        <v>780</v>
      </c>
      <c r="B234" s="409">
        <v>9621.15</v>
      </c>
      <c r="C234" s="407"/>
      <c r="D234" s="408">
        <v>0</v>
      </c>
    </row>
    <row r="235" spans="1:4" s="268" customFormat="1" ht="14.25" x14ac:dyDescent="0.2">
      <c r="A235" s="254" t="s">
        <v>781</v>
      </c>
      <c r="B235" s="409">
        <v>9000</v>
      </c>
      <c r="C235" s="407"/>
      <c r="D235" s="408">
        <v>0</v>
      </c>
    </row>
    <row r="236" spans="1:4" s="268" customFormat="1" ht="14.25" x14ac:dyDescent="0.2">
      <c r="A236" s="254" t="s">
        <v>782</v>
      </c>
      <c r="B236" s="409">
        <v>5300</v>
      </c>
      <c r="C236" s="407"/>
      <c r="D236" s="408">
        <v>0</v>
      </c>
    </row>
    <row r="237" spans="1:4" s="268" customFormat="1" ht="14.25" x14ac:dyDescent="0.2">
      <c r="A237" s="254" t="s">
        <v>783</v>
      </c>
      <c r="B237" s="409">
        <v>5300</v>
      </c>
      <c r="C237" s="407"/>
      <c r="D237" s="408">
        <v>0</v>
      </c>
    </row>
    <row r="238" spans="1:4" s="268" customFormat="1" ht="14.25" x14ac:dyDescent="0.2">
      <c r="A238" s="254" t="s">
        <v>784</v>
      </c>
      <c r="B238" s="409">
        <v>10000</v>
      </c>
      <c r="C238" s="407"/>
      <c r="D238" s="408">
        <v>0</v>
      </c>
    </row>
    <row r="239" spans="1:4" s="268" customFormat="1" ht="15" thickBot="1" x14ac:dyDescent="0.25">
      <c r="A239" s="254" t="s">
        <v>785</v>
      </c>
      <c r="B239" s="409">
        <v>10000</v>
      </c>
      <c r="C239" s="407"/>
      <c r="D239" s="408">
        <v>0</v>
      </c>
    </row>
    <row r="240" spans="1:4" s="268" customFormat="1" ht="16.5" thickTop="1" thickBot="1" x14ac:dyDescent="0.3">
      <c r="A240" s="317" t="s">
        <v>6</v>
      </c>
      <c r="B240" s="413">
        <f>SUM(B194:B239)</f>
        <v>347593.15</v>
      </c>
      <c r="C240" s="407"/>
      <c r="D240" s="319">
        <f>SUM(D194:D239)</f>
        <v>0</v>
      </c>
    </row>
    <row r="241" spans="1:4" ht="13.5" thickTop="1" x14ac:dyDescent="0.2">
      <c r="A241" s="31"/>
      <c r="B241" s="16"/>
      <c r="C241" s="30"/>
      <c r="D241" s="19"/>
    </row>
    <row r="242" spans="1:4" x14ac:dyDescent="0.2">
      <c r="A242" s="31"/>
      <c r="B242" s="16"/>
      <c r="C242" s="30"/>
      <c r="D242" s="19"/>
    </row>
    <row r="243" spans="1:4" ht="28.5" customHeight="1" x14ac:dyDescent="0.25">
      <c r="A243" s="639" t="s">
        <v>1094</v>
      </c>
      <c r="B243" s="639"/>
      <c r="C243" s="639"/>
      <c r="D243" s="639"/>
    </row>
    <row r="244" spans="1:4" ht="15" customHeight="1" x14ac:dyDescent="0.25">
      <c r="A244" s="638" t="s">
        <v>1095</v>
      </c>
      <c r="B244" s="638"/>
      <c r="C244" s="638"/>
      <c r="D244" s="638"/>
    </row>
    <row r="245" spans="1:4" ht="12" customHeight="1" thickBot="1" x14ac:dyDescent="0.25">
      <c r="C245" s="34"/>
      <c r="D245" s="21" t="s">
        <v>2</v>
      </c>
    </row>
    <row r="246" spans="1:4" ht="14.25" thickTop="1" thickBot="1" x14ac:dyDescent="0.25">
      <c r="A246" s="244" t="s">
        <v>4</v>
      </c>
      <c r="B246" s="249" t="s">
        <v>5</v>
      </c>
      <c r="C246" s="37"/>
      <c r="D246" s="246" t="s">
        <v>13</v>
      </c>
    </row>
    <row r="247" spans="1:4" s="258" customFormat="1" ht="15" thickTop="1" x14ac:dyDescent="0.2">
      <c r="A247" s="259" t="s">
        <v>786</v>
      </c>
      <c r="B247" s="409">
        <v>500000</v>
      </c>
      <c r="C247" s="407"/>
      <c r="D247" s="408">
        <v>0</v>
      </c>
    </row>
    <row r="248" spans="1:4" s="258" customFormat="1" ht="14.25" x14ac:dyDescent="0.2">
      <c r="A248" s="259" t="s">
        <v>418</v>
      </c>
      <c r="B248" s="409">
        <v>500000</v>
      </c>
      <c r="C248" s="407"/>
      <c r="D248" s="408">
        <v>0</v>
      </c>
    </row>
    <row r="249" spans="1:4" s="258" customFormat="1" ht="14.25" x14ac:dyDescent="0.2">
      <c r="A249" s="259" t="s">
        <v>787</v>
      </c>
      <c r="B249" s="409">
        <v>300000</v>
      </c>
      <c r="C249" s="407"/>
      <c r="D249" s="408">
        <v>0</v>
      </c>
    </row>
    <row r="250" spans="1:4" s="258" customFormat="1" ht="14.25" x14ac:dyDescent="0.2">
      <c r="A250" s="259" t="s">
        <v>788</v>
      </c>
      <c r="B250" s="409">
        <v>329000</v>
      </c>
      <c r="C250" s="407"/>
      <c r="D250" s="408">
        <v>0</v>
      </c>
    </row>
    <row r="251" spans="1:4" s="258" customFormat="1" ht="14.25" x14ac:dyDescent="0.2">
      <c r="A251" s="259" t="s">
        <v>789</v>
      </c>
      <c r="B251" s="409">
        <v>131755</v>
      </c>
      <c r="C251" s="407"/>
      <c r="D251" s="408">
        <v>0</v>
      </c>
    </row>
    <row r="252" spans="1:4" s="258" customFormat="1" ht="15" thickBot="1" x14ac:dyDescent="0.25">
      <c r="A252" s="259" t="s">
        <v>380</v>
      </c>
      <c r="B252" s="409">
        <v>500000</v>
      </c>
      <c r="C252" s="407"/>
      <c r="D252" s="408">
        <v>0</v>
      </c>
    </row>
    <row r="253" spans="1:4" s="258" customFormat="1" ht="16.5" thickTop="1" thickBot="1" x14ac:dyDescent="0.3">
      <c r="A253" s="317" t="s">
        <v>6</v>
      </c>
      <c r="B253" s="413">
        <f>SUM(B247:B252)</f>
        <v>2260755</v>
      </c>
      <c r="C253" s="407"/>
      <c r="D253" s="319">
        <f>SUM(D247:D252)</f>
        <v>0</v>
      </c>
    </row>
    <row r="254" spans="1:4" s="258" customFormat="1" ht="15.75" thickTop="1" x14ac:dyDescent="0.25">
      <c r="A254" s="268"/>
      <c r="B254" s="368"/>
      <c r="C254" s="268"/>
      <c r="D254" s="28"/>
    </row>
    <row r="255" spans="1:4" s="258" customFormat="1" ht="30.75" customHeight="1" x14ac:dyDescent="0.25">
      <c r="A255" s="638" t="s">
        <v>2188</v>
      </c>
      <c r="B255" s="638"/>
      <c r="C255" s="638"/>
      <c r="D255" s="638"/>
    </row>
    <row r="256" spans="1:4" ht="12" customHeight="1" thickBot="1" x14ac:dyDescent="0.25">
      <c r="C256" s="34"/>
      <c r="D256" s="21" t="s">
        <v>2</v>
      </c>
    </row>
    <row r="257" spans="1:4" ht="14.25" thickTop="1" thickBot="1" x14ac:dyDescent="0.25">
      <c r="A257" s="244" t="s">
        <v>4</v>
      </c>
      <c r="B257" s="249" t="s">
        <v>5</v>
      </c>
      <c r="C257" s="37"/>
      <c r="D257" s="246" t="s">
        <v>13</v>
      </c>
    </row>
    <row r="258" spans="1:4" s="258" customFormat="1" ht="15.75" thickTop="1" thickBot="1" x14ac:dyDescent="0.25">
      <c r="A258" s="414" t="s">
        <v>430</v>
      </c>
      <c r="B258" s="415">
        <v>500000</v>
      </c>
      <c r="C258" s="407"/>
      <c r="D258" s="408">
        <v>0</v>
      </c>
    </row>
    <row r="259" spans="1:4" s="258" customFormat="1" ht="16.5" thickTop="1" thickBot="1" x14ac:dyDescent="0.3">
      <c r="A259" s="317" t="s">
        <v>6</v>
      </c>
      <c r="B259" s="413">
        <f>SUM(B258:B258)</f>
        <v>500000</v>
      </c>
      <c r="C259" s="407"/>
      <c r="D259" s="319">
        <f>SUM(D258:D258)</f>
        <v>0</v>
      </c>
    </row>
    <row r="260" spans="1:4" s="258" customFormat="1" ht="15.75" thickTop="1" x14ac:dyDescent="0.25">
      <c r="A260" s="268"/>
      <c r="B260" s="368"/>
      <c r="C260" s="268"/>
      <c r="D260" s="28"/>
    </row>
    <row r="261" spans="1:4" s="258" customFormat="1" ht="15" x14ac:dyDescent="0.25">
      <c r="A261" s="268"/>
      <c r="B261" s="368"/>
      <c r="C261" s="268"/>
      <c r="D261" s="427"/>
    </row>
    <row r="262" spans="1:4" s="258" customFormat="1" ht="15" x14ac:dyDescent="0.25">
      <c r="A262" s="268" t="s">
        <v>1096</v>
      </c>
      <c r="B262" s="368"/>
      <c r="C262" s="268"/>
      <c r="D262" s="427"/>
    </row>
    <row r="263" spans="1:4" s="258" customFormat="1" ht="28.5" customHeight="1" x14ac:dyDescent="0.25">
      <c r="A263" s="638" t="s">
        <v>1097</v>
      </c>
      <c r="B263" s="638"/>
      <c r="C263" s="638"/>
      <c r="D263" s="638"/>
    </row>
    <row r="264" spans="1:4" ht="12" customHeight="1" thickBot="1" x14ac:dyDescent="0.25">
      <c r="C264" s="34"/>
      <c r="D264" s="21" t="s">
        <v>2</v>
      </c>
    </row>
    <row r="265" spans="1:4" ht="14.25" thickTop="1" thickBot="1" x14ac:dyDescent="0.25">
      <c r="A265" s="244" t="s">
        <v>4</v>
      </c>
      <c r="B265" s="249" t="s">
        <v>5</v>
      </c>
      <c r="C265" s="37"/>
      <c r="D265" s="246" t="s">
        <v>13</v>
      </c>
    </row>
    <row r="266" spans="1:4" s="258" customFormat="1" ht="15" thickTop="1" x14ac:dyDescent="0.2">
      <c r="A266" s="259" t="s">
        <v>790</v>
      </c>
      <c r="B266" s="415">
        <v>20000</v>
      </c>
      <c r="C266" s="407"/>
      <c r="D266" s="408">
        <v>0</v>
      </c>
    </row>
    <row r="267" spans="1:4" s="258" customFormat="1" ht="14.25" x14ac:dyDescent="0.2">
      <c r="A267" s="259" t="s">
        <v>791</v>
      </c>
      <c r="B267" s="416">
        <v>10000</v>
      </c>
      <c r="C267" s="407"/>
      <c r="D267" s="408">
        <v>0</v>
      </c>
    </row>
    <row r="268" spans="1:4" s="258" customFormat="1" ht="14.25" x14ac:dyDescent="0.2">
      <c r="A268" s="259" t="s">
        <v>792</v>
      </c>
      <c r="B268" s="416">
        <v>150000</v>
      </c>
      <c r="C268" s="407"/>
      <c r="D268" s="408">
        <v>0</v>
      </c>
    </row>
    <row r="269" spans="1:4" s="258" customFormat="1" ht="14.25" x14ac:dyDescent="0.2">
      <c r="A269" s="259" t="s">
        <v>793</v>
      </c>
      <c r="B269" s="416">
        <v>10000</v>
      </c>
      <c r="C269" s="407"/>
      <c r="D269" s="408">
        <v>0</v>
      </c>
    </row>
    <row r="270" spans="1:4" s="258" customFormat="1" ht="15" thickBot="1" x14ac:dyDescent="0.25">
      <c r="A270" s="347" t="s">
        <v>794</v>
      </c>
      <c r="B270" s="418">
        <v>145000</v>
      </c>
      <c r="C270" s="407"/>
      <c r="D270" s="277">
        <v>0</v>
      </c>
    </row>
    <row r="271" spans="1:4" s="268" customFormat="1" ht="15" thickTop="1" x14ac:dyDescent="0.2">
      <c r="A271" s="410"/>
      <c r="B271" s="417"/>
      <c r="D271" s="28"/>
    </row>
    <row r="272" spans="1:4" s="268" customFormat="1" ht="15" thickBot="1" x14ac:dyDescent="0.25">
      <c r="A272" s="410"/>
      <c r="B272" s="411"/>
      <c r="D272" s="281" t="s">
        <v>2</v>
      </c>
    </row>
    <row r="273" spans="1:4" ht="14.25" thickTop="1" thickBot="1" x14ac:dyDescent="0.25">
      <c r="A273" s="244" t="s">
        <v>4</v>
      </c>
      <c r="B273" s="249" t="s">
        <v>5</v>
      </c>
      <c r="C273" s="37"/>
      <c r="D273" s="246" t="s">
        <v>13</v>
      </c>
    </row>
    <row r="274" spans="1:4" s="258" customFormat="1" ht="15" thickTop="1" x14ac:dyDescent="0.2">
      <c r="A274" s="259" t="s">
        <v>795</v>
      </c>
      <c r="B274" s="416">
        <v>47000</v>
      </c>
      <c r="C274" s="407"/>
      <c r="D274" s="408">
        <v>0</v>
      </c>
    </row>
    <row r="275" spans="1:4" s="258" customFormat="1" ht="14.25" x14ac:dyDescent="0.2">
      <c r="A275" s="259" t="s">
        <v>796</v>
      </c>
      <c r="B275" s="416">
        <v>100000</v>
      </c>
      <c r="C275" s="407"/>
      <c r="D275" s="408">
        <v>0</v>
      </c>
    </row>
    <row r="276" spans="1:4" s="258" customFormat="1" ht="14.25" x14ac:dyDescent="0.2">
      <c r="A276" s="259" t="s">
        <v>797</v>
      </c>
      <c r="B276" s="416">
        <v>150000</v>
      </c>
      <c r="C276" s="407"/>
      <c r="D276" s="408">
        <v>0</v>
      </c>
    </row>
    <row r="277" spans="1:4" s="258" customFormat="1" ht="14.25" x14ac:dyDescent="0.2">
      <c r="A277" s="259" t="s">
        <v>798</v>
      </c>
      <c r="B277" s="416">
        <v>0</v>
      </c>
      <c r="C277" s="407"/>
      <c r="D277" s="408">
        <v>0</v>
      </c>
    </row>
    <row r="278" spans="1:4" s="258" customFormat="1" ht="14.25" x14ac:dyDescent="0.2">
      <c r="A278" s="259" t="s">
        <v>799</v>
      </c>
      <c r="B278" s="416">
        <v>22750</v>
      </c>
      <c r="C278" s="407"/>
      <c r="D278" s="408">
        <v>0</v>
      </c>
    </row>
    <row r="279" spans="1:4" s="258" customFormat="1" ht="14.25" x14ac:dyDescent="0.2">
      <c r="A279" s="259" t="s">
        <v>800</v>
      </c>
      <c r="B279" s="416">
        <v>29000</v>
      </c>
      <c r="C279" s="407"/>
      <c r="D279" s="408">
        <v>0</v>
      </c>
    </row>
    <row r="280" spans="1:4" s="258" customFormat="1" ht="14.25" x14ac:dyDescent="0.2">
      <c r="A280" s="259" t="s">
        <v>801</v>
      </c>
      <c r="B280" s="416">
        <v>10000</v>
      </c>
      <c r="C280" s="407"/>
      <c r="D280" s="408">
        <v>0</v>
      </c>
    </row>
    <row r="281" spans="1:4" s="258" customFormat="1" ht="14.25" x14ac:dyDescent="0.2">
      <c r="A281" s="259" t="s">
        <v>802</v>
      </c>
      <c r="B281" s="416">
        <v>10000</v>
      </c>
      <c r="C281" s="407"/>
      <c r="D281" s="408">
        <v>0</v>
      </c>
    </row>
    <row r="282" spans="1:4" s="258" customFormat="1" ht="14.25" x14ac:dyDescent="0.2">
      <c r="A282" s="259" t="s">
        <v>803</v>
      </c>
      <c r="B282" s="266">
        <v>34500</v>
      </c>
      <c r="C282" s="407"/>
      <c r="D282" s="325">
        <v>0</v>
      </c>
    </row>
    <row r="283" spans="1:4" s="258" customFormat="1" ht="14.25" x14ac:dyDescent="0.2">
      <c r="A283" s="254" t="s">
        <v>804</v>
      </c>
      <c r="B283" s="416">
        <v>27037</v>
      </c>
      <c r="C283" s="407"/>
      <c r="D283" s="408">
        <v>0</v>
      </c>
    </row>
    <row r="284" spans="1:4" s="258" customFormat="1" ht="14.25" x14ac:dyDescent="0.2">
      <c r="A284" s="259" t="s">
        <v>805</v>
      </c>
      <c r="B284" s="416">
        <v>2450</v>
      </c>
      <c r="C284" s="407"/>
      <c r="D284" s="408">
        <v>0</v>
      </c>
    </row>
    <row r="285" spans="1:4" s="258" customFormat="1" ht="14.25" x14ac:dyDescent="0.2">
      <c r="A285" s="259" t="s">
        <v>806</v>
      </c>
      <c r="B285" s="416">
        <v>55000</v>
      </c>
      <c r="C285" s="407"/>
      <c r="D285" s="408">
        <v>0</v>
      </c>
    </row>
    <row r="286" spans="1:4" s="258" customFormat="1" ht="14.25" x14ac:dyDescent="0.2">
      <c r="A286" s="259" t="s">
        <v>807</v>
      </c>
      <c r="B286" s="416">
        <v>15000</v>
      </c>
      <c r="C286" s="407"/>
      <c r="D286" s="408">
        <v>0</v>
      </c>
    </row>
    <row r="287" spans="1:4" s="258" customFormat="1" ht="14.25" x14ac:dyDescent="0.2">
      <c r="A287" s="259" t="s">
        <v>808</v>
      </c>
      <c r="B287" s="416">
        <v>100000</v>
      </c>
      <c r="C287" s="407"/>
      <c r="D287" s="408">
        <v>0</v>
      </c>
    </row>
    <row r="288" spans="1:4" s="258" customFormat="1" ht="14.25" x14ac:dyDescent="0.2">
      <c r="A288" s="259" t="s">
        <v>809</v>
      </c>
      <c r="B288" s="416">
        <v>25000</v>
      </c>
      <c r="C288" s="407"/>
      <c r="D288" s="408">
        <v>0</v>
      </c>
    </row>
    <row r="289" spans="1:4" s="258" customFormat="1" ht="14.25" x14ac:dyDescent="0.2">
      <c r="A289" s="259" t="s">
        <v>810</v>
      </c>
      <c r="B289" s="416">
        <v>80000</v>
      </c>
      <c r="C289" s="407"/>
      <c r="D289" s="408">
        <v>0</v>
      </c>
    </row>
    <row r="290" spans="1:4" s="258" customFormat="1" ht="14.25" x14ac:dyDescent="0.2">
      <c r="A290" s="259" t="s">
        <v>811</v>
      </c>
      <c r="B290" s="416">
        <v>20000</v>
      </c>
      <c r="C290" s="407"/>
      <c r="D290" s="408">
        <v>0</v>
      </c>
    </row>
    <row r="291" spans="1:4" s="258" customFormat="1" ht="14.25" x14ac:dyDescent="0.2">
      <c r="A291" s="259" t="s">
        <v>310</v>
      </c>
      <c r="B291" s="416">
        <v>15400</v>
      </c>
      <c r="C291" s="407"/>
      <c r="D291" s="408">
        <v>0</v>
      </c>
    </row>
    <row r="292" spans="1:4" s="258" customFormat="1" ht="14.25" x14ac:dyDescent="0.2">
      <c r="A292" s="259" t="s">
        <v>812</v>
      </c>
      <c r="B292" s="416">
        <v>20000</v>
      </c>
      <c r="C292" s="407"/>
      <c r="D292" s="408">
        <v>0</v>
      </c>
    </row>
    <row r="293" spans="1:4" s="258" customFormat="1" ht="14.25" x14ac:dyDescent="0.2">
      <c r="A293" s="259" t="s">
        <v>233</v>
      </c>
      <c r="B293" s="266">
        <v>38370.699999999997</v>
      </c>
      <c r="C293" s="407"/>
      <c r="D293" s="408">
        <v>0</v>
      </c>
    </row>
    <row r="294" spans="1:4" s="258" customFormat="1" ht="15" thickBot="1" x14ac:dyDescent="0.25">
      <c r="A294" s="259" t="s">
        <v>472</v>
      </c>
      <c r="B294" s="266">
        <v>43100</v>
      </c>
      <c r="C294" s="407"/>
      <c r="D294" s="408">
        <v>0</v>
      </c>
    </row>
    <row r="295" spans="1:4" s="258" customFormat="1" ht="16.5" thickTop="1" thickBot="1" x14ac:dyDescent="0.3">
      <c r="A295" s="317" t="s">
        <v>6</v>
      </c>
      <c r="B295" s="413">
        <f>SUM(B266:B294)</f>
        <v>1179607.7</v>
      </c>
      <c r="C295" s="407"/>
      <c r="D295" s="319">
        <f>SUM(D266:D294)</f>
        <v>0</v>
      </c>
    </row>
    <row r="296" spans="1:4" s="258" customFormat="1" ht="15.75" thickTop="1" x14ac:dyDescent="0.25">
      <c r="A296" s="268"/>
      <c r="B296" s="368"/>
      <c r="C296" s="268"/>
      <c r="D296" s="28"/>
    </row>
    <row r="297" spans="1:4" s="258" customFormat="1" ht="30.75" customHeight="1" x14ac:dyDescent="0.25">
      <c r="A297" s="638" t="s">
        <v>1098</v>
      </c>
      <c r="B297" s="638"/>
      <c r="C297" s="638"/>
      <c r="D297" s="638"/>
    </row>
    <row r="298" spans="1:4" s="200" customFormat="1" ht="15" customHeight="1" thickBot="1" x14ac:dyDescent="0.25">
      <c r="C298" s="34"/>
      <c r="D298" s="21" t="s">
        <v>2</v>
      </c>
    </row>
    <row r="299" spans="1:4" ht="14.25" thickTop="1" thickBot="1" x14ac:dyDescent="0.25">
      <c r="A299" s="244" t="s">
        <v>4</v>
      </c>
      <c r="B299" s="249" t="s">
        <v>5</v>
      </c>
      <c r="C299" s="37"/>
      <c r="D299" s="246" t="s">
        <v>13</v>
      </c>
    </row>
    <row r="300" spans="1:4" s="258" customFormat="1" ht="15" thickTop="1" x14ac:dyDescent="0.2">
      <c r="A300" s="419" t="s">
        <v>813</v>
      </c>
      <c r="B300" s="415">
        <v>50000</v>
      </c>
      <c r="C300" s="407"/>
      <c r="D300" s="408">
        <v>0</v>
      </c>
    </row>
    <row r="301" spans="1:4" s="258" customFormat="1" ht="14.25" x14ac:dyDescent="0.2">
      <c r="A301" s="259" t="s">
        <v>814</v>
      </c>
      <c r="B301" s="416">
        <v>49616.7</v>
      </c>
      <c r="C301" s="407"/>
      <c r="D301" s="408">
        <v>0</v>
      </c>
    </row>
    <row r="302" spans="1:4" s="258" customFormat="1" ht="14.25" x14ac:dyDescent="0.2">
      <c r="A302" s="259" t="s">
        <v>815</v>
      </c>
      <c r="B302" s="416">
        <v>50000</v>
      </c>
      <c r="C302" s="407"/>
      <c r="D302" s="408">
        <v>0</v>
      </c>
    </row>
    <row r="303" spans="1:4" s="258" customFormat="1" ht="14.25" x14ac:dyDescent="0.2">
      <c r="A303" s="259" t="s">
        <v>798</v>
      </c>
      <c r="B303" s="416">
        <v>0</v>
      </c>
      <c r="C303" s="407"/>
      <c r="D303" s="408">
        <v>0</v>
      </c>
    </row>
    <row r="304" spans="1:4" s="258" customFormat="1" ht="14.25" x14ac:dyDescent="0.2">
      <c r="A304" s="259" t="s">
        <v>797</v>
      </c>
      <c r="B304" s="416">
        <v>50000</v>
      </c>
      <c r="C304" s="407"/>
      <c r="D304" s="408">
        <v>0</v>
      </c>
    </row>
    <row r="305" spans="1:4" s="258" customFormat="1" ht="14.25" x14ac:dyDescent="0.2">
      <c r="A305" s="262" t="s">
        <v>136</v>
      </c>
      <c r="B305" s="416">
        <v>50000</v>
      </c>
      <c r="C305" s="407"/>
      <c r="D305" s="408">
        <v>0</v>
      </c>
    </row>
    <row r="306" spans="1:4" s="258" customFormat="1" ht="14.25" x14ac:dyDescent="0.2">
      <c r="A306" s="259" t="s">
        <v>816</v>
      </c>
      <c r="B306" s="416">
        <v>50000</v>
      </c>
      <c r="C306" s="407"/>
      <c r="D306" s="408">
        <v>0</v>
      </c>
    </row>
    <row r="307" spans="1:4" s="258" customFormat="1" ht="14.25" x14ac:dyDescent="0.2">
      <c r="A307" s="259" t="s">
        <v>473</v>
      </c>
      <c r="B307" s="416">
        <v>50000</v>
      </c>
      <c r="C307" s="407"/>
      <c r="D307" s="408">
        <v>0</v>
      </c>
    </row>
    <row r="308" spans="1:4" s="258" customFormat="1" ht="14.25" x14ac:dyDescent="0.2">
      <c r="A308" s="259" t="s">
        <v>817</v>
      </c>
      <c r="B308" s="416">
        <v>27000</v>
      </c>
      <c r="C308" s="407"/>
      <c r="D308" s="408">
        <v>0</v>
      </c>
    </row>
    <row r="309" spans="1:4" s="258" customFormat="1" ht="14.25" x14ac:dyDescent="0.2">
      <c r="A309" s="254" t="s">
        <v>474</v>
      </c>
      <c r="B309" s="416">
        <v>50000</v>
      </c>
      <c r="C309" s="407"/>
      <c r="D309" s="408">
        <v>0</v>
      </c>
    </row>
    <row r="310" spans="1:4" s="258" customFormat="1" ht="14.25" x14ac:dyDescent="0.2">
      <c r="A310" s="259" t="s">
        <v>249</v>
      </c>
      <c r="B310" s="266">
        <v>50000</v>
      </c>
      <c r="C310" s="407"/>
      <c r="D310" s="408">
        <v>0</v>
      </c>
    </row>
    <row r="311" spans="1:4" s="258" customFormat="1" ht="14.25" x14ac:dyDescent="0.2">
      <c r="A311" s="259" t="s">
        <v>472</v>
      </c>
      <c r="B311" s="266">
        <v>50000</v>
      </c>
      <c r="C311" s="407"/>
      <c r="D311" s="408">
        <v>0</v>
      </c>
    </row>
    <row r="312" spans="1:4" s="258" customFormat="1" ht="15" thickBot="1" x14ac:dyDescent="0.25">
      <c r="A312" s="347" t="s">
        <v>803</v>
      </c>
      <c r="B312" s="420">
        <v>21600</v>
      </c>
      <c r="C312" s="407"/>
      <c r="D312" s="408">
        <v>0</v>
      </c>
    </row>
    <row r="313" spans="1:4" s="258" customFormat="1" ht="16.5" thickTop="1" thickBot="1" x14ac:dyDescent="0.3">
      <c r="A313" s="317" t="s">
        <v>6</v>
      </c>
      <c r="B313" s="413">
        <f>SUM(B300:B312)</f>
        <v>548216.69999999995</v>
      </c>
      <c r="C313" s="407"/>
      <c r="D313" s="319">
        <f>SUM(D300:D312)</f>
        <v>0</v>
      </c>
    </row>
    <row r="314" spans="1:4" s="258" customFormat="1" ht="15.75" thickTop="1" x14ac:dyDescent="0.25">
      <c r="A314" s="268"/>
      <c r="B314" s="368"/>
      <c r="C314" s="268"/>
      <c r="D314" s="28"/>
    </row>
    <row r="315" spans="1:4" s="258" customFormat="1" ht="15" customHeight="1" x14ac:dyDescent="0.25">
      <c r="A315" s="638" t="s">
        <v>1099</v>
      </c>
      <c r="B315" s="638"/>
      <c r="C315" s="638"/>
      <c r="D315" s="638"/>
    </row>
    <row r="316" spans="1:4" s="200" customFormat="1" ht="17.25" customHeight="1" thickBot="1" x14ac:dyDescent="0.25">
      <c r="C316" s="34"/>
      <c r="D316" s="21" t="s">
        <v>2</v>
      </c>
    </row>
    <row r="317" spans="1:4" ht="14.25" thickTop="1" thickBot="1" x14ac:dyDescent="0.25">
      <c r="A317" s="244" t="s">
        <v>4</v>
      </c>
      <c r="B317" s="249" t="s">
        <v>5</v>
      </c>
      <c r="C317" s="37"/>
      <c r="D317" s="246" t="s">
        <v>13</v>
      </c>
    </row>
    <row r="318" spans="1:4" s="258" customFormat="1" ht="15" thickTop="1" x14ac:dyDescent="0.2">
      <c r="A318" s="259" t="s">
        <v>818</v>
      </c>
      <c r="B318" s="421">
        <v>60000</v>
      </c>
      <c r="C318" s="407"/>
      <c r="D318" s="408">
        <v>0</v>
      </c>
    </row>
    <row r="319" spans="1:4" s="258" customFormat="1" ht="14.25" x14ac:dyDescent="0.2">
      <c r="A319" s="259" t="s">
        <v>819</v>
      </c>
      <c r="B319" s="421">
        <v>110000</v>
      </c>
      <c r="C319" s="407"/>
      <c r="D319" s="408">
        <v>11115</v>
      </c>
    </row>
    <row r="320" spans="1:4" s="258" customFormat="1" ht="14.25" x14ac:dyDescent="0.2">
      <c r="A320" s="259" t="s">
        <v>820</v>
      </c>
      <c r="B320" s="421">
        <v>85000</v>
      </c>
      <c r="C320" s="407"/>
      <c r="D320" s="408">
        <v>16255</v>
      </c>
    </row>
    <row r="321" spans="1:4" s="258" customFormat="1" ht="15" thickBot="1" x14ac:dyDescent="0.25">
      <c r="A321" s="259" t="s">
        <v>821</v>
      </c>
      <c r="B321" s="421">
        <v>45000</v>
      </c>
      <c r="C321" s="407"/>
      <c r="D321" s="408">
        <v>0</v>
      </c>
    </row>
    <row r="322" spans="1:4" s="258" customFormat="1" ht="16.5" thickTop="1" thickBot="1" x14ac:dyDescent="0.3">
      <c r="A322" s="317" t="s">
        <v>6</v>
      </c>
      <c r="B322" s="413">
        <f>SUM(B318:B321)</f>
        <v>300000</v>
      </c>
      <c r="C322" s="407"/>
      <c r="D322" s="319">
        <f>SUM(D318:D321)</f>
        <v>27370</v>
      </c>
    </row>
    <row r="323" spans="1:4" s="258" customFormat="1" ht="15.75" thickTop="1" x14ac:dyDescent="0.25">
      <c r="A323" s="268"/>
      <c r="B323" s="368"/>
      <c r="C323" s="268"/>
      <c r="D323" s="28"/>
    </row>
    <row r="324" spans="1:4" s="258" customFormat="1" ht="29.25" customHeight="1" x14ac:dyDescent="0.25">
      <c r="A324" s="638" t="s">
        <v>1100</v>
      </c>
      <c r="B324" s="638"/>
      <c r="C324" s="638"/>
      <c r="D324" s="638"/>
    </row>
    <row r="325" spans="1:4" s="200" customFormat="1" ht="17.25" customHeight="1" thickBot="1" x14ac:dyDescent="0.25">
      <c r="C325" s="34"/>
      <c r="D325" s="21" t="s">
        <v>2</v>
      </c>
    </row>
    <row r="326" spans="1:4" ht="14.25" thickTop="1" thickBot="1" x14ac:dyDescent="0.25">
      <c r="A326" s="244" t="s">
        <v>4</v>
      </c>
      <c r="B326" s="245" t="s">
        <v>5</v>
      </c>
      <c r="C326" s="37"/>
      <c r="D326" s="246" t="s">
        <v>13</v>
      </c>
    </row>
    <row r="327" spans="1:4" s="258" customFormat="1" ht="15" thickTop="1" x14ac:dyDescent="0.2">
      <c r="A327" s="259" t="s">
        <v>797</v>
      </c>
      <c r="B327" s="415">
        <v>50000</v>
      </c>
      <c r="C327" s="407"/>
      <c r="D327" s="408">
        <v>0</v>
      </c>
    </row>
    <row r="328" spans="1:4" s="258" customFormat="1" ht="14.25" x14ac:dyDescent="0.2">
      <c r="A328" s="259" t="s">
        <v>822</v>
      </c>
      <c r="B328" s="416">
        <v>20000</v>
      </c>
      <c r="C328" s="407"/>
      <c r="D328" s="408">
        <v>0</v>
      </c>
    </row>
    <row r="329" spans="1:4" s="258" customFormat="1" ht="14.25" x14ac:dyDescent="0.2">
      <c r="A329" s="259" t="s">
        <v>800</v>
      </c>
      <c r="B329" s="416">
        <v>49234.71</v>
      </c>
      <c r="C329" s="407"/>
      <c r="D329" s="408">
        <v>0</v>
      </c>
    </row>
    <row r="330" spans="1:4" s="258" customFormat="1" ht="14.25" x14ac:dyDescent="0.2">
      <c r="A330" s="259" t="s">
        <v>823</v>
      </c>
      <c r="B330" s="416">
        <v>13000</v>
      </c>
      <c r="C330" s="407"/>
      <c r="D330" s="408">
        <v>0</v>
      </c>
    </row>
    <row r="331" spans="1:4" s="258" customFormat="1" ht="14.25" x14ac:dyDescent="0.2">
      <c r="A331" s="259" t="s">
        <v>824</v>
      </c>
      <c r="B331" s="416">
        <v>31900</v>
      </c>
      <c r="C331" s="407"/>
      <c r="D331" s="408">
        <v>0</v>
      </c>
    </row>
    <row r="332" spans="1:4" s="258" customFormat="1" ht="14.25" x14ac:dyDescent="0.2">
      <c r="A332" s="259" t="s">
        <v>802</v>
      </c>
      <c r="B332" s="416">
        <v>50000</v>
      </c>
      <c r="C332" s="407"/>
      <c r="D332" s="408">
        <v>0</v>
      </c>
    </row>
    <row r="333" spans="1:4" s="258" customFormat="1" ht="14.25" x14ac:dyDescent="0.2">
      <c r="A333" s="259" t="s">
        <v>803</v>
      </c>
      <c r="B333" s="266">
        <v>50000</v>
      </c>
      <c r="C333" s="407"/>
      <c r="D333" s="325">
        <v>0</v>
      </c>
    </row>
    <row r="334" spans="1:4" s="258" customFormat="1" ht="14.25" x14ac:dyDescent="0.2">
      <c r="A334" s="254" t="s">
        <v>814</v>
      </c>
      <c r="B334" s="416">
        <v>50000</v>
      </c>
      <c r="C334" s="407"/>
      <c r="D334" s="408">
        <v>0</v>
      </c>
    </row>
    <row r="335" spans="1:4" s="258" customFormat="1" ht="14.25" x14ac:dyDescent="0.2">
      <c r="A335" s="254" t="s">
        <v>796</v>
      </c>
      <c r="B335" s="416">
        <v>40000</v>
      </c>
      <c r="C335" s="407"/>
      <c r="D335" s="408">
        <v>0</v>
      </c>
    </row>
    <row r="336" spans="1:4" s="258" customFormat="1" ht="14.25" x14ac:dyDescent="0.2">
      <c r="A336" s="259" t="s">
        <v>795</v>
      </c>
      <c r="B336" s="416">
        <v>15000</v>
      </c>
      <c r="C336" s="407"/>
      <c r="D336" s="408">
        <v>0</v>
      </c>
    </row>
    <row r="337" spans="1:4" s="258" customFormat="1" ht="14.25" x14ac:dyDescent="0.2">
      <c r="A337" s="259" t="s">
        <v>825</v>
      </c>
      <c r="B337" s="416">
        <v>15000</v>
      </c>
      <c r="C337" s="407"/>
      <c r="D337" s="408">
        <v>0</v>
      </c>
    </row>
    <row r="338" spans="1:4" s="258" customFormat="1" ht="14.25" x14ac:dyDescent="0.2">
      <c r="A338" s="259" t="s">
        <v>826</v>
      </c>
      <c r="B338" s="416">
        <v>25283</v>
      </c>
      <c r="C338" s="407"/>
      <c r="D338" s="408">
        <v>0</v>
      </c>
    </row>
    <row r="339" spans="1:4" s="258" customFormat="1" ht="14.25" x14ac:dyDescent="0.2">
      <c r="A339" s="259" t="s">
        <v>827</v>
      </c>
      <c r="B339" s="416">
        <v>40000</v>
      </c>
      <c r="C339" s="407"/>
      <c r="D339" s="408">
        <v>0</v>
      </c>
    </row>
    <row r="340" spans="1:4" s="258" customFormat="1" ht="14.25" x14ac:dyDescent="0.2">
      <c r="A340" s="259" t="s">
        <v>828</v>
      </c>
      <c r="B340" s="416">
        <v>30000</v>
      </c>
      <c r="C340" s="407"/>
      <c r="D340" s="408">
        <v>0</v>
      </c>
    </row>
    <row r="341" spans="1:4" s="258" customFormat="1" ht="14.25" x14ac:dyDescent="0.2">
      <c r="A341" s="259" t="s">
        <v>805</v>
      </c>
      <c r="B341" s="416">
        <v>4500</v>
      </c>
      <c r="C341" s="407"/>
      <c r="D341" s="408">
        <v>0</v>
      </c>
    </row>
    <row r="342" spans="1:4" s="258" customFormat="1" ht="14.25" x14ac:dyDescent="0.2">
      <c r="A342" s="259" t="s">
        <v>829</v>
      </c>
      <c r="B342" s="416">
        <v>7774.5</v>
      </c>
      <c r="C342" s="407"/>
      <c r="D342" s="408">
        <v>0</v>
      </c>
    </row>
    <row r="343" spans="1:4" s="258" customFormat="1" ht="14.25" x14ac:dyDescent="0.2">
      <c r="A343" s="259" t="s">
        <v>830</v>
      </c>
      <c r="B343" s="416">
        <v>37000</v>
      </c>
      <c r="C343" s="407"/>
      <c r="D343" s="408">
        <v>0</v>
      </c>
    </row>
    <row r="344" spans="1:4" s="258" customFormat="1" ht="14.25" x14ac:dyDescent="0.2">
      <c r="A344" s="259" t="s">
        <v>807</v>
      </c>
      <c r="B344" s="416">
        <v>50000</v>
      </c>
      <c r="C344" s="407"/>
      <c r="D344" s="408">
        <v>0</v>
      </c>
    </row>
    <row r="345" spans="1:4" s="258" customFormat="1" ht="14.25" x14ac:dyDescent="0.2">
      <c r="A345" s="259" t="s">
        <v>831</v>
      </c>
      <c r="B345" s="416">
        <v>25000</v>
      </c>
      <c r="C345" s="407"/>
      <c r="D345" s="408">
        <v>0</v>
      </c>
    </row>
    <row r="346" spans="1:4" s="258" customFormat="1" ht="14.25" x14ac:dyDescent="0.2">
      <c r="A346" s="259" t="s">
        <v>832</v>
      </c>
      <c r="B346" s="416">
        <v>50000</v>
      </c>
      <c r="C346" s="407"/>
      <c r="D346" s="408">
        <v>0</v>
      </c>
    </row>
    <row r="347" spans="1:4" s="258" customFormat="1" ht="14.25" x14ac:dyDescent="0.2">
      <c r="A347" s="259" t="s">
        <v>833</v>
      </c>
      <c r="B347" s="416">
        <v>20000</v>
      </c>
      <c r="C347" s="407"/>
      <c r="D347" s="408">
        <v>0</v>
      </c>
    </row>
    <row r="348" spans="1:4" s="258" customFormat="1" ht="14.25" x14ac:dyDescent="0.2">
      <c r="A348" s="259" t="s">
        <v>798</v>
      </c>
      <c r="B348" s="416">
        <v>50000</v>
      </c>
      <c r="C348" s="407"/>
      <c r="D348" s="408">
        <v>0</v>
      </c>
    </row>
    <row r="349" spans="1:4" s="258" customFormat="1" ht="14.25" x14ac:dyDescent="0.2">
      <c r="A349" s="259" t="s">
        <v>834</v>
      </c>
      <c r="B349" s="416">
        <v>31500</v>
      </c>
      <c r="C349" s="407"/>
      <c r="D349" s="408">
        <v>0</v>
      </c>
    </row>
    <row r="350" spans="1:4" s="258" customFormat="1" ht="14.25" x14ac:dyDescent="0.2">
      <c r="A350" s="259" t="s">
        <v>835</v>
      </c>
      <c r="B350" s="416">
        <v>50000</v>
      </c>
      <c r="C350" s="407"/>
      <c r="D350" s="408">
        <v>0</v>
      </c>
    </row>
    <row r="351" spans="1:4" s="258" customFormat="1" ht="15" thickBot="1" x14ac:dyDescent="0.25">
      <c r="A351" s="259" t="s">
        <v>836</v>
      </c>
      <c r="B351" s="266">
        <v>50000</v>
      </c>
      <c r="C351" s="407"/>
      <c r="D351" s="408">
        <v>0</v>
      </c>
    </row>
    <row r="352" spans="1:4" s="258" customFormat="1" ht="16.5" thickTop="1" thickBot="1" x14ac:dyDescent="0.3">
      <c r="A352" s="317" t="s">
        <v>6</v>
      </c>
      <c r="B352" s="318">
        <f>SUM(B327:B351)</f>
        <v>855192.21</v>
      </c>
      <c r="C352" s="407"/>
      <c r="D352" s="319">
        <f>SUM(D327:D351)</f>
        <v>0</v>
      </c>
    </row>
    <row r="353" spans="1:4" ht="13.5" thickTop="1" x14ac:dyDescent="0.2">
      <c r="A353" s="31"/>
      <c r="B353" s="16"/>
      <c r="C353" s="30"/>
      <c r="D353" s="19"/>
    </row>
    <row r="354" spans="1:4" ht="39" hidden="1" customHeight="1" thickBot="1" x14ac:dyDescent="0.25">
      <c r="A354" s="641" t="s">
        <v>121</v>
      </c>
      <c r="B354" s="642"/>
      <c r="C354" s="34"/>
      <c r="D354" s="21" t="s">
        <v>2</v>
      </c>
    </row>
    <row r="355" spans="1:4" ht="14.25" hidden="1" thickTop="1" thickBot="1" x14ac:dyDescent="0.25">
      <c r="A355" s="35" t="s">
        <v>4</v>
      </c>
      <c r="B355" s="36" t="s">
        <v>5</v>
      </c>
      <c r="C355" s="37"/>
      <c r="D355" s="14" t="s">
        <v>13</v>
      </c>
    </row>
    <row r="356" spans="1:4" ht="13.5" hidden="1" thickTop="1" x14ac:dyDescent="0.2">
      <c r="A356" s="213"/>
      <c r="B356" s="212"/>
      <c r="C356" s="201"/>
      <c r="D356" s="22"/>
    </row>
    <row r="357" spans="1:4" hidden="1" x14ac:dyDescent="0.2">
      <c r="A357" s="209"/>
      <c r="B357" s="189"/>
      <c r="C357" s="201"/>
      <c r="D357" s="22"/>
    </row>
    <row r="358" spans="1:4" hidden="1" x14ac:dyDescent="0.2">
      <c r="A358" s="214"/>
      <c r="B358" s="208"/>
      <c r="C358" s="201"/>
      <c r="D358" s="22"/>
    </row>
    <row r="359" spans="1:4" hidden="1" x14ac:dyDescent="0.2">
      <c r="A359" s="210"/>
      <c r="B359" s="189"/>
      <c r="C359" s="201"/>
      <c r="D359" s="22"/>
    </row>
    <row r="360" spans="1:4" ht="13.5" hidden="1" thickBot="1" x14ac:dyDescent="0.25">
      <c r="A360" s="211"/>
      <c r="B360" s="191"/>
      <c r="C360" s="201"/>
      <c r="D360" s="22"/>
    </row>
    <row r="361" spans="1:4" ht="14.25" hidden="1" thickTop="1" thickBot="1" x14ac:dyDescent="0.25">
      <c r="A361" s="187" t="s">
        <v>6</v>
      </c>
      <c r="B361" s="202">
        <f>SUM(B356:B360)</f>
        <v>0</v>
      </c>
      <c r="C361" s="201"/>
      <c r="D361" s="13">
        <f>SUM(D356:D360)</f>
        <v>0</v>
      </c>
    </row>
    <row r="362" spans="1:4" ht="13.5" thickBot="1" x14ac:dyDescent="0.25"/>
    <row r="363" spans="1:4" s="226" customFormat="1" ht="24.95" customHeight="1" thickTop="1" thickBot="1" x14ac:dyDescent="0.25">
      <c r="A363" s="269" t="s">
        <v>227</v>
      </c>
      <c r="B363" s="422">
        <f>B361+B352+B322+B313+B295+B259+B253+B188+B240</f>
        <v>15990586.76</v>
      </c>
      <c r="C363" s="227"/>
      <c r="D363" s="271">
        <f>D361+D352+D322+D313+D295+D259+D253+D240+D188</f>
        <v>27370</v>
      </c>
    </row>
    <row r="364" spans="1:4" ht="13.5" thickTop="1" x14ac:dyDescent="0.2">
      <c r="B364" s="247">
        <v>1415000</v>
      </c>
      <c r="C364" s="247"/>
      <c r="D364" s="247">
        <v>0</v>
      </c>
    </row>
    <row r="365" spans="1:4" x14ac:dyDescent="0.2">
      <c r="B365" s="248">
        <f>B363+B364</f>
        <v>17405586.759999998</v>
      </c>
      <c r="C365" s="247"/>
      <c r="D365" s="247"/>
    </row>
  </sheetData>
  <mergeCells count="9">
    <mergeCell ref="A191:D191"/>
    <mergeCell ref="A243:D243"/>
    <mergeCell ref="A244:D244"/>
    <mergeCell ref="A255:D255"/>
    <mergeCell ref="A354:B354"/>
    <mergeCell ref="A263:D263"/>
    <mergeCell ref="A297:D297"/>
    <mergeCell ref="A315:D315"/>
    <mergeCell ref="A324:D324"/>
  </mergeCells>
  <pageMargins left="0.70866141732283472" right="0.70866141732283472" top="0.78740157480314965" bottom="0.78740157480314965" header="0.31496062992125984" footer="0.11811023622047245"/>
  <pageSetup paperSize="9" scale="95" firstPageNumber="216" orientation="portrait" useFirstPageNumber="1" r:id="rId1"/>
  <headerFooter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 Strana &amp;P (celkem 500)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1256"/>
  <sheetViews>
    <sheetView tabSelected="1"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50.7109375" style="32" customWidth="1"/>
    <col min="2" max="2" width="20.7109375" style="32" customWidth="1"/>
    <col min="3" max="3" width="1.7109375" style="32" customWidth="1"/>
    <col min="4" max="4" width="20.7109375" style="32" customWidth="1"/>
    <col min="5" max="16384" width="9.140625" style="32"/>
  </cols>
  <sheetData>
    <row r="1" spans="1:4" ht="15.75" x14ac:dyDescent="0.25">
      <c r="A1" s="29" t="s">
        <v>1041</v>
      </c>
      <c r="B1" s="19"/>
      <c r="C1" s="30"/>
      <c r="D1" s="19"/>
    </row>
    <row r="2" spans="1:4" ht="12" customHeight="1" x14ac:dyDescent="0.25">
      <c r="A2" s="29"/>
      <c r="B2" s="19"/>
      <c r="C2" s="30"/>
      <c r="D2" s="19"/>
    </row>
    <row r="3" spans="1:4" ht="15" x14ac:dyDescent="0.25">
      <c r="A3" s="268" t="s">
        <v>1294</v>
      </c>
      <c r="B3" s="19"/>
      <c r="C3" s="30"/>
      <c r="D3" s="19"/>
    </row>
    <row r="4" spans="1:4" ht="15" x14ac:dyDescent="0.25">
      <c r="A4" s="404" t="s">
        <v>1295</v>
      </c>
      <c r="B4" s="19"/>
      <c r="C4" s="30"/>
      <c r="D4" s="19"/>
    </row>
    <row r="5" spans="1:4" ht="13.5" thickBot="1" x14ac:dyDescent="0.25">
      <c r="B5" s="33"/>
      <c r="C5" s="34"/>
      <c r="D5" s="21" t="s">
        <v>2</v>
      </c>
    </row>
    <row r="6" spans="1:4" ht="14.25" thickTop="1" thickBot="1" x14ac:dyDescent="0.25">
      <c r="A6" s="244" t="s">
        <v>4</v>
      </c>
      <c r="B6" s="249" t="s">
        <v>5</v>
      </c>
      <c r="C6" s="37"/>
      <c r="D6" s="246" t="s">
        <v>13</v>
      </c>
    </row>
    <row r="7" spans="1:4" s="258" customFormat="1" ht="15" thickTop="1" x14ac:dyDescent="0.2">
      <c r="A7" s="469" t="s">
        <v>1296</v>
      </c>
      <c r="B7" s="470">
        <v>3000</v>
      </c>
      <c r="C7" s="407"/>
      <c r="D7" s="408">
        <v>0</v>
      </c>
    </row>
    <row r="8" spans="1:4" s="258" customFormat="1" ht="14.25" x14ac:dyDescent="0.2">
      <c r="A8" s="471" t="s">
        <v>1297</v>
      </c>
      <c r="B8" s="472">
        <v>2500</v>
      </c>
      <c r="C8" s="407"/>
      <c r="D8" s="408">
        <v>0</v>
      </c>
    </row>
    <row r="9" spans="1:4" s="258" customFormat="1" ht="14.25" x14ac:dyDescent="0.2">
      <c r="A9" s="473" t="s">
        <v>1298</v>
      </c>
      <c r="B9" s="474">
        <v>2000</v>
      </c>
      <c r="C9" s="407"/>
      <c r="D9" s="408">
        <v>0</v>
      </c>
    </row>
    <row r="10" spans="1:4" s="258" customFormat="1" ht="14.25" x14ac:dyDescent="0.2">
      <c r="A10" s="473" t="s">
        <v>1299</v>
      </c>
      <c r="B10" s="472">
        <v>1500</v>
      </c>
      <c r="C10" s="407"/>
      <c r="D10" s="408">
        <v>0</v>
      </c>
    </row>
    <row r="11" spans="1:4" s="258" customFormat="1" ht="14.25" x14ac:dyDescent="0.2">
      <c r="A11" s="473" t="s">
        <v>1300</v>
      </c>
      <c r="B11" s="472">
        <v>1500</v>
      </c>
      <c r="C11" s="407"/>
      <c r="D11" s="408">
        <v>0</v>
      </c>
    </row>
    <row r="12" spans="1:4" s="258" customFormat="1" ht="14.25" x14ac:dyDescent="0.2">
      <c r="A12" s="473" t="s">
        <v>1301</v>
      </c>
      <c r="B12" s="472">
        <v>1000</v>
      </c>
      <c r="C12" s="407"/>
      <c r="D12" s="408">
        <v>0</v>
      </c>
    </row>
    <row r="13" spans="1:4" s="258" customFormat="1" ht="14.25" x14ac:dyDescent="0.2">
      <c r="A13" s="473" t="s">
        <v>1302</v>
      </c>
      <c r="B13" s="472">
        <v>3000</v>
      </c>
      <c r="C13" s="407"/>
      <c r="D13" s="408">
        <v>0</v>
      </c>
    </row>
    <row r="14" spans="1:4" s="258" customFormat="1" ht="14.25" x14ac:dyDescent="0.2">
      <c r="A14" s="473" t="s">
        <v>1303</v>
      </c>
      <c r="B14" s="472">
        <v>2500</v>
      </c>
      <c r="C14" s="407"/>
      <c r="D14" s="408">
        <v>0</v>
      </c>
    </row>
    <row r="15" spans="1:4" s="258" customFormat="1" ht="14.25" x14ac:dyDescent="0.2">
      <c r="A15" s="473" t="s">
        <v>1304</v>
      </c>
      <c r="B15" s="472">
        <v>2000</v>
      </c>
      <c r="C15" s="407"/>
      <c r="D15" s="408">
        <v>0</v>
      </c>
    </row>
    <row r="16" spans="1:4" s="258" customFormat="1" ht="14.25" x14ac:dyDescent="0.2">
      <c r="A16" s="473" t="s">
        <v>1305</v>
      </c>
      <c r="B16" s="472">
        <v>1500</v>
      </c>
      <c r="C16" s="407"/>
      <c r="D16" s="408">
        <v>0</v>
      </c>
    </row>
    <row r="17" spans="1:4" s="258" customFormat="1" ht="14.25" x14ac:dyDescent="0.2">
      <c r="A17" s="473" t="s">
        <v>1306</v>
      </c>
      <c r="B17" s="472">
        <v>1000</v>
      </c>
      <c r="C17" s="407"/>
      <c r="D17" s="408">
        <v>0</v>
      </c>
    </row>
    <row r="18" spans="1:4" s="258" customFormat="1" ht="14.25" x14ac:dyDescent="0.2">
      <c r="A18" s="473" t="s">
        <v>1307</v>
      </c>
      <c r="B18" s="472">
        <v>3000</v>
      </c>
      <c r="C18" s="407"/>
      <c r="D18" s="408">
        <v>0</v>
      </c>
    </row>
    <row r="19" spans="1:4" s="258" customFormat="1" ht="14.25" x14ac:dyDescent="0.2">
      <c r="A19" s="473" t="s">
        <v>1308</v>
      </c>
      <c r="B19" s="472">
        <v>2500</v>
      </c>
      <c r="C19" s="407"/>
      <c r="D19" s="408">
        <v>0</v>
      </c>
    </row>
    <row r="20" spans="1:4" s="258" customFormat="1" ht="14.25" x14ac:dyDescent="0.2">
      <c r="A20" s="473" t="s">
        <v>1309</v>
      </c>
      <c r="B20" s="472">
        <v>2000</v>
      </c>
      <c r="C20" s="407"/>
      <c r="D20" s="408">
        <v>0</v>
      </c>
    </row>
    <row r="21" spans="1:4" s="258" customFormat="1" ht="14.25" x14ac:dyDescent="0.2">
      <c r="A21" s="473" t="s">
        <v>1310</v>
      </c>
      <c r="B21" s="472">
        <v>1500</v>
      </c>
      <c r="C21" s="407"/>
      <c r="D21" s="408">
        <v>0</v>
      </c>
    </row>
    <row r="22" spans="1:4" s="258" customFormat="1" ht="14.25" x14ac:dyDescent="0.2">
      <c r="A22" s="473" t="s">
        <v>1311</v>
      </c>
      <c r="B22" s="472">
        <v>1000</v>
      </c>
      <c r="C22" s="407"/>
      <c r="D22" s="408">
        <v>0</v>
      </c>
    </row>
    <row r="23" spans="1:4" s="258" customFormat="1" ht="14.25" x14ac:dyDescent="0.2">
      <c r="A23" s="473" t="s">
        <v>1312</v>
      </c>
      <c r="B23" s="472">
        <v>1000</v>
      </c>
      <c r="C23" s="407"/>
      <c r="D23" s="408">
        <v>0</v>
      </c>
    </row>
    <row r="24" spans="1:4" s="258" customFormat="1" ht="14.25" x14ac:dyDescent="0.2">
      <c r="A24" s="473" t="s">
        <v>1313</v>
      </c>
      <c r="B24" s="472">
        <v>3000</v>
      </c>
      <c r="C24" s="407"/>
      <c r="D24" s="408">
        <v>0</v>
      </c>
    </row>
    <row r="25" spans="1:4" s="258" customFormat="1" ht="14.25" x14ac:dyDescent="0.2">
      <c r="A25" s="473" t="s">
        <v>1314</v>
      </c>
      <c r="B25" s="472">
        <v>2500</v>
      </c>
      <c r="C25" s="407"/>
      <c r="D25" s="408">
        <v>0</v>
      </c>
    </row>
    <row r="26" spans="1:4" s="258" customFormat="1" ht="14.25" x14ac:dyDescent="0.2">
      <c r="A26" s="473" t="s">
        <v>1315</v>
      </c>
      <c r="B26" s="472">
        <v>2000</v>
      </c>
      <c r="C26" s="407"/>
      <c r="D26" s="408">
        <v>0</v>
      </c>
    </row>
    <row r="27" spans="1:4" s="258" customFormat="1" ht="14.25" x14ac:dyDescent="0.2">
      <c r="A27" s="473" t="s">
        <v>1316</v>
      </c>
      <c r="B27" s="472">
        <v>3000</v>
      </c>
      <c r="C27" s="407"/>
      <c r="D27" s="408">
        <v>0</v>
      </c>
    </row>
    <row r="28" spans="1:4" s="258" customFormat="1" ht="14.25" x14ac:dyDescent="0.2">
      <c r="A28" s="473" t="s">
        <v>1317</v>
      </c>
      <c r="B28" s="472">
        <v>2500</v>
      </c>
      <c r="C28" s="407"/>
      <c r="D28" s="408">
        <v>0</v>
      </c>
    </row>
    <row r="29" spans="1:4" s="258" customFormat="1" ht="14.25" x14ac:dyDescent="0.2">
      <c r="A29" s="473" t="s">
        <v>1318</v>
      </c>
      <c r="B29" s="472">
        <v>2000</v>
      </c>
      <c r="C29" s="407"/>
      <c r="D29" s="408">
        <v>0</v>
      </c>
    </row>
    <row r="30" spans="1:4" s="258" customFormat="1" ht="14.25" x14ac:dyDescent="0.2">
      <c r="A30" s="473" t="s">
        <v>1319</v>
      </c>
      <c r="B30" s="472">
        <v>1500</v>
      </c>
      <c r="C30" s="407"/>
      <c r="D30" s="408">
        <v>0</v>
      </c>
    </row>
    <row r="31" spans="1:4" s="258" customFormat="1" ht="14.25" x14ac:dyDescent="0.2">
      <c r="A31" s="473" t="s">
        <v>1320</v>
      </c>
      <c r="B31" s="472">
        <v>1000</v>
      </c>
      <c r="C31" s="407"/>
      <c r="D31" s="408">
        <v>0</v>
      </c>
    </row>
    <row r="32" spans="1:4" s="258" customFormat="1" ht="14.25" x14ac:dyDescent="0.2">
      <c r="A32" s="473" t="s">
        <v>1321</v>
      </c>
      <c r="B32" s="472">
        <v>1000</v>
      </c>
      <c r="C32" s="407"/>
      <c r="D32" s="408">
        <v>0</v>
      </c>
    </row>
    <row r="33" spans="1:4" s="258" customFormat="1" ht="14.25" x14ac:dyDescent="0.2">
      <c r="A33" s="473" t="s">
        <v>1322</v>
      </c>
      <c r="B33" s="472">
        <v>3000</v>
      </c>
      <c r="C33" s="407"/>
      <c r="D33" s="408">
        <v>0</v>
      </c>
    </row>
    <row r="34" spans="1:4" s="258" customFormat="1" ht="14.25" x14ac:dyDescent="0.2">
      <c r="A34" s="473" t="s">
        <v>1323</v>
      </c>
      <c r="B34" s="472">
        <v>2500</v>
      </c>
      <c r="C34" s="407"/>
      <c r="D34" s="408">
        <v>0</v>
      </c>
    </row>
    <row r="35" spans="1:4" s="258" customFormat="1" ht="14.25" x14ac:dyDescent="0.2">
      <c r="A35" s="473" t="s">
        <v>1324</v>
      </c>
      <c r="B35" s="472">
        <v>2000</v>
      </c>
      <c r="C35" s="407"/>
      <c r="D35" s="408">
        <v>0</v>
      </c>
    </row>
    <row r="36" spans="1:4" s="258" customFormat="1" ht="14.25" x14ac:dyDescent="0.2">
      <c r="A36" s="473" t="s">
        <v>1325</v>
      </c>
      <c r="B36" s="472">
        <v>1500</v>
      </c>
      <c r="C36" s="407"/>
      <c r="D36" s="408">
        <v>0</v>
      </c>
    </row>
    <row r="37" spans="1:4" s="258" customFormat="1" ht="14.25" x14ac:dyDescent="0.2">
      <c r="A37" s="473" t="s">
        <v>1326</v>
      </c>
      <c r="B37" s="472">
        <v>1000</v>
      </c>
      <c r="C37" s="407"/>
      <c r="D37" s="408">
        <v>0</v>
      </c>
    </row>
    <row r="38" spans="1:4" s="258" customFormat="1" ht="14.25" x14ac:dyDescent="0.2">
      <c r="A38" s="473" t="s">
        <v>1327</v>
      </c>
      <c r="B38" s="472">
        <v>3000</v>
      </c>
      <c r="C38" s="407"/>
      <c r="D38" s="408">
        <v>0</v>
      </c>
    </row>
    <row r="39" spans="1:4" s="258" customFormat="1" ht="14.25" x14ac:dyDescent="0.2">
      <c r="A39" s="473" t="s">
        <v>1328</v>
      </c>
      <c r="B39" s="472">
        <v>2500</v>
      </c>
      <c r="C39" s="407"/>
      <c r="D39" s="408">
        <v>0</v>
      </c>
    </row>
    <row r="40" spans="1:4" s="258" customFormat="1" ht="14.25" x14ac:dyDescent="0.2">
      <c r="A40" s="471" t="s">
        <v>1329</v>
      </c>
      <c r="B40" s="472">
        <v>2000</v>
      </c>
      <c r="C40" s="407"/>
      <c r="D40" s="408">
        <v>0</v>
      </c>
    </row>
    <row r="41" spans="1:4" s="258" customFormat="1" ht="14.25" x14ac:dyDescent="0.2">
      <c r="A41" s="473" t="s">
        <v>1330</v>
      </c>
      <c r="B41" s="470">
        <v>1500</v>
      </c>
      <c r="C41" s="407"/>
      <c r="D41" s="408">
        <v>0</v>
      </c>
    </row>
    <row r="42" spans="1:4" s="258" customFormat="1" ht="14.25" x14ac:dyDescent="0.2">
      <c r="A42" s="473" t="s">
        <v>1331</v>
      </c>
      <c r="B42" s="472">
        <v>1000</v>
      </c>
      <c r="C42" s="407"/>
      <c r="D42" s="408">
        <v>0</v>
      </c>
    </row>
    <row r="43" spans="1:4" s="258" customFormat="1" ht="14.25" x14ac:dyDescent="0.2">
      <c r="A43" s="473" t="s">
        <v>1332</v>
      </c>
      <c r="B43" s="472">
        <v>1000</v>
      </c>
      <c r="C43" s="407"/>
      <c r="D43" s="408">
        <v>0</v>
      </c>
    </row>
    <row r="44" spans="1:4" s="258" customFormat="1" ht="14.25" x14ac:dyDescent="0.2">
      <c r="A44" s="473" t="s">
        <v>1333</v>
      </c>
      <c r="B44" s="472">
        <v>3000</v>
      </c>
      <c r="C44" s="407"/>
      <c r="D44" s="408">
        <v>0</v>
      </c>
    </row>
    <row r="45" spans="1:4" s="258" customFormat="1" ht="14.25" x14ac:dyDescent="0.2">
      <c r="A45" s="473" t="s">
        <v>1334</v>
      </c>
      <c r="B45" s="472">
        <v>2500</v>
      </c>
      <c r="C45" s="407"/>
      <c r="D45" s="408">
        <v>0</v>
      </c>
    </row>
    <row r="46" spans="1:4" s="258" customFormat="1" ht="14.25" x14ac:dyDescent="0.2">
      <c r="A46" s="473" t="s">
        <v>1335</v>
      </c>
      <c r="B46" s="472">
        <v>2000</v>
      </c>
      <c r="C46" s="407"/>
      <c r="D46" s="408">
        <v>0</v>
      </c>
    </row>
    <row r="47" spans="1:4" s="258" customFormat="1" ht="14.25" x14ac:dyDescent="0.2">
      <c r="A47" s="473" t="s">
        <v>1336</v>
      </c>
      <c r="B47" s="472">
        <v>1500</v>
      </c>
      <c r="C47" s="407"/>
      <c r="D47" s="408">
        <v>0</v>
      </c>
    </row>
    <row r="48" spans="1:4" s="258" customFormat="1" ht="14.25" x14ac:dyDescent="0.2">
      <c r="A48" s="473" t="s">
        <v>1337</v>
      </c>
      <c r="B48" s="472">
        <v>1000</v>
      </c>
      <c r="C48" s="407"/>
      <c r="D48" s="408">
        <v>0</v>
      </c>
    </row>
    <row r="49" spans="1:4" s="258" customFormat="1" ht="14.25" x14ac:dyDescent="0.2">
      <c r="A49" s="473" t="s">
        <v>1338</v>
      </c>
      <c r="B49" s="472">
        <v>3000</v>
      </c>
      <c r="C49" s="407"/>
      <c r="D49" s="408">
        <v>0</v>
      </c>
    </row>
    <row r="50" spans="1:4" s="258" customFormat="1" ht="14.25" x14ac:dyDescent="0.2">
      <c r="A50" s="473" t="s">
        <v>1339</v>
      </c>
      <c r="B50" s="472">
        <v>2500</v>
      </c>
      <c r="C50" s="407"/>
      <c r="D50" s="408">
        <v>0</v>
      </c>
    </row>
    <row r="51" spans="1:4" s="258" customFormat="1" ht="14.25" x14ac:dyDescent="0.2">
      <c r="A51" s="473" t="s">
        <v>1340</v>
      </c>
      <c r="B51" s="472">
        <v>2000</v>
      </c>
      <c r="C51" s="407"/>
      <c r="D51" s="408">
        <v>0</v>
      </c>
    </row>
    <row r="52" spans="1:4" s="258" customFormat="1" ht="14.25" x14ac:dyDescent="0.2">
      <c r="A52" s="473" t="s">
        <v>1341</v>
      </c>
      <c r="B52" s="472">
        <v>1500</v>
      </c>
      <c r="C52" s="407"/>
      <c r="D52" s="408">
        <v>0</v>
      </c>
    </row>
    <row r="53" spans="1:4" s="258" customFormat="1" ht="14.25" x14ac:dyDescent="0.2">
      <c r="A53" s="473" t="s">
        <v>1342</v>
      </c>
      <c r="B53" s="472">
        <v>1000</v>
      </c>
      <c r="C53" s="407"/>
      <c r="D53" s="408">
        <v>0</v>
      </c>
    </row>
    <row r="54" spans="1:4" s="258" customFormat="1" ht="14.25" x14ac:dyDescent="0.2">
      <c r="A54" s="473" t="s">
        <v>1343</v>
      </c>
      <c r="B54" s="472">
        <v>1000</v>
      </c>
      <c r="C54" s="407"/>
      <c r="D54" s="408">
        <v>0</v>
      </c>
    </row>
    <row r="55" spans="1:4" s="258" customFormat="1" ht="15" thickBot="1" x14ac:dyDescent="0.25">
      <c r="A55" s="479" t="s">
        <v>1344</v>
      </c>
      <c r="B55" s="480">
        <v>1000</v>
      </c>
      <c r="C55" s="407"/>
      <c r="D55" s="277">
        <v>0</v>
      </c>
    </row>
    <row r="56" spans="1:4" s="268" customFormat="1" ht="5.25" customHeight="1" thickTop="1" x14ac:dyDescent="0.2">
      <c r="A56" s="477"/>
      <c r="B56" s="478"/>
      <c r="D56" s="427"/>
    </row>
    <row r="57" spans="1:4" s="268" customFormat="1" ht="15" thickBot="1" x14ac:dyDescent="0.25">
      <c r="A57" s="477"/>
      <c r="B57" s="478"/>
      <c r="D57" s="21" t="s">
        <v>2</v>
      </c>
    </row>
    <row r="58" spans="1:4" s="268" customFormat="1" ht="15.75" thickTop="1" thickBot="1" x14ac:dyDescent="0.25">
      <c r="A58" s="244" t="s">
        <v>4</v>
      </c>
      <c r="B58" s="249" t="s">
        <v>5</v>
      </c>
      <c r="C58" s="37"/>
      <c r="D58" s="246" t="s">
        <v>13</v>
      </c>
    </row>
    <row r="59" spans="1:4" s="258" customFormat="1" ht="15" thickTop="1" x14ac:dyDescent="0.2">
      <c r="A59" s="473" t="s">
        <v>1345</v>
      </c>
      <c r="B59" s="470">
        <v>3000</v>
      </c>
      <c r="C59" s="407"/>
      <c r="D59" s="408">
        <v>0</v>
      </c>
    </row>
    <row r="60" spans="1:4" s="258" customFormat="1" ht="14.25" x14ac:dyDescent="0.2">
      <c r="A60" s="473" t="s">
        <v>1346</v>
      </c>
      <c r="B60" s="472">
        <v>2500</v>
      </c>
      <c r="C60" s="407"/>
      <c r="D60" s="408">
        <v>0</v>
      </c>
    </row>
    <row r="61" spans="1:4" s="258" customFormat="1" ht="14.25" x14ac:dyDescent="0.2">
      <c r="A61" s="473" t="s">
        <v>1347</v>
      </c>
      <c r="B61" s="472">
        <v>2000</v>
      </c>
      <c r="C61" s="407"/>
      <c r="D61" s="408">
        <v>0</v>
      </c>
    </row>
    <row r="62" spans="1:4" s="258" customFormat="1" ht="14.25" x14ac:dyDescent="0.2">
      <c r="A62" s="473" t="s">
        <v>1348</v>
      </c>
      <c r="B62" s="472">
        <v>1500</v>
      </c>
      <c r="C62" s="407"/>
      <c r="D62" s="408">
        <v>0</v>
      </c>
    </row>
    <row r="63" spans="1:4" s="258" customFormat="1" ht="14.25" x14ac:dyDescent="0.2">
      <c r="A63" s="473" t="s">
        <v>1349</v>
      </c>
      <c r="B63" s="472">
        <v>1000</v>
      </c>
      <c r="C63" s="407"/>
      <c r="D63" s="408">
        <v>0</v>
      </c>
    </row>
    <row r="64" spans="1:4" s="258" customFormat="1" ht="14.25" x14ac:dyDescent="0.2">
      <c r="A64" s="473" t="s">
        <v>1350</v>
      </c>
      <c r="B64" s="472">
        <v>1000</v>
      </c>
      <c r="C64" s="407"/>
      <c r="D64" s="408">
        <v>0</v>
      </c>
    </row>
    <row r="65" spans="1:4" s="258" customFormat="1" ht="15" thickBot="1" x14ac:dyDescent="0.25">
      <c r="A65" s="475" t="s">
        <v>1351</v>
      </c>
      <c r="B65" s="476">
        <v>1000</v>
      </c>
      <c r="C65" s="407"/>
      <c r="D65" s="408">
        <v>0</v>
      </c>
    </row>
    <row r="66" spans="1:4" s="258" customFormat="1" ht="16.5" thickTop="1" thickBot="1" x14ac:dyDescent="0.3">
      <c r="A66" s="317" t="s">
        <v>6</v>
      </c>
      <c r="B66" s="413">
        <f>SUM(B7:B65)</f>
        <v>106000</v>
      </c>
      <c r="C66" s="407"/>
      <c r="D66" s="319">
        <f>SUM(D7:D65)</f>
        <v>0</v>
      </c>
    </row>
    <row r="67" spans="1:4" ht="13.5" thickTop="1" x14ac:dyDescent="0.2">
      <c r="A67" s="31"/>
      <c r="B67" s="16"/>
      <c r="C67" s="30"/>
      <c r="D67" s="24"/>
    </row>
    <row r="68" spans="1:4" x14ac:dyDescent="0.2">
      <c r="A68" s="31"/>
      <c r="B68" s="16"/>
      <c r="C68" s="30"/>
      <c r="D68" s="19"/>
    </row>
    <row r="69" spans="1:4" ht="28.5" customHeight="1" x14ac:dyDescent="0.25">
      <c r="A69" s="638" t="s">
        <v>1352</v>
      </c>
      <c r="B69" s="638"/>
      <c r="C69" s="638"/>
      <c r="D69" s="638"/>
    </row>
    <row r="70" spans="1:4" ht="12.75" customHeight="1" thickBot="1" x14ac:dyDescent="0.25">
      <c r="C70" s="34"/>
      <c r="D70" s="21" t="s">
        <v>2</v>
      </c>
    </row>
    <row r="71" spans="1:4" ht="14.25" thickTop="1" thickBot="1" x14ac:dyDescent="0.25">
      <c r="A71" s="244" t="s">
        <v>4</v>
      </c>
      <c r="B71" s="249" t="s">
        <v>5</v>
      </c>
      <c r="C71" s="37"/>
      <c r="D71" s="246" t="s">
        <v>13</v>
      </c>
    </row>
    <row r="72" spans="1:4" s="258" customFormat="1" ht="29.25" thickTop="1" x14ac:dyDescent="0.2">
      <c r="A72" s="481" t="s">
        <v>1353</v>
      </c>
      <c r="B72" s="482">
        <v>20000</v>
      </c>
      <c r="C72" s="407"/>
      <c r="D72" s="483">
        <v>0</v>
      </c>
    </row>
    <row r="73" spans="1:4" s="258" customFormat="1" ht="14.25" x14ac:dyDescent="0.2">
      <c r="A73" s="484" t="s">
        <v>1354</v>
      </c>
      <c r="B73" s="485">
        <v>46000</v>
      </c>
      <c r="C73" s="407"/>
      <c r="D73" s="408">
        <v>0</v>
      </c>
    </row>
    <row r="74" spans="1:4" s="258" customFormat="1" ht="14.25" x14ac:dyDescent="0.2">
      <c r="A74" s="484" t="s">
        <v>1355</v>
      </c>
      <c r="B74" s="485">
        <v>22000</v>
      </c>
      <c r="C74" s="407"/>
      <c r="D74" s="408">
        <v>0</v>
      </c>
    </row>
    <row r="75" spans="1:4" s="258" customFormat="1" ht="14.25" x14ac:dyDescent="0.2">
      <c r="A75" s="486" t="s">
        <v>1356</v>
      </c>
      <c r="B75" s="487">
        <v>22000</v>
      </c>
      <c r="C75" s="407"/>
      <c r="D75" s="408">
        <v>0</v>
      </c>
    </row>
    <row r="76" spans="1:4" s="258" customFormat="1" ht="14.25" x14ac:dyDescent="0.2">
      <c r="A76" s="488" t="s">
        <v>1357</v>
      </c>
      <c r="B76" s="489">
        <v>26000</v>
      </c>
      <c r="C76" s="407"/>
      <c r="D76" s="408">
        <v>0</v>
      </c>
    </row>
    <row r="77" spans="1:4" s="258" customFormat="1" ht="29.25" thickBot="1" x14ac:dyDescent="0.25">
      <c r="A77" s="490" t="s">
        <v>1358</v>
      </c>
      <c r="B77" s="480">
        <v>9000</v>
      </c>
      <c r="C77" s="407"/>
      <c r="D77" s="483">
        <v>0</v>
      </c>
    </row>
    <row r="78" spans="1:4" s="258" customFormat="1" ht="16.5" thickTop="1" thickBot="1" x14ac:dyDescent="0.3">
      <c r="A78" s="317" t="s">
        <v>6</v>
      </c>
      <c r="B78" s="413">
        <f>SUM(B72:B77)</f>
        <v>145000</v>
      </c>
      <c r="C78" s="407"/>
      <c r="D78" s="319">
        <f>SUM(D72:D77)</f>
        <v>0</v>
      </c>
    </row>
    <row r="79" spans="1:4" ht="13.5" thickTop="1" x14ac:dyDescent="0.2">
      <c r="A79" s="31"/>
      <c r="B79" s="16"/>
      <c r="C79" s="30"/>
      <c r="D79" s="19"/>
    </row>
    <row r="80" spans="1:4" x14ac:dyDescent="0.2">
      <c r="A80" s="31"/>
      <c r="B80" s="16"/>
      <c r="C80" s="30"/>
      <c r="D80" s="19"/>
    </row>
    <row r="81" spans="1:4" ht="30" customHeight="1" x14ac:dyDescent="0.25">
      <c r="A81" s="639" t="s">
        <v>1360</v>
      </c>
      <c r="B81" s="639"/>
      <c r="C81" s="639"/>
      <c r="D81" s="639"/>
    </row>
    <row r="82" spans="1:4" ht="15" x14ac:dyDescent="0.25">
      <c r="A82" s="643" t="s">
        <v>1359</v>
      </c>
      <c r="B82" s="645"/>
      <c r="C82" s="30"/>
      <c r="D82" s="19"/>
    </row>
    <row r="83" spans="1:4" ht="12.75" customHeight="1" thickBot="1" x14ac:dyDescent="0.25">
      <c r="C83" s="34"/>
      <c r="D83" s="21" t="s">
        <v>2</v>
      </c>
    </row>
    <row r="84" spans="1:4" ht="14.25" thickTop="1" thickBot="1" x14ac:dyDescent="0.25">
      <c r="A84" s="244" t="s">
        <v>4</v>
      </c>
      <c r="B84" s="250" t="s">
        <v>5</v>
      </c>
      <c r="C84" s="37"/>
      <c r="D84" s="246" t="s">
        <v>13</v>
      </c>
    </row>
    <row r="85" spans="1:4" s="258" customFormat="1" ht="15" thickTop="1" x14ac:dyDescent="0.2">
      <c r="A85" s="491" t="s">
        <v>1361</v>
      </c>
      <c r="B85" s="370">
        <v>203000</v>
      </c>
      <c r="C85" s="492"/>
      <c r="D85" s="371">
        <v>0</v>
      </c>
    </row>
    <row r="86" spans="1:4" s="258" customFormat="1" ht="14.25" x14ac:dyDescent="0.2">
      <c r="A86" s="493" t="s">
        <v>1362</v>
      </c>
      <c r="B86" s="370">
        <v>86500</v>
      </c>
      <c r="C86" s="492"/>
      <c r="D86" s="261">
        <v>0</v>
      </c>
    </row>
    <row r="87" spans="1:4" s="258" customFormat="1" ht="14.25" x14ac:dyDescent="0.2">
      <c r="A87" s="493" t="s">
        <v>1042</v>
      </c>
      <c r="B87" s="370">
        <v>78000</v>
      </c>
      <c r="C87" s="492"/>
      <c r="D87" s="261">
        <v>0</v>
      </c>
    </row>
    <row r="88" spans="1:4" s="258" customFormat="1" ht="14.25" x14ac:dyDescent="0.2">
      <c r="A88" s="493" t="s">
        <v>1363</v>
      </c>
      <c r="B88" s="370">
        <v>20500</v>
      </c>
      <c r="C88" s="492"/>
      <c r="D88" s="261">
        <v>0</v>
      </c>
    </row>
    <row r="89" spans="1:4" s="258" customFormat="1" ht="14.25" x14ac:dyDescent="0.2">
      <c r="A89" s="493" t="s">
        <v>1364</v>
      </c>
      <c r="B89" s="370">
        <v>324500</v>
      </c>
      <c r="C89" s="492"/>
      <c r="D89" s="261">
        <v>0</v>
      </c>
    </row>
    <row r="90" spans="1:4" s="258" customFormat="1" ht="14.25" x14ac:dyDescent="0.2">
      <c r="A90" s="493" t="s">
        <v>1043</v>
      </c>
      <c r="B90" s="370">
        <v>91500</v>
      </c>
      <c r="C90" s="492"/>
      <c r="D90" s="261">
        <v>0</v>
      </c>
    </row>
    <row r="91" spans="1:4" s="258" customFormat="1" ht="14.25" x14ac:dyDescent="0.2">
      <c r="A91" s="493" t="s">
        <v>1044</v>
      </c>
      <c r="B91" s="370">
        <v>37000</v>
      </c>
      <c r="C91" s="492"/>
      <c r="D91" s="261">
        <v>0</v>
      </c>
    </row>
    <row r="92" spans="1:4" s="258" customFormat="1" ht="14.25" x14ac:dyDescent="0.2">
      <c r="A92" s="493" t="s">
        <v>1045</v>
      </c>
      <c r="B92" s="370">
        <v>298000</v>
      </c>
      <c r="C92" s="492"/>
      <c r="D92" s="261">
        <v>0</v>
      </c>
    </row>
    <row r="93" spans="1:4" s="258" customFormat="1" ht="14.25" x14ac:dyDescent="0.2">
      <c r="A93" s="493" t="s">
        <v>1365</v>
      </c>
      <c r="B93" s="370">
        <v>99000</v>
      </c>
      <c r="C93" s="492"/>
      <c r="D93" s="261">
        <v>0</v>
      </c>
    </row>
    <row r="94" spans="1:4" s="258" customFormat="1" ht="14.25" x14ac:dyDescent="0.2">
      <c r="A94" s="493" t="s">
        <v>1366</v>
      </c>
      <c r="B94" s="370">
        <v>72500</v>
      </c>
      <c r="C94" s="492"/>
      <c r="D94" s="261">
        <v>0</v>
      </c>
    </row>
    <row r="95" spans="1:4" s="258" customFormat="1" ht="14.25" x14ac:dyDescent="0.2">
      <c r="A95" s="493" t="s">
        <v>1367</v>
      </c>
      <c r="B95" s="370">
        <v>84000</v>
      </c>
      <c r="C95" s="492"/>
      <c r="D95" s="261">
        <v>0</v>
      </c>
    </row>
    <row r="96" spans="1:4" s="258" customFormat="1" ht="14.25" x14ac:dyDescent="0.2">
      <c r="A96" s="493" t="s">
        <v>1368</v>
      </c>
      <c r="B96" s="370">
        <v>206500</v>
      </c>
      <c r="C96" s="492"/>
      <c r="D96" s="261">
        <v>0</v>
      </c>
    </row>
    <row r="97" spans="1:4" s="258" customFormat="1" ht="14.25" x14ac:dyDescent="0.2">
      <c r="A97" s="493" t="s">
        <v>1369</v>
      </c>
      <c r="B97" s="370">
        <v>153500</v>
      </c>
      <c r="C97" s="492"/>
      <c r="D97" s="261">
        <v>0</v>
      </c>
    </row>
    <row r="98" spans="1:4" s="258" customFormat="1" ht="14.25" x14ac:dyDescent="0.2">
      <c r="A98" s="493" t="s">
        <v>1370</v>
      </c>
      <c r="B98" s="370">
        <v>20000</v>
      </c>
      <c r="C98" s="492"/>
      <c r="D98" s="261">
        <v>0</v>
      </c>
    </row>
    <row r="99" spans="1:4" s="258" customFormat="1" ht="14.25" x14ac:dyDescent="0.2">
      <c r="A99" s="493" t="s">
        <v>1371</v>
      </c>
      <c r="B99" s="370">
        <v>225000</v>
      </c>
      <c r="C99" s="492"/>
      <c r="D99" s="261">
        <v>0</v>
      </c>
    </row>
    <row r="100" spans="1:4" s="258" customFormat="1" ht="14.25" x14ac:dyDescent="0.2">
      <c r="A100" s="493" t="s">
        <v>1372</v>
      </c>
      <c r="B100" s="370">
        <v>64500</v>
      </c>
      <c r="C100" s="492"/>
      <c r="D100" s="261">
        <v>0</v>
      </c>
    </row>
    <row r="101" spans="1:4" s="501" customFormat="1" ht="15" customHeight="1" x14ac:dyDescent="0.2">
      <c r="A101" s="497" t="s">
        <v>1046</v>
      </c>
      <c r="B101" s="498">
        <v>609000</v>
      </c>
      <c r="C101" s="499"/>
      <c r="D101" s="500">
        <v>0</v>
      </c>
    </row>
    <row r="102" spans="1:4" s="258" customFormat="1" ht="14.25" x14ac:dyDescent="0.2">
      <c r="A102" s="493" t="s">
        <v>1047</v>
      </c>
      <c r="B102" s="370">
        <v>299500</v>
      </c>
      <c r="C102" s="492"/>
      <c r="D102" s="261">
        <v>0</v>
      </c>
    </row>
    <row r="103" spans="1:4" s="258" customFormat="1" ht="14.25" x14ac:dyDescent="0.2">
      <c r="A103" s="493" t="s">
        <v>1373</v>
      </c>
      <c r="B103" s="370">
        <v>29000</v>
      </c>
      <c r="C103" s="492"/>
      <c r="D103" s="261">
        <v>0</v>
      </c>
    </row>
    <row r="104" spans="1:4" s="258" customFormat="1" ht="14.25" x14ac:dyDescent="0.2">
      <c r="A104" s="493" t="s">
        <v>1374</v>
      </c>
      <c r="B104" s="370">
        <v>124000</v>
      </c>
      <c r="C104" s="492"/>
      <c r="D104" s="261">
        <v>0</v>
      </c>
    </row>
    <row r="105" spans="1:4" s="258" customFormat="1" ht="15" thickBot="1" x14ac:dyDescent="0.25">
      <c r="A105" s="496" t="s">
        <v>1375</v>
      </c>
      <c r="B105" s="348">
        <v>73000</v>
      </c>
      <c r="C105" s="492"/>
      <c r="D105" s="352">
        <v>0</v>
      </c>
    </row>
    <row r="106" spans="1:4" s="268" customFormat="1" ht="15" thickTop="1" x14ac:dyDescent="0.2">
      <c r="A106" s="504"/>
      <c r="B106" s="505"/>
      <c r="C106" s="401"/>
      <c r="D106" s="429"/>
    </row>
    <row r="107" spans="1:4" ht="12.75" customHeight="1" thickBot="1" x14ac:dyDescent="0.25">
      <c r="C107" s="34"/>
      <c r="D107" s="21" t="s">
        <v>2</v>
      </c>
    </row>
    <row r="108" spans="1:4" ht="14.25" thickTop="1" thickBot="1" x14ac:dyDescent="0.25">
      <c r="A108" s="244" t="s">
        <v>4</v>
      </c>
      <c r="B108" s="245" t="s">
        <v>5</v>
      </c>
      <c r="C108" s="37"/>
      <c r="D108" s="246" t="s">
        <v>13</v>
      </c>
    </row>
    <row r="109" spans="1:4" s="258" customFormat="1" ht="29.25" thickTop="1" x14ac:dyDescent="0.2">
      <c r="A109" s="502" t="s">
        <v>1048</v>
      </c>
      <c r="B109" s="503">
        <v>154000</v>
      </c>
      <c r="C109" s="492"/>
      <c r="D109" s="358">
        <v>0</v>
      </c>
    </row>
    <row r="110" spans="1:4" s="258" customFormat="1" ht="14.25" x14ac:dyDescent="0.2">
      <c r="A110" s="493" t="s">
        <v>1376</v>
      </c>
      <c r="B110" s="370">
        <v>40000</v>
      </c>
      <c r="C110" s="492"/>
      <c r="D110" s="261">
        <v>0</v>
      </c>
    </row>
    <row r="111" spans="1:4" s="258" customFormat="1" ht="14.25" x14ac:dyDescent="0.2">
      <c r="A111" s="493" t="s">
        <v>1049</v>
      </c>
      <c r="B111" s="370">
        <v>428500</v>
      </c>
      <c r="C111" s="492"/>
      <c r="D111" s="261">
        <v>0</v>
      </c>
    </row>
    <row r="112" spans="1:4" s="258" customFormat="1" ht="14.25" x14ac:dyDescent="0.2">
      <c r="A112" s="493" t="s">
        <v>1377</v>
      </c>
      <c r="B112" s="370">
        <v>148500</v>
      </c>
      <c r="C112" s="492"/>
      <c r="D112" s="261">
        <v>0</v>
      </c>
    </row>
    <row r="113" spans="1:4" s="258" customFormat="1" ht="14.25" x14ac:dyDescent="0.2">
      <c r="A113" s="493" t="s">
        <v>1378</v>
      </c>
      <c r="B113" s="370">
        <v>368500</v>
      </c>
      <c r="C113" s="407"/>
      <c r="D113" s="494">
        <v>0</v>
      </c>
    </row>
    <row r="114" spans="1:4" s="258" customFormat="1" ht="14.25" x14ac:dyDescent="0.2">
      <c r="A114" s="493" t="s">
        <v>1379</v>
      </c>
      <c r="B114" s="370">
        <v>76000</v>
      </c>
      <c r="C114" s="407"/>
      <c r="D114" s="495">
        <v>0</v>
      </c>
    </row>
    <row r="115" spans="1:4" s="258" customFormat="1" ht="14.25" x14ac:dyDescent="0.2">
      <c r="A115" s="493" t="s">
        <v>1380</v>
      </c>
      <c r="B115" s="370">
        <v>46000</v>
      </c>
      <c r="C115" s="407"/>
      <c r="D115" s="495">
        <v>0</v>
      </c>
    </row>
    <row r="116" spans="1:4" s="258" customFormat="1" ht="28.5" x14ac:dyDescent="0.2">
      <c r="A116" s="493" t="s">
        <v>1050</v>
      </c>
      <c r="B116" s="370">
        <v>25000</v>
      </c>
      <c r="C116" s="407"/>
      <c r="D116" s="495">
        <v>0</v>
      </c>
    </row>
    <row r="117" spans="1:4" s="258" customFormat="1" ht="15" thickBot="1" x14ac:dyDescent="0.25">
      <c r="A117" s="496" t="s">
        <v>1381</v>
      </c>
      <c r="B117" s="370">
        <v>88500</v>
      </c>
      <c r="C117" s="407"/>
      <c r="D117" s="495">
        <v>0</v>
      </c>
    </row>
    <row r="118" spans="1:4" s="258" customFormat="1" ht="16.5" thickTop="1" thickBot="1" x14ac:dyDescent="0.3">
      <c r="A118" s="317" t="s">
        <v>6</v>
      </c>
      <c r="B118" s="413">
        <f>SUM(B85:B117)</f>
        <v>4573500</v>
      </c>
      <c r="C118" s="407"/>
      <c r="D118" s="319">
        <f>SUM(D85:D117)</f>
        <v>0</v>
      </c>
    </row>
    <row r="119" spans="1:4" ht="13.5" thickTop="1" x14ac:dyDescent="0.2">
      <c r="A119" s="31"/>
      <c r="B119" s="16"/>
      <c r="C119" s="30"/>
      <c r="D119" s="19"/>
    </row>
    <row r="120" spans="1:4" x14ac:dyDescent="0.2">
      <c r="A120" s="31"/>
      <c r="B120" s="16"/>
      <c r="C120" s="30"/>
      <c r="D120" s="19"/>
    </row>
    <row r="121" spans="1:4" ht="30" customHeight="1" x14ac:dyDescent="0.25">
      <c r="A121" s="639" t="s">
        <v>1382</v>
      </c>
      <c r="B121" s="639"/>
      <c r="C121" s="639"/>
      <c r="D121" s="639"/>
    </row>
    <row r="122" spans="1:4" ht="15" x14ac:dyDescent="0.25">
      <c r="A122" s="404" t="s">
        <v>1383</v>
      </c>
      <c r="B122" s="16"/>
      <c r="C122" s="30"/>
      <c r="D122" s="19"/>
    </row>
    <row r="123" spans="1:4" ht="13.5" thickBot="1" x14ac:dyDescent="0.25">
      <c r="B123" s="33"/>
      <c r="C123" s="34"/>
      <c r="D123" s="21" t="s">
        <v>2</v>
      </c>
    </row>
    <row r="124" spans="1:4" ht="14.25" thickTop="1" thickBot="1" x14ac:dyDescent="0.25">
      <c r="A124" s="244" t="s">
        <v>4</v>
      </c>
      <c r="B124" s="249" t="s">
        <v>5</v>
      </c>
      <c r="C124" s="37"/>
      <c r="D124" s="246" t="s">
        <v>13</v>
      </c>
    </row>
    <row r="125" spans="1:4" s="258" customFormat="1" ht="15" thickTop="1" x14ac:dyDescent="0.2">
      <c r="A125" s="506" t="s">
        <v>1384</v>
      </c>
      <c r="B125" s="415">
        <v>15000</v>
      </c>
      <c r="C125" s="407"/>
      <c r="D125" s="408">
        <v>0</v>
      </c>
    </row>
    <row r="126" spans="1:4" s="258" customFormat="1" ht="14.25" x14ac:dyDescent="0.2">
      <c r="A126" s="507" t="s">
        <v>1357</v>
      </c>
      <c r="B126" s="508">
        <v>15000</v>
      </c>
      <c r="C126" s="407"/>
      <c r="D126" s="408">
        <v>0</v>
      </c>
    </row>
    <row r="127" spans="1:4" s="258" customFormat="1" ht="14.25" x14ac:dyDescent="0.2">
      <c r="A127" s="507" t="s">
        <v>1385</v>
      </c>
      <c r="B127" s="508">
        <v>7500</v>
      </c>
      <c r="C127" s="407"/>
      <c r="D127" s="408">
        <v>0</v>
      </c>
    </row>
    <row r="128" spans="1:4" s="258" customFormat="1" ht="14.25" x14ac:dyDescent="0.2">
      <c r="A128" s="507" t="s">
        <v>1386</v>
      </c>
      <c r="B128" s="508">
        <v>15000</v>
      </c>
      <c r="C128" s="407"/>
      <c r="D128" s="408">
        <v>0</v>
      </c>
    </row>
    <row r="129" spans="1:4" s="258" customFormat="1" ht="14.25" x14ac:dyDescent="0.2">
      <c r="A129" s="507" t="s">
        <v>1387</v>
      </c>
      <c r="B129" s="508">
        <v>15000</v>
      </c>
      <c r="C129" s="407"/>
      <c r="D129" s="408">
        <v>0</v>
      </c>
    </row>
    <row r="130" spans="1:4" s="258" customFormat="1" ht="14.25" x14ac:dyDescent="0.2">
      <c r="A130" s="507" t="s">
        <v>1388</v>
      </c>
      <c r="B130" s="508">
        <v>15000</v>
      </c>
      <c r="C130" s="407"/>
      <c r="D130" s="408">
        <v>0</v>
      </c>
    </row>
    <row r="131" spans="1:4" s="258" customFormat="1" ht="14.25" x14ac:dyDescent="0.2">
      <c r="A131" s="509" t="s">
        <v>1389</v>
      </c>
      <c r="B131" s="508">
        <v>0</v>
      </c>
      <c r="C131" s="407"/>
      <c r="D131" s="408">
        <v>0</v>
      </c>
    </row>
    <row r="132" spans="1:4" s="258" customFormat="1" ht="14.25" x14ac:dyDescent="0.2">
      <c r="A132" s="507" t="s">
        <v>1390</v>
      </c>
      <c r="B132" s="508">
        <v>15000</v>
      </c>
      <c r="C132" s="407"/>
      <c r="D132" s="408">
        <v>0</v>
      </c>
    </row>
    <row r="133" spans="1:4" s="258" customFormat="1" ht="14.25" x14ac:dyDescent="0.2">
      <c r="A133" s="507" t="s">
        <v>1375</v>
      </c>
      <c r="B133" s="510">
        <v>13071</v>
      </c>
      <c r="C133" s="407"/>
      <c r="D133" s="483">
        <v>0</v>
      </c>
    </row>
    <row r="134" spans="1:4" s="258" customFormat="1" ht="14.25" x14ac:dyDescent="0.2">
      <c r="A134" s="507" t="s">
        <v>1391</v>
      </c>
      <c r="B134" s="510">
        <v>4500</v>
      </c>
      <c r="C134" s="407"/>
      <c r="D134" s="483">
        <v>0</v>
      </c>
    </row>
    <row r="135" spans="1:4" s="258" customFormat="1" ht="14.25" x14ac:dyDescent="0.2">
      <c r="A135" s="507" t="s">
        <v>1392</v>
      </c>
      <c r="B135" s="420">
        <v>15000</v>
      </c>
      <c r="C135" s="407"/>
      <c r="D135" s="408">
        <v>0</v>
      </c>
    </row>
    <row r="136" spans="1:4" s="258" customFormat="1" ht="14.25" x14ac:dyDescent="0.2">
      <c r="A136" s="507" t="s">
        <v>1393</v>
      </c>
      <c r="B136" s="266">
        <v>13000</v>
      </c>
      <c r="C136" s="407"/>
      <c r="D136" s="408">
        <v>0</v>
      </c>
    </row>
    <row r="137" spans="1:4" s="501" customFormat="1" ht="16.5" customHeight="1" thickBot="1" x14ac:dyDescent="0.25">
      <c r="A137" s="511" t="s">
        <v>1051</v>
      </c>
      <c r="B137" s="512">
        <v>10000</v>
      </c>
      <c r="C137" s="513"/>
      <c r="D137" s="514">
        <v>0</v>
      </c>
    </row>
    <row r="138" spans="1:4" s="258" customFormat="1" ht="16.5" thickTop="1" thickBot="1" x14ac:dyDescent="0.3">
      <c r="A138" s="317" t="s">
        <v>6</v>
      </c>
      <c r="B138" s="413">
        <f>SUM(B125:B137)</f>
        <v>153071</v>
      </c>
      <c r="C138" s="407"/>
      <c r="D138" s="319">
        <f>SUM(D125:D137)</f>
        <v>0</v>
      </c>
    </row>
    <row r="139" spans="1:4" ht="13.5" thickTop="1" x14ac:dyDescent="0.2">
      <c r="A139" s="31"/>
      <c r="B139" s="16"/>
      <c r="C139" s="30"/>
      <c r="D139" s="19"/>
    </row>
    <row r="140" spans="1:4" ht="29.25" customHeight="1" x14ac:dyDescent="0.25">
      <c r="A140" s="638" t="s">
        <v>1394</v>
      </c>
      <c r="B140" s="638"/>
      <c r="C140" s="638"/>
      <c r="D140" s="638"/>
    </row>
    <row r="141" spans="1:4" ht="15" customHeight="1" thickBot="1" x14ac:dyDescent="0.25">
      <c r="C141" s="34"/>
      <c r="D141" s="21" t="s">
        <v>2</v>
      </c>
    </row>
    <row r="142" spans="1:4" ht="14.25" thickTop="1" thickBot="1" x14ac:dyDescent="0.25">
      <c r="A142" s="244" t="s">
        <v>4</v>
      </c>
      <c r="B142" s="249" t="s">
        <v>5</v>
      </c>
      <c r="C142" s="37"/>
      <c r="D142" s="246" t="s">
        <v>13</v>
      </c>
    </row>
    <row r="143" spans="1:4" s="258" customFormat="1" ht="15" thickTop="1" x14ac:dyDescent="0.2">
      <c r="A143" s="515" t="s">
        <v>1395</v>
      </c>
      <c r="B143" s="415">
        <v>15000</v>
      </c>
      <c r="C143" s="407"/>
      <c r="D143" s="408">
        <v>0</v>
      </c>
    </row>
    <row r="144" spans="1:4" s="258" customFormat="1" ht="14.25" customHeight="1" x14ac:dyDescent="0.2">
      <c r="A144" s="516" t="s">
        <v>1391</v>
      </c>
      <c r="B144" s="517">
        <v>5000</v>
      </c>
      <c r="C144" s="518"/>
      <c r="D144" s="483">
        <v>0</v>
      </c>
    </row>
    <row r="145" spans="1:4" s="258" customFormat="1" ht="15" thickBot="1" x14ac:dyDescent="0.25">
      <c r="A145" s="519" t="s">
        <v>1396</v>
      </c>
      <c r="B145" s="266">
        <v>15000</v>
      </c>
      <c r="C145" s="407"/>
      <c r="D145" s="408">
        <v>0</v>
      </c>
    </row>
    <row r="146" spans="1:4" s="258" customFormat="1" ht="16.5" thickTop="1" thickBot="1" x14ac:dyDescent="0.3">
      <c r="A146" s="317" t="s">
        <v>6</v>
      </c>
      <c r="B146" s="413">
        <f>SUM(B143:B145)</f>
        <v>35000</v>
      </c>
      <c r="C146" s="407"/>
      <c r="D146" s="319">
        <f>SUM(D143:D145)</f>
        <v>0</v>
      </c>
    </row>
    <row r="147" spans="1:4" ht="13.5" thickTop="1" x14ac:dyDescent="0.2">
      <c r="A147" s="31"/>
      <c r="B147" s="16"/>
      <c r="C147" s="30"/>
      <c r="D147" s="19"/>
    </row>
    <row r="148" spans="1:4" ht="15" customHeight="1" x14ac:dyDescent="0.25">
      <c r="A148" s="638" t="s">
        <v>1397</v>
      </c>
      <c r="B148" s="638"/>
      <c r="C148" s="638"/>
      <c r="D148" s="638"/>
    </row>
    <row r="149" spans="1:4" ht="13.5" thickBot="1" x14ac:dyDescent="0.25">
      <c r="C149" s="34"/>
      <c r="D149" s="21" t="s">
        <v>2</v>
      </c>
    </row>
    <row r="150" spans="1:4" ht="14.25" thickTop="1" thickBot="1" x14ac:dyDescent="0.25">
      <c r="A150" s="244" t="s">
        <v>4</v>
      </c>
      <c r="B150" s="249" t="s">
        <v>5</v>
      </c>
      <c r="C150" s="37"/>
      <c r="D150" s="246" t="s">
        <v>13</v>
      </c>
    </row>
    <row r="151" spans="1:4" s="258" customFormat="1" ht="14.25" customHeight="1" thickTop="1" thickBot="1" x14ac:dyDescent="0.25">
      <c r="A151" s="516" t="s">
        <v>1046</v>
      </c>
      <c r="B151" s="517">
        <v>15000</v>
      </c>
      <c r="C151" s="518"/>
      <c r="D151" s="483">
        <v>0</v>
      </c>
    </row>
    <row r="152" spans="1:4" s="258" customFormat="1" ht="16.5" thickTop="1" thickBot="1" x14ac:dyDescent="0.3">
      <c r="A152" s="317" t="s">
        <v>6</v>
      </c>
      <c r="B152" s="413">
        <f>SUM(B151:B151)</f>
        <v>15000</v>
      </c>
      <c r="C152" s="407"/>
      <c r="D152" s="319">
        <f>SUM(D151:D151)</f>
        <v>0</v>
      </c>
    </row>
    <row r="153" spans="1:4" ht="13.5" thickTop="1" x14ac:dyDescent="0.2">
      <c r="A153" s="31"/>
      <c r="B153" s="16"/>
      <c r="C153" s="30"/>
      <c r="D153" s="19"/>
    </row>
    <row r="154" spans="1:4" x14ac:dyDescent="0.2">
      <c r="A154" s="31"/>
      <c r="B154" s="16"/>
      <c r="C154" s="30"/>
      <c r="D154" s="19"/>
    </row>
    <row r="155" spans="1:4" x14ac:dyDescent="0.2">
      <c r="A155" s="31"/>
      <c r="B155" s="16"/>
      <c r="C155" s="30"/>
      <c r="D155" s="19"/>
    </row>
    <row r="156" spans="1:4" ht="15" customHeight="1" x14ac:dyDescent="0.25">
      <c r="A156" s="638" t="s">
        <v>1398</v>
      </c>
      <c r="B156" s="638"/>
      <c r="C156" s="638"/>
      <c r="D156" s="638"/>
    </row>
    <row r="157" spans="1:4" ht="13.5" thickBot="1" x14ac:dyDescent="0.25">
      <c r="C157" s="34"/>
      <c r="D157" s="21" t="s">
        <v>2</v>
      </c>
    </row>
    <row r="158" spans="1:4" ht="14.25" thickTop="1" thickBot="1" x14ac:dyDescent="0.25">
      <c r="A158" s="244" t="s">
        <v>4</v>
      </c>
      <c r="B158" s="249" t="s">
        <v>5</v>
      </c>
      <c r="C158" s="37"/>
      <c r="D158" s="246" t="s">
        <v>13</v>
      </c>
    </row>
    <row r="159" spans="1:4" s="258" customFormat="1" ht="15" thickTop="1" x14ac:dyDescent="0.2">
      <c r="A159" s="520" t="s">
        <v>1399</v>
      </c>
      <c r="B159" s="521">
        <v>15000</v>
      </c>
      <c r="C159" s="407"/>
      <c r="D159" s="483">
        <v>0</v>
      </c>
    </row>
    <row r="160" spans="1:4" s="258" customFormat="1" ht="14.25" x14ac:dyDescent="0.2">
      <c r="A160" s="522" t="s">
        <v>1400</v>
      </c>
      <c r="B160" s="523">
        <v>14000</v>
      </c>
      <c r="C160" s="407"/>
      <c r="D160" s="483">
        <v>0</v>
      </c>
    </row>
    <row r="161" spans="1:4" s="258" customFormat="1" ht="14.25" x14ac:dyDescent="0.2">
      <c r="A161" s="522" t="s">
        <v>1401</v>
      </c>
      <c r="B161" s="523">
        <v>15000</v>
      </c>
      <c r="C161" s="407"/>
      <c r="D161" s="483">
        <v>0</v>
      </c>
    </row>
    <row r="162" spans="1:4" s="258" customFormat="1" ht="14.25" x14ac:dyDescent="0.2">
      <c r="A162" s="522" t="s">
        <v>1402</v>
      </c>
      <c r="B162" s="523">
        <v>12000</v>
      </c>
      <c r="C162" s="407"/>
      <c r="D162" s="483">
        <v>0</v>
      </c>
    </row>
    <row r="163" spans="1:4" s="258" customFormat="1" ht="14.25" x14ac:dyDescent="0.2">
      <c r="A163" s="522" t="s">
        <v>1403</v>
      </c>
      <c r="B163" s="523">
        <v>7000</v>
      </c>
      <c r="C163" s="407"/>
      <c r="D163" s="483">
        <v>0</v>
      </c>
    </row>
    <row r="164" spans="1:4" s="258" customFormat="1" ht="14.25" x14ac:dyDescent="0.2">
      <c r="A164" s="522" t="s">
        <v>1404</v>
      </c>
      <c r="B164" s="523">
        <v>14000</v>
      </c>
      <c r="C164" s="407"/>
      <c r="D164" s="483">
        <v>0</v>
      </c>
    </row>
    <row r="165" spans="1:4" s="258" customFormat="1" ht="14.25" x14ac:dyDescent="0.2">
      <c r="A165" s="522" t="s">
        <v>1405</v>
      </c>
      <c r="B165" s="523">
        <v>15750</v>
      </c>
      <c r="C165" s="407"/>
      <c r="D165" s="483">
        <v>0</v>
      </c>
    </row>
    <row r="166" spans="1:4" s="258" customFormat="1" ht="14.25" x14ac:dyDescent="0.2">
      <c r="A166" s="522" t="s">
        <v>1406</v>
      </c>
      <c r="B166" s="523">
        <v>14000</v>
      </c>
      <c r="C166" s="407"/>
      <c r="D166" s="483">
        <v>0</v>
      </c>
    </row>
    <row r="167" spans="1:4" s="258" customFormat="1" ht="14.25" x14ac:dyDescent="0.2">
      <c r="A167" s="522" t="s">
        <v>1408</v>
      </c>
      <c r="B167" s="523">
        <v>17500</v>
      </c>
      <c r="C167" s="407"/>
      <c r="D167" s="483">
        <v>0</v>
      </c>
    </row>
    <row r="168" spans="1:4" s="258" customFormat="1" ht="14.25" x14ac:dyDescent="0.2">
      <c r="A168" s="522" t="s">
        <v>1409</v>
      </c>
      <c r="B168" s="523">
        <v>15750</v>
      </c>
      <c r="C168" s="407"/>
      <c r="D168" s="483">
        <v>0</v>
      </c>
    </row>
    <row r="169" spans="1:4" s="258" customFormat="1" ht="14.25" x14ac:dyDescent="0.2">
      <c r="A169" s="522" t="s">
        <v>1410</v>
      </c>
      <c r="B169" s="523">
        <v>17500</v>
      </c>
      <c r="C169" s="407"/>
      <c r="D169" s="483">
        <v>0</v>
      </c>
    </row>
    <row r="170" spans="1:4" s="258" customFormat="1" ht="14.25" x14ac:dyDescent="0.2">
      <c r="A170" s="522" t="s">
        <v>1407</v>
      </c>
      <c r="B170" s="523">
        <v>15750</v>
      </c>
      <c r="C170" s="407"/>
      <c r="D170" s="483">
        <v>0</v>
      </c>
    </row>
    <row r="171" spans="1:4" s="258" customFormat="1" ht="28.5" x14ac:dyDescent="0.2">
      <c r="A171" s="522" t="s">
        <v>1052</v>
      </c>
      <c r="B171" s="523">
        <v>14000</v>
      </c>
      <c r="C171" s="407"/>
      <c r="D171" s="483">
        <v>0</v>
      </c>
    </row>
    <row r="172" spans="1:4" s="258" customFormat="1" ht="14.25" x14ac:dyDescent="0.2">
      <c r="A172" s="522" t="s">
        <v>1411</v>
      </c>
      <c r="B172" s="523">
        <v>17500</v>
      </c>
      <c r="C172" s="407"/>
      <c r="D172" s="483">
        <v>0</v>
      </c>
    </row>
    <row r="173" spans="1:4" s="258" customFormat="1" ht="14.25" x14ac:dyDescent="0.2">
      <c r="A173" s="522" t="s">
        <v>1412</v>
      </c>
      <c r="B173" s="523">
        <v>14000</v>
      </c>
      <c r="C173" s="407"/>
      <c r="D173" s="483">
        <v>0</v>
      </c>
    </row>
    <row r="174" spans="1:4" s="258" customFormat="1" ht="14.25" x14ac:dyDescent="0.2">
      <c r="A174" s="522" t="s">
        <v>1413</v>
      </c>
      <c r="B174" s="523">
        <v>15000</v>
      </c>
      <c r="C174" s="407"/>
      <c r="D174" s="483">
        <v>0</v>
      </c>
    </row>
    <row r="175" spans="1:4" s="258" customFormat="1" ht="14.25" x14ac:dyDescent="0.2">
      <c r="A175" s="522" t="s">
        <v>1414</v>
      </c>
      <c r="B175" s="523">
        <v>0</v>
      </c>
      <c r="C175" s="407"/>
      <c r="D175" s="483">
        <v>0</v>
      </c>
    </row>
    <row r="176" spans="1:4" s="258" customFormat="1" ht="14.25" x14ac:dyDescent="0.2">
      <c r="A176" s="522" t="s">
        <v>1415</v>
      </c>
      <c r="B176" s="523">
        <v>15750</v>
      </c>
      <c r="C176" s="407"/>
      <c r="D176" s="483">
        <v>0</v>
      </c>
    </row>
    <row r="177" spans="1:4" s="258" customFormat="1" ht="14.25" x14ac:dyDescent="0.2">
      <c r="A177" s="522" t="s">
        <v>1416</v>
      </c>
      <c r="B177" s="523">
        <v>12250</v>
      </c>
      <c r="C177" s="407"/>
      <c r="D177" s="483">
        <v>0</v>
      </c>
    </row>
    <row r="178" spans="1:4" s="258" customFormat="1" ht="14.25" x14ac:dyDescent="0.2">
      <c r="A178" s="522" t="s">
        <v>1417</v>
      </c>
      <c r="B178" s="523">
        <v>19250</v>
      </c>
      <c r="C178" s="407"/>
      <c r="D178" s="483">
        <v>0</v>
      </c>
    </row>
    <row r="179" spans="1:4" s="258" customFormat="1" ht="14.25" x14ac:dyDescent="0.2">
      <c r="A179" s="522" t="s">
        <v>1418</v>
      </c>
      <c r="B179" s="523">
        <v>15750</v>
      </c>
      <c r="C179" s="407"/>
      <c r="D179" s="483">
        <v>0</v>
      </c>
    </row>
    <row r="180" spans="1:4" s="258" customFormat="1" ht="14.25" x14ac:dyDescent="0.2">
      <c r="A180" s="522" t="s">
        <v>1419</v>
      </c>
      <c r="B180" s="523">
        <v>14000</v>
      </c>
      <c r="C180" s="407"/>
      <c r="D180" s="483">
        <v>0</v>
      </c>
    </row>
    <row r="181" spans="1:4" s="258" customFormat="1" ht="14.25" x14ac:dyDescent="0.2">
      <c r="A181" s="522" t="s">
        <v>1420</v>
      </c>
      <c r="B181" s="523">
        <v>17500</v>
      </c>
      <c r="C181" s="407"/>
      <c r="D181" s="483">
        <v>0</v>
      </c>
    </row>
    <row r="182" spans="1:4" s="258" customFormat="1" ht="14.25" x14ac:dyDescent="0.2">
      <c r="A182" s="522" t="s">
        <v>1421</v>
      </c>
      <c r="B182" s="523">
        <v>14000</v>
      </c>
      <c r="C182" s="407"/>
      <c r="D182" s="483">
        <v>0</v>
      </c>
    </row>
    <row r="183" spans="1:4" s="258" customFormat="1" ht="14.25" x14ac:dyDescent="0.2">
      <c r="A183" s="522" t="s">
        <v>1422</v>
      </c>
      <c r="B183" s="523">
        <v>21000</v>
      </c>
      <c r="C183" s="407"/>
      <c r="D183" s="483">
        <v>0</v>
      </c>
    </row>
    <row r="184" spans="1:4" s="258" customFormat="1" ht="14.25" x14ac:dyDescent="0.2">
      <c r="A184" s="522" t="s">
        <v>1423</v>
      </c>
      <c r="B184" s="523">
        <v>15000</v>
      </c>
      <c r="C184" s="407"/>
      <c r="D184" s="483">
        <v>0</v>
      </c>
    </row>
    <row r="185" spans="1:4" s="258" customFormat="1" ht="14.25" x14ac:dyDescent="0.2">
      <c r="A185" s="522" t="s">
        <v>1424</v>
      </c>
      <c r="B185" s="523">
        <v>15750</v>
      </c>
      <c r="C185" s="407"/>
      <c r="D185" s="483">
        <v>1750</v>
      </c>
    </row>
    <row r="186" spans="1:4" s="258" customFormat="1" ht="14.25" x14ac:dyDescent="0.2">
      <c r="A186" s="522" t="s">
        <v>1425</v>
      </c>
      <c r="B186" s="523">
        <v>15750</v>
      </c>
      <c r="C186" s="407"/>
      <c r="D186" s="483">
        <v>0</v>
      </c>
    </row>
    <row r="187" spans="1:4" s="258" customFormat="1" ht="14.25" x14ac:dyDescent="0.2">
      <c r="A187" s="522" t="s">
        <v>1426</v>
      </c>
      <c r="B187" s="523">
        <v>35000</v>
      </c>
      <c r="C187" s="407"/>
      <c r="D187" s="483">
        <v>0</v>
      </c>
    </row>
    <row r="188" spans="1:4" s="258" customFormat="1" ht="14.25" x14ac:dyDescent="0.2">
      <c r="A188" s="522" t="s">
        <v>1427</v>
      </c>
      <c r="B188" s="523">
        <v>17500</v>
      </c>
      <c r="C188" s="407"/>
      <c r="D188" s="483">
        <v>0</v>
      </c>
    </row>
    <row r="189" spans="1:4" s="258" customFormat="1" ht="14.25" x14ac:dyDescent="0.2">
      <c r="A189" s="522" t="s">
        <v>1428</v>
      </c>
      <c r="B189" s="523">
        <v>15750</v>
      </c>
      <c r="C189" s="407"/>
      <c r="D189" s="483">
        <v>0</v>
      </c>
    </row>
    <row r="190" spans="1:4" s="258" customFormat="1" ht="14.25" x14ac:dyDescent="0.2">
      <c r="A190" s="522" t="s">
        <v>1429</v>
      </c>
      <c r="B190" s="523">
        <v>17500</v>
      </c>
      <c r="C190" s="407"/>
      <c r="D190" s="483">
        <v>0</v>
      </c>
    </row>
    <row r="191" spans="1:4" s="258" customFormat="1" ht="15" thickBot="1" x14ac:dyDescent="0.25">
      <c r="A191" s="522" t="s">
        <v>1430</v>
      </c>
      <c r="B191" s="523">
        <v>21000</v>
      </c>
      <c r="C191" s="407"/>
      <c r="D191" s="483">
        <v>0</v>
      </c>
    </row>
    <row r="192" spans="1:4" s="258" customFormat="1" ht="16.5" thickTop="1" thickBot="1" x14ac:dyDescent="0.3">
      <c r="A192" s="317" t="s">
        <v>6</v>
      </c>
      <c r="B192" s="413">
        <f>SUM(B159:B191)</f>
        <v>516500</v>
      </c>
      <c r="C192" s="407"/>
      <c r="D192" s="319">
        <f>SUM(D159:D191)</f>
        <v>1750</v>
      </c>
    </row>
    <row r="193" spans="1:4" ht="13.5" thickTop="1" x14ac:dyDescent="0.2">
      <c r="A193" s="31"/>
      <c r="B193" s="16"/>
      <c r="C193" s="30"/>
      <c r="D193" s="19"/>
    </row>
    <row r="194" spans="1:4" x14ac:dyDescent="0.2">
      <c r="A194" s="31"/>
      <c r="B194" s="16"/>
      <c r="C194" s="30"/>
      <c r="D194" s="19"/>
    </row>
    <row r="195" spans="1:4" ht="15" x14ac:dyDescent="0.25">
      <c r="A195" s="268" t="s">
        <v>1431</v>
      </c>
      <c r="B195" s="16"/>
      <c r="C195" s="30"/>
      <c r="D195" s="19"/>
    </row>
    <row r="196" spans="1:4" ht="15" x14ac:dyDescent="0.25">
      <c r="A196" s="643" t="s">
        <v>1432</v>
      </c>
      <c r="B196" s="644"/>
      <c r="C196" s="30"/>
      <c r="D196" s="19"/>
    </row>
    <row r="197" spans="1:4" ht="13.5" thickBot="1" x14ac:dyDescent="0.25">
      <c r="C197" s="34"/>
      <c r="D197" s="21" t="s">
        <v>2</v>
      </c>
    </row>
    <row r="198" spans="1:4" ht="14.25" thickTop="1" thickBot="1" x14ac:dyDescent="0.25">
      <c r="A198" s="244" t="s">
        <v>4</v>
      </c>
      <c r="B198" s="249" t="s">
        <v>5</v>
      </c>
      <c r="C198" s="37"/>
      <c r="D198" s="246" t="s">
        <v>13</v>
      </c>
    </row>
    <row r="199" spans="1:4" s="258" customFormat="1" ht="15" thickTop="1" x14ac:dyDescent="0.2">
      <c r="A199" s="520" t="s">
        <v>1433</v>
      </c>
      <c r="B199" s="521">
        <v>20000</v>
      </c>
      <c r="C199" s="407"/>
      <c r="D199" s="408">
        <v>0</v>
      </c>
    </row>
    <row r="200" spans="1:4" s="258" customFormat="1" ht="14.25" x14ac:dyDescent="0.2">
      <c r="A200" s="522" t="s">
        <v>1434</v>
      </c>
      <c r="B200" s="523">
        <v>70000</v>
      </c>
      <c r="C200" s="407"/>
      <c r="D200" s="408">
        <v>0</v>
      </c>
    </row>
    <row r="201" spans="1:4" s="258" customFormat="1" ht="14.25" x14ac:dyDescent="0.2">
      <c r="A201" s="522" t="s">
        <v>1435</v>
      </c>
      <c r="B201" s="523">
        <v>150000</v>
      </c>
      <c r="C201" s="407"/>
      <c r="D201" s="483">
        <v>0</v>
      </c>
    </row>
    <row r="202" spans="1:4" s="258" customFormat="1" ht="14.25" x14ac:dyDescent="0.2">
      <c r="A202" s="522" t="s">
        <v>1244</v>
      </c>
      <c r="B202" s="523">
        <v>30000</v>
      </c>
      <c r="C202" s="407"/>
      <c r="D202" s="483">
        <v>0</v>
      </c>
    </row>
    <row r="203" spans="1:4" s="258" customFormat="1" ht="14.25" x14ac:dyDescent="0.2">
      <c r="A203" s="522" t="s">
        <v>1436</v>
      </c>
      <c r="B203" s="523">
        <v>350000</v>
      </c>
      <c r="C203" s="407"/>
      <c r="D203" s="483">
        <v>0</v>
      </c>
    </row>
    <row r="204" spans="1:4" s="258" customFormat="1" ht="14.25" x14ac:dyDescent="0.2">
      <c r="A204" s="522" t="s">
        <v>1437</v>
      </c>
      <c r="B204" s="523">
        <v>400000</v>
      </c>
      <c r="C204" s="407"/>
      <c r="D204" s="483">
        <v>0</v>
      </c>
    </row>
    <row r="205" spans="1:4" s="258" customFormat="1" ht="14.25" x14ac:dyDescent="0.2">
      <c r="A205" s="522" t="s">
        <v>1438</v>
      </c>
      <c r="B205" s="523">
        <v>20000</v>
      </c>
      <c r="C205" s="407"/>
      <c r="D205" s="483">
        <v>0</v>
      </c>
    </row>
    <row r="206" spans="1:4" s="258" customFormat="1" ht="14.25" x14ac:dyDescent="0.2">
      <c r="A206" s="522" t="s">
        <v>1439</v>
      </c>
      <c r="B206" s="523">
        <v>20000</v>
      </c>
      <c r="C206" s="407"/>
      <c r="D206" s="483">
        <v>0</v>
      </c>
    </row>
    <row r="207" spans="1:4" s="258" customFormat="1" ht="29.25" thickBot="1" x14ac:dyDescent="0.25">
      <c r="A207" s="527" t="s">
        <v>1440</v>
      </c>
      <c r="B207" s="528">
        <v>30000</v>
      </c>
      <c r="C207" s="407"/>
      <c r="D207" s="529">
        <v>0</v>
      </c>
    </row>
    <row r="208" spans="1:4" s="268" customFormat="1" ht="15" thickTop="1" x14ac:dyDescent="0.2">
      <c r="A208" s="426"/>
      <c r="B208" s="525"/>
      <c r="D208" s="526"/>
    </row>
    <row r="209" spans="1:4" ht="13.5" thickBot="1" x14ac:dyDescent="0.25">
      <c r="C209" s="34"/>
      <c r="D209" s="21" t="s">
        <v>2</v>
      </c>
    </row>
    <row r="210" spans="1:4" ht="14.25" thickTop="1" thickBot="1" x14ac:dyDescent="0.25">
      <c r="A210" s="244" t="s">
        <v>4</v>
      </c>
      <c r="B210" s="249" t="s">
        <v>5</v>
      </c>
      <c r="C210" s="37"/>
      <c r="D210" s="246" t="s">
        <v>13</v>
      </c>
    </row>
    <row r="211" spans="1:4" s="258" customFormat="1" ht="29.25" thickTop="1" x14ac:dyDescent="0.2">
      <c r="A211" s="522" t="s">
        <v>1441</v>
      </c>
      <c r="B211" s="523">
        <v>60000</v>
      </c>
      <c r="C211" s="407"/>
      <c r="D211" s="483">
        <v>0</v>
      </c>
    </row>
    <row r="212" spans="1:4" s="258" customFormat="1" ht="14.25" x14ac:dyDescent="0.2">
      <c r="A212" s="522" t="s">
        <v>1442</v>
      </c>
      <c r="B212" s="523">
        <v>20000</v>
      </c>
      <c r="C212" s="407"/>
      <c r="D212" s="483">
        <v>0</v>
      </c>
    </row>
    <row r="213" spans="1:4" s="258" customFormat="1" ht="14.25" x14ac:dyDescent="0.2">
      <c r="A213" s="522" t="s">
        <v>1443</v>
      </c>
      <c r="B213" s="523">
        <v>40000</v>
      </c>
      <c r="C213" s="407"/>
      <c r="D213" s="483">
        <v>0</v>
      </c>
    </row>
    <row r="214" spans="1:4" s="258" customFormat="1" ht="14.25" x14ac:dyDescent="0.2">
      <c r="A214" s="522" t="s">
        <v>1444</v>
      </c>
      <c r="B214" s="523">
        <v>40000</v>
      </c>
      <c r="C214" s="407"/>
      <c r="D214" s="483">
        <v>0</v>
      </c>
    </row>
    <row r="215" spans="1:4" s="258" customFormat="1" ht="14.25" x14ac:dyDescent="0.2">
      <c r="A215" s="522" t="s">
        <v>1445</v>
      </c>
      <c r="B215" s="523">
        <v>100000</v>
      </c>
      <c r="C215" s="407"/>
      <c r="D215" s="483">
        <v>0</v>
      </c>
    </row>
    <row r="216" spans="1:4" s="258" customFormat="1" ht="14.25" x14ac:dyDescent="0.2">
      <c r="A216" s="522" t="s">
        <v>1446</v>
      </c>
      <c r="B216" s="523">
        <v>20000</v>
      </c>
      <c r="C216" s="407"/>
      <c r="D216" s="483">
        <v>0</v>
      </c>
    </row>
    <row r="217" spans="1:4" s="258" customFormat="1" ht="14.25" x14ac:dyDescent="0.2">
      <c r="A217" s="522" t="s">
        <v>1447</v>
      </c>
      <c r="B217" s="523">
        <v>20000</v>
      </c>
      <c r="C217" s="407"/>
      <c r="D217" s="483">
        <v>0</v>
      </c>
    </row>
    <row r="218" spans="1:4" s="258" customFormat="1" ht="14.25" x14ac:dyDescent="0.2">
      <c r="A218" s="522" t="s">
        <v>1448</v>
      </c>
      <c r="B218" s="523">
        <v>20000</v>
      </c>
      <c r="C218" s="407"/>
      <c r="D218" s="483">
        <v>0</v>
      </c>
    </row>
    <row r="219" spans="1:4" s="258" customFormat="1" ht="28.5" x14ac:dyDescent="0.2">
      <c r="A219" s="522" t="s">
        <v>1449</v>
      </c>
      <c r="B219" s="523">
        <v>20000</v>
      </c>
      <c r="C219" s="407"/>
      <c r="D219" s="483">
        <v>0</v>
      </c>
    </row>
    <row r="220" spans="1:4" s="258" customFormat="1" ht="14.25" x14ac:dyDescent="0.2">
      <c r="A220" s="522" t="s">
        <v>1450</v>
      </c>
      <c r="B220" s="523">
        <v>60000</v>
      </c>
      <c r="C220" s="407"/>
      <c r="D220" s="483">
        <v>0</v>
      </c>
    </row>
    <row r="221" spans="1:4" s="258" customFormat="1" ht="14.25" x14ac:dyDescent="0.2">
      <c r="A221" s="522" t="s">
        <v>1451</v>
      </c>
      <c r="B221" s="523">
        <v>90000</v>
      </c>
      <c r="C221" s="407"/>
      <c r="D221" s="483">
        <v>0</v>
      </c>
    </row>
    <row r="222" spans="1:4" s="258" customFormat="1" ht="14.25" x14ac:dyDescent="0.2">
      <c r="A222" s="522" t="s">
        <v>309</v>
      </c>
      <c r="B222" s="523">
        <v>50000</v>
      </c>
      <c r="C222" s="407"/>
      <c r="D222" s="483">
        <v>0</v>
      </c>
    </row>
    <row r="223" spans="1:4" s="258" customFormat="1" ht="28.5" x14ac:dyDescent="0.2">
      <c r="A223" s="522" t="s">
        <v>1358</v>
      </c>
      <c r="B223" s="523">
        <v>30000</v>
      </c>
      <c r="C223" s="407"/>
      <c r="D223" s="483">
        <v>0</v>
      </c>
    </row>
    <row r="224" spans="1:4" s="258" customFormat="1" ht="14.25" x14ac:dyDescent="0.2">
      <c r="A224" s="522" t="s">
        <v>1452</v>
      </c>
      <c r="B224" s="523">
        <v>170000</v>
      </c>
      <c r="C224" s="407"/>
      <c r="D224" s="483">
        <v>0</v>
      </c>
    </row>
    <row r="225" spans="1:4" s="258" customFormat="1" ht="14.25" x14ac:dyDescent="0.2">
      <c r="A225" s="522" t="s">
        <v>1453</v>
      </c>
      <c r="B225" s="523">
        <v>100000</v>
      </c>
      <c r="C225" s="407"/>
      <c r="D225" s="483">
        <v>0</v>
      </c>
    </row>
    <row r="226" spans="1:4" s="258" customFormat="1" ht="14.25" x14ac:dyDescent="0.2">
      <c r="A226" s="522" t="s">
        <v>1454</v>
      </c>
      <c r="B226" s="523">
        <v>20000</v>
      </c>
      <c r="C226" s="407"/>
      <c r="D226" s="483">
        <v>0</v>
      </c>
    </row>
    <row r="227" spans="1:4" s="258" customFormat="1" ht="14.25" x14ac:dyDescent="0.2">
      <c r="A227" s="522" t="s">
        <v>1455</v>
      </c>
      <c r="B227" s="523">
        <v>30000</v>
      </c>
      <c r="C227" s="407"/>
      <c r="D227" s="483">
        <v>0</v>
      </c>
    </row>
    <row r="228" spans="1:4" s="258" customFormat="1" ht="14.25" x14ac:dyDescent="0.2">
      <c r="A228" s="522" t="s">
        <v>1456</v>
      </c>
      <c r="B228" s="523">
        <v>60000</v>
      </c>
      <c r="C228" s="407"/>
      <c r="D228" s="483">
        <v>0</v>
      </c>
    </row>
    <row r="229" spans="1:4" s="258" customFormat="1" ht="14.25" x14ac:dyDescent="0.2">
      <c r="A229" s="522" t="s">
        <v>1457</v>
      </c>
      <c r="B229" s="523">
        <v>300000</v>
      </c>
      <c r="C229" s="407"/>
      <c r="D229" s="483">
        <v>0</v>
      </c>
    </row>
    <row r="230" spans="1:4" s="258" customFormat="1" ht="14.25" x14ac:dyDescent="0.2">
      <c r="A230" s="522" t="s">
        <v>1458</v>
      </c>
      <c r="B230" s="523">
        <v>20000</v>
      </c>
      <c r="C230" s="407"/>
      <c r="D230" s="483">
        <v>0</v>
      </c>
    </row>
    <row r="231" spans="1:4" s="258" customFormat="1" ht="28.5" x14ac:dyDescent="0.2">
      <c r="A231" s="522" t="s">
        <v>1459</v>
      </c>
      <c r="B231" s="523">
        <v>90000</v>
      </c>
      <c r="C231" s="407"/>
      <c r="D231" s="483">
        <v>0</v>
      </c>
    </row>
    <row r="232" spans="1:4" s="258" customFormat="1" ht="14.25" x14ac:dyDescent="0.2">
      <c r="A232" s="522" t="s">
        <v>1460</v>
      </c>
      <c r="B232" s="523">
        <v>20000</v>
      </c>
      <c r="C232" s="407"/>
      <c r="D232" s="483">
        <v>0</v>
      </c>
    </row>
    <row r="233" spans="1:4" s="258" customFormat="1" ht="14.25" x14ac:dyDescent="0.2">
      <c r="A233" s="522" t="s">
        <v>1461</v>
      </c>
      <c r="B233" s="523">
        <v>100000</v>
      </c>
      <c r="C233" s="407"/>
      <c r="D233" s="483">
        <v>0</v>
      </c>
    </row>
    <row r="234" spans="1:4" s="258" customFormat="1" ht="14.25" x14ac:dyDescent="0.2">
      <c r="A234" s="522" t="s">
        <v>1462</v>
      </c>
      <c r="B234" s="523">
        <v>40000</v>
      </c>
      <c r="C234" s="407"/>
      <c r="D234" s="483">
        <v>0</v>
      </c>
    </row>
    <row r="235" spans="1:4" s="258" customFormat="1" ht="14.25" x14ac:dyDescent="0.2">
      <c r="A235" s="522" t="s">
        <v>1463</v>
      </c>
      <c r="B235" s="523">
        <v>60000</v>
      </c>
      <c r="C235" s="407"/>
      <c r="D235" s="483">
        <v>0</v>
      </c>
    </row>
    <row r="236" spans="1:4" s="258" customFormat="1" ht="14.25" x14ac:dyDescent="0.2">
      <c r="A236" s="522" t="s">
        <v>1464</v>
      </c>
      <c r="B236" s="523">
        <v>30000</v>
      </c>
      <c r="C236" s="407"/>
      <c r="D236" s="483">
        <v>0</v>
      </c>
    </row>
    <row r="237" spans="1:4" s="258" customFormat="1" ht="14.25" x14ac:dyDescent="0.2">
      <c r="A237" s="522" t="s">
        <v>1465</v>
      </c>
      <c r="B237" s="523">
        <v>20000</v>
      </c>
      <c r="C237" s="407"/>
      <c r="D237" s="483">
        <v>0</v>
      </c>
    </row>
    <row r="238" spans="1:4" s="258" customFormat="1" ht="14.25" x14ac:dyDescent="0.2">
      <c r="A238" s="522" t="s">
        <v>1466</v>
      </c>
      <c r="B238" s="523">
        <v>20000</v>
      </c>
      <c r="C238" s="407"/>
      <c r="D238" s="483">
        <v>0</v>
      </c>
    </row>
    <row r="239" spans="1:4" s="258" customFormat="1" ht="14.25" x14ac:dyDescent="0.2">
      <c r="A239" s="522" t="s">
        <v>1467</v>
      </c>
      <c r="B239" s="523">
        <v>20000</v>
      </c>
      <c r="C239" s="407"/>
      <c r="D239" s="483">
        <v>0</v>
      </c>
    </row>
    <row r="240" spans="1:4" s="258" customFormat="1" ht="14.25" x14ac:dyDescent="0.2">
      <c r="A240" s="522" t="s">
        <v>1468</v>
      </c>
      <c r="B240" s="523">
        <v>128478.6</v>
      </c>
      <c r="C240" s="407"/>
      <c r="D240" s="483">
        <v>0</v>
      </c>
    </row>
    <row r="241" spans="1:4" s="258" customFormat="1" ht="14.25" x14ac:dyDescent="0.2">
      <c r="A241" s="522" t="s">
        <v>1469</v>
      </c>
      <c r="B241" s="523">
        <v>20000</v>
      </c>
      <c r="C241" s="407"/>
      <c r="D241" s="483">
        <v>0</v>
      </c>
    </row>
    <row r="242" spans="1:4" s="258" customFormat="1" ht="18.75" customHeight="1" x14ac:dyDescent="0.2">
      <c r="A242" s="522" t="s">
        <v>1470</v>
      </c>
      <c r="B242" s="523">
        <v>30000</v>
      </c>
      <c r="C242" s="407"/>
      <c r="D242" s="483">
        <v>0</v>
      </c>
    </row>
    <row r="243" spans="1:4" s="258" customFormat="1" ht="15.75" customHeight="1" x14ac:dyDescent="0.2">
      <c r="A243" s="522" t="s">
        <v>1471</v>
      </c>
      <c r="B243" s="523">
        <v>25000</v>
      </c>
      <c r="C243" s="407"/>
      <c r="D243" s="483">
        <v>0</v>
      </c>
    </row>
    <row r="244" spans="1:4" s="258" customFormat="1" ht="14.25" x14ac:dyDescent="0.2">
      <c r="A244" s="522" t="s">
        <v>1472</v>
      </c>
      <c r="B244" s="523">
        <v>40000</v>
      </c>
      <c r="C244" s="407"/>
      <c r="D244" s="483">
        <v>0</v>
      </c>
    </row>
    <row r="245" spans="1:4" s="258" customFormat="1" ht="14.25" x14ac:dyDescent="0.2">
      <c r="A245" s="522" t="s">
        <v>1473</v>
      </c>
      <c r="B245" s="523">
        <v>23000</v>
      </c>
      <c r="C245" s="407"/>
      <c r="D245" s="483">
        <v>0</v>
      </c>
    </row>
    <row r="246" spans="1:4" s="258" customFormat="1" ht="14.25" x14ac:dyDescent="0.2">
      <c r="A246" s="522" t="s">
        <v>1474</v>
      </c>
      <c r="B246" s="523">
        <v>60000</v>
      </c>
      <c r="C246" s="407"/>
      <c r="D246" s="483">
        <v>0</v>
      </c>
    </row>
    <row r="247" spans="1:4" s="258" customFormat="1" ht="14.25" x14ac:dyDescent="0.2">
      <c r="A247" s="522" t="s">
        <v>1475</v>
      </c>
      <c r="B247" s="523">
        <v>40000</v>
      </c>
      <c r="C247" s="407"/>
      <c r="D247" s="483">
        <v>0</v>
      </c>
    </row>
    <row r="248" spans="1:4" s="258" customFormat="1" ht="14.25" x14ac:dyDescent="0.2">
      <c r="A248" s="522" t="s">
        <v>1476</v>
      </c>
      <c r="B248" s="523">
        <v>20000</v>
      </c>
      <c r="C248" s="407"/>
      <c r="D248" s="483">
        <v>0</v>
      </c>
    </row>
    <row r="249" spans="1:4" s="258" customFormat="1" ht="14.25" x14ac:dyDescent="0.2">
      <c r="A249" s="522" t="s">
        <v>1477</v>
      </c>
      <c r="B249" s="523">
        <v>40000</v>
      </c>
      <c r="C249" s="407"/>
      <c r="D249" s="483">
        <v>0</v>
      </c>
    </row>
    <row r="250" spans="1:4" s="258" customFormat="1" ht="14.25" x14ac:dyDescent="0.2">
      <c r="A250" s="522" t="s">
        <v>1478</v>
      </c>
      <c r="B250" s="523">
        <v>40000</v>
      </c>
      <c r="C250" s="407"/>
      <c r="D250" s="483">
        <v>0</v>
      </c>
    </row>
    <row r="251" spans="1:4" s="258" customFormat="1" ht="14.25" x14ac:dyDescent="0.2">
      <c r="A251" s="522" t="s">
        <v>1479</v>
      </c>
      <c r="B251" s="523">
        <v>50000</v>
      </c>
      <c r="C251" s="407"/>
      <c r="D251" s="483">
        <v>0</v>
      </c>
    </row>
    <row r="252" spans="1:4" s="258" customFormat="1" ht="14.25" x14ac:dyDescent="0.2">
      <c r="A252" s="522" t="s">
        <v>1480</v>
      </c>
      <c r="B252" s="523">
        <v>50000</v>
      </c>
      <c r="C252" s="407"/>
      <c r="D252" s="483">
        <v>0</v>
      </c>
    </row>
    <row r="253" spans="1:4" s="258" customFormat="1" ht="14.25" x14ac:dyDescent="0.2">
      <c r="A253" s="522" t="s">
        <v>1481</v>
      </c>
      <c r="B253" s="523">
        <v>30000</v>
      </c>
      <c r="C253" s="407"/>
      <c r="D253" s="483">
        <v>0</v>
      </c>
    </row>
    <row r="254" spans="1:4" s="258" customFormat="1" ht="14.25" x14ac:dyDescent="0.2">
      <c r="A254" s="522" t="s">
        <v>1482</v>
      </c>
      <c r="B254" s="523">
        <v>25000</v>
      </c>
      <c r="C254" s="407"/>
      <c r="D254" s="483">
        <v>0</v>
      </c>
    </row>
    <row r="255" spans="1:4" s="258" customFormat="1" ht="14.25" x14ac:dyDescent="0.2">
      <c r="A255" s="522" t="s">
        <v>1483</v>
      </c>
      <c r="B255" s="523">
        <v>20000</v>
      </c>
      <c r="C255" s="407"/>
      <c r="D255" s="483">
        <v>0</v>
      </c>
    </row>
    <row r="256" spans="1:4" s="258" customFormat="1" ht="28.5" x14ac:dyDescent="0.2">
      <c r="A256" s="522" t="s">
        <v>1484</v>
      </c>
      <c r="B256" s="523">
        <v>400000</v>
      </c>
      <c r="C256" s="407"/>
      <c r="D256" s="483">
        <v>0</v>
      </c>
    </row>
    <row r="257" spans="1:4" s="258" customFormat="1" ht="15" thickBot="1" x14ac:dyDescent="0.25">
      <c r="A257" s="527" t="s">
        <v>1485</v>
      </c>
      <c r="B257" s="528">
        <v>20000</v>
      </c>
      <c r="C257" s="407"/>
      <c r="D257" s="529">
        <v>0</v>
      </c>
    </row>
    <row r="258" spans="1:4" s="268" customFormat="1" ht="15" thickTop="1" x14ac:dyDescent="0.2">
      <c r="A258" s="426"/>
      <c r="B258" s="525"/>
      <c r="D258" s="526"/>
    </row>
    <row r="259" spans="1:4" ht="13.5" thickBot="1" x14ac:dyDescent="0.25">
      <c r="C259" s="34"/>
      <c r="D259" s="21" t="s">
        <v>2</v>
      </c>
    </row>
    <row r="260" spans="1:4" ht="14.25" thickTop="1" thickBot="1" x14ac:dyDescent="0.25">
      <c r="A260" s="244" t="s">
        <v>4</v>
      </c>
      <c r="B260" s="249" t="s">
        <v>5</v>
      </c>
      <c r="C260" s="37"/>
      <c r="D260" s="246" t="s">
        <v>13</v>
      </c>
    </row>
    <row r="261" spans="1:4" s="258" customFormat="1" ht="15" thickTop="1" x14ac:dyDescent="0.2">
      <c r="A261" s="522" t="s">
        <v>1486</v>
      </c>
      <c r="B261" s="523">
        <v>40000</v>
      </c>
      <c r="C261" s="407"/>
      <c r="D261" s="483">
        <v>0</v>
      </c>
    </row>
    <row r="262" spans="1:4" s="258" customFormat="1" ht="14.25" x14ac:dyDescent="0.2">
      <c r="A262" s="522" t="s">
        <v>1487</v>
      </c>
      <c r="B262" s="523">
        <v>40000</v>
      </c>
      <c r="C262" s="407"/>
      <c r="D262" s="483">
        <v>0</v>
      </c>
    </row>
    <row r="263" spans="1:4" s="258" customFormat="1" ht="14.25" x14ac:dyDescent="0.2">
      <c r="A263" s="522" t="s">
        <v>1488</v>
      </c>
      <c r="B263" s="523">
        <v>20000</v>
      </c>
      <c r="C263" s="407"/>
      <c r="D263" s="483">
        <v>0</v>
      </c>
    </row>
    <row r="264" spans="1:4" s="258" customFormat="1" ht="14.25" x14ac:dyDescent="0.2">
      <c r="A264" s="522" t="s">
        <v>1489</v>
      </c>
      <c r="B264" s="523">
        <v>20000</v>
      </c>
      <c r="C264" s="407"/>
      <c r="D264" s="483">
        <v>0</v>
      </c>
    </row>
    <row r="265" spans="1:4" s="258" customFormat="1" ht="28.5" x14ac:dyDescent="0.2">
      <c r="A265" s="522" t="s">
        <v>1490</v>
      </c>
      <c r="B265" s="523">
        <v>50000</v>
      </c>
      <c r="C265" s="407"/>
      <c r="D265" s="483">
        <v>0</v>
      </c>
    </row>
    <row r="266" spans="1:4" s="258" customFormat="1" ht="14.25" x14ac:dyDescent="0.2">
      <c r="A266" s="522" t="s">
        <v>1491</v>
      </c>
      <c r="B266" s="523">
        <v>30000</v>
      </c>
      <c r="C266" s="407"/>
      <c r="D266" s="483">
        <v>0</v>
      </c>
    </row>
    <row r="267" spans="1:4" s="258" customFormat="1" ht="14.25" x14ac:dyDescent="0.2">
      <c r="A267" s="522" t="s">
        <v>1492</v>
      </c>
      <c r="B267" s="523">
        <v>150000</v>
      </c>
      <c r="C267" s="407"/>
      <c r="D267" s="483">
        <v>0</v>
      </c>
    </row>
    <row r="268" spans="1:4" s="258" customFormat="1" ht="14.25" x14ac:dyDescent="0.2">
      <c r="A268" s="522" t="s">
        <v>1285</v>
      </c>
      <c r="B268" s="523">
        <v>100000</v>
      </c>
      <c r="C268" s="407"/>
      <c r="D268" s="483">
        <v>0</v>
      </c>
    </row>
    <row r="269" spans="1:4" s="258" customFormat="1" ht="14.25" x14ac:dyDescent="0.2">
      <c r="A269" s="522" t="s">
        <v>1493</v>
      </c>
      <c r="B269" s="523">
        <v>60000</v>
      </c>
      <c r="C269" s="407"/>
      <c r="D269" s="483">
        <v>0</v>
      </c>
    </row>
    <row r="270" spans="1:4" s="258" customFormat="1" ht="14.25" x14ac:dyDescent="0.2">
      <c r="A270" s="522" t="s">
        <v>1494</v>
      </c>
      <c r="B270" s="523">
        <v>20000</v>
      </c>
      <c r="C270" s="407"/>
      <c r="D270" s="483">
        <v>0</v>
      </c>
    </row>
    <row r="271" spans="1:4" s="258" customFormat="1" ht="14.25" x14ac:dyDescent="0.2">
      <c r="A271" s="522" t="s">
        <v>1495</v>
      </c>
      <c r="B271" s="523">
        <v>80000</v>
      </c>
      <c r="C271" s="407"/>
      <c r="D271" s="483">
        <v>0</v>
      </c>
    </row>
    <row r="272" spans="1:4" s="258" customFormat="1" ht="14.25" x14ac:dyDescent="0.2">
      <c r="A272" s="522" t="s">
        <v>837</v>
      </c>
      <c r="B272" s="523">
        <v>20000</v>
      </c>
      <c r="C272" s="407"/>
      <c r="D272" s="483">
        <v>0</v>
      </c>
    </row>
    <row r="273" spans="1:4" s="258" customFormat="1" ht="14.25" x14ac:dyDescent="0.2">
      <c r="A273" s="522" t="s">
        <v>331</v>
      </c>
      <c r="B273" s="523">
        <v>0</v>
      </c>
      <c r="C273" s="407"/>
      <c r="D273" s="483">
        <v>0</v>
      </c>
    </row>
    <row r="274" spans="1:4" s="258" customFormat="1" ht="28.5" customHeight="1" x14ac:dyDescent="0.2">
      <c r="A274" s="522" t="s">
        <v>1496</v>
      </c>
      <c r="B274" s="523">
        <v>20000</v>
      </c>
      <c r="C274" s="407"/>
      <c r="D274" s="483">
        <v>0</v>
      </c>
    </row>
    <row r="275" spans="1:4" s="258" customFormat="1" ht="14.25" x14ac:dyDescent="0.2">
      <c r="A275" s="522" t="s">
        <v>1016</v>
      </c>
      <c r="B275" s="523">
        <v>30000</v>
      </c>
      <c r="C275" s="407"/>
      <c r="D275" s="483">
        <v>0</v>
      </c>
    </row>
    <row r="276" spans="1:4" s="258" customFormat="1" ht="14.25" x14ac:dyDescent="0.2">
      <c r="A276" s="522" t="s">
        <v>1497</v>
      </c>
      <c r="B276" s="523">
        <v>30000</v>
      </c>
      <c r="C276" s="407"/>
      <c r="D276" s="483">
        <v>0</v>
      </c>
    </row>
    <row r="277" spans="1:4" s="258" customFormat="1" ht="14.25" x14ac:dyDescent="0.2">
      <c r="A277" s="522" t="s">
        <v>711</v>
      </c>
      <c r="B277" s="523">
        <v>40000</v>
      </c>
      <c r="C277" s="407"/>
      <c r="D277" s="483">
        <v>0</v>
      </c>
    </row>
    <row r="278" spans="1:4" s="258" customFormat="1" ht="14.25" x14ac:dyDescent="0.2">
      <c r="A278" s="522" t="s">
        <v>408</v>
      </c>
      <c r="B278" s="523">
        <v>20000</v>
      </c>
      <c r="C278" s="407"/>
      <c r="D278" s="483">
        <v>0</v>
      </c>
    </row>
    <row r="279" spans="1:4" s="258" customFormat="1" ht="14.25" x14ac:dyDescent="0.2">
      <c r="A279" s="522" t="s">
        <v>466</v>
      </c>
      <c r="B279" s="523">
        <v>21946</v>
      </c>
      <c r="C279" s="407"/>
      <c r="D279" s="483">
        <v>0</v>
      </c>
    </row>
    <row r="280" spans="1:4" s="258" customFormat="1" ht="14.25" x14ac:dyDescent="0.2">
      <c r="A280" s="522" t="s">
        <v>1498</v>
      </c>
      <c r="B280" s="523">
        <v>200000</v>
      </c>
      <c r="C280" s="407"/>
      <c r="D280" s="483">
        <v>0</v>
      </c>
    </row>
    <row r="281" spans="1:4" s="258" customFormat="1" ht="14.25" x14ac:dyDescent="0.2">
      <c r="A281" s="522" t="s">
        <v>318</v>
      </c>
      <c r="B281" s="523">
        <v>60000</v>
      </c>
      <c r="C281" s="407"/>
      <c r="D281" s="483">
        <v>0</v>
      </c>
    </row>
    <row r="282" spans="1:4" s="258" customFormat="1" ht="14.25" x14ac:dyDescent="0.2">
      <c r="A282" s="522" t="s">
        <v>386</v>
      </c>
      <c r="B282" s="523">
        <v>19694</v>
      </c>
      <c r="C282" s="407"/>
      <c r="D282" s="483">
        <v>0</v>
      </c>
    </row>
    <row r="283" spans="1:4" s="258" customFormat="1" ht="14.25" x14ac:dyDescent="0.2">
      <c r="A283" s="522" t="s">
        <v>897</v>
      </c>
      <c r="B283" s="523">
        <v>30000</v>
      </c>
      <c r="C283" s="407"/>
      <c r="D283" s="483">
        <v>0</v>
      </c>
    </row>
    <row r="284" spans="1:4" s="258" customFormat="1" ht="14.25" x14ac:dyDescent="0.2">
      <c r="A284" s="522" t="s">
        <v>1499</v>
      </c>
      <c r="B284" s="523">
        <v>20000</v>
      </c>
      <c r="C284" s="407"/>
      <c r="D284" s="483">
        <v>0</v>
      </c>
    </row>
    <row r="285" spans="1:4" s="258" customFormat="1" ht="14.25" x14ac:dyDescent="0.2">
      <c r="A285" s="522" t="s">
        <v>1392</v>
      </c>
      <c r="B285" s="523">
        <v>30000</v>
      </c>
      <c r="C285" s="407"/>
      <c r="D285" s="483">
        <v>0</v>
      </c>
    </row>
    <row r="286" spans="1:4" s="258" customFormat="1" ht="14.25" x14ac:dyDescent="0.2">
      <c r="A286" s="522" t="s">
        <v>1500</v>
      </c>
      <c r="B286" s="523">
        <v>20000</v>
      </c>
      <c r="C286" s="407"/>
      <c r="D286" s="483">
        <v>0</v>
      </c>
    </row>
    <row r="287" spans="1:4" s="258" customFormat="1" ht="14.25" x14ac:dyDescent="0.2">
      <c r="A287" s="522" t="s">
        <v>1501</v>
      </c>
      <c r="B287" s="523">
        <v>20000</v>
      </c>
      <c r="C287" s="407"/>
      <c r="D287" s="483">
        <v>0</v>
      </c>
    </row>
    <row r="288" spans="1:4" s="258" customFormat="1" ht="14.25" x14ac:dyDescent="0.2">
      <c r="A288" s="522" t="s">
        <v>1502</v>
      </c>
      <c r="B288" s="523">
        <v>100000</v>
      </c>
      <c r="C288" s="407"/>
      <c r="D288" s="483">
        <v>0</v>
      </c>
    </row>
    <row r="289" spans="1:4" s="258" customFormat="1" ht="14.25" x14ac:dyDescent="0.2">
      <c r="A289" s="522" t="s">
        <v>1503</v>
      </c>
      <c r="B289" s="523">
        <v>50000</v>
      </c>
      <c r="C289" s="407"/>
      <c r="D289" s="483">
        <v>0</v>
      </c>
    </row>
    <row r="290" spans="1:4" s="258" customFormat="1" ht="14.25" x14ac:dyDescent="0.2">
      <c r="A290" s="522" t="s">
        <v>1504</v>
      </c>
      <c r="B290" s="523">
        <v>150000</v>
      </c>
      <c r="C290" s="407"/>
      <c r="D290" s="483">
        <v>0</v>
      </c>
    </row>
    <row r="291" spans="1:4" s="258" customFormat="1" ht="14.25" x14ac:dyDescent="0.2">
      <c r="A291" s="522" t="s">
        <v>1505</v>
      </c>
      <c r="B291" s="523">
        <v>127500</v>
      </c>
      <c r="C291" s="407"/>
      <c r="D291" s="483">
        <v>0</v>
      </c>
    </row>
    <row r="292" spans="1:4" s="258" customFormat="1" ht="14.25" x14ac:dyDescent="0.2">
      <c r="A292" s="522" t="s">
        <v>1506</v>
      </c>
      <c r="B292" s="523">
        <v>200000</v>
      </c>
      <c r="C292" s="407"/>
      <c r="D292" s="483">
        <v>0</v>
      </c>
    </row>
    <row r="293" spans="1:4" s="258" customFormat="1" ht="28.5" x14ac:dyDescent="0.2">
      <c r="A293" s="522" t="s">
        <v>1507</v>
      </c>
      <c r="B293" s="523">
        <v>60000</v>
      </c>
      <c r="C293" s="407"/>
      <c r="D293" s="483">
        <v>0</v>
      </c>
    </row>
    <row r="294" spans="1:4" s="258" customFormat="1" ht="14.25" x14ac:dyDescent="0.2">
      <c r="A294" s="522" t="s">
        <v>1508</v>
      </c>
      <c r="B294" s="523">
        <v>130000</v>
      </c>
      <c r="C294" s="407"/>
      <c r="D294" s="483">
        <v>0</v>
      </c>
    </row>
    <row r="295" spans="1:4" s="258" customFormat="1" ht="14.25" x14ac:dyDescent="0.2">
      <c r="A295" s="522" t="s">
        <v>1509</v>
      </c>
      <c r="B295" s="523">
        <v>30000</v>
      </c>
      <c r="C295" s="407"/>
      <c r="D295" s="483">
        <v>0</v>
      </c>
    </row>
    <row r="296" spans="1:4" s="258" customFormat="1" ht="14.25" x14ac:dyDescent="0.2">
      <c r="A296" s="522" t="s">
        <v>1510</v>
      </c>
      <c r="B296" s="523">
        <v>20000</v>
      </c>
      <c r="C296" s="407"/>
      <c r="D296" s="483">
        <v>0</v>
      </c>
    </row>
    <row r="297" spans="1:4" s="258" customFormat="1" ht="14.25" x14ac:dyDescent="0.2">
      <c r="A297" s="522" t="s">
        <v>1511</v>
      </c>
      <c r="B297" s="523">
        <v>70000</v>
      </c>
      <c r="C297" s="407"/>
      <c r="D297" s="483">
        <v>0</v>
      </c>
    </row>
    <row r="298" spans="1:4" s="258" customFormat="1" ht="14.25" x14ac:dyDescent="0.2">
      <c r="A298" s="522" t="s">
        <v>1512</v>
      </c>
      <c r="B298" s="523">
        <v>80000</v>
      </c>
      <c r="C298" s="407"/>
      <c r="D298" s="483">
        <v>0</v>
      </c>
    </row>
    <row r="299" spans="1:4" s="258" customFormat="1" ht="14.25" x14ac:dyDescent="0.2">
      <c r="A299" s="522" t="s">
        <v>1513</v>
      </c>
      <c r="B299" s="523">
        <v>30000</v>
      </c>
      <c r="C299" s="407"/>
      <c r="D299" s="483">
        <v>0</v>
      </c>
    </row>
    <row r="300" spans="1:4" s="258" customFormat="1" ht="14.25" x14ac:dyDescent="0.2">
      <c r="A300" s="522" t="s">
        <v>1514</v>
      </c>
      <c r="B300" s="523">
        <v>20000</v>
      </c>
      <c r="C300" s="407"/>
      <c r="D300" s="483">
        <v>0</v>
      </c>
    </row>
    <row r="301" spans="1:4" s="258" customFormat="1" ht="14.25" x14ac:dyDescent="0.2">
      <c r="A301" s="522" t="s">
        <v>1515</v>
      </c>
      <c r="B301" s="523">
        <v>30000</v>
      </c>
      <c r="C301" s="407"/>
      <c r="D301" s="483">
        <v>0</v>
      </c>
    </row>
    <row r="302" spans="1:4" s="258" customFormat="1" ht="14.25" x14ac:dyDescent="0.2">
      <c r="A302" s="522" t="s">
        <v>1516</v>
      </c>
      <c r="B302" s="523">
        <v>25000</v>
      </c>
      <c r="C302" s="407"/>
      <c r="D302" s="483">
        <v>0</v>
      </c>
    </row>
    <row r="303" spans="1:4" s="258" customFormat="1" ht="14.25" x14ac:dyDescent="0.2">
      <c r="A303" s="522" t="s">
        <v>1517</v>
      </c>
      <c r="B303" s="523">
        <v>20000</v>
      </c>
      <c r="C303" s="407"/>
      <c r="D303" s="483">
        <v>0</v>
      </c>
    </row>
    <row r="304" spans="1:4" s="258" customFormat="1" ht="14.25" x14ac:dyDescent="0.2">
      <c r="A304" s="522" t="s">
        <v>1518</v>
      </c>
      <c r="B304" s="523">
        <v>20000</v>
      </c>
      <c r="C304" s="407"/>
      <c r="D304" s="483">
        <v>0</v>
      </c>
    </row>
    <row r="305" spans="1:4" s="258" customFormat="1" ht="14.25" x14ac:dyDescent="0.2">
      <c r="A305" s="522" t="s">
        <v>1519</v>
      </c>
      <c r="B305" s="523">
        <v>0</v>
      </c>
      <c r="C305" s="407"/>
      <c r="D305" s="483">
        <v>0</v>
      </c>
    </row>
    <row r="306" spans="1:4" s="258" customFormat="1" ht="14.25" x14ac:dyDescent="0.2">
      <c r="A306" s="522" t="s">
        <v>1520</v>
      </c>
      <c r="B306" s="523">
        <v>75000</v>
      </c>
      <c r="C306" s="407"/>
      <c r="D306" s="483">
        <v>0</v>
      </c>
    </row>
    <row r="307" spans="1:4" s="258" customFormat="1" ht="14.25" x14ac:dyDescent="0.2">
      <c r="A307" s="522" t="s">
        <v>1521</v>
      </c>
      <c r="B307" s="523">
        <v>50000</v>
      </c>
      <c r="C307" s="407"/>
      <c r="D307" s="483">
        <v>0</v>
      </c>
    </row>
    <row r="308" spans="1:4" s="258" customFormat="1" ht="15" thickBot="1" x14ac:dyDescent="0.25">
      <c r="A308" s="527" t="s">
        <v>1522</v>
      </c>
      <c r="B308" s="528">
        <v>297000</v>
      </c>
      <c r="C308" s="407"/>
      <c r="D308" s="529">
        <v>0</v>
      </c>
    </row>
    <row r="309" spans="1:4" s="268" customFormat="1" ht="15" thickTop="1" x14ac:dyDescent="0.2">
      <c r="A309" s="426"/>
      <c r="B309" s="525"/>
      <c r="D309" s="526"/>
    </row>
    <row r="310" spans="1:4" ht="13.5" thickBot="1" x14ac:dyDescent="0.25">
      <c r="C310" s="34"/>
      <c r="D310" s="21" t="s">
        <v>2</v>
      </c>
    </row>
    <row r="311" spans="1:4" ht="14.25" thickTop="1" thickBot="1" x14ac:dyDescent="0.25">
      <c r="A311" s="244" t="s">
        <v>4</v>
      </c>
      <c r="B311" s="249" t="s">
        <v>5</v>
      </c>
      <c r="C311" s="37"/>
      <c r="D311" s="246" t="s">
        <v>13</v>
      </c>
    </row>
    <row r="312" spans="1:4" s="258" customFormat="1" ht="15" thickTop="1" x14ac:dyDescent="0.2">
      <c r="A312" s="522" t="s">
        <v>1523</v>
      </c>
      <c r="B312" s="523">
        <v>70000</v>
      </c>
      <c r="C312" s="407"/>
      <c r="D312" s="483">
        <v>0</v>
      </c>
    </row>
    <row r="313" spans="1:4" s="258" customFormat="1" ht="14.25" x14ac:dyDescent="0.2">
      <c r="A313" s="522" t="s">
        <v>1524</v>
      </c>
      <c r="B313" s="523">
        <v>20000</v>
      </c>
      <c r="C313" s="407"/>
      <c r="D313" s="483">
        <v>0</v>
      </c>
    </row>
    <row r="314" spans="1:4" s="258" customFormat="1" ht="14.25" x14ac:dyDescent="0.2">
      <c r="A314" s="522" t="s">
        <v>1525</v>
      </c>
      <c r="B314" s="523">
        <v>30000</v>
      </c>
      <c r="C314" s="407"/>
      <c r="D314" s="483">
        <v>0</v>
      </c>
    </row>
    <row r="315" spans="1:4" s="258" customFormat="1" ht="14.25" x14ac:dyDescent="0.2">
      <c r="A315" s="522" t="s">
        <v>1526</v>
      </c>
      <c r="B315" s="523">
        <v>86000</v>
      </c>
      <c r="C315" s="407"/>
      <c r="D315" s="483">
        <v>0</v>
      </c>
    </row>
    <row r="316" spans="1:4" s="258" customFormat="1" ht="14.25" x14ac:dyDescent="0.2">
      <c r="A316" s="522" t="s">
        <v>1527</v>
      </c>
      <c r="B316" s="523">
        <v>20000</v>
      </c>
      <c r="C316" s="407"/>
      <c r="D316" s="483">
        <v>0</v>
      </c>
    </row>
    <row r="317" spans="1:4" s="258" customFormat="1" ht="14.25" x14ac:dyDescent="0.2">
      <c r="A317" s="522" t="s">
        <v>1528</v>
      </c>
      <c r="B317" s="523">
        <v>30000</v>
      </c>
      <c r="C317" s="407"/>
      <c r="D317" s="483">
        <v>0</v>
      </c>
    </row>
    <row r="318" spans="1:4" s="258" customFormat="1" ht="14.25" x14ac:dyDescent="0.2">
      <c r="A318" s="522" t="s">
        <v>1529</v>
      </c>
      <c r="B318" s="523">
        <v>10005</v>
      </c>
      <c r="C318" s="407"/>
      <c r="D318" s="483">
        <v>0</v>
      </c>
    </row>
    <row r="319" spans="1:4" s="258" customFormat="1" ht="14.25" x14ac:dyDescent="0.2">
      <c r="A319" s="522" t="s">
        <v>1530</v>
      </c>
      <c r="B319" s="523">
        <v>20000</v>
      </c>
      <c r="C319" s="407"/>
      <c r="D319" s="483">
        <v>0</v>
      </c>
    </row>
    <row r="320" spans="1:4" s="258" customFormat="1" ht="14.25" x14ac:dyDescent="0.2">
      <c r="A320" s="522" t="s">
        <v>1531</v>
      </c>
      <c r="B320" s="523">
        <v>90000</v>
      </c>
      <c r="C320" s="407"/>
      <c r="D320" s="483">
        <v>0</v>
      </c>
    </row>
    <row r="321" spans="1:4" s="258" customFormat="1" ht="14.25" x14ac:dyDescent="0.2">
      <c r="A321" s="522" t="s">
        <v>1532</v>
      </c>
      <c r="B321" s="523">
        <v>60000</v>
      </c>
      <c r="C321" s="407"/>
      <c r="D321" s="483">
        <v>0</v>
      </c>
    </row>
    <row r="322" spans="1:4" s="258" customFormat="1" ht="14.25" x14ac:dyDescent="0.2">
      <c r="A322" s="522" t="s">
        <v>1533</v>
      </c>
      <c r="B322" s="523">
        <v>100000</v>
      </c>
      <c r="C322" s="407"/>
      <c r="D322" s="483">
        <v>0</v>
      </c>
    </row>
    <row r="323" spans="1:4" s="258" customFormat="1" ht="14.25" x14ac:dyDescent="0.2">
      <c r="A323" s="522" t="s">
        <v>1534</v>
      </c>
      <c r="B323" s="523">
        <v>400000</v>
      </c>
      <c r="C323" s="407"/>
      <c r="D323" s="483">
        <v>0</v>
      </c>
    </row>
    <row r="324" spans="1:4" s="258" customFormat="1" ht="14.25" x14ac:dyDescent="0.2">
      <c r="A324" s="522" t="s">
        <v>1535</v>
      </c>
      <c r="B324" s="523">
        <v>20000</v>
      </c>
      <c r="C324" s="407"/>
      <c r="D324" s="483">
        <v>0</v>
      </c>
    </row>
    <row r="325" spans="1:4" s="258" customFormat="1" ht="14.25" x14ac:dyDescent="0.2">
      <c r="A325" s="522" t="s">
        <v>249</v>
      </c>
      <c r="B325" s="523">
        <v>60000</v>
      </c>
      <c r="C325" s="407"/>
      <c r="D325" s="483">
        <v>0</v>
      </c>
    </row>
    <row r="326" spans="1:4" s="258" customFormat="1" ht="14.25" x14ac:dyDescent="0.2">
      <c r="A326" s="522" t="s">
        <v>1536</v>
      </c>
      <c r="B326" s="523">
        <v>100000</v>
      </c>
      <c r="C326" s="407"/>
      <c r="D326" s="483">
        <v>0</v>
      </c>
    </row>
    <row r="327" spans="1:4" s="258" customFormat="1" ht="14.25" x14ac:dyDescent="0.2">
      <c r="A327" s="522" t="s">
        <v>1537</v>
      </c>
      <c r="B327" s="523">
        <v>180000</v>
      </c>
      <c r="C327" s="407"/>
      <c r="D327" s="483">
        <v>0</v>
      </c>
    </row>
    <row r="328" spans="1:4" s="258" customFormat="1" ht="14.25" x14ac:dyDescent="0.2">
      <c r="A328" s="522" t="s">
        <v>1538</v>
      </c>
      <c r="B328" s="523">
        <v>350000</v>
      </c>
      <c r="C328" s="407"/>
      <c r="D328" s="483">
        <v>0</v>
      </c>
    </row>
    <row r="329" spans="1:4" s="258" customFormat="1" ht="14.25" x14ac:dyDescent="0.2">
      <c r="A329" s="522" t="s">
        <v>1539</v>
      </c>
      <c r="B329" s="523">
        <v>80000</v>
      </c>
      <c r="C329" s="407"/>
      <c r="D329" s="483">
        <v>0</v>
      </c>
    </row>
    <row r="330" spans="1:4" s="258" customFormat="1" ht="14.25" x14ac:dyDescent="0.2">
      <c r="A330" s="522" t="s">
        <v>1540</v>
      </c>
      <c r="B330" s="523">
        <v>20000</v>
      </c>
      <c r="C330" s="407"/>
      <c r="D330" s="408">
        <v>20000</v>
      </c>
    </row>
    <row r="331" spans="1:4" s="258" customFormat="1" ht="14.25" x14ac:dyDescent="0.2">
      <c r="A331" s="522" t="s">
        <v>1541</v>
      </c>
      <c r="B331" s="523">
        <v>25000</v>
      </c>
      <c r="C331" s="407"/>
      <c r="D331" s="483">
        <v>0</v>
      </c>
    </row>
    <row r="332" spans="1:4" s="258" customFormat="1" ht="14.25" x14ac:dyDescent="0.2">
      <c r="A332" s="522" t="s">
        <v>1542</v>
      </c>
      <c r="B332" s="523">
        <v>40000</v>
      </c>
      <c r="C332" s="407"/>
      <c r="D332" s="483">
        <v>0</v>
      </c>
    </row>
    <row r="333" spans="1:4" s="258" customFormat="1" ht="14.25" x14ac:dyDescent="0.2">
      <c r="A333" s="522" t="s">
        <v>1543</v>
      </c>
      <c r="B333" s="523">
        <v>155000</v>
      </c>
      <c r="C333" s="407"/>
      <c r="D333" s="483">
        <v>0</v>
      </c>
    </row>
    <row r="334" spans="1:4" s="258" customFormat="1" ht="14.25" x14ac:dyDescent="0.2">
      <c r="A334" s="522" t="s">
        <v>1544</v>
      </c>
      <c r="B334" s="523">
        <v>60000</v>
      </c>
      <c r="C334" s="407"/>
      <c r="D334" s="483">
        <v>0</v>
      </c>
    </row>
    <row r="335" spans="1:4" s="258" customFormat="1" ht="14.25" x14ac:dyDescent="0.2">
      <c r="A335" s="522" t="s">
        <v>1545</v>
      </c>
      <c r="B335" s="523">
        <v>200000</v>
      </c>
      <c r="C335" s="407"/>
      <c r="D335" s="483">
        <v>0</v>
      </c>
    </row>
    <row r="336" spans="1:4" s="258" customFormat="1" ht="14.25" x14ac:dyDescent="0.2">
      <c r="A336" s="522" t="s">
        <v>1546</v>
      </c>
      <c r="B336" s="523">
        <v>30000</v>
      </c>
      <c r="C336" s="407"/>
      <c r="D336" s="483">
        <v>0</v>
      </c>
    </row>
    <row r="337" spans="1:4" s="258" customFormat="1" ht="14.25" x14ac:dyDescent="0.2">
      <c r="A337" s="522" t="s">
        <v>1547</v>
      </c>
      <c r="B337" s="523">
        <v>330000</v>
      </c>
      <c r="C337" s="407"/>
      <c r="D337" s="483">
        <v>0</v>
      </c>
    </row>
    <row r="338" spans="1:4" s="258" customFormat="1" ht="14.25" x14ac:dyDescent="0.2">
      <c r="A338" s="522" t="s">
        <v>1548</v>
      </c>
      <c r="B338" s="523">
        <v>25000</v>
      </c>
      <c r="C338" s="407"/>
      <c r="D338" s="483">
        <v>0</v>
      </c>
    </row>
    <row r="339" spans="1:4" s="258" customFormat="1" ht="18.75" customHeight="1" x14ac:dyDescent="0.2">
      <c r="A339" s="522" t="s">
        <v>1549</v>
      </c>
      <c r="B339" s="523">
        <v>20000</v>
      </c>
      <c r="C339" s="407"/>
      <c r="D339" s="483">
        <v>0</v>
      </c>
    </row>
    <row r="340" spans="1:4" s="258" customFormat="1" ht="14.25" x14ac:dyDescent="0.2">
      <c r="A340" s="522" t="s">
        <v>1550</v>
      </c>
      <c r="B340" s="523">
        <v>20000</v>
      </c>
      <c r="C340" s="407"/>
      <c r="D340" s="483">
        <v>0</v>
      </c>
    </row>
    <row r="341" spans="1:4" s="258" customFormat="1" ht="14.25" x14ac:dyDescent="0.2">
      <c r="A341" s="522" t="s">
        <v>1551</v>
      </c>
      <c r="B341" s="523">
        <v>30000</v>
      </c>
      <c r="C341" s="407"/>
      <c r="D341" s="483">
        <v>0</v>
      </c>
    </row>
    <row r="342" spans="1:4" s="258" customFormat="1" ht="14.25" x14ac:dyDescent="0.2">
      <c r="A342" s="522" t="s">
        <v>1552</v>
      </c>
      <c r="B342" s="523">
        <v>20000</v>
      </c>
      <c r="C342" s="407"/>
      <c r="D342" s="483">
        <v>0</v>
      </c>
    </row>
    <row r="343" spans="1:4" s="258" customFormat="1" ht="14.25" x14ac:dyDescent="0.2">
      <c r="A343" s="522" t="s">
        <v>1553</v>
      </c>
      <c r="B343" s="523">
        <v>50000</v>
      </c>
      <c r="C343" s="407"/>
      <c r="D343" s="483">
        <v>0</v>
      </c>
    </row>
    <row r="344" spans="1:4" s="258" customFormat="1" ht="14.25" x14ac:dyDescent="0.2">
      <c r="A344" s="522" t="s">
        <v>1554</v>
      </c>
      <c r="B344" s="523">
        <v>25000</v>
      </c>
      <c r="C344" s="407"/>
      <c r="D344" s="483">
        <v>0</v>
      </c>
    </row>
    <row r="345" spans="1:4" s="258" customFormat="1" ht="14.25" x14ac:dyDescent="0.2">
      <c r="A345" s="522" t="s">
        <v>1555</v>
      </c>
      <c r="B345" s="523">
        <v>50000</v>
      </c>
      <c r="C345" s="407"/>
      <c r="D345" s="483">
        <v>0</v>
      </c>
    </row>
    <row r="346" spans="1:4" s="258" customFormat="1" ht="28.5" x14ac:dyDescent="0.2">
      <c r="A346" s="522" t="s">
        <v>1556</v>
      </c>
      <c r="B346" s="523">
        <v>20000</v>
      </c>
      <c r="C346" s="407"/>
      <c r="D346" s="483">
        <v>0</v>
      </c>
    </row>
    <row r="347" spans="1:4" s="258" customFormat="1" ht="14.25" x14ac:dyDescent="0.2">
      <c r="A347" s="522" t="s">
        <v>1557</v>
      </c>
      <c r="B347" s="523">
        <v>50000</v>
      </c>
      <c r="C347" s="407"/>
      <c r="D347" s="483">
        <v>0</v>
      </c>
    </row>
    <row r="348" spans="1:4" s="258" customFormat="1" ht="28.5" x14ac:dyDescent="0.2">
      <c r="A348" s="522" t="s">
        <v>1558</v>
      </c>
      <c r="B348" s="523">
        <v>25000</v>
      </c>
      <c r="C348" s="407"/>
      <c r="D348" s="483">
        <v>0</v>
      </c>
    </row>
    <row r="349" spans="1:4" s="258" customFormat="1" ht="14.25" x14ac:dyDescent="0.2">
      <c r="A349" s="522" t="s">
        <v>1559</v>
      </c>
      <c r="B349" s="523">
        <v>20000</v>
      </c>
      <c r="C349" s="407"/>
      <c r="D349" s="483">
        <v>0</v>
      </c>
    </row>
    <row r="350" spans="1:4" s="258" customFormat="1" ht="28.5" x14ac:dyDescent="0.2">
      <c r="A350" s="522" t="s">
        <v>1560</v>
      </c>
      <c r="B350" s="523">
        <v>20000</v>
      </c>
      <c r="C350" s="407"/>
      <c r="D350" s="483">
        <v>0</v>
      </c>
    </row>
    <row r="351" spans="1:4" s="258" customFormat="1" ht="28.5" x14ac:dyDescent="0.2">
      <c r="A351" s="522" t="s">
        <v>1561</v>
      </c>
      <c r="B351" s="523">
        <v>30000</v>
      </c>
      <c r="C351" s="407"/>
      <c r="D351" s="483">
        <v>0</v>
      </c>
    </row>
    <row r="352" spans="1:4" s="258" customFormat="1" ht="14.25" x14ac:dyDescent="0.2">
      <c r="A352" s="522" t="s">
        <v>1562</v>
      </c>
      <c r="B352" s="523">
        <v>40000</v>
      </c>
      <c r="C352" s="407"/>
      <c r="D352" s="483">
        <v>0</v>
      </c>
    </row>
    <row r="353" spans="1:4" s="258" customFormat="1" ht="14.25" x14ac:dyDescent="0.2">
      <c r="A353" s="522" t="s">
        <v>1563</v>
      </c>
      <c r="B353" s="523">
        <v>20000</v>
      </c>
      <c r="C353" s="407"/>
      <c r="D353" s="408">
        <v>11708.84</v>
      </c>
    </row>
    <row r="354" spans="1:4" s="258" customFormat="1" ht="14.25" x14ac:dyDescent="0.2">
      <c r="A354" s="522" t="s">
        <v>1564</v>
      </c>
      <c r="B354" s="523">
        <v>0</v>
      </c>
      <c r="C354" s="407"/>
      <c r="D354" s="483">
        <v>0</v>
      </c>
    </row>
    <row r="355" spans="1:4" s="258" customFormat="1" ht="14.25" x14ac:dyDescent="0.2">
      <c r="A355" s="522" t="s">
        <v>1565</v>
      </c>
      <c r="B355" s="523">
        <v>30000</v>
      </c>
      <c r="C355" s="407"/>
      <c r="D355" s="483">
        <v>0</v>
      </c>
    </row>
    <row r="356" spans="1:4" s="258" customFormat="1" ht="14.25" x14ac:dyDescent="0.2">
      <c r="A356" s="522" t="s">
        <v>1566</v>
      </c>
      <c r="B356" s="523">
        <v>30000</v>
      </c>
      <c r="C356" s="407"/>
      <c r="D356" s="483">
        <v>0</v>
      </c>
    </row>
    <row r="357" spans="1:4" s="258" customFormat="1" ht="14.25" x14ac:dyDescent="0.2">
      <c r="A357" s="522" t="s">
        <v>1567</v>
      </c>
      <c r="B357" s="523">
        <v>80000</v>
      </c>
      <c r="C357" s="407"/>
      <c r="D357" s="483">
        <v>0</v>
      </c>
    </row>
    <row r="358" spans="1:4" s="258" customFormat="1" ht="14.25" x14ac:dyDescent="0.2">
      <c r="A358" s="522" t="s">
        <v>1568</v>
      </c>
      <c r="B358" s="523">
        <v>20000</v>
      </c>
      <c r="C358" s="407"/>
      <c r="D358" s="483">
        <v>0</v>
      </c>
    </row>
    <row r="359" spans="1:4" s="258" customFormat="1" ht="15" thickBot="1" x14ac:dyDescent="0.25">
      <c r="A359" s="527" t="s">
        <v>1569</v>
      </c>
      <c r="B359" s="528">
        <v>20000</v>
      </c>
      <c r="C359" s="407"/>
      <c r="D359" s="529">
        <v>0</v>
      </c>
    </row>
    <row r="360" spans="1:4" s="268" customFormat="1" ht="15" thickTop="1" x14ac:dyDescent="0.2">
      <c r="A360" s="442"/>
      <c r="B360" s="525"/>
      <c r="D360" s="526"/>
    </row>
    <row r="361" spans="1:4" ht="13.5" thickBot="1" x14ac:dyDescent="0.25">
      <c r="C361" s="34"/>
      <c r="D361" s="21" t="s">
        <v>2</v>
      </c>
    </row>
    <row r="362" spans="1:4" ht="14.25" thickTop="1" thickBot="1" x14ac:dyDescent="0.25">
      <c r="A362" s="244" t="s">
        <v>4</v>
      </c>
      <c r="B362" s="249" t="s">
        <v>5</v>
      </c>
      <c r="C362" s="37"/>
      <c r="D362" s="246" t="s">
        <v>13</v>
      </c>
    </row>
    <row r="363" spans="1:4" s="258" customFormat="1" ht="15" thickTop="1" x14ac:dyDescent="0.2">
      <c r="A363" s="522" t="s">
        <v>1570</v>
      </c>
      <c r="B363" s="523">
        <v>20000</v>
      </c>
      <c r="C363" s="407"/>
      <c r="D363" s="483">
        <v>0</v>
      </c>
    </row>
    <row r="364" spans="1:4" s="258" customFormat="1" ht="14.25" x14ac:dyDescent="0.2">
      <c r="A364" s="522" t="s">
        <v>1571</v>
      </c>
      <c r="B364" s="523">
        <v>20000</v>
      </c>
      <c r="C364" s="407"/>
      <c r="D364" s="483">
        <v>0</v>
      </c>
    </row>
    <row r="365" spans="1:4" s="258" customFormat="1" ht="14.25" x14ac:dyDescent="0.2">
      <c r="A365" s="522" t="s">
        <v>1572</v>
      </c>
      <c r="B365" s="523">
        <v>20000</v>
      </c>
      <c r="C365" s="407"/>
      <c r="D365" s="483">
        <v>0</v>
      </c>
    </row>
    <row r="366" spans="1:4" s="258" customFormat="1" ht="14.25" x14ac:dyDescent="0.2">
      <c r="A366" s="522" t="s">
        <v>1573</v>
      </c>
      <c r="B366" s="523">
        <v>20000</v>
      </c>
      <c r="C366" s="407"/>
      <c r="D366" s="483">
        <v>0</v>
      </c>
    </row>
    <row r="367" spans="1:4" s="258" customFormat="1" ht="28.5" x14ac:dyDescent="0.2">
      <c r="A367" s="522" t="s">
        <v>1574</v>
      </c>
      <c r="B367" s="523">
        <v>50000</v>
      </c>
      <c r="C367" s="407"/>
      <c r="D367" s="483">
        <v>0</v>
      </c>
    </row>
    <row r="368" spans="1:4" s="258" customFormat="1" ht="14.25" x14ac:dyDescent="0.2">
      <c r="A368" s="522" t="s">
        <v>1575</v>
      </c>
      <c r="B368" s="523">
        <v>150000</v>
      </c>
      <c r="C368" s="407"/>
      <c r="D368" s="483">
        <v>0</v>
      </c>
    </row>
    <row r="369" spans="1:4" s="258" customFormat="1" ht="14.25" x14ac:dyDescent="0.2">
      <c r="A369" s="522" t="s">
        <v>1576</v>
      </c>
      <c r="B369" s="523">
        <v>20000</v>
      </c>
      <c r="C369" s="407"/>
      <c r="D369" s="483">
        <v>0</v>
      </c>
    </row>
    <row r="370" spans="1:4" s="258" customFormat="1" ht="14.25" x14ac:dyDescent="0.2">
      <c r="A370" s="522" t="s">
        <v>1577</v>
      </c>
      <c r="B370" s="523">
        <v>25000</v>
      </c>
      <c r="C370" s="407"/>
      <c r="D370" s="483">
        <v>0</v>
      </c>
    </row>
    <row r="371" spans="1:4" s="258" customFormat="1" ht="14.25" x14ac:dyDescent="0.2">
      <c r="A371" s="522" t="s">
        <v>1578</v>
      </c>
      <c r="B371" s="523">
        <v>20000</v>
      </c>
      <c r="C371" s="407"/>
      <c r="D371" s="483">
        <v>0</v>
      </c>
    </row>
    <row r="372" spans="1:4" s="258" customFormat="1" ht="28.5" x14ac:dyDescent="0.2">
      <c r="A372" s="522" t="s">
        <v>1579</v>
      </c>
      <c r="B372" s="523">
        <v>20000</v>
      </c>
      <c r="C372" s="407"/>
      <c r="D372" s="483">
        <v>0</v>
      </c>
    </row>
    <row r="373" spans="1:4" s="258" customFormat="1" ht="14.25" x14ac:dyDescent="0.2">
      <c r="A373" s="522" t="s">
        <v>1580</v>
      </c>
      <c r="B373" s="523">
        <v>35000</v>
      </c>
      <c r="C373" s="407"/>
      <c r="D373" s="483">
        <v>0</v>
      </c>
    </row>
    <row r="374" spans="1:4" s="258" customFormat="1" ht="14.25" x14ac:dyDescent="0.2">
      <c r="A374" s="522" t="s">
        <v>1581</v>
      </c>
      <c r="B374" s="523">
        <v>20000</v>
      </c>
      <c r="C374" s="407"/>
      <c r="D374" s="408">
        <v>20000</v>
      </c>
    </row>
    <row r="375" spans="1:4" s="258" customFormat="1" ht="14.25" x14ac:dyDescent="0.2">
      <c r="A375" s="522" t="s">
        <v>1582</v>
      </c>
      <c r="B375" s="523">
        <v>300000</v>
      </c>
      <c r="C375" s="407"/>
      <c r="D375" s="408">
        <v>0</v>
      </c>
    </row>
    <row r="376" spans="1:4" s="258" customFormat="1" ht="14.25" x14ac:dyDescent="0.2">
      <c r="A376" s="522" t="s">
        <v>1583</v>
      </c>
      <c r="B376" s="523">
        <v>20000</v>
      </c>
      <c r="C376" s="407"/>
      <c r="D376" s="483">
        <v>0</v>
      </c>
    </row>
    <row r="377" spans="1:4" s="258" customFormat="1" ht="14.25" x14ac:dyDescent="0.2">
      <c r="A377" s="522" t="s">
        <v>1584</v>
      </c>
      <c r="B377" s="523">
        <v>400000</v>
      </c>
      <c r="C377" s="407"/>
      <c r="D377" s="483">
        <v>0</v>
      </c>
    </row>
    <row r="378" spans="1:4" s="258" customFormat="1" ht="14.25" x14ac:dyDescent="0.2">
      <c r="A378" s="522" t="s">
        <v>1585</v>
      </c>
      <c r="B378" s="523">
        <v>20000</v>
      </c>
      <c r="C378" s="407"/>
      <c r="D378" s="483">
        <v>0</v>
      </c>
    </row>
    <row r="379" spans="1:4" s="258" customFormat="1" ht="14.25" x14ac:dyDescent="0.2">
      <c r="A379" s="522" t="s">
        <v>1586</v>
      </c>
      <c r="B379" s="523">
        <v>20000</v>
      </c>
      <c r="C379" s="407"/>
      <c r="D379" s="483">
        <v>0</v>
      </c>
    </row>
    <row r="380" spans="1:4" s="258" customFormat="1" ht="14.25" x14ac:dyDescent="0.2">
      <c r="A380" s="522" t="s">
        <v>1587</v>
      </c>
      <c r="B380" s="523">
        <v>30000</v>
      </c>
      <c r="C380" s="407"/>
      <c r="D380" s="483">
        <v>0</v>
      </c>
    </row>
    <row r="381" spans="1:4" s="258" customFormat="1" ht="14.25" x14ac:dyDescent="0.2">
      <c r="A381" s="522" t="s">
        <v>1588</v>
      </c>
      <c r="B381" s="523">
        <v>25000</v>
      </c>
      <c r="C381" s="407"/>
      <c r="D381" s="483">
        <v>0</v>
      </c>
    </row>
    <row r="382" spans="1:4" s="258" customFormat="1" ht="14.25" x14ac:dyDescent="0.2">
      <c r="A382" s="522" t="s">
        <v>1250</v>
      </c>
      <c r="B382" s="523">
        <v>40000</v>
      </c>
      <c r="C382" s="407"/>
      <c r="D382" s="483">
        <v>0</v>
      </c>
    </row>
    <row r="383" spans="1:4" s="258" customFormat="1" ht="14.25" x14ac:dyDescent="0.2">
      <c r="A383" s="522" t="s">
        <v>1589</v>
      </c>
      <c r="B383" s="523">
        <v>70000</v>
      </c>
      <c r="C383" s="407"/>
      <c r="D383" s="483">
        <v>0</v>
      </c>
    </row>
    <row r="384" spans="1:4" s="258" customFormat="1" ht="14.25" x14ac:dyDescent="0.2">
      <c r="A384" s="522" t="s">
        <v>1590</v>
      </c>
      <c r="B384" s="523">
        <v>100000</v>
      </c>
      <c r="C384" s="407"/>
      <c r="D384" s="483">
        <v>0</v>
      </c>
    </row>
    <row r="385" spans="1:4" s="258" customFormat="1" ht="14.25" x14ac:dyDescent="0.2">
      <c r="A385" s="522" t="s">
        <v>1591</v>
      </c>
      <c r="B385" s="523">
        <v>20000</v>
      </c>
      <c r="C385" s="407"/>
      <c r="D385" s="483">
        <v>0</v>
      </c>
    </row>
    <row r="386" spans="1:4" s="258" customFormat="1" ht="14.25" x14ac:dyDescent="0.2">
      <c r="A386" s="522" t="s">
        <v>1592</v>
      </c>
      <c r="B386" s="523">
        <v>45000</v>
      </c>
      <c r="C386" s="407"/>
      <c r="D386" s="483">
        <v>0</v>
      </c>
    </row>
    <row r="387" spans="1:4" s="258" customFormat="1" ht="14.25" x14ac:dyDescent="0.2">
      <c r="A387" s="522" t="s">
        <v>311</v>
      </c>
      <c r="B387" s="523">
        <v>30000</v>
      </c>
      <c r="C387" s="407"/>
      <c r="D387" s="483">
        <v>0</v>
      </c>
    </row>
    <row r="388" spans="1:4" s="258" customFormat="1" ht="14.25" x14ac:dyDescent="0.2">
      <c r="A388" s="522" t="s">
        <v>1593</v>
      </c>
      <c r="B388" s="523">
        <v>20000</v>
      </c>
      <c r="C388" s="407"/>
      <c r="D388" s="483">
        <v>0</v>
      </c>
    </row>
    <row r="389" spans="1:4" s="258" customFormat="1" ht="14.25" x14ac:dyDescent="0.2">
      <c r="A389" s="522" t="s">
        <v>742</v>
      </c>
      <c r="B389" s="523">
        <v>20000</v>
      </c>
      <c r="C389" s="407"/>
      <c r="D389" s="483">
        <v>0</v>
      </c>
    </row>
    <row r="390" spans="1:4" s="258" customFormat="1" ht="15" customHeight="1" x14ac:dyDescent="0.2">
      <c r="A390" s="522" t="s">
        <v>1594</v>
      </c>
      <c r="B390" s="523">
        <v>20000</v>
      </c>
      <c r="C390" s="407"/>
      <c r="D390" s="483">
        <v>0</v>
      </c>
    </row>
    <row r="391" spans="1:4" s="258" customFormat="1" ht="14.25" x14ac:dyDescent="0.2">
      <c r="A391" s="522" t="s">
        <v>1595</v>
      </c>
      <c r="B391" s="523">
        <v>20000</v>
      </c>
      <c r="C391" s="407"/>
      <c r="D391" s="483">
        <v>0</v>
      </c>
    </row>
    <row r="392" spans="1:4" s="258" customFormat="1" ht="14.25" x14ac:dyDescent="0.2">
      <c r="A392" s="522" t="s">
        <v>1596</v>
      </c>
      <c r="B392" s="523">
        <v>40000</v>
      </c>
      <c r="C392" s="407"/>
      <c r="D392" s="483">
        <v>0</v>
      </c>
    </row>
    <row r="393" spans="1:4" s="258" customFormat="1" ht="28.5" x14ac:dyDescent="0.2">
      <c r="A393" s="522" t="s">
        <v>1597</v>
      </c>
      <c r="B393" s="523">
        <v>20000</v>
      </c>
      <c r="C393" s="407"/>
      <c r="D393" s="483">
        <v>0</v>
      </c>
    </row>
    <row r="394" spans="1:4" s="258" customFormat="1" ht="14.25" x14ac:dyDescent="0.2">
      <c r="A394" s="522" t="s">
        <v>420</v>
      </c>
      <c r="B394" s="523">
        <v>23747.05</v>
      </c>
      <c r="C394" s="407"/>
      <c r="D394" s="483">
        <v>0</v>
      </c>
    </row>
    <row r="395" spans="1:4" s="258" customFormat="1" ht="14.25" x14ac:dyDescent="0.2">
      <c r="A395" s="522" t="s">
        <v>1598</v>
      </c>
      <c r="B395" s="523">
        <v>20000</v>
      </c>
      <c r="C395" s="407"/>
      <c r="D395" s="483">
        <v>0</v>
      </c>
    </row>
    <row r="396" spans="1:4" s="258" customFormat="1" ht="14.25" x14ac:dyDescent="0.2">
      <c r="A396" s="522" t="s">
        <v>473</v>
      </c>
      <c r="B396" s="523">
        <v>30000</v>
      </c>
      <c r="C396" s="407"/>
      <c r="D396" s="483">
        <v>0</v>
      </c>
    </row>
    <row r="397" spans="1:4" s="258" customFormat="1" ht="14.25" x14ac:dyDescent="0.2">
      <c r="A397" s="522" t="s">
        <v>1012</v>
      </c>
      <c r="B397" s="523">
        <v>50000</v>
      </c>
      <c r="C397" s="407"/>
      <c r="D397" s="483">
        <v>0</v>
      </c>
    </row>
    <row r="398" spans="1:4" s="258" customFormat="1" ht="14.25" x14ac:dyDescent="0.2">
      <c r="A398" s="522" t="s">
        <v>471</v>
      </c>
      <c r="B398" s="523">
        <v>85000</v>
      </c>
      <c r="C398" s="407"/>
      <c r="D398" s="483">
        <v>0</v>
      </c>
    </row>
    <row r="399" spans="1:4" s="258" customFormat="1" ht="14.25" x14ac:dyDescent="0.2">
      <c r="A399" s="522" t="s">
        <v>1015</v>
      </c>
      <c r="B399" s="523">
        <v>100000</v>
      </c>
      <c r="C399" s="407"/>
      <c r="D399" s="483">
        <v>0</v>
      </c>
    </row>
    <row r="400" spans="1:4" s="258" customFormat="1" ht="14.25" x14ac:dyDescent="0.2">
      <c r="A400" s="522" t="s">
        <v>316</v>
      </c>
      <c r="B400" s="523">
        <v>100000</v>
      </c>
      <c r="C400" s="407"/>
      <c r="D400" s="483">
        <v>0</v>
      </c>
    </row>
    <row r="401" spans="1:4" s="258" customFormat="1" ht="14.25" x14ac:dyDescent="0.2">
      <c r="A401" s="522" t="s">
        <v>472</v>
      </c>
      <c r="B401" s="523">
        <v>30000</v>
      </c>
      <c r="C401" s="407"/>
      <c r="D401" s="483">
        <v>0</v>
      </c>
    </row>
    <row r="402" spans="1:4" s="258" customFormat="1" ht="14.25" x14ac:dyDescent="0.2">
      <c r="A402" s="522" t="s">
        <v>740</v>
      </c>
      <c r="B402" s="523">
        <v>60000</v>
      </c>
      <c r="C402" s="407"/>
      <c r="D402" s="483">
        <v>0</v>
      </c>
    </row>
    <row r="403" spans="1:4" s="258" customFormat="1" ht="14.25" x14ac:dyDescent="0.2">
      <c r="A403" s="522" t="s">
        <v>1599</v>
      </c>
      <c r="B403" s="523">
        <v>50000</v>
      </c>
      <c r="C403" s="407"/>
      <c r="D403" s="483">
        <v>0</v>
      </c>
    </row>
    <row r="404" spans="1:4" s="258" customFormat="1" ht="14.25" x14ac:dyDescent="0.2">
      <c r="A404" s="522" t="s">
        <v>132</v>
      </c>
      <c r="B404" s="523">
        <v>50000</v>
      </c>
      <c r="C404" s="407"/>
      <c r="D404" s="483">
        <v>0</v>
      </c>
    </row>
    <row r="405" spans="1:4" s="258" customFormat="1" ht="14.25" x14ac:dyDescent="0.2">
      <c r="A405" s="522" t="s">
        <v>289</v>
      </c>
      <c r="B405" s="523">
        <v>100000</v>
      </c>
      <c r="C405" s="407"/>
      <c r="D405" s="483">
        <v>0</v>
      </c>
    </row>
    <row r="406" spans="1:4" s="258" customFormat="1" ht="14.25" x14ac:dyDescent="0.2">
      <c r="A406" s="522" t="s">
        <v>486</v>
      </c>
      <c r="B406" s="523">
        <v>320000</v>
      </c>
      <c r="C406" s="407"/>
      <c r="D406" s="483">
        <v>0</v>
      </c>
    </row>
    <row r="407" spans="1:4" s="258" customFormat="1" ht="14.25" x14ac:dyDescent="0.2">
      <c r="A407" s="522" t="s">
        <v>314</v>
      </c>
      <c r="B407" s="523">
        <v>60000</v>
      </c>
      <c r="C407" s="407"/>
      <c r="D407" s="483">
        <v>0</v>
      </c>
    </row>
    <row r="408" spans="1:4" s="258" customFormat="1" ht="14.25" x14ac:dyDescent="0.2">
      <c r="A408" s="522" t="s">
        <v>321</v>
      </c>
      <c r="B408" s="523">
        <v>30000</v>
      </c>
      <c r="C408" s="407"/>
      <c r="D408" s="483">
        <v>0</v>
      </c>
    </row>
    <row r="409" spans="1:4" s="258" customFormat="1" ht="14.25" x14ac:dyDescent="0.2">
      <c r="A409" s="522" t="s">
        <v>412</v>
      </c>
      <c r="B409" s="523">
        <v>20000</v>
      </c>
      <c r="C409" s="407"/>
      <c r="D409" s="483">
        <v>0</v>
      </c>
    </row>
    <row r="410" spans="1:4" s="258" customFormat="1" ht="14.25" x14ac:dyDescent="0.2">
      <c r="A410" s="522" t="s">
        <v>945</v>
      </c>
      <c r="B410" s="523">
        <v>40000</v>
      </c>
      <c r="C410" s="407"/>
      <c r="D410" s="483">
        <v>0</v>
      </c>
    </row>
    <row r="411" spans="1:4" s="258" customFormat="1" ht="14.25" x14ac:dyDescent="0.2">
      <c r="A411" s="522" t="s">
        <v>988</v>
      </c>
      <c r="B411" s="523">
        <v>50000</v>
      </c>
      <c r="C411" s="407"/>
      <c r="D411" s="483">
        <v>0</v>
      </c>
    </row>
    <row r="412" spans="1:4" s="258" customFormat="1" ht="15" thickBot="1" x14ac:dyDescent="0.25">
      <c r="A412" s="527" t="s">
        <v>848</v>
      </c>
      <c r="B412" s="528">
        <v>20000</v>
      </c>
      <c r="C412" s="407"/>
      <c r="D412" s="529">
        <v>0</v>
      </c>
    </row>
    <row r="413" spans="1:4" s="268" customFormat="1" ht="15" thickTop="1" x14ac:dyDescent="0.2">
      <c r="A413" s="442"/>
      <c r="B413" s="525"/>
      <c r="D413" s="526"/>
    </row>
    <row r="414" spans="1:4" ht="13.5" thickBot="1" x14ac:dyDescent="0.25">
      <c r="C414" s="34"/>
      <c r="D414" s="21" t="s">
        <v>2</v>
      </c>
    </row>
    <row r="415" spans="1:4" ht="14.25" thickTop="1" thickBot="1" x14ac:dyDescent="0.25">
      <c r="A415" s="244" t="s">
        <v>4</v>
      </c>
      <c r="B415" s="249" t="s">
        <v>5</v>
      </c>
      <c r="C415" s="37"/>
      <c r="D415" s="246" t="s">
        <v>13</v>
      </c>
    </row>
    <row r="416" spans="1:4" s="258" customFormat="1" ht="15" thickTop="1" x14ac:dyDescent="0.2">
      <c r="A416" s="522" t="s">
        <v>903</v>
      </c>
      <c r="B416" s="523">
        <v>100000</v>
      </c>
      <c r="C416" s="407"/>
      <c r="D416" s="483">
        <v>0</v>
      </c>
    </row>
    <row r="417" spans="1:4" s="258" customFormat="1" ht="14.25" x14ac:dyDescent="0.2">
      <c r="A417" s="522" t="s">
        <v>308</v>
      </c>
      <c r="B417" s="523">
        <v>150000</v>
      </c>
      <c r="C417" s="407"/>
      <c r="D417" s="483">
        <v>0</v>
      </c>
    </row>
    <row r="418" spans="1:4" s="258" customFormat="1" ht="28.5" x14ac:dyDescent="0.2">
      <c r="A418" s="522" t="s">
        <v>1600</v>
      </c>
      <c r="B418" s="523">
        <v>60000</v>
      </c>
      <c r="C418" s="407"/>
      <c r="D418" s="483">
        <v>0</v>
      </c>
    </row>
    <row r="419" spans="1:4" s="258" customFormat="1" ht="14.25" x14ac:dyDescent="0.2">
      <c r="A419" s="522" t="s">
        <v>915</v>
      </c>
      <c r="B419" s="523">
        <v>20000</v>
      </c>
      <c r="C419" s="407"/>
      <c r="D419" s="483">
        <v>0</v>
      </c>
    </row>
    <row r="420" spans="1:4" s="258" customFormat="1" ht="14.25" x14ac:dyDescent="0.2">
      <c r="A420" s="522" t="s">
        <v>852</v>
      </c>
      <c r="B420" s="523">
        <v>20000</v>
      </c>
      <c r="C420" s="407"/>
      <c r="D420" s="483">
        <v>0</v>
      </c>
    </row>
    <row r="421" spans="1:4" s="258" customFormat="1" ht="14.25" x14ac:dyDescent="0.2">
      <c r="A421" s="522" t="s">
        <v>310</v>
      </c>
      <c r="B421" s="523">
        <v>20000</v>
      </c>
      <c r="C421" s="407"/>
      <c r="D421" s="483">
        <v>0</v>
      </c>
    </row>
    <row r="422" spans="1:4" s="258" customFormat="1" ht="28.5" x14ac:dyDescent="0.2">
      <c r="A422" s="522" t="s">
        <v>1601</v>
      </c>
      <c r="B422" s="523">
        <v>50000</v>
      </c>
      <c r="C422" s="407"/>
      <c r="D422" s="483">
        <v>0</v>
      </c>
    </row>
    <row r="423" spans="1:4" s="258" customFormat="1" ht="28.5" x14ac:dyDescent="0.2">
      <c r="A423" s="522" t="s">
        <v>1602</v>
      </c>
      <c r="B423" s="523">
        <v>100000</v>
      </c>
      <c r="C423" s="407"/>
      <c r="D423" s="483">
        <v>0</v>
      </c>
    </row>
    <row r="424" spans="1:4" s="258" customFormat="1" ht="14.25" x14ac:dyDescent="0.2">
      <c r="A424" s="522" t="s">
        <v>1603</v>
      </c>
      <c r="B424" s="523">
        <v>50000</v>
      </c>
      <c r="C424" s="407"/>
      <c r="D424" s="483">
        <v>0</v>
      </c>
    </row>
    <row r="425" spans="1:4" s="258" customFormat="1" ht="14.25" x14ac:dyDescent="0.2">
      <c r="A425" s="522" t="s">
        <v>1604</v>
      </c>
      <c r="B425" s="523">
        <v>30000</v>
      </c>
      <c r="C425" s="407"/>
      <c r="D425" s="483">
        <v>0</v>
      </c>
    </row>
    <row r="426" spans="1:4" s="258" customFormat="1" ht="28.5" x14ac:dyDescent="0.2">
      <c r="A426" s="522" t="s">
        <v>1605</v>
      </c>
      <c r="B426" s="523">
        <v>30000</v>
      </c>
      <c r="C426" s="407"/>
      <c r="D426" s="483">
        <v>0</v>
      </c>
    </row>
    <row r="427" spans="1:4" s="258" customFormat="1" ht="14.25" x14ac:dyDescent="0.2">
      <c r="A427" s="522" t="s">
        <v>1606</v>
      </c>
      <c r="B427" s="523">
        <v>20000</v>
      </c>
      <c r="C427" s="407"/>
      <c r="D427" s="483">
        <v>0</v>
      </c>
    </row>
    <row r="428" spans="1:4" s="258" customFormat="1" ht="14.25" x14ac:dyDescent="0.2">
      <c r="A428" s="522" t="s">
        <v>1607</v>
      </c>
      <c r="B428" s="523">
        <v>20000</v>
      </c>
      <c r="C428" s="407"/>
      <c r="D428" s="483">
        <v>0</v>
      </c>
    </row>
    <row r="429" spans="1:4" s="258" customFormat="1" ht="14.25" x14ac:dyDescent="0.2">
      <c r="A429" s="522" t="s">
        <v>1608</v>
      </c>
      <c r="B429" s="523">
        <v>20000</v>
      </c>
      <c r="C429" s="407"/>
      <c r="D429" s="483">
        <v>0</v>
      </c>
    </row>
    <row r="430" spans="1:4" s="258" customFormat="1" ht="14.25" x14ac:dyDescent="0.2">
      <c r="A430" s="522" t="s">
        <v>1609</v>
      </c>
      <c r="B430" s="523">
        <v>25000</v>
      </c>
      <c r="C430" s="407"/>
      <c r="D430" s="483">
        <v>0</v>
      </c>
    </row>
    <row r="431" spans="1:4" s="258" customFormat="1" ht="14.25" x14ac:dyDescent="0.2">
      <c r="A431" s="522" t="s">
        <v>233</v>
      </c>
      <c r="B431" s="523">
        <v>100000</v>
      </c>
      <c r="C431" s="407"/>
      <c r="D431" s="483">
        <v>0</v>
      </c>
    </row>
    <row r="432" spans="1:4" s="258" customFormat="1" ht="28.5" x14ac:dyDescent="0.2">
      <c r="A432" s="522" t="s">
        <v>1610</v>
      </c>
      <c r="B432" s="523">
        <v>20000</v>
      </c>
      <c r="C432" s="407"/>
      <c r="D432" s="483">
        <v>0</v>
      </c>
    </row>
    <row r="433" spans="1:4" s="258" customFormat="1" ht="28.5" x14ac:dyDescent="0.2">
      <c r="A433" s="522" t="s">
        <v>1291</v>
      </c>
      <c r="B433" s="523">
        <v>110000</v>
      </c>
      <c r="C433" s="407"/>
      <c r="D433" s="483">
        <v>0</v>
      </c>
    </row>
    <row r="434" spans="1:4" s="258" customFormat="1" ht="20.25" customHeight="1" x14ac:dyDescent="0.2">
      <c r="A434" s="522" t="s">
        <v>1611</v>
      </c>
      <c r="B434" s="523">
        <v>60000</v>
      </c>
      <c r="C434" s="407"/>
      <c r="D434" s="483">
        <v>0</v>
      </c>
    </row>
    <row r="435" spans="1:4" s="258" customFormat="1" ht="28.5" x14ac:dyDescent="0.2">
      <c r="A435" s="522" t="s">
        <v>1612</v>
      </c>
      <c r="B435" s="523">
        <v>20000</v>
      </c>
      <c r="C435" s="407"/>
      <c r="D435" s="483">
        <v>0</v>
      </c>
    </row>
    <row r="436" spans="1:4" s="258" customFormat="1" ht="14.25" x14ac:dyDescent="0.2">
      <c r="A436" s="522" t="s">
        <v>1613</v>
      </c>
      <c r="B436" s="523">
        <v>30000</v>
      </c>
      <c r="C436" s="407"/>
      <c r="D436" s="483">
        <v>0</v>
      </c>
    </row>
    <row r="437" spans="1:4" s="258" customFormat="1" ht="14.25" x14ac:dyDescent="0.2">
      <c r="A437" s="522" t="s">
        <v>1614</v>
      </c>
      <c r="B437" s="523">
        <v>25000</v>
      </c>
      <c r="C437" s="407"/>
      <c r="D437" s="483">
        <v>0</v>
      </c>
    </row>
    <row r="438" spans="1:4" s="258" customFormat="1" ht="14.25" x14ac:dyDescent="0.2">
      <c r="A438" s="522" t="s">
        <v>902</v>
      </c>
      <c r="B438" s="523">
        <v>0</v>
      </c>
      <c r="C438" s="407"/>
      <c r="D438" s="483">
        <v>0</v>
      </c>
    </row>
    <row r="439" spans="1:4" s="258" customFormat="1" ht="14.25" x14ac:dyDescent="0.2">
      <c r="A439" s="522" t="s">
        <v>1615</v>
      </c>
      <c r="B439" s="523">
        <v>70000</v>
      </c>
      <c r="C439" s="407"/>
      <c r="D439" s="483">
        <v>0</v>
      </c>
    </row>
    <row r="440" spans="1:4" s="258" customFormat="1" ht="14.25" x14ac:dyDescent="0.2">
      <c r="A440" s="522" t="s">
        <v>738</v>
      </c>
      <c r="B440" s="523">
        <v>25000</v>
      </c>
      <c r="C440" s="407"/>
      <c r="D440" s="483">
        <v>0</v>
      </c>
    </row>
    <row r="441" spans="1:4" s="258" customFormat="1" ht="14.25" x14ac:dyDescent="0.2">
      <c r="A441" s="522" t="s">
        <v>327</v>
      </c>
      <c r="B441" s="523">
        <v>11783</v>
      </c>
      <c r="C441" s="407"/>
      <c r="D441" s="483">
        <v>0</v>
      </c>
    </row>
    <row r="442" spans="1:4" s="258" customFormat="1" ht="14.25" x14ac:dyDescent="0.2">
      <c r="A442" s="522" t="s">
        <v>469</v>
      </c>
      <c r="B442" s="523">
        <v>30000</v>
      </c>
      <c r="C442" s="407"/>
      <c r="D442" s="483">
        <v>0</v>
      </c>
    </row>
    <row r="443" spans="1:4" s="258" customFormat="1" ht="14.25" x14ac:dyDescent="0.2">
      <c r="A443" s="522" t="s">
        <v>136</v>
      </c>
      <c r="B443" s="523">
        <v>20000</v>
      </c>
      <c r="C443" s="407"/>
      <c r="D443" s="483">
        <v>0</v>
      </c>
    </row>
    <row r="444" spans="1:4" s="258" customFormat="1" ht="14.25" x14ac:dyDescent="0.2">
      <c r="A444" s="522" t="s">
        <v>853</v>
      </c>
      <c r="B444" s="523">
        <v>20000</v>
      </c>
      <c r="C444" s="407"/>
      <c r="D444" s="483">
        <v>0</v>
      </c>
    </row>
    <row r="445" spans="1:4" s="258" customFormat="1" ht="14.25" x14ac:dyDescent="0.2">
      <c r="A445" s="522" t="s">
        <v>430</v>
      </c>
      <c r="B445" s="523">
        <v>30000</v>
      </c>
      <c r="C445" s="407"/>
      <c r="D445" s="483">
        <v>0</v>
      </c>
    </row>
    <row r="446" spans="1:4" s="258" customFormat="1" ht="14.25" x14ac:dyDescent="0.2">
      <c r="A446" s="522" t="s">
        <v>405</v>
      </c>
      <c r="B446" s="523">
        <v>30000</v>
      </c>
      <c r="C446" s="407"/>
      <c r="D446" s="483">
        <v>0</v>
      </c>
    </row>
    <row r="447" spans="1:4" s="258" customFormat="1" ht="14.25" x14ac:dyDescent="0.2">
      <c r="A447" s="522" t="s">
        <v>468</v>
      </c>
      <c r="B447" s="523">
        <v>20000</v>
      </c>
      <c r="C447" s="407"/>
      <c r="D447" s="483">
        <v>0</v>
      </c>
    </row>
    <row r="448" spans="1:4" s="258" customFormat="1" ht="14.25" x14ac:dyDescent="0.2">
      <c r="A448" s="522" t="s">
        <v>1616</v>
      </c>
      <c r="B448" s="523">
        <v>50000</v>
      </c>
      <c r="C448" s="407"/>
      <c r="D448" s="483">
        <v>0</v>
      </c>
    </row>
    <row r="449" spans="1:4" s="258" customFormat="1" ht="14.25" x14ac:dyDescent="0.2">
      <c r="A449" s="524" t="s">
        <v>487</v>
      </c>
      <c r="B449" s="517">
        <v>70000</v>
      </c>
      <c r="C449" s="407"/>
      <c r="D449" s="483">
        <v>0</v>
      </c>
    </row>
    <row r="450" spans="1:4" s="258" customFormat="1" ht="15" thickBot="1" x14ac:dyDescent="0.25">
      <c r="A450" s="524" t="s">
        <v>1617</v>
      </c>
      <c r="B450" s="517">
        <v>80000</v>
      </c>
      <c r="C450" s="407"/>
      <c r="D450" s="483">
        <v>0</v>
      </c>
    </row>
    <row r="451" spans="1:4" s="258" customFormat="1" ht="16.5" thickTop="1" thickBot="1" x14ac:dyDescent="0.3">
      <c r="A451" s="317" t="s">
        <v>6</v>
      </c>
      <c r="B451" s="413">
        <f>SUM(B199:B450)</f>
        <v>14284153.65</v>
      </c>
      <c r="C451" s="407"/>
      <c r="D451" s="319">
        <f>SUM(D199:D450)</f>
        <v>51708.84</v>
      </c>
    </row>
    <row r="452" spans="1:4" ht="13.5" thickTop="1" x14ac:dyDescent="0.2">
      <c r="A452" s="31"/>
      <c r="B452" s="16"/>
      <c r="C452" s="30"/>
      <c r="D452" s="19"/>
    </row>
    <row r="453" spans="1:4" x14ac:dyDescent="0.2">
      <c r="A453" s="31"/>
      <c r="B453" s="16"/>
      <c r="C453" s="30"/>
      <c r="D453" s="19"/>
    </row>
    <row r="454" spans="1:4" x14ac:dyDescent="0.2">
      <c r="A454" s="31"/>
      <c r="B454" s="16"/>
      <c r="C454" s="30"/>
      <c r="D454" s="19"/>
    </row>
    <row r="455" spans="1:4" x14ac:dyDescent="0.2">
      <c r="A455" s="31"/>
      <c r="B455" s="16"/>
      <c r="C455" s="30"/>
      <c r="D455" s="19"/>
    </row>
    <row r="456" spans="1:4" x14ac:dyDescent="0.2">
      <c r="A456" s="31"/>
      <c r="B456" s="16"/>
      <c r="C456" s="30"/>
      <c r="D456" s="19"/>
    </row>
    <row r="457" spans="1:4" x14ac:dyDescent="0.2">
      <c r="A457" s="31"/>
      <c r="B457" s="16"/>
      <c r="C457" s="30"/>
      <c r="D457" s="19"/>
    </row>
    <row r="458" spans="1:4" x14ac:dyDescent="0.2">
      <c r="A458" s="31"/>
      <c r="B458" s="16"/>
      <c r="C458" s="30"/>
      <c r="D458" s="19"/>
    </row>
    <row r="459" spans="1:4" x14ac:dyDescent="0.2">
      <c r="A459" s="31"/>
      <c r="B459" s="16"/>
      <c r="C459" s="30"/>
      <c r="D459" s="19"/>
    </row>
    <row r="460" spans="1:4" x14ac:dyDescent="0.2">
      <c r="A460" s="31"/>
      <c r="B460" s="16"/>
      <c r="C460" s="30"/>
      <c r="D460" s="19"/>
    </row>
    <row r="461" spans="1:4" ht="15" x14ac:dyDescent="0.25">
      <c r="A461" s="643" t="s">
        <v>1618</v>
      </c>
      <c r="B461" s="644"/>
      <c r="C461" s="30"/>
      <c r="D461" s="19"/>
    </row>
    <row r="462" spans="1:4" ht="13.5" thickBot="1" x14ac:dyDescent="0.25">
      <c r="C462" s="34"/>
      <c r="D462" s="21" t="s">
        <v>2</v>
      </c>
    </row>
    <row r="463" spans="1:4" ht="14.25" thickTop="1" thickBot="1" x14ac:dyDescent="0.25">
      <c r="A463" s="244" t="s">
        <v>4</v>
      </c>
      <c r="B463" s="249" t="s">
        <v>5</v>
      </c>
      <c r="C463" s="37"/>
      <c r="D463" s="246" t="s">
        <v>13</v>
      </c>
    </row>
    <row r="464" spans="1:4" s="258" customFormat="1" ht="15" thickTop="1" x14ac:dyDescent="0.2">
      <c r="A464" s="531" t="s">
        <v>1619</v>
      </c>
      <c r="B464" s="532">
        <v>1000000</v>
      </c>
      <c r="C464" s="407"/>
      <c r="D464" s="408">
        <v>0</v>
      </c>
    </row>
    <row r="465" spans="1:4" s="258" customFormat="1" ht="14.25" x14ac:dyDescent="0.2">
      <c r="A465" s="533" t="s">
        <v>1620</v>
      </c>
      <c r="B465" s="510">
        <v>900000</v>
      </c>
      <c r="C465" s="407"/>
      <c r="D465" s="483">
        <v>0</v>
      </c>
    </row>
    <row r="466" spans="1:4" s="258" customFormat="1" ht="14.25" x14ac:dyDescent="0.2">
      <c r="A466" s="533" t="s">
        <v>1621</v>
      </c>
      <c r="B466" s="510">
        <v>500000</v>
      </c>
      <c r="C466" s="407"/>
      <c r="D466" s="483">
        <v>0</v>
      </c>
    </row>
    <row r="467" spans="1:4" s="258" customFormat="1" ht="14.25" x14ac:dyDescent="0.2">
      <c r="A467" s="533" t="s">
        <v>1498</v>
      </c>
      <c r="B467" s="510">
        <v>600000</v>
      </c>
      <c r="C467" s="407"/>
      <c r="D467" s="483">
        <v>0</v>
      </c>
    </row>
    <row r="468" spans="1:4" s="258" customFormat="1" ht="14.25" x14ac:dyDescent="0.2">
      <c r="A468" s="533" t="s">
        <v>1622</v>
      </c>
      <c r="B468" s="510">
        <v>700000</v>
      </c>
      <c r="C468" s="407"/>
      <c r="D468" s="483">
        <v>0</v>
      </c>
    </row>
    <row r="469" spans="1:4" s="258" customFormat="1" ht="14.25" x14ac:dyDescent="0.2">
      <c r="A469" s="533" t="s">
        <v>1623</v>
      </c>
      <c r="B469" s="510">
        <v>1000000</v>
      </c>
      <c r="C469" s="407"/>
      <c r="D469" s="483">
        <v>0</v>
      </c>
    </row>
    <row r="470" spans="1:4" s="258" customFormat="1" ht="14.25" x14ac:dyDescent="0.2">
      <c r="A470" s="533" t="s">
        <v>1624</v>
      </c>
      <c r="B470" s="510">
        <v>300000</v>
      </c>
      <c r="C470" s="407"/>
      <c r="D470" s="483">
        <v>0</v>
      </c>
    </row>
    <row r="471" spans="1:4" s="258" customFormat="1" ht="28.5" x14ac:dyDescent="0.2">
      <c r="A471" s="533" t="s">
        <v>1625</v>
      </c>
      <c r="B471" s="510">
        <v>1000000</v>
      </c>
      <c r="C471" s="407"/>
      <c r="D471" s="483">
        <v>0</v>
      </c>
    </row>
    <row r="472" spans="1:4" s="258" customFormat="1" ht="14.25" x14ac:dyDescent="0.2">
      <c r="A472" s="533" t="s">
        <v>1626</v>
      </c>
      <c r="B472" s="510">
        <v>800000</v>
      </c>
      <c r="C472" s="407"/>
      <c r="D472" s="483">
        <v>0</v>
      </c>
    </row>
    <row r="473" spans="1:4" s="258" customFormat="1" ht="14.25" x14ac:dyDescent="0.2">
      <c r="A473" s="533" t="s">
        <v>1627</v>
      </c>
      <c r="B473" s="510">
        <v>300000</v>
      </c>
      <c r="C473" s="407"/>
      <c r="D473" s="483">
        <v>0</v>
      </c>
    </row>
    <row r="474" spans="1:4" s="258" customFormat="1" ht="14.25" x14ac:dyDescent="0.2">
      <c r="A474" s="533" t="s">
        <v>1628</v>
      </c>
      <c r="B474" s="510">
        <v>400000</v>
      </c>
      <c r="C474" s="407"/>
      <c r="D474" s="483">
        <v>0</v>
      </c>
    </row>
    <row r="475" spans="1:4" s="258" customFormat="1" ht="14.25" x14ac:dyDescent="0.2">
      <c r="A475" s="533" t="s">
        <v>1629</v>
      </c>
      <c r="B475" s="510">
        <v>600000</v>
      </c>
      <c r="C475" s="407"/>
      <c r="D475" s="483">
        <v>0</v>
      </c>
    </row>
    <row r="476" spans="1:4" s="258" customFormat="1" ht="14.25" x14ac:dyDescent="0.2">
      <c r="A476" s="533" t="s">
        <v>1630</v>
      </c>
      <c r="B476" s="510">
        <v>700000</v>
      </c>
      <c r="C476" s="407"/>
      <c r="D476" s="483">
        <v>0</v>
      </c>
    </row>
    <row r="477" spans="1:4" s="258" customFormat="1" ht="14.25" x14ac:dyDescent="0.2">
      <c r="A477" s="533" t="s">
        <v>233</v>
      </c>
      <c r="B477" s="510">
        <v>1000000</v>
      </c>
      <c r="C477" s="407"/>
      <c r="D477" s="483">
        <v>0</v>
      </c>
    </row>
    <row r="478" spans="1:4" s="258" customFormat="1" ht="15" thickBot="1" x14ac:dyDescent="0.25">
      <c r="A478" s="533" t="s">
        <v>1631</v>
      </c>
      <c r="B478" s="510">
        <v>300000</v>
      </c>
      <c r="C478" s="407"/>
      <c r="D478" s="483">
        <v>0</v>
      </c>
    </row>
    <row r="479" spans="1:4" s="258" customFormat="1" ht="16.5" thickTop="1" thickBot="1" x14ac:dyDescent="0.3">
      <c r="A479" s="317" t="s">
        <v>6</v>
      </c>
      <c r="B479" s="413">
        <f>SUM(B464:B478)</f>
        <v>10100000</v>
      </c>
      <c r="C479" s="407"/>
      <c r="D479" s="319">
        <f>SUM(D464:D478)</f>
        <v>0</v>
      </c>
    </row>
    <row r="480" spans="1:4" s="258" customFormat="1" ht="15.75" thickTop="1" x14ac:dyDescent="0.25">
      <c r="A480" s="268"/>
      <c r="B480" s="368"/>
      <c r="C480" s="268"/>
      <c r="D480" s="443"/>
    </row>
    <row r="481" spans="1:4" s="258" customFormat="1" ht="15" x14ac:dyDescent="0.25">
      <c r="A481" s="268"/>
      <c r="B481" s="368"/>
      <c r="C481" s="268"/>
      <c r="D481" s="443"/>
    </row>
    <row r="482" spans="1:4" s="258" customFormat="1" ht="15" x14ac:dyDescent="0.25">
      <c r="A482" s="268" t="s">
        <v>1632</v>
      </c>
      <c r="B482" s="368"/>
      <c r="C482" s="268"/>
      <c r="D482" s="443"/>
    </row>
    <row r="483" spans="1:4" s="258" customFormat="1" ht="15" x14ac:dyDescent="0.25">
      <c r="A483" s="643" t="s">
        <v>1633</v>
      </c>
      <c r="B483" s="644"/>
      <c r="C483" s="268"/>
      <c r="D483" s="443"/>
    </row>
    <row r="484" spans="1:4" ht="13.5" thickBot="1" x14ac:dyDescent="0.25">
      <c r="C484" s="34"/>
      <c r="D484" s="21" t="s">
        <v>2</v>
      </c>
    </row>
    <row r="485" spans="1:4" ht="14.25" thickTop="1" thickBot="1" x14ac:dyDescent="0.25">
      <c r="A485" s="244" t="s">
        <v>4</v>
      </c>
      <c r="B485" s="249" t="s">
        <v>5</v>
      </c>
      <c r="C485" s="37"/>
      <c r="D485" s="246" t="s">
        <v>13</v>
      </c>
    </row>
    <row r="486" spans="1:4" s="258" customFormat="1" ht="15" thickTop="1" x14ac:dyDescent="0.2">
      <c r="A486" s="531" t="s">
        <v>1634</v>
      </c>
      <c r="B486" s="532">
        <v>240000</v>
      </c>
      <c r="C486" s="407"/>
      <c r="D486" s="408">
        <v>0</v>
      </c>
    </row>
    <row r="487" spans="1:4" s="258" customFormat="1" ht="14.25" x14ac:dyDescent="0.2">
      <c r="A487" s="533" t="s">
        <v>1053</v>
      </c>
      <c r="B487" s="510">
        <v>2000000</v>
      </c>
      <c r="C487" s="407"/>
      <c r="D487" s="408">
        <v>0</v>
      </c>
    </row>
    <row r="488" spans="1:4" s="258" customFormat="1" ht="14.25" x14ac:dyDescent="0.2">
      <c r="A488" s="533" t="s">
        <v>1635</v>
      </c>
      <c r="B488" s="510">
        <v>15000</v>
      </c>
      <c r="C488" s="407"/>
      <c r="D488" s="483">
        <v>0</v>
      </c>
    </row>
    <row r="489" spans="1:4" s="258" customFormat="1" ht="14.25" x14ac:dyDescent="0.2">
      <c r="A489" s="533" t="s">
        <v>1636</v>
      </c>
      <c r="B489" s="510">
        <v>60000</v>
      </c>
      <c r="C489" s="407"/>
      <c r="D489" s="483">
        <v>0</v>
      </c>
    </row>
    <row r="490" spans="1:4" s="258" customFormat="1" ht="14.25" x14ac:dyDescent="0.2">
      <c r="A490" s="533" t="s">
        <v>1637</v>
      </c>
      <c r="B490" s="510">
        <v>80000</v>
      </c>
      <c r="C490" s="407"/>
      <c r="D490" s="483">
        <v>0</v>
      </c>
    </row>
    <row r="491" spans="1:4" s="258" customFormat="1" ht="14.25" x14ac:dyDescent="0.2">
      <c r="A491" s="533" t="s">
        <v>1638</v>
      </c>
      <c r="B491" s="510">
        <v>1100000</v>
      </c>
      <c r="C491" s="407"/>
      <c r="D491" s="483">
        <v>0</v>
      </c>
    </row>
    <row r="492" spans="1:4" s="258" customFormat="1" ht="14.25" x14ac:dyDescent="0.2">
      <c r="A492" s="533" t="s">
        <v>1639</v>
      </c>
      <c r="B492" s="510">
        <v>50000</v>
      </c>
      <c r="C492" s="407"/>
      <c r="D492" s="483">
        <v>0</v>
      </c>
    </row>
    <row r="493" spans="1:4" s="258" customFormat="1" ht="14.25" x14ac:dyDescent="0.2">
      <c r="A493" s="533" t="s">
        <v>1640</v>
      </c>
      <c r="B493" s="510">
        <v>200000</v>
      </c>
      <c r="C493" s="407"/>
      <c r="D493" s="483">
        <v>0</v>
      </c>
    </row>
    <row r="494" spans="1:4" s="258" customFormat="1" ht="28.5" x14ac:dyDescent="0.2">
      <c r="A494" s="533" t="s">
        <v>1641</v>
      </c>
      <c r="B494" s="510">
        <v>100000</v>
      </c>
      <c r="C494" s="407"/>
      <c r="D494" s="483">
        <v>0</v>
      </c>
    </row>
    <row r="495" spans="1:4" s="258" customFormat="1" ht="14.25" x14ac:dyDescent="0.2">
      <c r="A495" s="533" t="s">
        <v>1642</v>
      </c>
      <c r="B495" s="510">
        <v>20000</v>
      </c>
      <c r="C495" s="407"/>
      <c r="D495" s="483">
        <v>0</v>
      </c>
    </row>
    <row r="496" spans="1:4" s="258" customFormat="1" ht="14.25" x14ac:dyDescent="0.2">
      <c r="A496" s="533" t="s">
        <v>1643</v>
      </c>
      <c r="B496" s="510">
        <v>20000</v>
      </c>
      <c r="C496" s="407"/>
      <c r="D496" s="483">
        <v>0</v>
      </c>
    </row>
    <row r="497" spans="1:4" s="258" customFormat="1" ht="14.25" x14ac:dyDescent="0.2">
      <c r="A497" s="533" t="s">
        <v>1054</v>
      </c>
      <c r="B497" s="510">
        <v>25000</v>
      </c>
      <c r="C497" s="407"/>
      <c r="D497" s="483">
        <v>0</v>
      </c>
    </row>
    <row r="498" spans="1:4" s="258" customFormat="1" ht="14.25" x14ac:dyDescent="0.2">
      <c r="A498" s="533" t="s">
        <v>1644</v>
      </c>
      <c r="B498" s="510">
        <v>25000</v>
      </c>
      <c r="C498" s="407"/>
      <c r="D498" s="483">
        <v>0</v>
      </c>
    </row>
    <row r="499" spans="1:4" s="258" customFormat="1" ht="14.25" x14ac:dyDescent="0.2">
      <c r="A499" s="533" t="s">
        <v>1645</v>
      </c>
      <c r="B499" s="510">
        <v>535000</v>
      </c>
      <c r="C499" s="407"/>
      <c r="D499" s="483">
        <v>0</v>
      </c>
    </row>
    <row r="500" spans="1:4" s="258" customFormat="1" ht="14.25" x14ac:dyDescent="0.2">
      <c r="A500" s="533" t="s">
        <v>1646</v>
      </c>
      <c r="B500" s="510">
        <v>20000</v>
      </c>
      <c r="C500" s="407"/>
      <c r="D500" s="483">
        <v>0</v>
      </c>
    </row>
    <row r="501" spans="1:4" s="258" customFormat="1" ht="14.25" x14ac:dyDescent="0.2">
      <c r="A501" s="533" t="s">
        <v>1647</v>
      </c>
      <c r="B501" s="510">
        <v>60000</v>
      </c>
      <c r="C501" s="407"/>
      <c r="D501" s="483">
        <v>0</v>
      </c>
    </row>
    <row r="502" spans="1:4" s="258" customFormat="1" ht="14.25" x14ac:dyDescent="0.2">
      <c r="A502" s="533" t="s">
        <v>1648</v>
      </c>
      <c r="B502" s="510">
        <v>10000</v>
      </c>
      <c r="C502" s="407"/>
      <c r="D502" s="483">
        <v>0</v>
      </c>
    </row>
    <row r="503" spans="1:4" s="258" customFormat="1" ht="14.25" x14ac:dyDescent="0.2">
      <c r="A503" s="533" t="s">
        <v>1649</v>
      </c>
      <c r="B503" s="510">
        <v>10000</v>
      </c>
      <c r="C503" s="407"/>
      <c r="D503" s="483">
        <v>0</v>
      </c>
    </row>
    <row r="504" spans="1:4" s="258" customFormat="1" ht="14.25" x14ac:dyDescent="0.2">
      <c r="A504" s="533" t="s">
        <v>1650</v>
      </c>
      <c r="B504" s="510">
        <v>35000</v>
      </c>
      <c r="C504" s="407"/>
      <c r="D504" s="483">
        <v>0</v>
      </c>
    </row>
    <row r="505" spans="1:4" s="258" customFormat="1" ht="14.25" x14ac:dyDescent="0.2">
      <c r="A505" s="533" t="s">
        <v>1651</v>
      </c>
      <c r="B505" s="510">
        <v>25000</v>
      </c>
      <c r="C505" s="407"/>
      <c r="D505" s="483">
        <v>0</v>
      </c>
    </row>
    <row r="506" spans="1:4" s="258" customFormat="1" ht="14.25" x14ac:dyDescent="0.2">
      <c r="A506" s="533" t="s">
        <v>1652</v>
      </c>
      <c r="B506" s="510">
        <v>5000</v>
      </c>
      <c r="C506" s="407"/>
      <c r="D506" s="483">
        <v>0</v>
      </c>
    </row>
    <row r="507" spans="1:4" s="258" customFormat="1" ht="14.25" x14ac:dyDescent="0.2">
      <c r="A507" s="533" t="s">
        <v>1653</v>
      </c>
      <c r="B507" s="510">
        <v>25000</v>
      </c>
      <c r="C507" s="407"/>
      <c r="D507" s="483">
        <v>0</v>
      </c>
    </row>
    <row r="508" spans="1:4" s="258" customFormat="1" ht="14.25" x14ac:dyDescent="0.2">
      <c r="A508" s="533" t="s">
        <v>1654</v>
      </c>
      <c r="B508" s="510">
        <v>20000</v>
      </c>
      <c r="C508" s="407"/>
      <c r="D508" s="483">
        <v>0</v>
      </c>
    </row>
    <row r="509" spans="1:4" s="258" customFormat="1" ht="14.25" x14ac:dyDescent="0.2">
      <c r="A509" s="533" t="s">
        <v>1655</v>
      </c>
      <c r="B509" s="510">
        <v>10000</v>
      </c>
      <c r="C509" s="407"/>
      <c r="D509" s="483">
        <v>10000</v>
      </c>
    </row>
    <row r="510" spans="1:4" s="258" customFormat="1" ht="14.25" x14ac:dyDescent="0.2">
      <c r="A510" s="533" t="s">
        <v>1656</v>
      </c>
      <c r="B510" s="510">
        <v>10000</v>
      </c>
      <c r="C510" s="407"/>
      <c r="D510" s="483">
        <v>0</v>
      </c>
    </row>
    <row r="511" spans="1:4" s="258" customFormat="1" ht="14.25" x14ac:dyDescent="0.2">
      <c r="A511" s="533" t="s">
        <v>1657</v>
      </c>
      <c r="B511" s="510">
        <v>30000</v>
      </c>
      <c r="C511" s="407"/>
      <c r="D511" s="483">
        <v>0</v>
      </c>
    </row>
    <row r="512" spans="1:4" s="258" customFormat="1" ht="15" thickBot="1" x14ac:dyDescent="0.25">
      <c r="A512" s="539" t="s">
        <v>1658</v>
      </c>
      <c r="B512" s="540">
        <v>15000</v>
      </c>
      <c r="C512" s="407"/>
      <c r="D512" s="529">
        <v>0</v>
      </c>
    </row>
    <row r="513" spans="1:4" s="258" customFormat="1" ht="15.75" customHeight="1" thickTop="1" x14ac:dyDescent="0.2"/>
    <row r="514" spans="1:4" ht="13.5" thickBot="1" x14ac:dyDescent="0.25">
      <c r="C514" s="34"/>
      <c r="D514" s="21" t="s">
        <v>2</v>
      </c>
    </row>
    <row r="515" spans="1:4" ht="14.25" thickTop="1" thickBot="1" x14ac:dyDescent="0.25">
      <c r="A515" s="244" t="s">
        <v>4</v>
      </c>
      <c r="B515" s="249" t="s">
        <v>5</v>
      </c>
      <c r="C515" s="37"/>
      <c r="D515" s="246" t="s">
        <v>13</v>
      </c>
    </row>
    <row r="516" spans="1:4" s="268" customFormat="1" ht="15" thickTop="1" x14ac:dyDescent="0.2">
      <c r="A516" s="536" t="s">
        <v>1659</v>
      </c>
      <c r="B516" s="537">
        <v>15000</v>
      </c>
      <c r="C516" s="407"/>
      <c r="D516" s="538">
        <v>0</v>
      </c>
    </row>
    <row r="517" spans="1:4" s="258" customFormat="1" ht="14.25" x14ac:dyDescent="0.2">
      <c r="A517" s="533" t="s">
        <v>1660</v>
      </c>
      <c r="B517" s="510">
        <v>10000</v>
      </c>
      <c r="C517" s="407"/>
      <c r="D517" s="483">
        <v>0</v>
      </c>
    </row>
    <row r="518" spans="1:4" s="258" customFormat="1" ht="14.25" x14ac:dyDescent="0.2">
      <c r="A518" s="533" t="s">
        <v>1661</v>
      </c>
      <c r="B518" s="510">
        <v>25000</v>
      </c>
      <c r="C518" s="407"/>
      <c r="D518" s="483">
        <v>0</v>
      </c>
    </row>
    <row r="519" spans="1:4" s="258" customFormat="1" ht="14.25" x14ac:dyDescent="0.2">
      <c r="A519" s="533" t="s">
        <v>1662</v>
      </c>
      <c r="B519" s="510">
        <v>30000</v>
      </c>
      <c r="C519" s="407"/>
      <c r="D519" s="483">
        <v>0</v>
      </c>
    </row>
    <row r="520" spans="1:4" s="258" customFormat="1" ht="14.25" x14ac:dyDescent="0.2">
      <c r="A520" s="533" t="s">
        <v>1663</v>
      </c>
      <c r="B520" s="510">
        <v>25000</v>
      </c>
      <c r="C520" s="407"/>
      <c r="D520" s="483">
        <v>0</v>
      </c>
    </row>
    <row r="521" spans="1:4" s="258" customFormat="1" ht="14.25" x14ac:dyDescent="0.2">
      <c r="A521" s="533" t="s">
        <v>1664</v>
      </c>
      <c r="B521" s="510">
        <v>15000</v>
      </c>
      <c r="C521" s="407"/>
      <c r="D521" s="483">
        <v>0</v>
      </c>
    </row>
    <row r="522" spans="1:4" s="258" customFormat="1" ht="28.5" x14ac:dyDescent="0.2">
      <c r="A522" s="533" t="s">
        <v>1665</v>
      </c>
      <c r="B522" s="510">
        <v>30000</v>
      </c>
      <c r="C522" s="407"/>
      <c r="D522" s="483">
        <v>20500</v>
      </c>
    </row>
    <row r="523" spans="1:4" s="258" customFormat="1" ht="14.25" x14ac:dyDescent="0.2">
      <c r="A523" s="533" t="s">
        <v>1666</v>
      </c>
      <c r="B523" s="510">
        <v>30000</v>
      </c>
      <c r="C523" s="407"/>
      <c r="D523" s="483">
        <v>0</v>
      </c>
    </row>
    <row r="524" spans="1:4" s="258" customFormat="1" ht="14.25" x14ac:dyDescent="0.2">
      <c r="A524" s="533" t="s">
        <v>1667</v>
      </c>
      <c r="B524" s="510">
        <v>5000</v>
      </c>
      <c r="C524" s="407"/>
      <c r="D524" s="483">
        <v>0</v>
      </c>
    </row>
    <row r="525" spans="1:4" s="258" customFormat="1" ht="14.25" x14ac:dyDescent="0.2">
      <c r="A525" s="533" t="s">
        <v>1668</v>
      </c>
      <c r="B525" s="510">
        <v>70000</v>
      </c>
      <c r="C525" s="407"/>
      <c r="D525" s="483">
        <v>0</v>
      </c>
    </row>
    <row r="526" spans="1:4" s="258" customFormat="1" ht="14.25" x14ac:dyDescent="0.2">
      <c r="A526" s="533" t="s">
        <v>1669</v>
      </c>
      <c r="B526" s="510">
        <v>80000</v>
      </c>
      <c r="C526" s="407"/>
      <c r="D526" s="483">
        <v>0</v>
      </c>
    </row>
    <row r="527" spans="1:4" s="258" customFormat="1" ht="14.25" x14ac:dyDescent="0.2">
      <c r="A527" s="533" t="s">
        <v>1670</v>
      </c>
      <c r="B527" s="510">
        <v>5000</v>
      </c>
      <c r="C527" s="407"/>
      <c r="D527" s="483">
        <v>0</v>
      </c>
    </row>
    <row r="528" spans="1:4" s="258" customFormat="1" ht="14.25" x14ac:dyDescent="0.2">
      <c r="A528" s="533" t="s">
        <v>1671</v>
      </c>
      <c r="B528" s="510">
        <v>25000</v>
      </c>
      <c r="C528" s="407"/>
      <c r="D528" s="483">
        <v>0</v>
      </c>
    </row>
    <row r="529" spans="1:4" s="258" customFormat="1" ht="14.25" x14ac:dyDescent="0.2">
      <c r="A529" s="533" t="s">
        <v>1672</v>
      </c>
      <c r="B529" s="510">
        <v>30000</v>
      </c>
      <c r="C529" s="407"/>
      <c r="D529" s="483">
        <v>0</v>
      </c>
    </row>
    <row r="530" spans="1:4" s="258" customFormat="1" ht="14.25" x14ac:dyDescent="0.2">
      <c r="A530" s="533" t="s">
        <v>1673</v>
      </c>
      <c r="B530" s="510">
        <v>15000</v>
      </c>
      <c r="C530" s="407"/>
      <c r="D530" s="483">
        <v>0</v>
      </c>
    </row>
    <row r="531" spans="1:4" s="258" customFormat="1" ht="14.25" x14ac:dyDescent="0.2">
      <c r="A531" s="533" t="s">
        <v>1674</v>
      </c>
      <c r="B531" s="510">
        <v>80000</v>
      </c>
      <c r="C531" s="407"/>
      <c r="D531" s="483">
        <v>0</v>
      </c>
    </row>
    <row r="532" spans="1:4" s="258" customFormat="1" ht="14.25" x14ac:dyDescent="0.2">
      <c r="A532" s="533" t="s">
        <v>1675</v>
      </c>
      <c r="B532" s="510">
        <v>40000</v>
      </c>
      <c r="C532" s="407"/>
      <c r="D532" s="483">
        <v>0</v>
      </c>
    </row>
    <row r="533" spans="1:4" s="258" customFormat="1" ht="14.25" x14ac:dyDescent="0.2">
      <c r="A533" s="533" t="s">
        <v>1676</v>
      </c>
      <c r="B533" s="510">
        <v>30000</v>
      </c>
      <c r="C533" s="407"/>
      <c r="D533" s="483">
        <v>0</v>
      </c>
    </row>
    <row r="534" spans="1:4" s="258" customFormat="1" ht="17.25" customHeight="1" x14ac:dyDescent="0.2">
      <c r="A534" s="533" t="s">
        <v>1677</v>
      </c>
      <c r="B534" s="510">
        <v>25000</v>
      </c>
      <c r="C534" s="407"/>
      <c r="D534" s="483">
        <v>0</v>
      </c>
    </row>
    <row r="535" spans="1:4" s="258" customFormat="1" ht="14.25" x14ac:dyDescent="0.2">
      <c r="A535" s="533" t="s">
        <v>1678</v>
      </c>
      <c r="B535" s="510">
        <v>120000</v>
      </c>
      <c r="C535" s="407"/>
      <c r="D535" s="483">
        <v>0</v>
      </c>
    </row>
    <row r="536" spans="1:4" s="258" customFormat="1" ht="14.25" x14ac:dyDescent="0.2">
      <c r="A536" s="533" t="s">
        <v>1679</v>
      </c>
      <c r="B536" s="510">
        <v>20000</v>
      </c>
      <c r="C536" s="407"/>
      <c r="D536" s="483">
        <v>0</v>
      </c>
    </row>
    <row r="537" spans="1:4" s="258" customFormat="1" ht="14.25" x14ac:dyDescent="0.2">
      <c r="A537" s="533" t="s">
        <v>1680</v>
      </c>
      <c r="B537" s="510">
        <v>25000</v>
      </c>
      <c r="C537" s="407"/>
      <c r="D537" s="483">
        <v>0</v>
      </c>
    </row>
    <row r="538" spans="1:4" s="258" customFormat="1" ht="14.25" x14ac:dyDescent="0.2">
      <c r="A538" s="533" t="s">
        <v>1681</v>
      </c>
      <c r="B538" s="510">
        <v>15000</v>
      </c>
      <c r="C538" s="407"/>
      <c r="D538" s="483">
        <v>0</v>
      </c>
    </row>
    <row r="539" spans="1:4" s="258" customFormat="1" ht="14.25" x14ac:dyDescent="0.2">
      <c r="A539" s="533" t="s">
        <v>1682</v>
      </c>
      <c r="B539" s="510">
        <v>200000</v>
      </c>
      <c r="C539" s="407"/>
      <c r="D539" s="483">
        <v>0</v>
      </c>
    </row>
    <row r="540" spans="1:4" s="258" customFormat="1" ht="14.25" x14ac:dyDescent="0.2">
      <c r="A540" s="533" t="s">
        <v>1683</v>
      </c>
      <c r="B540" s="510">
        <v>1500000</v>
      </c>
      <c r="C540" s="407"/>
      <c r="D540" s="483">
        <v>0</v>
      </c>
    </row>
    <row r="541" spans="1:4" s="258" customFormat="1" ht="14.25" x14ac:dyDescent="0.2">
      <c r="A541" s="533" t="s">
        <v>1684</v>
      </c>
      <c r="B541" s="510">
        <v>30000</v>
      </c>
      <c r="C541" s="407"/>
      <c r="D541" s="483">
        <v>0</v>
      </c>
    </row>
    <row r="542" spans="1:4" s="258" customFormat="1" ht="14.25" x14ac:dyDescent="0.2">
      <c r="A542" s="533" t="s">
        <v>1685</v>
      </c>
      <c r="B542" s="510">
        <v>5000</v>
      </c>
      <c r="C542" s="407"/>
      <c r="D542" s="483">
        <v>0</v>
      </c>
    </row>
    <row r="543" spans="1:4" s="258" customFormat="1" ht="14.25" x14ac:dyDescent="0.2">
      <c r="A543" s="533" t="s">
        <v>1686</v>
      </c>
      <c r="B543" s="510">
        <v>150000</v>
      </c>
      <c r="C543" s="407"/>
      <c r="D543" s="483">
        <v>0</v>
      </c>
    </row>
    <row r="544" spans="1:4" s="258" customFormat="1" ht="14.25" x14ac:dyDescent="0.2">
      <c r="A544" s="533" t="s">
        <v>1687</v>
      </c>
      <c r="B544" s="510">
        <v>30000</v>
      </c>
      <c r="C544" s="407"/>
      <c r="D544" s="483">
        <v>0</v>
      </c>
    </row>
    <row r="545" spans="1:4" s="258" customFormat="1" ht="14.25" x14ac:dyDescent="0.2">
      <c r="A545" s="533" t="s">
        <v>1688</v>
      </c>
      <c r="B545" s="510">
        <v>35000</v>
      </c>
      <c r="C545" s="407"/>
      <c r="D545" s="483">
        <v>0</v>
      </c>
    </row>
    <row r="546" spans="1:4" s="258" customFormat="1" ht="14.25" x14ac:dyDescent="0.2">
      <c r="A546" s="533" t="s">
        <v>1689</v>
      </c>
      <c r="B546" s="510">
        <v>40000</v>
      </c>
      <c r="C546" s="407"/>
      <c r="D546" s="483">
        <v>0</v>
      </c>
    </row>
    <row r="547" spans="1:4" s="258" customFormat="1" ht="14.25" x14ac:dyDescent="0.2">
      <c r="A547" s="533" t="s">
        <v>1690</v>
      </c>
      <c r="B547" s="510">
        <v>10000</v>
      </c>
      <c r="C547" s="407"/>
      <c r="D547" s="483">
        <v>0</v>
      </c>
    </row>
    <row r="548" spans="1:4" s="258" customFormat="1" ht="14.25" x14ac:dyDescent="0.2">
      <c r="A548" s="533" t="s">
        <v>1691</v>
      </c>
      <c r="B548" s="510">
        <v>30000</v>
      </c>
      <c r="C548" s="407"/>
      <c r="D548" s="483">
        <v>0</v>
      </c>
    </row>
    <row r="549" spans="1:4" s="258" customFormat="1" ht="14.25" x14ac:dyDescent="0.2">
      <c r="A549" s="533" t="s">
        <v>1692</v>
      </c>
      <c r="B549" s="510">
        <v>20000</v>
      </c>
      <c r="C549" s="407"/>
      <c r="D549" s="483">
        <v>0</v>
      </c>
    </row>
    <row r="550" spans="1:4" s="258" customFormat="1" ht="14.25" x14ac:dyDescent="0.2">
      <c r="A550" s="533" t="s">
        <v>1693</v>
      </c>
      <c r="B550" s="510">
        <v>15000</v>
      </c>
      <c r="C550" s="407"/>
      <c r="D550" s="483">
        <v>0</v>
      </c>
    </row>
    <row r="551" spans="1:4" s="258" customFormat="1" ht="14.25" x14ac:dyDescent="0.2">
      <c r="A551" s="533" t="s">
        <v>1694</v>
      </c>
      <c r="B551" s="510">
        <v>60000</v>
      </c>
      <c r="C551" s="407"/>
      <c r="D551" s="483">
        <v>0</v>
      </c>
    </row>
    <row r="552" spans="1:4" s="258" customFormat="1" ht="14.25" x14ac:dyDescent="0.2">
      <c r="A552" s="533" t="s">
        <v>1695</v>
      </c>
      <c r="B552" s="510">
        <v>100000</v>
      </c>
      <c r="C552" s="407"/>
      <c r="D552" s="483">
        <v>0</v>
      </c>
    </row>
    <row r="553" spans="1:4" s="258" customFormat="1" ht="14.25" x14ac:dyDescent="0.2">
      <c r="A553" s="533" t="s">
        <v>1696</v>
      </c>
      <c r="B553" s="510">
        <v>25000</v>
      </c>
      <c r="C553" s="407"/>
      <c r="D553" s="483">
        <v>0</v>
      </c>
    </row>
    <row r="554" spans="1:4" s="258" customFormat="1" ht="14.25" x14ac:dyDescent="0.2">
      <c r="A554" s="533" t="s">
        <v>1697</v>
      </c>
      <c r="B554" s="510">
        <v>20000</v>
      </c>
      <c r="C554" s="407"/>
      <c r="D554" s="483">
        <v>0</v>
      </c>
    </row>
    <row r="555" spans="1:4" s="258" customFormat="1" ht="14.25" x14ac:dyDescent="0.2">
      <c r="A555" s="533" t="s">
        <v>1698</v>
      </c>
      <c r="B555" s="510">
        <v>10000</v>
      </c>
      <c r="C555" s="407"/>
      <c r="D555" s="483">
        <v>0</v>
      </c>
    </row>
    <row r="556" spans="1:4" s="258" customFormat="1" ht="14.25" x14ac:dyDescent="0.2">
      <c r="A556" s="533" t="s">
        <v>1699</v>
      </c>
      <c r="B556" s="510">
        <v>30000</v>
      </c>
      <c r="C556" s="407"/>
      <c r="D556" s="483">
        <v>0</v>
      </c>
    </row>
    <row r="557" spans="1:4" s="258" customFormat="1" ht="14.25" x14ac:dyDescent="0.2">
      <c r="A557" s="533" t="s">
        <v>1700</v>
      </c>
      <c r="B557" s="510">
        <v>5000000</v>
      </c>
      <c r="C557" s="407"/>
      <c r="D557" s="483">
        <v>0</v>
      </c>
    </row>
    <row r="558" spans="1:4" s="258" customFormat="1" ht="14.25" x14ac:dyDescent="0.2">
      <c r="A558" s="533" t="s">
        <v>1701</v>
      </c>
      <c r="B558" s="510">
        <v>90000</v>
      </c>
      <c r="C558" s="407"/>
      <c r="D558" s="483">
        <v>0</v>
      </c>
    </row>
    <row r="559" spans="1:4" s="258" customFormat="1" ht="14.25" x14ac:dyDescent="0.2">
      <c r="A559" s="533" t="s">
        <v>1702</v>
      </c>
      <c r="B559" s="510">
        <v>40000</v>
      </c>
      <c r="C559" s="407"/>
      <c r="D559" s="483">
        <v>0</v>
      </c>
    </row>
    <row r="560" spans="1:4" s="258" customFormat="1" ht="14.25" x14ac:dyDescent="0.2">
      <c r="A560" s="533" t="s">
        <v>833</v>
      </c>
      <c r="B560" s="510">
        <v>5000</v>
      </c>
      <c r="C560" s="407"/>
      <c r="D560" s="483">
        <v>0</v>
      </c>
    </row>
    <row r="561" spans="1:4" s="258" customFormat="1" ht="14.25" x14ac:dyDescent="0.2">
      <c r="A561" s="533" t="s">
        <v>1703</v>
      </c>
      <c r="B561" s="510">
        <v>200000</v>
      </c>
      <c r="C561" s="407"/>
      <c r="D561" s="483">
        <v>0</v>
      </c>
    </row>
    <row r="562" spans="1:4" s="258" customFormat="1" ht="14.25" x14ac:dyDescent="0.2">
      <c r="A562" s="533" t="s">
        <v>1704</v>
      </c>
      <c r="B562" s="510">
        <v>40000</v>
      </c>
      <c r="C562" s="407"/>
      <c r="D562" s="483">
        <v>0</v>
      </c>
    </row>
    <row r="563" spans="1:4" s="258" customFormat="1" ht="14.25" x14ac:dyDescent="0.2">
      <c r="A563" s="533" t="s">
        <v>1705</v>
      </c>
      <c r="B563" s="510">
        <v>20000</v>
      </c>
      <c r="C563" s="407"/>
      <c r="D563" s="483">
        <v>0</v>
      </c>
    </row>
    <row r="564" spans="1:4" s="258" customFormat="1" ht="14.25" x14ac:dyDescent="0.2">
      <c r="A564" s="533" t="s">
        <v>1706</v>
      </c>
      <c r="B564" s="510">
        <v>60000</v>
      </c>
      <c r="C564" s="407"/>
      <c r="D564" s="483">
        <v>0</v>
      </c>
    </row>
    <row r="565" spans="1:4" s="258" customFormat="1" ht="14.25" x14ac:dyDescent="0.2">
      <c r="A565" s="533" t="s">
        <v>1707</v>
      </c>
      <c r="B565" s="510">
        <v>10000</v>
      </c>
      <c r="C565" s="407"/>
      <c r="D565" s="483">
        <v>0</v>
      </c>
    </row>
    <row r="566" spans="1:4" s="258" customFormat="1" ht="13.5" customHeight="1" thickBot="1" x14ac:dyDescent="0.25">
      <c r="A566" s="539" t="s">
        <v>1708</v>
      </c>
      <c r="B566" s="540">
        <v>35000</v>
      </c>
      <c r="C566" s="407"/>
      <c r="D566" s="529">
        <v>0</v>
      </c>
    </row>
    <row r="567" spans="1:4" s="268" customFormat="1" ht="15" thickTop="1" x14ac:dyDescent="0.2">
      <c r="A567" s="530"/>
      <c r="B567" s="525"/>
      <c r="D567" s="526"/>
    </row>
    <row r="568" spans="1:4" ht="13.5" thickBot="1" x14ac:dyDescent="0.25">
      <c r="C568" s="34"/>
      <c r="D568" s="21" t="s">
        <v>2</v>
      </c>
    </row>
    <row r="569" spans="1:4" ht="14.25" thickTop="1" thickBot="1" x14ac:dyDescent="0.25">
      <c r="A569" s="244" t="s">
        <v>4</v>
      </c>
      <c r="B569" s="249" t="s">
        <v>5</v>
      </c>
      <c r="C569" s="37"/>
      <c r="D569" s="246" t="s">
        <v>13</v>
      </c>
    </row>
    <row r="570" spans="1:4" s="258" customFormat="1" ht="15.75" customHeight="1" thickTop="1" x14ac:dyDescent="0.2">
      <c r="A570" s="533" t="s">
        <v>1709</v>
      </c>
      <c r="B570" s="510">
        <v>35000</v>
      </c>
      <c r="C570" s="407"/>
      <c r="D570" s="483">
        <v>0</v>
      </c>
    </row>
    <row r="571" spans="1:4" s="258" customFormat="1" ht="14.25" x14ac:dyDescent="0.2">
      <c r="A571" s="533" t="s">
        <v>1710</v>
      </c>
      <c r="B571" s="510">
        <v>55000</v>
      </c>
      <c r="C571" s="407"/>
      <c r="D571" s="483">
        <v>0</v>
      </c>
    </row>
    <row r="572" spans="1:4" s="258" customFormat="1" ht="14.25" x14ac:dyDescent="0.2">
      <c r="A572" s="533" t="s">
        <v>1711</v>
      </c>
      <c r="B572" s="510">
        <v>40000</v>
      </c>
      <c r="C572" s="407"/>
      <c r="D572" s="483">
        <v>0</v>
      </c>
    </row>
    <row r="573" spans="1:4" s="258" customFormat="1" ht="14.25" x14ac:dyDescent="0.2">
      <c r="A573" s="533" t="s">
        <v>1712</v>
      </c>
      <c r="B573" s="510">
        <v>10000</v>
      </c>
      <c r="C573" s="407"/>
      <c r="D573" s="483">
        <v>0</v>
      </c>
    </row>
    <row r="574" spans="1:4" s="258" customFormat="1" ht="14.25" x14ac:dyDescent="0.2">
      <c r="A574" s="533" t="s">
        <v>1713</v>
      </c>
      <c r="B574" s="510">
        <v>15000</v>
      </c>
      <c r="C574" s="407"/>
      <c r="D574" s="483">
        <v>0</v>
      </c>
    </row>
    <row r="575" spans="1:4" s="258" customFormat="1" ht="14.25" x14ac:dyDescent="0.2">
      <c r="A575" s="533" t="s">
        <v>1714</v>
      </c>
      <c r="B575" s="510">
        <v>45000</v>
      </c>
      <c r="C575" s="407"/>
      <c r="D575" s="483">
        <v>0</v>
      </c>
    </row>
    <row r="576" spans="1:4" s="258" customFormat="1" ht="14.25" x14ac:dyDescent="0.2">
      <c r="A576" s="533" t="s">
        <v>1715</v>
      </c>
      <c r="B576" s="510">
        <v>80000</v>
      </c>
      <c r="C576" s="407"/>
      <c r="D576" s="483">
        <v>0</v>
      </c>
    </row>
    <row r="577" spans="1:4" s="258" customFormat="1" ht="14.25" x14ac:dyDescent="0.2">
      <c r="A577" s="533" t="s">
        <v>1716</v>
      </c>
      <c r="B577" s="510">
        <v>30000</v>
      </c>
      <c r="C577" s="407"/>
      <c r="D577" s="483">
        <v>0</v>
      </c>
    </row>
    <row r="578" spans="1:4" s="258" customFormat="1" ht="14.25" x14ac:dyDescent="0.2">
      <c r="A578" s="533" t="s">
        <v>1717</v>
      </c>
      <c r="B578" s="510">
        <v>10000</v>
      </c>
      <c r="C578" s="407"/>
      <c r="D578" s="483">
        <v>0</v>
      </c>
    </row>
    <row r="579" spans="1:4" s="258" customFormat="1" ht="14.25" x14ac:dyDescent="0.2">
      <c r="A579" s="533" t="s">
        <v>1718</v>
      </c>
      <c r="B579" s="510">
        <v>2090000</v>
      </c>
      <c r="C579" s="407"/>
      <c r="D579" s="483">
        <v>0</v>
      </c>
    </row>
    <row r="580" spans="1:4" s="258" customFormat="1" ht="14.25" x14ac:dyDescent="0.2">
      <c r="A580" s="533" t="s">
        <v>1719</v>
      </c>
      <c r="B580" s="510">
        <v>15000</v>
      </c>
      <c r="C580" s="407"/>
      <c r="D580" s="483">
        <v>0</v>
      </c>
    </row>
    <row r="581" spans="1:4" s="258" customFormat="1" ht="14.25" x14ac:dyDescent="0.2">
      <c r="A581" s="533" t="s">
        <v>1720</v>
      </c>
      <c r="B581" s="510">
        <v>240000</v>
      </c>
      <c r="C581" s="407"/>
      <c r="D581" s="483">
        <v>0</v>
      </c>
    </row>
    <row r="582" spans="1:4" s="258" customFormat="1" ht="14.25" x14ac:dyDescent="0.2">
      <c r="A582" s="533" t="s">
        <v>1721</v>
      </c>
      <c r="B582" s="510">
        <v>20000</v>
      </c>
      <c r="C582" s="407"/>
      <c r="D582" s="483">
        <v>0</v>
      </c>
    </row>
    <row r="583" spans="1:4" s="258" customFormat="1" ht="11.25" customHeight="1" x14ac:dyDescent="0.2">
      <c r="A583" s="533" t="s">
        <v>1722</v>
      </c>
      <c r="B583" s="510">
        <v>10000</v>
      </c>
      <c r="C583" s="407"/>
      <c r="D583" s="483">
        <v>0</v>
      </c>
    </row>
    <row r="584" spans="1:4" s="258" customFormat="1" ht="14.25" x14ac:dyDescent="0.2">
      <c r="A584" s="533" t="s">
        <v>1723</v>
      </c>
      <c r="B584" s="510">
        <v>20000</v>
      </c>
      <c r="C584" s="407"/>
      <c r="D584" s="483">
        <v>0</v>
      </c>
    </row>
    <row r="585" spans="1:4" s="258" customFormat="1" ht="14.25" x14ac:dyDescent="0.2">
      <c r="A585" s="533" t="s">
        <v>1724</v>
      </c>
      <c r="B585" s="510">
        <v>130000</v>
      </c>
      <c r="C585" s="407"/>
      <c r="D585" s="483">
        <v>0</v>
      </c>
    </row>
    <row r="586" spans="1:4" s="258" customFormat="1" ht="14.25" x14ac:dyDescent="0.2">
      <c r="A586" s="533" t="s">
        <v>1725</v>
      </c>
      <c r="B586" s="510">
        <v>40000</v>
      </c>
      <c r="C586" s="407"/>
      <c r="D586" s="483">
        <v>0</v>
      </c>
    </row>
    <row r="587" spans="1:4" s="258" customFormat="1" ht="14.25" x14ac:dyDescent="0.2">
      <c r="A587" s="533" t="s">
        <v>1726</v>
      </c>
      <c r="B587" s="510">
        <v>15000</v>
      </c>
      <c r="C587" s="407"/>
      <c r="D587" s="483">
        <v>0</v>
      </c>
    </row>
    <row r="588" spans="1:4" s="258" customFormat="1" ht="14.25" x14ac:dyDescent="0.2">
      <c r="A588" s="533" t="s">
        <v>1727</v>
      </c>
      <c r="B588" s="510">
        <v>35000</v>
      </c>
      <c r="C588" s="407"/>
      <c r="D588" s="483">
        <v>0</v>
      </c>
    </row>
    <row r="589" spans="1:4" s="258" customFormat="1" ht="14.25" x14ac:dyDescent="0.2">
      <c r="A589" s="533" t="s">
        <v>1728</v>
      </c>
      <c r="B589" s="510">
        <v>35000</v>
      </c>
      <c r="C589" s="407"/>
      <c r="D589" s="483">
        <v>0</v>
      </c>
    </row>
    <row r="590" spans="1:4" s="258" customFormat="1" ht="14.25" x14ac:dyDescent="0.2">
      <c r="A590" s="533" t="s">
        <v>1729</v>
      </c>
      <c r="B590" s="510">
        <v>25000</v>
      </c>
      <c r="C590" s="407"/>
      <c r="D590" s="483">
        <v>0</v>
      </c>
    </row>
    <row r="591" spans="1:4" s="258" customFormat="1" ht="14.25" x14ac:dyDescent="0.2">
      <c r="A591" s="533" t="s">
        <v>1730</v>
      </c>
      <c r="B591" s="510">
        <v>25000</v>
      </c>
      <c r="C591" s="407"/>
      <c r="D591" s="483">
        <v>0</v>
      </c>
    </row>
    <row r="592" spans="1:4" s="258" customFormat="1" ht="14.25" x14ac:dyDescent="0.2">
      <c r="A592" s="533" t="s">
        <v>1731</v>
      </c>
      <c r="B592" s="510">
        <v>20000</v>
      </c>
      <c r="C592" s="407"/>
      <c r="D592" s="483">
        <v>0</v>
      </c>
    </row>
    <row r="593" spans="1:4" s="258" customFormat="1" ht="28.5" x14ac:dyDescent="0.2">
      <c r="A593" s="533" t="s">
        <v>1732</v>
      </c>
      <c r="B593" s="510">
        <v>40000</v>
      </c>
      <c r="C593" s="407"/>
      <c r="D593" s="483">
        <v>0</v>
      </c>
    </row>
    <row r="594" spans="1:4" s="258" customFormat="1" ht="14.25" x14ac:dyDescent="0.2">
      <c r="A594" s="533" t="s">
        <v>1733</v>
      </c>
      <c r="B594" s="510">
        <v>340000</v>
      </c>
      <c r="C594" s="407"/>
      <c r="D594" s="483">
        <v>0</v>
      </c>
    </row>
    <row r="595" spans="1:4" s="258" customFormat="1" ht="14.25" x14ac:dyDescent="0.2">
      <c r="A595" s="533" t="s">
        <v>1218</v>
      </c>
      <c r="B595" s="510">
        <v>65000</v>
      </c>
      <c r="C595" s="407"/>
      <c r="D595" s="483">
        <v>0</v>
      </c>
    </row>
    <row r="596" spans="1:4" s="258" customFormat="1" ht="14.25" x14ac:dyDescent="0.2">
      <c r="A596" s="533" t="s">
        <v>1734</v>
      </c>
      <c r="B596" s="510">
        <v>25000</v>
      </c>
      <c r="C596" s="407"/>
      <c r="D596" s="483">
        <v>0</v>
      </c>
    </row>
    <row r="597" spans="1:4" s="258" customFormat="1" ht="14.25" x14ac:dyDescent="0.2">
      <c r="A597" s="533" t="s">
        <v>1735</v>
      </c>
      <c r="B597" s="510">
        <v>15000</v>
      </c>
      <c r="C597" s="407"/>
      <c r="D597" s="483">
        <v>0</v>
      </c>
    </row>
    <row r="598" spans="1:4" s="258" customFormat="1" ht="14.25" x14ac:dyDescent="0.2">
      <c r="A598" s="533" t="s">
        <v>1736</v>
      </c>
      <c r="B598" s="510">
        <v>5000</v>
      </c>
      <c r="C598" s="407"/>
      <c r="D598" s="483">
        <v>0</v>
      </c>
    </row>
    <row r="599" spans="1:4" s="258" customFormat="1" ht="14.25" x14ac:dyDescent="0.2">
      <c r="A599" s="533" t="s">
        <v>1737</v>
      </c>
      <c r="B599" s="510">
        <v>10000</v>
      </c>
      <c r="C599" s="407"/>
      <c r="D599" s="483">
        <v>0</v>
      </c>
    </row>
    <row r="600" spans="1:4" s="258" customFormat="1" ht="14.25" x14ac:dyDescent="0.2">
      <c r="A600" s="533" t="s">
        <v>1738</v>
      </c>
      <c r="B600" s="510">
        <v>20000</v>
      </c>
      <c r="C600" s="407"/>
      <c r="D600" s="483">
        <v>0</v>
      </c>
    </row>
    <row r="601" spans="1:4" s="258" customFormat="1" ht="14.25" x14ac:dyDescent="0.2">
      <c r="A601" s="533" t="s">
        <v>1739</v>
      </c>
      <c r="B601" s="510">
        <v>40000</v>
      </c>
      <c r="C601" s="407"/>
      <c r="D601" s="483">
        <v>0</v>
      </c>
    </row>
    <row r="602" spans="1:4" s="258" customFormat="1" ht="14.25" x14ac:dyDescent="0.2">
      <c r="A602" s="533" t="s">
        <v>1740</v>
      </c>
      <c r="B602" s="510">
        <v>30000</v>
      </c>
      <c r="C602" s="407"/>
      <c r="D602" s="483">
        <v>0</v>
      </c>
    </row>
    <row r="603" spans="1:4" s="258" customFormat="1" ht="14.25" x14ac:dyDescent="0.2">
      <c r="A603" s="533" t="s">
        <v>1741</v>
      </c>
      <c r="B603" s="510">
        <v>5000</v>
      </c>
      <c r="C603" s="407"/>
      <c r="D603" s="483">
        <v>0</v>
      </c>
    </row>
    <row r="604" spans="1:4" s="258" customFormat="1" ht="14.25" x14ac:dyDescent="0.2">
      <c r="A604" s="533" t="s">
        <v>1742</v>
      </c>
      <c r="B604" s="510">
        <v>45000</v>
      </c>
      <c r="C604" s="407"/>
      <c r="D604" s="483">
        <v>0</v>
      </c>
    </row>
    <row r="605" spans="1:4" s="258" customFormat="1" ht="14.25" x14ac:dyDescent="0.2">
      <c r="A605" s="533" t="s">
        <v>1743</v>
      </c>
      <c r="B605" s="510">
        <v>25000</v>
      </c>
      <c r="C605" s="407"/>
      <c r="D605" s="483">
        <v>0</v>
      </c>
    </row>
    <row r="606" spans="1:4" s="258" customFormat="1" ht="14.25" x14ac:dyDescent="0.2">
      <c r="A606" s="533" t="s">
        <v>1744</v>
      </c>
      <c r="B606" s="510">
        <v>15000</v>
      </c>
      <c r="C606" s="407"/>
      <c r="D606" s="483">
        <v>0</v>
      </c>
    </row>
    <row r="607" spans="1:4" s="258" customFormat="1" ht="14.25" x14ac:dyDescent="0.2">
      <c r="A607" s="533" t="s">
        <v>1745</v>
      </c>
      <c r="B607" s="510">
        <v>1300000</v>
      </c>
      <c r="C607" s="407"/>
      <c r="D607" s="483">
        <v>0</v>
      </c>
    </row>
    <row r="608" spans="1:4" s="258" customFormat="1" ht="14.25" x14ac:dyDescent="0.2">
      <c r="A608" s="533" t="s">
        <v>1746</v>
      </c>
      <c r="B608" s="510">
        <v>25000</v>
      </c>
      <c r="C608" s="407"/>
      <c r="D608" s="483">
        <v>0</v>
      </c>
    </row>
    <row r="609" spans="1:4" s="258" customFormat="1" ht="14.25" x14ac:dyDescent="0.2">
      <c r="A609" s="533" t="s">
        <v>1747</v>
      </c>
      <c r="B609" s="510">
        <v>25000</v>
      </c>
      <c r="C609" s="407"/>
      <c r="D609" s="483">
        <v>0</v>
      </c>
    </row>
    <row r="610" spans="1:4" s="258" customFormat="1" ht="14.25" x14ac:dyDescent="0.2">
      <c r="A610" s="533" t="s">
        <v>1748</v>
      </c>
      <c r="B610" s="510">
        <v>60000</v>
      </c>
      <c r="C610" s="407"/>
      <c r="D610" s="483">
        <v>0</v>
      </c>
    </row>
    <row r="611" spans="1:4" s="258" customFormat="1" ht="14.25" x14ac:dyDescent="0.2">
      <c r="A611" s="533" t="s">
        <v>1749</v>
      </c>
      <c r="B611" s="510">
        <v>20000</v>
      </c>
      <c r="C611" s="407"/>
      <c r="D611" s="483">
        <v>0</v>
      </c>
    </row>
    <row r="612" spans="1:4" s="258" customFormat="1" ht="14.25" x14ac:dyDescent="0.2">
      <c r="A612" s="533" t="s">
        <v>1750</v>
      </c>
      <c r="B612" s="510">
        <v>40000</v>
      </c>
      <c r="C612" s="407"/>
      <c r="D612" s="483">
        <v>0</v>
      </c>
    </row>
    <row r="613" spans="1:4" s="258" customFormat="1" ht="14.25" x14ac:dyDescent="0.2">
      <c r="A613" s="533" t="s">
        <v>1751</v>
      </c>
      <c r="B613" s="510">
        <v>40000</v>
      </c>
      <c r="C613" s="407"/>
      <c r="D613" s="483">
        <v>0</v>
      </c>
    </row>
    <row r="614" spans="1:4" s="258" customFormat="1" ht="14.25" x14ac:dyDescent="0.2">
      <c r="A614" s="533" t="s">
        <v>1752</v>
      </c>
      <c r="B614" s="510">
        <v>5000</v>
      </c>
      <c r="C614" s="407"/>
      <c r="D614" s="483">
        <v>0</v>
      </c>
    </row>
    <row r="615" spans="1:4" s="258" customFormat="1" ht="14.25" x14ac:dyDescent="0.2">
      <c r="A615" s="533" t="s">
        <v>1753</v>
      </c>
      <c r="B615" s="510">
        <v>120000</v>
      </c>
      <c r="C615" s="407"/>
      <c r="D615" s="483">
        <v>0</v>
      </c>
    </row>
    <row r="616" spans="1:4" s="258" customFormat="1" ht="14.25" x14ac:dyDescent="0.2">
      <c r="A616" s="533" t="s">
        <v>1754</v>
      </c>
      <c r="B616" s="510">
        <v>35000</v>
      </c>
      <c r="C616" s="407"/>
      <c r="D616" s="483">
        <v>0</v>
      </c>
    </row>
    <row r="617" spans="1:4" s="258" customFormat="1" ht="14.25" x14ac:dyDescent="0.2">
      <c r="A617" s="533" t="s">
        <v>1755</v>
      </c>
      <c r="B617" s="510">
        <v>30000</v>
      </c>
      <c r="C617" s="407"/>
      <c r="D617" s="483">
        <v>0</v>
      </c>
    </row>
    <row r="618" spans="1:4" s="258" customFormat="1" ht="14.25" x14ac:dyDescent="0.2">
      <c r="A618" s="533" t="s">
        <v>1756</v>
      </c>
      <c r="B618" s="510">
        <v>80000</v>
      </c>
      <c r="C618" s="407"/>
      <c r="D618" s="483">
        <v>0</v>
      </c>
    </row>
    <row r="619" spans="1:4" s="258" customFormat="1" ht="14.25" x14ac:dyDescent="0.2">
      <c r="A619" s="533" t="s">
        <v>1757</v>
      </c>
      <c r="B619" s="510">
        <v>30000</v>
      </c>
      <c r="C619" s="407"/>
      <c r="D619" s="483">
        <v>0</v>
      </c>
    </row>
    <row r="620" spans="1:4" s="258" customFormat="1" ht="15" customHeight="1" thickBot="1" x14ac:dyDescent="0.25">
      <c r="A620" s="539" t="s">
        <v>1758</v>
      </c>
      <c r="B620" s="540">
        <v>15000</v>
      </c>
      <c r="C620" s="407"/>
      <c r="D620" s="529">
        <v>0</v>
      </c>
    </row>
    <row r="621" spans="1:4" s="268" customFormat="1" ht="6.75" customHeight="1" thickTop="1" x14ac:dyDescent="0.2">
      <c r="A621" s="530"/>
      <c r="B621" s="525"/>
      <c r="D621" s="526"/>
    </row>
    <row r="622" spans="1:4" s="268" customFormat="1" ht="15" thickBot="1" x14ac:dyDescent="0.25">
      <c r="A622" s="32"/>
      <c r="B622" s="32"/>
      <c r="C622" s="34"/>
      <c r="D622" s="21" t="s">
        <v>2</v>
      </c>
    </row>
    <row r="623" spans="1:4" s="268" customFormat="1" ht="15.75" thickTop="1" thickBot="1" x14ac:dyDescent="0.25">
      <c r="A623" s="244" t="s">
        <v>4</v>
      </c>
      <c r="B623" s="249" t="s">
        <v>5</v>
      </c>
      <c r="C623" s="37"/>
      <c r="D623" s="246" t="s">
        <v>13</v>
      </c>
    </row>
    <row r="624" spans="1:4" s="258" customFormat="1" ht="15" thickTop="1" x14ac:dyDescent="0.2">
      <c r="A624" s="533" t="s">
        <v>1774</v>
      </c>
      <c r="B624" s="510">
        <v>40000</v>
      </c>
      <c r="C624" s="407"/>
      <c r="D624" s="483">
        <v>0</v>
      </c>
    </row>
    <row r="625" spans="1:4" s="258" customFormat="1" ht="15" customHeight="1" x14ac:dyDescent="0.2">
      <c r="A625" s="533" t="s">
        <v>1759</v>
      </c>
      <c r="B625" s="510">
        <v>20000</v>
      </c>
      <c r="C625" s="407"/>
      <c r="D625" s="483">
        <v>0</v>
      </c>
    </row>
    <row r="626" spans="1:4" s="258" customFormat="1" ht="28.5" x14ac:dyDescent="0.2">
      <c r="A626" s="533" t="s">
        <v>1760</v>
      </c>
      <c r="B626" s="510">
        <v>25000</v>
      </c>
      <c r="C626" s="407"/>
      <c r="D626" s="483">
        <v>0</v>
      </c>
    </row>
    <row r="627" spans="1:4" s="258" customFormat="1" ht="14.25" x14ac:dyDescent="0.2">
      <c r="A627" s="533" t="s">
        <v>1761</v>
      </c>
      <c r="B627" s="510">
        <v>20000</v>
      </c>
      <c r="C627" s="407"/>
      <c r="D627" s="483">
        <v>0</v>
      </c>
    </row>
    <row r="628" spans="1:4" s="258" customFormat="1" ht="14.25" x14ac:dyDescent="0.2">
      <c r="A628" s="533" t="s">
        <v>1762</v>
      </c>
      <c r="B628" s="510">
        <v>70000</v>
      </c>
      <c r="C628" s="407"/>
      <c r="D628" s="483">
        <v>0</v>
      </c>
    </row>
    <row r="629" spans="1:4" s="258" customFormat="1" ht="14.25" x14ac:dyDescent="0.2">
      <c r="A629" s="533" t="s">
        <v>1763</v>
      </c>
      <c r="B629" s="510">
        <v>40000</v>
      </c>
      <c r="C629" s="407"/>
      <c r="D629" s="483">
        <v>0</v>
      </c>
    </row>
    <row r="630" spans="1:4" s="258" customFormat="1" ht="14.25" x14ac:dyDescent="0.2">
      <c r="A630" s="533" t="s">
        <v>1764</v>
      </c>
      <c r="B630" s="510">
        <v>15000</v>
      </c>
      <c r="C630" s="407"/>
      <c r="D630" s="483">
        <v>0</v>
      </c>
    </row>
    <row r="631" spans="1:4" s="258" customFormat="1" ht="14.25" x14ac:dyDescent="0.2">
      <c r="A631" s="533" t="s">
        <v>1765</v>
      </c>
      <c r="B631" s="510">
        <v>1000000</v>
      </c>
      <c r="C631" s="407"/>
      <c r="D631" s="483">
        <v>0</v>
      </c>
    </row>
    <row r="632" spans="1:4" s="258" customFormat="1" ht="14.25" x14ac:dyDescent="0.2">
      <c r="A632" s="533" t="s">
        <v>1766</v>
      </c>
      <c r="B632" s="510">
        <v>50000</v>
      </c>
      <c r="C632" s="407"/>
      <c r="D632" s="483">
        <v>0</v>
      </c>
    </row>
    <row r="633" spans="1:4" s="258" customFormat="1" ht="14.25" x14ac:dyDescent="0.2">
      <c r="A633" s="533" t="s">
        <v>1222</v>
      </c>
      <c r="B633" s="510">
        <v>40000</v>
      </c>
      <c r="C633" s="407"/>
      <c r="D633" s="483">
        <v>0</v>
      </c>
    </row>
    <row r="634" spans="1:4" s="258" customFormat="1" ht="14.25" x14ac:dyDescent="0.2">
      <c r="A634" s="533" t="s">
        <v>1767</v>
      </c>
      <c r="B634" s="510">
        <v>25000</v>
      </c>
      <c r="C634" s="407"/>
      <c r="D634" s="483">
        <v>0</v>
      </c>
    </row>
    <row r="635" spans="1:4" s="258" customFormat="1" ht="14.25" x14ac:dyDescent="0.2">
      <c r="A635" s="533" t="s">
        <v>1768</v>
      </c>
      <c r="B635" s="510">
        <v>15000</v>
      </c>
      <c r="C635" s="407"/>
      <c r="D635" s="483">
        <v>0</v>
      </c>
    </row>
    <row r="636" spans="1:4" s="258" customFormat="1" ht="14.25" x14ac:dyDescent="0.2">
      <c r="A636" s="533" t="s">
        <v>1769</v>
      </c>
      <c r="B636" s="510">
        <v>10000</v>
      </c>
      <c r="C636" s="407"/>
      <c r="D636" s="483">
        <v>0</v>
      </c>
    </row>
    <row r="637" spans="1:4" s="258" customFormat="1" ht="14.25" x14ac:dyDescent="0.2">
      <c r="A637" s="533" t="s">
        <v>1770</v>
      </c>
      <c r="B637" s="510">
        <v>15000</v>
      </c>
      <c r="C637" s="407"/>
      <c r="D637" s="483">
        <v>0</v>
      </c>
    </row>
    <row r="638" spans="1:4" s="258" customFormat="1" ht="14.25" x14ac:dyDescent="0.2">
      <c r="A638" s="533" t="s">
        <v>1771</v>
      </c>
      <c r="B638" s="510">
        <v>70000</v>
      </c>
      <c r="C638" s="407"/>
      <c r="D638" s="483">
        <v>0</v>
      </c>
    </row>
    <row r="639" spans="1:4" s="258" customFormat="1" ht="14.25" x14ac:dyDescent="0.2">
      <c r="A639" s="533" t="s">
        <v>1772</v>
      </c>
      <c r="B639" s="510">
        <v>15000</v>
      </c>
      <c r="C639" s="407"/>
      <c r="D639" s="483">
        <v>0</v>
      </c>
    </row>
    <row r="640" spans="1:4" s="258" customFormat="1" ht="14.25" x14ac:dyDescent="0.2">
      <c r="A640" s="533" t="s">
        <v>1773</v>
      </c>
      <c r="B640" s="510">
        <v>1800000</v>
      </c>
      <c r="C640" s="407"/>
      <c r="D640" s="483">
        <v>0</v>
      </c>
    </row>
    <row r="641" spans="1:4" s="258" customFormat="1" ht="14.25" x14ac:dyDescent="0.2">
      <c r="A641" s="533" t="s">
        <v>1775</v>
      </c>
      <c r="B641" s="510">
        <v>130000</v>
      </c>
      <c r="C641" s="407"/>
      <c r="D641" s="483">
        <v>0</v>
      </c>
    </row>
    <row r="642" spans="1:4" s="258" customFormat="1" ht="14.25" x14ac:dyDescent="0.2">
      <c r="A642" s="533" t="s">
        <v>1776</v>
      </c>
      <c r="B642" s="510">
        <v>20000</v>
      </c>
      <c r="C642" s="407"/>
      <c r="D642" s="483">
        <v>0</v>
      </c>
    </row>
    <row r="643" spans="1:4" s="258" customFormat="1" ht="14.25" x14ac:dyDescent="0.2">
      <c r="A643" s="533" t="s">
        <v>1777</v>
      </c>
      <c r="B643" s="510">
        <v>240000</v>
      </c>
      <c r="C643" s="407"/>
      <c r="D643" s="483">
        <v>0</v>
      </c>
    </row>
    <row r="644" spans="1:4" s="258" customFormat="1" ht="14.25" x14ac:dyDescent="0.2">
      <c r="A644" s="533" t="s">
        <v>1778</v>
      </c>
      <c r="B644" s="510">
        <v>35000</v>
      </c>
      <c r="C644" s="407"/>
      <c r="D644" s="483">
        <v>0</v>
      </c>
    </row>
    <row r="645" spans="1:4" s="258" customFormat="1" ht="14.25" x14ac:dyDescent="0.2">
      <c r="A645" s="533" t="s">
        <v>1779</v>
      </c>
      <c r="B645" s="510">
        <v>20000</v>
      </c>
      <c r="C645" s="407"/>
      <c r="D645" s="483">
        <v>0</v>
      </c>
    </row>
    <row r="646" spans="1:4" s="258" customFormat="1" ht="14.25" x14ac:dyDescent="0.2">
      <c r="A646" s="533" t="s">
        <v>1780</v>
      </c>
      <c r="B646" s="510">
        <v>700000</v>
      </c>
      <c r="C646" s="407"/>
      <c r="D646" s="483">
        <v>0</v>
      </c>
    </row>
    <row r="647" spans="1:4" s="258" customFormat="1" ht="14.25" x14ac:dyDescent="0.2">
      <c r="A647" s="533" t="s">
        <v>1781</v>
      </c>
      <c r="B647" s="510">
        <v>10000</v>
      </c>
      <c r="C647" s="407"/>
      <c r="D647" s="483">
        <v>0</v>
      </c>
    </row>
    <row r="648" spans="1:4" s="258" customFormat="1" ht="14.25" x14ac:dyDescent="0.2">
      <c r="A648" s="533" t="s">
        <v>1782</v>
      </c>
      <c r="B648" s="510">
        <v>65000</v>
      </c>
      <c r="C648" s="407"/>
      <c r="D648" s="483">
        <v>0</v>
      </c>
    </row>
    <row r="649" spans="1:4" s="258" customFormat="1" ht="14.25" x14ac:dyDescent="0.2">
      <c r="A649" s="533" t="s">
        <v>1783</v>
      </c>
      <c r="B649" s="510">
        <v>65000</v>
      </c>
      <c r="C649" s="407"/>
      <c r="D649" s="483">
        <v>0</v>
      </c>
    </row>
    <row r="650" spans="1:4" s="258" customFormat="1" ht="14.25" x14ac:dyDescent="0.2">
      <c r="A650" s="533" t="s">
        <v>1784</v>
      </c>
      <c r="B650" s="510">
        <v>20000</v>
      </c>
      <c r="C650" s="407"/>
      <c r="D650" s="483">
        <v>0</v>
      </c>
    </row>
    <row r="651" spans="1:4" s="258" customFormat="1" ht="14.25" x14ac:dyDescent="0.2">
      <c r="A651" s="533" t="s">
        <v>1785</v>
      </c>
      <c r="B651" s="510">
        <v>30000</v>
      </c>
      <c r="C651" s="407"/>
      <c r="D651" s="483">
        <v>0</v>
      </c>
    </row>
    <row r="652" spans="1:4" s="258" customFormat="1" ht="14.25" x14ac:dyDescent="0.2">
      <c r="A652" s="533" t="s">
        <v>1786</v>
      </c>
      <c r="B652" s="510">
        <v>15000</v>
      </c>
      <c r="C652" s="407"/>
      <c r="D652" s="483">
        <v>0</v>
      </c>
    </row>
    <row r="653" spans="1:4" s="258" customFormat="1" ht="14.25" x14ac:dyDescent="0.2">
      <c r="A653" s="533" t="s">
        <v>1787</v>
      </c>
      <c r="B653" s="510">
        <v>15000</v>
      </c>
      <c r="C653" s="407"/>
      <c r="D653" s="483">
        <v>0</v>
      </c>
    </row>
    <row r="654" spans="1:4" s="258" customFormat="1" ht="14.25" x14ac:dyDescent="0.2">
      <c r="A654" s="533" t="s">
        <v>1788</v>
      </c>
      <c r="B654" s="510">
        <v>15000</v>
      </c>
      <c r="C654" s="407"/>
      <c r="D654" s="483">
        <v>0</v>
      </c>
    </row>
    <row r="655" spans="1:4" s="258" customFormat="1" ht="14.25" x14ac:dyDescent="0.2">
      <c r="A655" s="533" t="s">
        <v>1789</v>
      </c>
      <c r="B655" s="510">
        <v>15000</v>
      </c>
      <c r="C655" s="407"/>
      <c r="D655" s="483">
        <v>0</v>
      </c>
    </row>
    <row r="656" spans="1:4" s="258" customFormat="1" ht="14.25" x14ac:dyDescent="0.2">
      <c r="A656" s="533" t="s">
        <v>1790</v>
      </c>
      <c r="B656" s="510">
        <v>45000</v>
      </c>
      <c r="C656" s="407"/>
      <c r="D656" s="483">
        <v>0</v>
      </c>
    </row>
    <row r="657" spans="1:4" s="258" customFormat="1" ht="14.25" x14ac:dyDescent="0.2">
      <c r="A657" s="533" t="s">
        <v>1791</v>
      </c>
      <c r="B657" s="510">
        <v>1200000</v>
      </c>
      <c r="C657" s="407"/>
      <c r="D657" s="483">
        <v>0</v>
      </c>
    </row>
    <row r="658" spans="1:4" s="258" customFormat="1" ht="14.25" x14ac:dyDescent="0.2">
      <c r="A658" s="533" t="s">
        <v>1792</v>
      </c>
      <c r="B658" s="510">
        <v>35000</v>
      </c>
      <c r="C658" s="407"/>
      <c r="D658" s="483">
        <v>0</v>
      </c>
    </row>
    <row r="659" spans="1:4" s="258" customFormat="1" ht="14.25" x14ac:dyDescent="0.2">
      <c r="A659" s="533" t="s">
        <v>1793</v>
      </c>
      <c r="B659" s="510">
        <v>10000</v>
      </c>
      <c r="C659" s="407"/>
      <c r="D659" s="483">
        <v>0</v>
      </c>
    </row>
    <row r="660" spans="1:4" s="258" customFormat="1" ht="14.25" x14ac:dyDescent="0.2">
      <c r="A660" s="533" t="s">
        <v>1794</v>
      </c>
      <c r="B660" s="510">
        <v>40000</v>
      </c>
      <c r="C660" s="407"/>
      <c r="D660" s="483">
        <v>0</v>
      </c>
    </row>
    <row r="661" spans="1:4" s="258" customFormat="1" ht="14.25" x14ac:dyDescent="0.2">
      <c r="A661" s="533" t="s">
        <v>1795</v>
      </c>
      <c r="B661" s="510">
        <v>10000</v>
      </c>
      <c r="C661" s="407"/>
      <c r="D661" s="483">
        <v>0</v>
      </c>
    </row>
    <row r="662" spans="1:4" s="258" customFormat="1" ht="15.75" customHeight="1" x14ac:dyDescent="0.2">
      <c r="A662" s="533" t="s">
        <v>1796</v>
      </c>
      <c r="B662" s="510">
        <v>30000</v>
      </c>
      <c r="C662" s="407"/>
      <c r="D662" s="483">
        <v>0</v>
      </c>
    </row>
    <row r="663" spans="1:4" s="258" customFormat="1" ht="14.25" x14ac:dyDescent="0.2">
      <c r="A663" s="533" t="s">
        <v>1797</v>
      </c>
      <c r="B663" s="510">
        <v>1350000</v>
      </c>
      <c r="C663" s="407"/>
      <c r="D663" s="483">
        <v>0</v>
      </c>
    </row>
    <row r="664" spans="1:4" s="258" customFormat="1" ht="14.25" x14ac:dyDescent="0.2">
      <c r="A664" s="533" t="s">
        <v>1798</v>
      </c>
      <c r="B664" s="510">
        <v>30000</v>
      </c>
      <c r="C664" s="407"/>
      <c r="D664" s="483">
        <v>0</v>
      </c>
    </row>
    <row r="665" spans="1:4" s="258" customFormat="1" ht="14.25" x14ac:dyDescent="0.2">
      <c r="A665" s="533" t="s">
        <v>1799</v>
      </c>
      <c r="B665" s="510">
        <v>15000</v>
      </c>
      <c r="C665" s="407"/>
      <c r="D665" s="483">
        <v>0</v>
      </c>
    </row>
    <row r="666" spans="1:4" s="258" customFormat="1" ht="14.25" x14ac:dyDescent="0.2">
      <c r="A666" s="533" t="s">
        <v>1800</v>
      </c>
      <c r="B666" s="510">
        <v>50000</v>
      </c>
      <c r="C666" s="407"/>
      <c r="D666" s="483">
        <v>0</v>
      </c>
    </row>
    <row r="667" spans="1:4" s="258" customFormat="1" ht="14.25" x14ac:dyDescent="0.2">
      <c r="A667" s="533" t="s">
        <v>1801</v>
      </c>
      <c r="B667" s="510">
        <v>300000</v>
      </c>
      <c r="C667" s="407"/>
      <c r="D667" s="483">
        <v>0</v>
      </c>
    </row>
    <row r="668" spans="1:4" s="258" customFormat="1" ht="14.25" x14ac:dyDescent="0.2">
      <c r="A668" s="533" t="s">
        <v>1802</v>
      </c>
      <c r="B668" s="510">
        <v>25000</v>
      </c>
      <c r="C668" s="407"/>
      <c r="D668" s="483">
        <v>0</v>
      </c>
    </row>
    <row r="669" spans="1:4" s="258" customFormat="1" ht="28.5" x14ac:dyDescent="0.2">
      <c r="A669" s="533" t="s">
        <v>1803</v>
      </c>
      <c r="B669" s="510">
        <v>10000</v>
      </c>
      <c r="C669" s="407"/>
      <c r="D669" s="483">
        <v>0</v>
      </c>
    </row>
    <row r="670" spans="1:4" s="258" customFormat="1" ht="14.25" x14ac:dyDescent="0.2">
      <c r="A670" s="533" t="s">
        <v>1804</v>
      </c>
      <c r="B670" s="510">
        <v>45000</v>
      </c>
      <c r="C670" s="407"/>
      <c r="D670" s="483">
        <v>0</v>
      </c>
    </row>
    <row r="671" spans="1:4" s="258" customFormat="1" ht="14.25" x14ac:dyDescent="0.2">
      <c r="A671" s="533" t="s">
        <v>1805</v>
      </c>
      <c r="B671" s="510">
        <v>20000</v>
      </c>
      <c r="C671" s="407"/>
      <c r="D671" s="483">
        <v>0</v>
      </c>
    </row>
    <row r="672" spans="1:4" s="258" customFormat="1" ht="29.25" thickBot="1" x14ac:dyDescent="0.25">
      <c r="A672" s="539" t="s">
        <v>1806</v>
      </c>
      <c r="B672" s="540">
        <v>25000</v>
      </c>
      <c r="C672" s="407"/>
      <c r="D672" s="529">
        <v>0</v>
      </c>
    </row>
    <row r="673" spans="1:4" s="268" customFormat="1" ht="15" thickTop="1" x14ac:dyDescent="0.2">
      <c r="A673" s="530"/>
      <c r="B673" s="525"/>
      <c r="D673" s="526"/>
    </row>
    <row r="674" spans="1:4" s="268" customFormat="1" ht="15" thickBot="1" x14ac:dyDescent="0.25">
      <c r="A674" s="32"/>
      <c r="B674" s="32"/>
      <c r="C674" s="34"/>
      <c r="D674" s="21" t="s">
        <v>2</v>
      </c>
    </row>
    <row r="675" spans="1:4" s="268" customFormat="1" ht="15.75" thickTop="1" thickBot="1" x14ac:dyDescent="0.25">
      <c r="A675" s="244" t="s">
        <v>4</v>
      </c>
      <c r="B675" s="249" t="s">
        <v>5</v>
      </c>
      <c r="C675" s="37"/>
      <c r="D675" s="246" t="s">
        <v>13</v>
      </c>
    </row>
    <row r="676" spans="1:4" s="258" customFormat="1" ht="15" thickTop="1" x14ac:dyDescent="0.2">
      <c r="A676" s="533" t="s">
        <v>1807</v>
      </c>
      <c r="B676" s="510">
        <v>30000</v>
      </c>
      <c r="C676" s="407"/>
      <c r="D676" s="483">
        <v>0</v>
      </c>
    </row>
    <row r="677" spans="1:4" s="258" customFormat="1" ht="14.25" x14ac:dyDescent="0.2">
      <c r="A677" s="533" t="s">
        <v>1808</v>
      </c>
      <c r="B677" s="510">
        <v>2300000</v>
      </c>
      <c r="C677" s="407"/>
      <c r="D677" s="483">
        <v>0</v>
      </c>
    </row>
    <row r="678" spans="1:4" s="258" customFormat="1" ht="28.5" x14ac:dyDescent="0.2">
      <c r="A678" s="533" t="s">
        <v>1809</v>
      </c>
      <c r="B678" s="510">
        <v>70000</v>
      </c>
      <c r="C678" s="407"/>
      <c r="D678" s="483">
        <v>0</v>
      </c>
    </row>
    <row r="679" spans="1:4" s="258" customFormat="1" ht="14.25" x14ac:dyDescent="0.2">
      <c r="A679" s="533" t="s">
        <v>1810</v>
      </c>
      <c r="B679" s="510">
        <v>50000</v>
      </c>
      <c r="C679" s="407"/>
      <c r="D679" s="483">
        <v>0</v>
      </c>
    </row>
    <row r="680" spans="1:4" s="258" customFormat="1" ht="14.25" x14ac:dyDescent="0.2">
      <c r="A680" s="533" t="s">
        <v>1811</v>
      </c>
      <c r="B680" s="510">
        <v>60000</v>
      </c>
      <c r="C680" s="407"/>
      <c r="D680" s="483">
        <v>0</v>
      </c>
    </row>
    <row r="681" spans="1:4" s="258" customFormat="1" ht="14.25" x14ac:dyDescent="0.2">
      <c r="A681" s="533" t="s">
        <v>1812</v>
      </c>
      <c r="B681" s="510">
        <v>10000</v>
      </c>
      <c r="C681" s="407"/>
      <c r="D681" s="483">
        <v>0</v>
      </c>
    </row>
    <row r="682" spans="1:4" s="258" customFormat="1" ht="14.25" x14ac:dyDescent="0.2">
      <c r="A682" s="533" t="s">
        <v>1813</v>
      </c>
      <c r="B682" s="510">
        <v>100000</v>
      </c>
      <c r="C682" s="407"/>
      <c r="D682" s="483">
        <v>0</v>
      </c>
    </row>
    <row r="683" spans="1:4" s="258" customFormat="1" ht="28.5" x14ac:dyDescent="0.2">
      <c r="A683" s="533" t="s">
        <v>1814</v>
      </c>
      <c r="B683" s="510">
        <v>35000</v>
      </c>
      <c r="C683" s="407"/>
      <c r="D683" s="483">
        <v>0</v>
      </c>
    </row>
    <row r="684" spans="1:4" s="258" customFormat="1" ht="14.25" x14ac:dyDescent="0.2">
      <c r="A684" s="533" t="s">
        <v>1815</v>
      </c>
      <c r="B684" s="510">
        <v>15000</v>
      </c>
      <c r="C684" s="407"/>
      <c r="D684" s="483">
        <v>0</v>
      </c>
    </row>
    <row r="685" spans="1:4" s="258" customFormat="1" ht="14.25" x14ac:dyDescent="0.2">
      <c r="A685" s="533" t="s">
        <v>1816</v>
      </c>
      <c r="B685" s="510">
        <v>25000</v>
      </c>
      <c r="C685" s="407"/>
      <c r="D685" s="483">
        <v>0</v>
      </c>
    </row>
    <row r="686" spans="1:4" s="258" customFormat="1" ht="14.25" x14ac:dyDescent="0.2">
      <c r="A686" s="533" t="s">
        <v>1817</v>
      </c>
      <c r="B686" s="510">
        <v>24000</v>
      </c>
      <c r="C686" s="407"/>
      <c r="D686" s="483">
        <v>0</v>
      </c>
    </row>
    <row r="687" spans="1:4" s="258" customFormat="1" ht="14.25" x14ac:dyDescent="0.2">
      <c r="A687" s="533" t="s">
        <v>1818</v>
      </c>
      <c r="B687" s="510">
        <v>10000</v>
      </c>
      <c r="C687" s="407"/>
      <c r="D687" s="483">
        <v>0</v>
      </c>
    </row>
    <row r="688" spans="1:4" s="258" customFormat="1" ht="14.25" x14ac:dyDescent="0.2">
      <c r="A688" s="533" t="s">
        <v>1819</v>
      </c>
      <c r="B688" s="510">
        <v>20000</v>
      </c>
      <c r="C688" s="407"/>
      <c r="D688" s="483">
        <v>0</v>
      </c>
    </row>
    <row r="689" spans="1:4" s="258" customFormat="1" ht="14.25" x14ac:dyDescent="0.2">
      <c r="A689" s="533" t="s">
        <v>1820</v>
      </c>
      <c r="B689" s="510">
        <v>20000</v>
      </c>
      <c r="C689" s="407"/>
      <c r="D689" s="483">
        <v>0</v>
      </c>
    </row>
    <row r="690" spans="1:4" s="258" customFormat="1" ht="14.25" x14ac:dyDescent="0.2">
      <c r="A690" s="533" t="s">
        <v>1821</v>
      </c>
      <c r="B690" s="510">
        <v>30000</v>
      </c>
      <c r="C690" s="407"/>
      <c r="D690" s="483">
        <v>0</v>
      </c>
    </row>
    <row r="691" spans="1:4" s="258" customFormat="1" ht="14.25" x14ac:dyDescent="0.2">
      <c r="A691" s="533" t="s">
        <v>1822</v>
      </c>
      <c r="B691" s="510">
        <v>15000</v>
      </c>
      <c r="C691" s="407"/>
      <c r="D691" s="483">
        <v>0</v>
      </c>
    </row>
    <row r="692" spans="1:4" s="258" customFormat="1" ht="14.25" x14ac:dyDescent="0.2">
      <c r="A692" s="533" t="s">
        <v>1823</v>
      </c>
      <c r="B692" s="510">
        <v>80000</v>
      </c>
      <c r="C692" s="407"/>
      <c r="D692" s="483">
        <v>0</v>
      </c>
    </row>
    <row r="693" spans="1:4" s="258" customFormat="1" ht="14.25" x14ac:dyDescent="0.2">
      <c r="A693" s="533" t="s">
        <v>1824</v>
      </c>
      <c r="B693" s="510">
        <v>80000</v>
      </c>
      <c r="C693" s="407"/>
      <c r="D693" s="483">
        <v>0</v>
      </c>
    </row>
    <row r="694" spans="1:4" s="258" customFormat="1" ht="14.25" x14ac:dyDescent="0.2">
      <c r="A694" s="533" t="s">
        <v>1825</v>
      </c>
      <c r="B694" s="510">
        <v>35000</v>
      </c>
      <c r="C694" s="407"/>
      <c r="D694" s="483">
        <v>0</v>
      </c>
    </row>
    <row r="695" spans="1:4" s="258" customFormat="1" ht="14.25" x14ac:dyDescent="0.2">
      <c r="A695" s="533" t="s">
        <v>1826</v>
      </c>
      <c r="B695" s="510">
        <v>15000</v>
      </c>
      <c r="C695" s="407"/>
      <c r="D695" s="483">
        <v>0</v>
      </c>
    </row>
    <row r="696" spans="1:4" s="258" customFormat="1" ht="14.25" x14ac:dyDescent="0.2">
      <c r="A696" s="533" t="s">
        <v>1827</v>
      </c>
      <c r="B696" s="510">
        <v>40000</v>
      </c>
      <c r="C696" s="407"/>
      <c r="D696" s="483">
        <v>0</v>
      </c>
    </row>
    <row r="697" spans="1:4" s="258" customFormat="1" ht="14.25" x14ac:dyDescent="0.2">
      <c r="A697" s="533" t="s">
        <v>1828</v>
      </c>
      <c r="B697" s="510">
        <v>30000</v>
      </c>
      <c r="C697" s="407"/>
      <c r="D697" s="483">
        <v>0</v>
      </c>
    </row>
    <row r="698" spans="1:4" s="258" customFormat="1" ht="14.25" x14ac:dyDescent="0.2">
      <c r="A698" s="533" t="s">
        <v>1829</v>
      </c>
      <c r="B698" s="510">
        <v>55000</v>
      </c>
      <c r="C698" s="407"/>
      <c r="D698" s="483">
        <v>0</v>
      </c>
    </row>
    <row r="699" spans="1:4" s="258" customFormat="1" ht="14.25" x14ac:dyDescent="0.2">
      <c r="A699" s="533" t="s">
        <v>1830</v>
      </c>
      <c r="B699" s="510">
        <v>15000</v>
      </c>
      <c r="C699" s="407"/>
      <c r="D699" s="483">
        <v>0</v>
      </c>
    </row>
    <row r="700" spans="1:4" s="258" customFormat="1" ht="14.25" x14ac:dyDescent="0.2">
      <c r="A700" s="533" t="s">
        <v>1831</v>
      </c>
      <c r="B700" s="510">
        <v>10000</v>
      </c>
      <c r="C700" s="407"/>
      <c r="D700" s="483">
        <v>0</v>
      </c>
    </row>
    <row r="701" spans="1:4" s="258" customFormat="1" ht="28.5" x14ac:dyDescent="0.2">
      <c r="A701" s="533" t="s">
        <v>1055</v>
      </c>
      <c r="B701" s="510">
        <v>10000</v>
      </c>
      <c r="C701" s="407"/>
      <c r="D701" s="483">
        <v>0</v>
      </c>
    </row>
    <row r="702" spans="1:4" s="258" customFormat="1" ht="28.5" x14ac:dyDescent="0.2">
      <c r="A702" s="533" t="s">
        <v>1832</v>
      </c>
      <c r="B702" s="510">
        <v>40000</v>
      </c>
      <c r="C702" s="407"/>
      <c r="D702" s="483">
        <v>0</v>
      </c>
    </row>
    <row r="703" spans="1:4" s="258" customFormat="1" ht="14.25" x14ac:dyDescent="0.2">
      <c r="A703" s="533" t="s">
        <v>1833</v>
      </c>
      <c r="B703" s="510">
        <v>60000</v>
      </c>
      <c r="C703" s="407"/>
      <c r="D703" s="483">
        <v>0</v>
      </c>
    </row>
    <row r="704" spans="1:4" s="258" customFormat="1" ht="14.25" x14ac:dyDescent="0.2">
      <c r="A704" s="533" t="s">
        <v>1834</v>
      </c>
      <c r="B704" s="510">
        <v>1800000</v>
      </c>
      <c r="C704" s="407"/>
      <c r="D704" s="483">
        <v>0</v>
      </c>
    </row>
    <row r="705" spans="1:4" s="258" customFormat="1" ht="14.25" x14ac:dyDescent="0.2">
      <c r="A705" s="533" t="s">
        <v>1835</v>
      </c>
      <c r="B705" s="510">
        <v>120000</v>
      </c>
      <c r="C705" s="407"/>
      <c r="D705" s="483">
        <v>0</v>
      </c>
    </row>
    <row r="706" spans="1:4" s="258" customFormat="1" ht="14.25" x14ac:dyDescent="0.2">
      <c r="A706" s="533" t="s">
        <v>1836</v>
      </c>
      <c r="B706" s="510">
        <v>5000</v>
      </c>
      <c r="C706" s="407"/>
      <c r="D706" s="483">
        <v>0</v>
      </c>
    </row>
    <row r="707" spans="1:4" s="258" customFormat="1" ht="28.5" x14ac:dyDescent="0.2">
      <c r="A707" s="533" t="s">
        <v>1837</v>
      </c>
      <c r="B707" s="510">
        <v>10000</v>
      </c>
      <c r="C707" s="407"/>
      <c r="D707" s="483">
        <v>0</v>
      </c>
    </row>
    <row r="708" spans="1:4" s="258" customFormat="1" ht="14.25" x14ac:dyDescent="0.2">
      <c r="A708" s="533" t="s">
        <v>1838</v>
      </c>
      <c r="B708" s="510">
        <v>10000</v>
      </c>
      <c r="C708" s="407"/>
      <c r="D708" s="483">
        <v>0</v>
      </c>
    </row>
    <row r="709" spans="1:4" s="258" customFormat="1" ht="14.25" x14ac:dyDescent="0.2">
      <c r="A709" s="533" t="s">
        <v>1839</v>
      </c>
      <c r="B709" s="510">
        <v>40000</v>
      </c>
      <c r="C709" s="407"/>
      <c r="D709" s="483">
        <v>0</v>
      </c>
    </row>
    <row r="710" spans="1:4" s="258" customFormat="1" ht="14.25" x14ac:dyDescent="0.2">
      <c r="A710" s="533" t="s">
        <v>1840</v>
      </c>
      <c r="B710" s="510">
        <v>20000</v>
      </c>
      <c r="C710" s="407"/>
      <c r="D710" s="483">
        <v>0</v>
      </c>
    </row>
    <row r="711" spans="1:4" s="258" customFormat="1" ht="14.25" x14ac:dyDescent="0.2">
      <c r="A711" s="533" t="s">
        <v>1841</v>
      </c>
      <c r="B711" s="510">
        <v>30000</v>
      </c>
      <c r="C711" s="407"/>
      <c r="D711" s="483">
        <v>0</v>
      </c>
    </row>
    <row r="712" spans="1:4" s="258" customFormat="1" ht="14.25" x14ac:dyDescent="0.2">
      <c r="A712" s="533" t="s">
        <v>1842</v>
      </c>
      <c r="B712" s="510">
        <v>60000</v>
      </c>
      <c r="C712" s="407"/>
      <c r="D712" s="483">
        <v>0</v>
      </c>
    </row>
    <row r="713" spans="1:4" s="258" customFormat="1" ht="14.25" x14ac:dyDescent="0.2">
      <c r="A713" s="533" t="s">
        <v>1843</v>
      </c>
      <c r="B713" s="510">
        <v>25000</v>
      </c>
      <c r="C713" s="407"/>
      <c r="D713" s="483">
        <v>0</v>
      </c>
    </row>
    <row r="714" spans="1:4" s="258" customFormat="1" ht="14.25" x14ac:dyDescent="0.2">
      <c r="A714" s="533" t="s">
        <v>1844</v>
      </c>
      <c r="B714" s="510">
        <v>30000</v>
      </c>
      <c r="C714" s="407"/>
      <c r="D714" s="483">
        <v>0</v>
      </c>
    </row>
    <row r="715" spans="1:4" s="258" customFormat="1" ht="14.25" x14ac:dyDescent="0.2">
      <c r="A715" s="533" t="s">
        <v>1845</v>
      </c>
      <c r="B715" s="510">
        <v>45000</v>
      </c>
      <c r="C715" s="407"/>
      <c r="D715" s="483">
        <v>0</v>
      </c>
    </row>
    <row r="716" spans="1:4" s="258" customFormat="1" ht="18.75" customHeight="1" x14ac:dyDescent="0.2">
      <c r="A716" s="533" t="s">
        <v>1846</v>
      </c>
      <c r="B716" s="510">
        <v>60000</v>
      </c>
      <c r="C716" s="407"/>
      <c r="D716" s="483">
        <v>0</v>
      </c>
    </row>
    <row r="717" spans="1:4" s="258" customFormat="1" ht="14.25" x14ac:dyDescent="0.2">
      <c r="A717" s="533" t="s">
        <v>1847</v>
      </c>
      <c r="B717" s="510">
        <v>25000</v>
      </c>
      <c r="C717" s="407"/>
      <c r="D717" s="483">
        <v>0</v>
      </c>
    </row>
    <row r="718" spans="1:4" s="258" customFormat="1" ht="14.25" x14ac:dyDescent="0.2">
      <c r="A718" s="533" t="s">
        <v>1848</v>
      </c>
      <c r="B718" s="510">
        <v>90000</v>
      </c>
      <c r="C718" s="407"/>
      <c r="D718" s="483">
        <v>0</v>
      </c>
    </row>
    <row r="719" spans="1:4" s="258" customFormat="1" ht="14.25" x14ac:dyDescent="0.2">
      <c r="A719" s="533" t="s">
        <v>1849</v>
      </c>
      <c r="B719" s="510">
        <v>50000</v>
      </c>
      <c r="C719" s="407"/>
      <c r="D719" s="483">
        <v>0</v>
      </c>
    </row>
    <row r="720" spans="1:4" s="258" customFormat="1" ht="14.25" x14ac:dyDescent="0.2">
      <c r="A720" s="533" t="s">
        <v>1850</v>
      </c>
      <c r="B720" s="510">
        <v>45000</v>
      </c>
      <c r="C720" s="407"/>
      <c r="D720" s="483">
        <v>0</v>
      </c>
    </row>
    <row r="721" spans="1:4" s="258" customFormat="1" ht="15" thickBot="1" x14ac:dyDescent="0.25">
      <c r="A721" s="539" t="s">
        <v>1851</v>
      </c>
      <c r="B721" s="540">
        <v>1200000</v>
      </c>
      <c r="C721" s="407"/>
      <c r="D721" s="529">
        <v>0</v>
      </c>
    </row>
    <row r="722" spans="1:4" s="268" customFormat="1" ht="9" customHeight="1" thickTop="1" x14ac:dyDescent="0.2">
      <c r="A722" s="530"/>
      <c r="B722" s="525"/>
      <c r="D722" s="526"/>
    </row>
    <row r="723" spans="1:4" s="268" customFormat="1" ht="15" thickBot="1" x14ac:dyDescent="0.25">
      <c r="A723" s="32"/>
      <c r="B723" s="32"/>
      <c r="C723" s="34"/>
      <c r="D723" s="21" t="s">
        <v>2</v>
      </c>
    </row>
    <row r="724" spans="1:4" s="268" customFormat="1" ht="15.75" thickTop="1" thickBot="1" x14ac:dyDescent="0.25">
      <c r="A724" s="244" t="s">
        <v>4</v>
      </c>
      <c r="B724" s="249" t="s">
        <v>5</v>
      </c>
      <c r="C724" s="37"/>
      <c r="D724" s="246" t="s">
        <v>13</v>
      </c>
    </row>
    <row r="725" spans="1:4" s="258" customFormat="1" ht="15" thickTop="1" x14ac:dyDescent="0.2">
      <c r="A725" s="533" t="s">
        <v>1852</v>
      </c>
      <c r="B725" s="510">
        <v>150000</v>
      </c>
      <c r="C725" s="407"/>
      <c r="D725" s="483">
        <v>0</v>
      </c>
    </row>
    <row r="726" spans="1:4" s="258" customFormat="1" ht="14.25" x14ac:dyDescent="0.2">
      <c r="A726" s="533" t="s">
        <v>1853</v>
      </c>
      <c r="B726" s="510">
        <v>30000</v>
      </c>
      <c r="C726" s="407"/>
      <c r="D726" s="483">
        <v>0</v>
      </c>
    </row>
    <row r="727" spans="1:4" s="258" customFormat="1" ht="14.25" x14ac:dyDescent="0.2">
      <c r="A727" s="533" t="s">
        <v>1854</v>
      </c>
      <c r="B727" s="510">
        <v>40000</v>
      </c>
      <c r="C727" s="407"/>
      <c r="D727" s="483">
        <v>0</v>
      </c>
    </row>
    <row r="728" spans="1:4" s="258" customFormat="1" ht="14.25" x14ac:dyDescent="0.2">
      <c r="A728" s="533" t="s">
        <v>1855</v>
      </c>
      <c r="B728" s="510">
        <v>15000</v>
      </c>
      <c r="C728" s="407"/>
      <c r="D728" s="483">
        <v>0</v>
      </c>
    </row>
    <row r="729" spans="1:4" s="258" customFormat="1" ht="14.25" x14ac:dyDescent="0.2">
      <c r="A729" s="533" t="s">
        <v>1856</v>
      </c>
      <c r="B729" s="510">
        <v>40000</v>
      </c>
      <c r="C729" s="407"/>
      <c r="D729" s="483">
        <v>0</v>
      </c>
    </row>
    <row r="730" spans="1:4" s="258" customFormat="1" ht="14.25" x14ac:dyDescent="0.2">
      <c r="A730" s="533" t="s">
        <v>1857</v>
      </c>
      <c r="B730" s="510">
        <v>20000</v>
      </c>
      <c r="C730" s="407"/>
      <c r="D730" s="483">
        <v>0</v>
      </c>
    </row>
    <row r="731" spans="1:4" s="258" customFormat="1" ht="15" customHeight="1" x14ac:dyDescent="0.2">
      <c r="A731" s="533" t="s">
        <v>1858</v>
      </c>
      <c r="B731" s="510">
        <v>20000</v>
      </c>
      <c r="C731" s="407"/>
      <c r="D731" s="483">
        <v>0</v>
      </c>
    </row>
    <row r="732" spans="1:4" s="258" customFormat="1" ht="14.25" x14ac:dyDescent="0.2">
      <c r="A732" s="533" t="s">
        <v>1859</v>
      </c>
      <c r="B732" s="510">
        <v>10000</v>
      </c>
      <c r="C732" s="407"/>
      <c r="D732" s="483">
        <v>0</v>
      </c>
    </row>
    <row r="733" spans="1:4" s="258" customFormat="1" ht="14.25" x14ac:dyDescent="0.2">
      <c r="A733" s="533" t="s">
        <v>1860</v>
      </c>
      <c r="B733" s="510">
        <v>15000</v>
      </c>
      <c r="C733" s="407"/>
      <c r="D733" s="483">
        <v>0</v>
      </c>
    </row>
    <row r="734" spans="1:4" s="258" customFormat="1" ht="14.25" x14ac:dyDescent="0.2">
      <c r="A734" s="533" t="s">
        <v>1861</v>
      </c>
      <c r="B734" s="510">
        <v>10000</v>
      </c>
      <c r="C734" s="407"/>
      <c r="D734" s="483">
        <v>0</v>
      </c>
    </row>
    <row r="735" spans="1:4" s="258" customFormat="1" ht="14.25" x14ac:dyDescent="0.2">
      <c r="A735" s="533" t="s">
        <v>1862</v>
      </c>
      <c r="B735" s="510">
        <v>10000</v>
      </c>
      <c r="C735" s="407"/>
      <c r="D735" s="483">
        <v>0</v>
      </c>
    </row>
    <row r="736" spans="1:4" s="258" customFormat="1" ht="14.25" x14ac:dyDescent="0.2">
      <c r="A736" s="533" t="s">
        <v>1863</v>
      </c>
      <c r="B736" s="510">
        <v>5000</v>
      </c>
      <c r="C736" s="407"/>
      <c r="D736" s="483">
        <v>0</v>
      </c>
    </row>
    <row r="737" spans="1:4" s="258" customFormat="1" ht="14.25" x14ac:dyDescent="0.2">
      <c r="A737" s="533" t="s">
        <v>1864</v>
      </c>
      <c r="B737" s="510">
        <v>5000</v>
      </c>
      <c r="C737" s="407"/>
      <c r="D737" s="483">
        <v>0</v>
      </c>
    </row>
    <row r="738" spans="1:4" s="258" customFormat="1" ht="14.25" x14ac:dyDescent="0.2">
      <c r="A738" s="533" t="s">
        <v>1865</v>
      </c>
      <c r="B738" s="510">
        <v>100000</v>
      </c>
      <c r="C738" s="407"/>
      <c r="D738" s="483">
        <v>0</v>
      </c>
    </row>
    <row r="739" spans="1:4" s="258" customFormat="1" ht="14.25" x14ac:dyDescent="0.2">
      <c r="A739" s="533" t="s">
        <v>1866</v>
      </c>
      <c r="B739" s="510">
        <v>10000</v>
      </c>
      <c r="C739" s="407"/>
      <c r="D739" s="483">
        <v>0</v>
      </c>
    </row>
    <row r="740" spans="1:4" s="258" customFormat="1" ht="14.25" x14ac:dyDescent="0.2">
      <c r="A740" s="533" t="s">
        <v>1867</v>
      </c>
      <c r="B740" s="510">
        <v>10000</v>
      </c>
      <c r="C740" s="407"/>
      <c r="D740" s="483">
        <v>0</v>
      </c>
    </row>
    <row r="741" spans="1:4" s="258" customFormat="1" ht="14.25" x14ac:dyDescent="0.2">
      <c r="A741" s="533" t="s">
        <v>1868</v>
      </c>
      <c r="B741" s="510">
        <v>20000</v>
      </c>
      <c r="C741" s="407"/>
      <c r="D741" s="483">
        <v>0</v>
      </c>
    </row>
    <row r="742" spans="1:4" s="258" customFormat="1" ht="14.25" x14ac:dyDescent="0.2">
      <c r="A742" s="533" t="s">
        <v>1869</v>
      </c>
      <c r="B742" s="510">
        <v>30000</v>
      </c>
      <c r="C742" s="407"/>
      <c r="D742" s="483">
        <v>0</v>
      </c>
    </row>
    <row r="743" spans="1:4" s="258" customFormat="1" ht="14.25" x14ac:dyDescent="0.2">
      <c r="A743" s="533" t="s">
        <v>1870</v>
      </c>
      <c r="B743" s="510">
        <v>100000</v>
      </c>
      <c r="C743" s="407"/>
      <c r="D743" s="483">
        <v>0</v>
      </c>
    </row>
    <row r="744" spans="1:4" s="258" customFormat="1" ht="14.25" x14ac:dyDescent="0.2">
      <c r="A744" s="533" t="s">
        <v>1871</v>
      </c>
      <c r="B744" s="510">
        <v>40000</v>
      </c>
      <c r="C744" s="407"/>
      <c r="D744" s="483">
        <v>0</v>
      </c>
    </row>
    <row r="745" spans="1:4" s="258" customFormat="1" ht="28.5" x14ac:dyDescent="0.2">
      <c r="A745" s="533" t="s">
        <v>1872</v>
      </c>
      <c r="B745" s="510">
        <v>15000</v>
      </c>
      <c r="C745" s="407"/>
      <c r="D745" s="483">
        <v>0</v>
      </c>
    </row>
    <row r="746" spans="1:4" s="258" customFormat="1" ht="14.25" x14ac:dyDescent="0.2">
      <c r="A746" s="533" t="s">
        <v>1873</v>
      </c>
      <c r="B746" s="510">
        <v>1600000</v>
      </c>
      <c r="C746" s="407"/>
      <c r="D746" s="483">
        <v>0</v>
      </c>
    </row>
    <row r="747" spans="1:4" s="258" customFormat="1" ht="14.25" x14ac:dyDescent="0.2">
      <c r="A747" s="533" t="s">
        <v>1874</v>
      </c>
      <c r="B747" s="510">
        <v>15000</v>
      </c>
      <c r="C747" s="407"/>
      <c r="D747" s="483">
        <v>0</v>
      </c>
    </row>
    <row r="748" spans="1:4" s="258" customFormat="1" ht="14.25" x14ac:dyDescent="0.2">
      <c r="A748" s="533" t="s">
        <v>1445</v>
      </c>
      <c r="B748" s="510">
        <v>5000</v>
      </c>
      <c r="C748" s="407"/>
      <c r="D748" s="483">
        <v>0</v>
      </c>
    </row>
    <row r="749" spans="1:4" s="258" customFormat="1" ht="14.25" x14ac:dyDescent="0.2">
      <c r="A749" s="533" t="s">
        <v>1875</v>
      </c>
      <c r="B749" s="510">
        <v>1400000</v>
      </c>
      <c r="C749" s="407"/>
      <c r="D749" s="483">
        <v>0</v>
      </c>
    </row>
    <row r="750" spans="1:4" s="258" customFormat="1" ht="14.25" x14ac:dyDescent="0.2">
      <c r="A750" s="533" t="s">
        <v>1876</v>
      </c>
      <c r="B750" s="510">
        <v>10000</v>
      </c>
      <c r="C750" s="407"/>
      <c r="D750" s="483">
        <v>0</v>
      </c>
    </row>
    <row r="751" spans="1:4" s="258" customFormat="1" ht="14.25" x14ac:dyDescent="0.2">
      <c r="A751" s="533" t="s">
        <v>1877</v>
      </c>
      <c r="B751" s="510">
        <v>20000</v>
      </c>
      <c r="C751" s="407"/>
      <c r="D751" s="483">
        <v>0</v>
      </c>
    </row>
    <row r="752" spans="1:4" s="258" customFormat="1" ht="14.25" x14ac:dyDescent="0.2">
      <c r="A752" s="533" t="s">
        <v>1878</v>
      </c>
      <c r="B752" s="510">
        <v>55000</v>
      </c>
      <c r="C752" s="407"/>
      <c r="D752" s="483">
        <v>0</v>
      </c>
    </row>
    <row r="753" spans="1:4" s="258" customFormat="1" ht="14.25" x14ac:dyDescent="0.2">
      <c r="A753" s="533" t="s">
        <v>1879</v>
      </c>
      <c r="B753" s="510">
        <v>10000</v>
      </c>
      <c r="C753" s="407"/>
      <c r="D753" s="483">
        <v>0</v>
      </c>
    </row>
    <row r="754" spans="1:4" s="258" customFormat="1" ht="14.25" x14ac:dyDescent="0.2">
      <c r="A754" s="533" t="s">
        <v>1880</v>
      </c>
      <c r="B754" s="510">
        <v>35000</v>
      </c>
      <c r="C754" s="407"/>
      <c r="D754" s="483">
        <v>0</v>
      </c>
    </row>
    <row r="755" spans="1:4" s="258" customFormat="1" ht="28.5" x14ac:dyDescent="0.2">
      <c r="A755" s="533" t="s">
        <v>1881</v>
      </c>
      <c r="B755" s="510">
        <v>10000</v>
      </c>
      <c r="C755" s="407"/>
      <c r="D755" s="483">
        <v>0</v>
      </c>
    </row>
    <row r="756" spans="1:4" s="258" customFormat="1" ht="14.25" x14ac:dyDescent="0.2">
      <c r="A756" s="533" t="s">
        <v>1882</v>
      </c>
      <c r="B756" s="510">
        <v>15000</v>
      </c>
      <c r="C756" s="407"/>
      <c r="D756" s="483">
        <v>0</v>
      </c>
    </row>
    <row r="757" spans="1:4" s="258" customFormat="1" ht="14.25" x14ac:dyDescent="0.2">
      <c r="A757" s="533" t="s">
        <v>1883</v>
      </c>
      <c r="B757" s="510">
        <v>30000</v>
      </c>
      <c r="C757" s="407"/>
      <c r="D757" s="483">
        <v>0</v>
      </c>
    </row>
    <row r="758" spans="1:4" s="258" customFormat="1" ht="14.25" x14ac:dyDescent="0.2">
      <c r="A758" s="533" t="s">
        <v>1884</v>
      </c>
      <c r="B758" s="510">
        <v>40000</v>
      </c>
      <c r="C758" s="407"/>
      <c r="D758" s="483">
        <v>0</v>
      </c>
    </row>
    <row r="759" spans="1:4" s="258" customFormat="1" ht="14.25" x14ac:dyDescent="0.2">
      <c r="A759" s="533" t="s">
        <v>1885</v>
      </c>
      <c r="B759" s="510">
        <v>15000</v>
      </c>
      <c r="C759" s="407"/>
      <c r="D759" s="483">
        <v>0</v>
      </c>
    </row>
    <row r="760" spans="1:4" s="258" customFormat="1" ht="14.25" x14ac:dyDescent="0.2">
      <c r="A760" s="533" t="s">
        <v>1886</v>
      </c>
      <c r="B760" s="510">
        <v>10000</v>
      </c>
      <c r="C760" s="407"/>
      <c r="D760" s="483">
        <v>0</v>
      </c>
    </row>
    <row r="761" spans="1:4" s="258" customFormat="1" ht="14.25" x14ac:dyDescent="0.2">
      <c r="A761" s="533" t="s">
        <v>1224</v>
      </c>
      <c r="B761" s="510">
        <v>210000</v>
      </c>
      <c r="C761" s="407"/>
      <c r="D761" s="483">
        <v>0</v>
      </c>
    </row>
    <row r="762" spans="1:4" s="258" customFormat="1" ht="14.25" x14ac:dyDescent="0.2">
      <c r="A762" s="533" t="s">
        <v>1887</v>
      </c>
      <c r="B762" s="510">
        <v>10000</v>
      </c>
      <c r="C762" s="407"/>
      <c r="D762" s="483">
        <v>0</v>
      </c>
    </row>
    <row r="763" spans="1:4" s="258" customFormat="1" ht="14.25" x14ac:dyDescent="0.2">
      <c r="A763" s="533" t="s">
        <v>1888</v>
      </c>
      <c r="B763" s="510">
        <v>25000</v>
      </c>
      <c r="C763" s="407"/>
      <c r="D763" s="483">
        <v>0</v>
      </c>
    </row>
    <row r="764" spans="1:4" s="258" customFormat="1" ht="14.25" x14ac:dyDescent="0.2">
      <c r="A764" s="533" t="s">
        <v>1889</v>
      </c>
      <c r="B764" s="510">
        <v>30000</v>
      </c>
      <c r="C764" s="407"/>
      <c r="D764" s="483">
        <v>0</v>
      </c>
    </row>
    <row r="765" spans="1:4" s="258" customFormat="1" ht="14.25" x14ac:dyDescent="0.2">
      <c r="A765" s="533" t="s">
        <v>1890</v>
      </c>
      <c r="B765" s="510">
        <v>20000</v>
      </c>
      <c r="C765" s="407"/>
      <c r="D765" s="483">
        <v>0</v>
      </c>
    </row>
    <row r="766" spans="1:4" s="258" customFormat="1" ht="14.25" x14ac:dyDescent="0.2">
      <c r="A766" s="533" t="s">
        <v>1223</v>
      </c>
      <c r="B766" s="510">
        <v>70000</v>
      </c>
      <c r="C766" s="407"/>
      <c r="D766" s="483">
        <v>0</v>
      </c>
    </row>
    <row r="767" spans="1:4" s="258" customFormat="1" ht="14.25" x14ac:dyDescent="0.2">
      <c r="A767" s="533" t="s">
        <v>1891</v>
      </c>
      <c r="B767" s="510">
        <v>1500000</v>
      </c>
      <c r="C767" s="407"/>
      <c r="D767" s="483">
        <v>0</v>
      </c>
    </row>
    <row r="768" spans="1:4" s="258" customFormat="1" ht="14.25" x14ac:dyDescent="0.2">
      <c r="A768" s="533" t="s">
        <v>1892</v>
      </c>
      <c r="B768" s="510">
        <v>20000</v>
      </c>
      <c r="C768" s="407"/>
      <c r="D768" s="483">
        <v>0</v>
      </c>
    </row>
    <row r="769" spans="1:4" s="258" customFormat="1" ht="14.25" x14ac:dyDescent="0.2">
      <c r="A769" s="533" t="s">
        <v>1893</v>
      </c>
      <c r="B769" s="510">
        <v>15000</v>
      </c>
      <c r="C769" s="407"/>
      <c r="D769" s="483">
        <v>0</v>
      </c>
    </row>
    <row r="770" spans="1:4" s="258" customFormat="1" ht="14.25" x14ac:dyDescent="0.2">
      <c r="A770" s="533" t="s">
        <v>1894</v>
      </c>
      <c r="B770" s="510">
        <v>10000</v>
      </c>
      <c r="C770" s="407"/>
      <c r="D770" s="483">
        <v>0</v>
      </c>
    </row>
    <row r="771" spans="1:4" s="258" customFormat="1" ht="14.25" x14ac:dyDescent="0.2">
      <c r="A771" s="533" t="s">
        <v>1895</v>
      </c>
      <c r="B771" s="510">
        <v>20000</v>
      </c>
      <c r="C771" s="407"/>
      <c r="D771" s="483">
        <v>0</v>
      </c>
    </row>
    <row r="772" spans="1:4" s="258" customFormat="1" ht="14.25" x14ac:dyDescent="0.2">
      <c r="A772" s="533" t="s">
        <v>1896</v>
      </c>
      <c r="B772" s="510">
        <v>15000</v>
      </c>
      <c r="C772" s="407"/>
      <c r="D772" s="483">
        <v>0</v>
      </c>
    </row>
    <row r="773" spans="1:4" s="258" customFormat="1" ht="14.25" x14ac:dyDescent="0.2">
      <c r="A773" s="533" t="s">
        <v>1897</v>
      </c>
      <c r="B773" s="510">
        <v>150000</v>
      </c>
      <c r="C773" s="407"/>
      <c r="D773" s="483">
        <v>0</v>
      </c>
    </row>
    <row r="774" spans="1:4" s="258" customFormat="1" ht="15" thickBot="1" x14ac:dyDescent="0.25">
      <c r="A774" s="539" t="s">
        <v>1898</v>
      </c>
      <c r="B774" s="540">
        <v>10000</v>
      </c>
      <c r="C774" s="407"/>
      <c r="D774" s="529">
        <v>0</v>
      </c>
    </row>
    <row r="775" spans="1:4" s="268" customFormat="1" ht="9.75" customHeight="1" thickTop="1" x14ac:dyDescent="0.2">
      <c r="A775" s="530"/>
      <c r="B775" s="525"/>
      <c r="D775" s="526"/>
    </row>
    <row r="776" spans="1:4" s="268" customFormat="1" ht="15" thickBot="1" x14ac:dyDescent="0.25">
      <c r="A776" s="32"/>
      <c r="B776" s="32"/>
      <c r="C776" s="34"/>
      <c r="D776" s="21" t="s">
        <v>2</v>
      </c>
    </row>
    <row r="777" spans="1:4" s="268" customFormat="1" ht="15.75" thickTop="1" thickBot="1" x14ac:dyDescent="0.25">
      <c r="A777" s="244" t="s">
        <v>4</v>
      </c>
      <c r="B777" s="249" t="s">
        <v>5</v>
      </c>
      <c r="C777" s="37"/>
      <c r="D777" s="246" t="s">
        <v>13</v>
      </c>
    </row>
    <row r="778" spans="1:4" s="258" customFormat="1" ht="15" thickTop="1" x14ac:dyDescent="0.2">
      <c r="A778" s="533" t="s">
        <v>1899</v>
      </c>
      <c r="B778" s="510">
        <v>60000</v>
      </c>
      <c r="C778" s="407"/>
      <c r="D778" s="483">
        <v>0</v>
      </c>
    </row>
    <row r="779" spans="1:4" s="258" customFormat="1" ht="14.25" x14ac:dyDescent="0.2">
      <c r="A779" s="533" t="s">
        <v>1900</v>
      </c>
      <c r="B779" s="510">
        <v>10000</v>
      </c>
      <c r="C779" s="407"/>
      <c r="D779" s="483">
        <v>0</v>
      </c>
    </row>
    <row r="780" spans="1:4" s="258" customFormat="1" ht="14.25" x14ac:dyDescent="0.2">
      <c r="A780" s="533" t="s">
        <v>1901</v>
      </c>
      <c r="B780" s="510">
        <v>40000</v>
      </c>
      <c r="C780" s="407"/>
      <c r="D780" s="483">
        <v>0</v>
      </c>
    </row>
    <row r="781" spans="1:4" s="258" customFormat="1" ht="14.25" x14ac:dyDescent="0.2">
      <c r="A781" s="533" t="s">
        <v>1902</v>
      </c>
      <c r="B781" s="510">
        <v>80000</v>
      </c>
      <c r="C781" s="407"/>
      <c r="D781" s="483">
        <v>0</v>
      </c>
    </row>
    <row r="782" spans="1:4" s="258" customFormat="1" ht="14.25" x14ac:dyDescent="0.2">
      <c r="A782" s="533" t="s">
        <v>1903</v>
      </c>
      <c r="B782" s="510">
        <v>25000</v>
      </c>
      <c r="C782" s="407"/>
      <c r="D782" s="483">
        <v>0</v>
      </c>
    </row>
    <row r="783" spans="1:4" s="258" customFormat="1" ht="14.25" x14ac:dyDescent="0.2">
      <c r="A783" s="533" t="s">
        <v>1904</v>
      </c>
      <c r="B783" s="510">
        <v>15000</v>
      </c>
      <c r="C783" s="407"/>
      <c r="D783" s="483">
        <v>0</v>
      </c>
    </row>
    <row r="784" spans="1:4" s="258" customFormat="1" ht="14.25" x14ac:dyDescent="0.2">
      <c r="A784" s="533" t="s">
        <v>1905</v>
      </c>
      <c r="B784" s="510">
        <v>45000</v>
      </c>
      <c r="C784" s="407"/>
      <c r="D784" s="483">
        <v>0</v>
      </c>
    </row>
    <row r="785" spans="1:4" s="258" customFormat="1" ht="14.25" x14ac:dyDescent="0.2">
      <c r="A785" s="533" t="s">
        <v>1906</v>
      </c>
      <c r="B785" s="510">
        <v>20000</v>
      </c>
      <c r="C785" s="407"/>
      <c r="D785" s="483">
        <v>0</v>
      </c>
    </row>
    <row r="786" spans="1:4" s="258" customFormat="1" ht="28.5" x14ac:dyDescent="0.2">
      <c r="A786" s="533" t="s">
        <v>1907</v>
      </c>
      <c r="B786" s="510">
        <v>10000</v>
      </c>
      <c r="C786" s="407"/>
      <c r="D786" s="483">
        <v>0</v>
      </c>
    </row>
    <row r="787" spans="1:4" s="258" customFormat="1" ht="14.25" x14ac:dyDescent="0.2">
      <c r="A787" s="533" t="s">
        <v>1908</v>
      </c>
      <c r="B787" s="510">
        <v>10000</v>
      </c>
      <c r="C787" s="407"/>
      <c r="D787" s="483">
        <v>10000</v>
      </c>
    </row>
    <row r="788" spans="1:4" s="258" customFormat="1" ht="14.25" x14ac:dyDescent="0.2">
      <c r="A788" s="533" t="s">
        <v>1909</v>
      </c>
      <c r="B788" s="510">
        <v>800000</v>
      </c>
      <c r="C788" s="407"/>
      <c r="D788" s="483">
        <v>0</v>
      </c>
    </row>
    <row r="789" spans="1:4" s="258" customFormat="1" ht="14.25" x14ac:dyDescent="0.2">
      <c r="A789" s="533" t="s">
        <v>1910</v>
      </c>
      <c r="B789" s="510">
        <v>25000</v>
      </c>
      <c r="C789" s="407"/>
      <c r="D789" s="483">
        <v>0</v>
      </c>
    </row>
    <row r="790" spans="1:4" s="258" customFormat="1" ht="14.25" x14ac:dyDescent="0.2">
      <c r="A790" s="533" t="s">
        <v>1911</v>
      </c>
      <c r="B790" s="510">
        <v>15000</v>
      </c>
      <c r="C790" s="407"/>
      <c r="D790" s="483">
        <v>0</v>
      </c>
    </row>
    <row r="791" spans="1:4" s="258" customFormat="1" ht="14.25" x14ac:dyDescent="0.2">
      <c r="A791" s="533" t="s">
        <v>1912</v>
      </c>
      <c r="B791" s="510">
        <v>25000</v>
      </c>
      <c r="C791" s="407"/>
      <c r="D791" s="483">
        <v>0</v>
      </c>
    </row>
    <row r="792" spans="1:4" s="258" customFormat="1" ht="14.25" x14ac:dyDescent="0.2">
      <c r="A792" s="533" t="s">
        <v>1913</v>
      </c>
      <c r="B792" s="510">
        <v>45000</v>
      </c>
      <c r="C792" s="407"/>
      <c r="D792" s="483">
        <v>0</v>
      </c>
    </row>
    <row r="793" spans="1:4" s="258" customFormat="1" ht="28.5" x14ac:dyDescent="0.2">
      <c r="A793" s="533" t="s">
        <v>1056</v>
      </c>
      <c r="B793" s="510">
        <v>50000</v>
      </c>
      <c r="C793" s="407"/>
      <c r="D793" s="483">
        <v>0</v>
      </c>
    </row>
    <row r="794" spans="1:4" s="258" customFormat="1" ht="14.25" x14ac:dyDescent="0.2">
      <c r="A794" s="533" t="s">
        <v>1914</v>
      </c>
      <c r="B794" s="510">
        <v>5000</v>
      </c>
      <c r="C794" s="407"/>
      <c r="D794" s="483">
        <v>0</v>
      </c>
    </row>
    <row r="795" spans="1:4" s="258" customFormat="1" ht="14.25" x14ac:dyDescent="0.2">
      <c r="A795" s="533" t="s">
        <v>1915</v>
      </c>
      <c r="B795" s="510">
        <v>10000</v>
      </c>
      <c r="C795" s="407"/>
      <c r="D795" s="483">
        <v>0</v>
      </c>
    </row>
    <row r="796" spans="1:4" s="258" customFormat="1" ht="14.25" x14ac:dyDescent="0.2">
      <c r="A796" s="533" t="s">
        <v>1916</v>
      </c>
      <c r="B796" s="510">
        <v>30000</v>
      </c>
      <c r="C796" s="407"/>
      <c r="D796" s="483">
        <v>0</v>
      </c>
    </row>
    <row r="797" spans="1:4" s="258" customFormat="1" ht="14.25" x14ac:dyDescent="0.2">
      <c r="A797" s="533" t="s">
        <v>1917</v>
      </c>
      <c r="B797" s="510">
        <v>600000</v>
      </c>
      <c r="C797" s="407"/>
      <c r="D797" s="483">
        <v>0</v>
      </c>
    </row>
    <row r="798" spans="1:4" s="258" customFormat="1" ht="14.25" x14ac:dyDescent="0.2">
      <c r="A798" s="533" t="s">
        <v>1918</v>
      </c>
      <c r="B798" s="510">
        <v>15000</v>
      </c>
      <c r="C798" s="407"/>
      <c r="D798" s="483">
        <v>0</v>
      </c>
    </row>
    <row r="799" spans="1:4" s="258" customFormat="1" ht="28.5" x14ac:dyDescent="0.2">
      <c r="A799" s="533" t="s">
        <v>1919</v>
      </c>
      <c r="B799" s="510">
        <v>15000</v>
      </c>
      <c r="C799" s="407"/>
      <c r="D799" s="483">
        <v>0</v>
      </c>
    </row>
    <row r="800" spans="1:4" s="258" customFormat="1" ht="14.25" x14ac:dyDescent="0.2">
      <c r="A800" s="533" t="s">
        <v>1920</v>
      </c>
      <c r="B800" s="510">
        <v>15000</v>
      </c>
      <c r="C800" s="407"/>
      <c r="D800" s="483">
        <v>0</v>
      </c>
    </row>
    <row r="801" spans="1:4" s="258" customFormat="1" ht="14.25" x14ac:dyDescent="0.2">
      <c r="A801" s="533" t="s">
        <v>1921</v>
      </c>
      <c r="B801" s="510">
        <v>15000</v>
      </c>
      <c r="C801" s="407"/>
      <c r="D801" s="483">
        <v>0</v>
      </c>
    </row>
    <row r="802" spans="1:4" s="258" customFormat="1" ht="14.25" x14ac:dyDescent="0.2">
      <c r="A802" s="533" t="s">
        <v>1922</v>
      </c>
      <c r="B802" s="510">
        <v>40000</v>
      </c>
      <c r="C802" s="407"/>
      <c r="D802" s="483">
        <v>0</v>
      </c>
    </row>
    <row r="803" spans="1:4" s="258" customFormat="1" ht="14.25" x14ac:dyDescent="0.2">
      <c r="A803" s="533" t="s">
        <v>1923</v>
      </c>
      <c r="B803" s="510">
        <v>20000</v>
      </c>
      <c r="C803" s="407"/>
      <c r="D803" s="483">
        <v>0</v>
      </c>
    </row>
    <row r="804" spans="1:4" s="258" customFormat="1" ht="14.25" x14ac:dyDescent="0.2">
      <c r="A804" s="533" t="s">
        <v>1924</v>
      </c>
      <c r="B804" s="510">
        <v>20000</v>
      </c>
      <c r="C804" s="407"/>
      <c r="D804" s="483">
        <v>0</v>
      </c>
    </row>
    <row r="805" spans="1:4" s="258" customFormat="1" ht="14.25" x14ac:dyDescent="0.2">
      <c r="A805" s="533" t="s">
        <v>1925</v>
      </c>
      <c r="B805" s="510">
        <v>5000</v>
      </c>
      <c r="C805" s="407"/>
      <c r="D805" s="483">
        <v>0</v>
      </c>
    </row>
    <row r="806" spans="1:4" s="258" customFormat="1" ht="14.25" x14ac:dyDescent="0.2">
      <c r="A806" s="533" t="s">
        <v>1926</v>
      </c>
      <c r="B806" s="510">
        <v>5000</v>
      </c>
      <c r="C806" s="407"/>
      <c r="D806" s="483">
        <v>0</v>
      </c>
    </row>
    <row r="807" spans="1:4" s="258" customFormat="1" ht="14.25" x14ac:dyDescent="0.2">
      <c r="A807" s="533" t="s">
        <v>1927</v>
      </c>
      <c r="B807" s="510">
        <v>5000</v>
      </c>
      <c r="C807" s="407"/>
      <c r="D807" s="483">
        <v>0</v>
      </c>
    </row>
    <row r="808" spans="1:4" s="258" customFormat="1" ht="14.25" x14ac:dyDescent="0.2">
      <c r="A808" s="533" t="s">
        <v>1928</v>
      </c>
      <c r="B808" s="510">
        <v>15000</v>
      </c>
      <c r="C808" s="407"/>
      <c r="D808" s="483">
        <v>0</v>
      </c>
    </row>
    <row r="809" spans="1:4" s="258" customFormat="1" ht="14.25" x14ac:dyDescent="0.2">
      <c r="A809" s="533" t="s">
        <v>1929</v>
      </c>
      <c r="B809" s="510">
        <v>30000</v>
      </c>
      <c r="C809" s="407"/>
      <c r="D809" s="483">
        <v>0</v>
      </c>
    </row>
    <row r="810" spans="1:4" s="258" customFormat="1" ht="14.25" x14ac:dyDescent="0.2">
      <c r="A810" s="533" t="s">
        <v>1930</v>
      </c>
      <c r="B810" s="510">
        <v>15000</v>
      </c>
      <c r="C810" s="407"/>
      <c r="D810" s="483">
        <v>0</v>
      </c>
    </row>
    <row r="811" spans="1:4" s="258" customFormat="1" ht="14.25" x14ac:dyDescent="0.2">
      <c r="A811" s="533" t="s">
        <v>1931</v>
      </c>
      <c r="B811" s="510">
        <v>10000</v>
      </c>
      <c r="C811" s="407"/>
      <c r="D811" s="483">
        <v>0</v>
      </c>
    </row>
    <row r="812" spans="1:4" s="258" customFormat="1" ht="14.25" x14ac:dyDescent="0.2">
      <c r="A812" s="533" t="s">
        <v>1932</v>
      </c>
      <c r="B812" s="510">
        <v>15000</v>
      </c>
      <c r="C812" s="407"/>
      <c r="D812" s="483">
        <v>0</v>
      </c>
    </row>
    <row r="813" spans="1:4" s="258" customFormat="1" ht="14.25" x14ac:dyDescent="0.2">
      <c r="A813" s="533" t="s">
        <v>1933</v>
      </c>
      <c r="B813" s="510">
        <v>15000</v>
      </c>
      <c r="C813" s="407"/>
      <c r="D813" s="483">
        <v>0</v>
      </c>
    </row>
    <row r="814" spans="1:4" s="258" customFormat="1" ht="14.25" x14ac:dyDescent="0.2">
      <c r="A814" s="533" t="s">
        <v>1934</v>
      </c>
      <c r="B814" s="510">
        <v>15000</v>
      </c>
      <c r="C814" s="407"/>
      <c r="D814" s="483">
        <v>0</v>
      </c>
    </row>
    <row r="815" spans="1:4" s="258" customFormat="1" ht="15" thickBot="1" x14ac:dyDescent="0.25">
      <c r="A815" s="533" t="s">
        <v>1935</v>
      </c>
      <c r="B815" s="510">
        <v>100000</v>
      </c>
      <c r="C815" s="407"/>
      <c r="D815" s="483">
        <v>0</v>
      </c>
    </row>
    <row r="816" spans="1:4" s="258" customFormat="1" ht="16.5" thickTop="1" thickBot="1" x14ac:dyDescent="0.3">
      <c r="A816" s="317" t="s">
        <v>6</v>
      </c>
      <c r="B816" s="541">
        <f>SUM(B486:B815)</f>
        <v>42079000</v>
      </c>
      <c r="C816" s="407"/>
      <c r="D816" s="319">
        <f>SUM(D486:D815)</f>
        <v>40500</v>
      </c>
    </row>
    <row r="817" spans="1:4" ht="13.5" thickTop="1" x14ac:dyDescent="0.2"/>
    <row r="819" spans="1:4" ht="15" x14ac:dyDescent="0.25">
      <c r="A819" s="643" t="s">
        <v>1936</v>
      </c>
      <c r="B819" s="644"/>
    </row>
    <row r="820" spans="1:4" ht="13.5" thickBot="1" x14ac:dyDescent="0.25">
      <c r="C820" s="34"/>
      <c r="D820" s="21" t="s">
        <v>2</v>
      </c>
    </row>
    <row r="821" spans="1:4" ht="14.25" thickTop="1" thickBot="1" x14ac:dyDescent="0.25">
      <c r="A821" s="244" t="s">
        <v>4</v>
      </c>
      <c r="B821" s="249" t="s">
        <v>5</v>
      </c>
      <c r="C821" s="37"/>
      <c r="D821" s="246" t="s">
        <v>13</v>
      </c>
    </row>
    <row r="822" spans="1:4" s="258" customFormat="1" ht="15" thickTop="1" x14ac:dyDescent="0.2">
      <c r="A822" s="531" t="s">
        <v>1937</v>
      </c>
      <c r="B822" s="532">
        <v>60000</v>
      </c>
      <c r="C822" s="407"/>
      <c r="D822" s="483">
        <v>0</v>
      </c>
    </row>
    <row r="823" spans="1:4" s="258" customFormat="1" ht="14.25" x14ac:dyDescent="0.2">
      <c r="A823" s="533" t="s">
        <v>1938</v>
      </c>
      <c r="B823" s="510">
        <v>40000</v>
      </c>
      <c r="C823" s="407"/>
      <c r="D823" s="483">
        <v>0</v>
      </c>
    </row>
    <row r="824" spans="1:4" s="258" customFormat="1" ht="14.25" x14ac:dyDescent="0.2">
      <c r="A824" s="533" t="s">
        <v>1939</v>
      </c>
      <c r="B824" s="510">
        <v>40000</v>
      </c>
      <c r="C824" s="407"/>
      <c r="D824" s="483">
        <v>0</v>
      </c>
    </row>
    <row r="825" spans="1:4" s="258" customFormat="1" ht="14.25" x14ac:dyDescent="0.2">
      <c r="A825" s="533" t="s">
        <v>1940</v>
      </c>
      <c r="B825" s="510">
        <v>180000</v>
      </c>
      <c r="C825" s="407"/>
      <c r="D825" s="483">
        <v>0</v>
      </c>
    </row>
    <row r="826" spans="1:4" s="258" customFormat="1" ht="15" thickBot="1" x14ac:dyDescent="0.25">
      <c r="A826" s="539" t="s">
        <v>1941</v>
      </c>
      <c r="B826" s="540">
        <v>27495</v>
      </c>
      <c r="C826" s="407"/>
      <c r="D826" s="529">
        <v>0</v>
      </c>
    </row>
    <row r="827" spans="1:4" s="258" customFormat="1" ht="15" thickTop="1" x14ac:dyDescent="0.2">
      <c r="A827" s="530"/>
      <c r="B827" s="525"/>
      <c r="C827" s="268"/>
      <c r="D827" s="526"/>
    </row>
    <row r="828" spans="1:4" s="258" customFormat="1" ht="15" thickBot="1" x14ac:dyDescent="0.25">
      <c r="A828" s="32"/>
      <c r="B828" s="32"/>
      <c r="C828" s="34"/>
      <c r="D828" s="21" t="s">
        <v>2</v>
      </c>
    </row>
    <row r="829" spans="1:4" s="258" customFormat="1" ht="15.75" thickTop="1" thickBot="1" x14ac:dyDescent="0.25">
      <c r="A829" s="244" t="s">
        <v>4</v>
      </c>
      <c r="B829" s="249" t="s">
        <v>5</v>
      </c>
      <c r="C829" s="37"/>
      <c r="D829" s="246" t="s">
        <v>13</v>
      </c>
    </row>
    <row r="830" spans="1:4" s="258" customFormat="1" ht="15" thickTop="1" x14ac:dyDescent="0.2">
      <c r="A830" s="533" t="s">
        <v>1942</v>
      </c>
      <c r="B830" s="510">
        <v>700000</v>
      </c>
      <c r="C830" s="407"/>
      <c r="D830" s="483">
        <v>0</v>
      </c>
    </row>
    <row r="831" spans="1:4" s="258" customFormat="1" ht="14.25" x14ac:dyDescent="0.2">
      <c r="A831" s="533" t="s">
        <v>1943</v>
      </c>
      <c r="B831" s="510">
        <v>250000</v>
      </c>
      <c r="C831" s="407"/>
      <c r="D831" s="483">
        <v>0</v>
      </c>
    </row>
    <row r="832" spans="1:4" s="258" customFormat="1" ht="14.25" x14ac:dyDescent="0.2">
      <c r="A832" s="533" t="s">
        <v>1944</v>
      </c>
      <c r="B832" s="510">
        <v>20000</v>
      </c>
      <c r="C832" s="407"/>
      <c r="D832" s="483">
        <v>0</v>
      </c>
    </row>
    <row r="833" spans="1:4" s="258" customFormat="1" ht="14.25" x14ac:dyDescent="0.2">
      <c r="A833" s="533" t="s">
        <v>1945</v>
      </c>
      <c r="B833" s="510">
        <v>120000</v>
      </c>
      <c r="C833" s="407"/>
      <c r="D833" s="483">
        <v>0</v>
      </c>
    </row>
    <row r="834" spans="1:4" s="258" customFormat="1" ht="14.25" x14ac:dyDescent="0.2">
      <c r="A834" s="533" t="s">
        <v>1946</v>
      </c>
      <c r="B834" s="510">
        <v>200000</v>
      </c>
      <c r="C834" s="407"/>
      <c r="D834" s="483">
        <v>0</v>
      </c>
    </row>
    <row r="835" spans="1:4" s="258" customFormat="1" ht="14.25" x14ac:dyDescent="0.2">
      <c r="A835" s="533" t="s">
        <v>1947</v>
      </c>
      <c r="B835" s="510">
        <v>300000</v>
      </c>
      <c r="C835" s="407"/>
      <c r="D835" s="483">
        <v>0</v>
      </c>
    </row>
    <row r="836" spans="1:4" s="258" customFormat="1" ht="14.25" x14ac:dyDescent="0.2">
      <c r="A836" s="533" t="s">
        <v>1948</v>
      </c>
      <c r="B836" s="510">
        <v>35000</v>
      </c>
      <c r="C836" s="407"/>
      <c r="D836" s="483">
        <v>0</v>
      </c>
    </row>
    <row r="837" spans="1:4" s="258" customFormat="1" ht="14.25" x14ac:dyDescent="0.2">
      <c r="A837" s="533" t="s">
        <v>1949</v>
      </c>
      <c r="B837" s="510">
        <v>30000</v>
      </c>
      <c r="C837" s="407"/>
      <c r="D837" s="483">
        <v>0</v>
      </c>
    </row>
    <row r="838" spans="1:4" s="258" customFormat="1" ht="14.25" x14ac:dyDescent="0.2">
      <c r="A838" s="533" t="s">
        <v>1950</v>
      </c>
      <c r="B838" s="510">
        <v>300000</v>
      </c>
      <c r="C838" s="407"/>
      <c r="D838" s="483">
        <v>0</v>
      </c>
    </row>
    <row r="839" spans="1:4" s="258" customFormat="1" ht="14.25" x14ac:dyDescent="0.2">
      <c r="A839" s="533" t="s">
        <v>1951</v>
      </c>
      <c r="B839" s="510">
        <v>10000</v>
      </c>
      <c r="C839" s="407"/>
      <c r="D839" s="483">
        <v>0</v>
      </c>
    </row>
    <row r="840" spans="1:4" s="258" customFormat="1" ht="14.25" x14ac:dyDescent="0.2">
      <c r="A840" s="533" t="s">
        <v>1952</v>
      </c>
      <c r="B840" s="510">
        <v>5000</v>
      </c>
      <c r="C840" s="407"/>
      <c r="D840" s="483">
        <v>0</v>
      </c>
    </row>
    <row r="841" spans="1:4" s="258" customFormat="1" ht="14.25" x14ac:dyDescent="0.2">
      <c r="A841" s="533" t="s">
        <v>1953</v>
      </c>
      <c r="B841" s="510">
        <v>20000</v>
      </c>
      <c r="C841" s="407"/>
      <c r="D841" s="483">
        <v>0</v>
      </c>
    </row>
    <row r="842" spans="1:4" s="258" customFormat="1" ht="14.25" x14ac:dyDescent="0.2">
      <c r="A842" s="533" t="s">
        <v>1954</v>
      </c>
      <c r="B842" s="510">
        <v>10000</v>
      </c>
      <c r="C842" s="407"/>
      <c r="D842" s="483">
        <v>0</v>
      </c>
    </row>
    <row r="843" spans="1:4" s="258" customFormat="1" ht="14.25" x14ac:dyDescent="0.2">
      <c r="A843" s="533" t="s">
        <v>1057</v>
      </c>
      <c r="B843" s="510">
        <v>15000</v>
      </c>
      <c r="C843" s="407"/>
      <c r="D843" s="483">
        <v>0</v>
      </c>
    </row>
    <row r="844" spans="1:4" s="258" customFormat="1" ht="14.25" x14ac:dyDescent="0.2">
      <c r="A844" s="533" t="s">
        <v>1669</v>
      </c>
      <c r="B844" s="510">
        <v>20000</v>
      </c>
      <c r="C844" s="407"/>
      <c r="D844" s="483">
        <v>0</v>
      </c>
    </row>
    <row r="845" spans="1:4" s="258" customFormat="1" ht="14.25" x14ac:dyDescent="0.2">
      <c r="A845" s="533" t="s">
        <v>1955</v>
      </c>
      <c r="B845" s="510">
        <v>30000</v>
      </c>
      <c r="C845" s="407"/>
      <c r="D845" s="483">
        <v>0</v>
      </c>
    </row>
    <row r="846" spans="1:4" s="258" customFormat="1" ht="14.25" x14ac:dyDescent="0.2">
      <c r="A846" s="533" t="s">
        <v>1577</v>
      </c>
      <c r="B846" s="510">
        <v>500000</v>
      </c>
      <c r="C846" s="407"/>
      <c r="D846" s="483">
        <v>0</v>
      </c>
    </row>
    <row r="847" spans="1:4" s="258" customFormat="1" ht="14.25" x14ac:dyDescent="0.2">
      <c r="A847" s="533" t="s">
        <v>1674</v>
      </c>
      <c r="B847" s="510">
        <v>20000</v>
      </c>
      <c r="C847" s="407"/>
      <c r="D847" s="483">
        <v>0</v>
      </c>
    </row>
    <row r="848" spans="1:4" s="258" customFormat="1" ht="14.25" x14ac:dyDescent="0.2">
      <c r="A848" s="533" t="s">
        <v>1956</v>
      </c>
      <c r="B848" s="510">
        <v>10000</v>
      </c>
      <c r="C848" s="407"/>
      <c r="D848" s="483">
        <v>0</v>
      </c>
    </row>
    <row r="849" spans="1:4" s="258" customFormat="1" ht="14.25" x14ac:dyDescent="0.2">
      <c r="A849" s="533" t="s">
        <v>1957</v>
      </c>
      <c r="B849" s="510">
        <v>15000</v>
      </c>
      <c r="C849" s="407"/>
      <c r="D849" s="483">
        <v>0</v>
      </c>
    </row>
    <row r="850" spans="1:4" s="258" customFormat="1" ht="19.5" customHeight="1" x14ac:dyDescent="0.2">
      <c r="A850" s="533" t="s">
        <v>1677</v>
      </c>
      <c r="B850" s="510">
        <v>40000</v>
      </c>
      <c r="C850" s="407"/>
      <c r="D850" s="483">
        <v>0</v>
      </c>
    </row>
    <row r="851" spans="1:4" s="258" customFormat="1" ht="14.25" x14ac:dyDescent="0.2">
      <c r="A851" s="533" t="s">
        <v>1679</v>
      </c>
      <c r="B851" s="510">
        <v>25000</v>
      </c>
      <c r="C851" s="407"/>
      <c r="D851" s="483">
        <v>0</v>
      </c>
    </row>
    <row r="852" spans="1:4" s="258" customFormat="1" ht="14.25" x14ac:dyDescent="0.2">
      <c r="A852" s="533" t="s">
        <v>1680</v>
      </c>
      <c r="B852" s="510">
        <v>100000</v>
      </c>
      <c r="C852" s="407"/>
      <c r="D852" s="483">
        <v>0</v>
      </c>
    </row>
    <row r="853" spans="1:4" s="258" customFormat="1" ht="14.25" x14ac:dyDescent="0.2">
      <c r="A853" s="533" t="s">
        <v>1681</v>
      </c>
      <c r="B853" s="510">
        <v>30000</v>
      </c>
      <c r="C853" s="407"/>
      <c r="D853" s="483">
        <v>0</v>
      </c>
    </row>
    <row r="854" spans="1:4" s="258" customFormat="1" ht="14.25" x14ac:dyDescent="0.2">
      <c r="A854" s="533" t="s">
        <v>1958</v>
      </c>
      <c r="B854" s="510">
        <v>50000</v>
      </c>
      <c r="C854" s="407"/>
      <c r="D854" s="483">
        <v>0</v>
      </c>
    </row>
    <row r="855" spans="1:4" s="258" customFormat="1" ht="14.25" x14ac:dyDescent="0.2">
      <c r="A855" s="533" t="s">
        <v>1959</v>
      </c>
      <c r="B855" s="510">
        <v>400000</v>
      </c>
      <c r="C855" s="407"/>
      <c r="D855" s="483">
        <v>0</v>
      </c>
    </row>
    <row r="856" spans="1:4" s="258" customFormat="1" ht="14.25" x14ac:dyDescent="0.2">
      <c r="A856" s="533" t="s">
        <v>1960</v>
      </c>
      <c r="B856" s="510">
        <v>10000</v>
      </c>
      <c r="C856" s="407"/>
      <c r="D856" s="483">
        <v>0</v>
      </c>
    </row>
    <row r="857" spans="1:4" s="258" customFormat="1" ht="18.75" customHeight="1" x14ac:dyDescent="0.2">
      <c r="A857" s="533" t="s">
        <v>1961</v>
      </c>
      <c r="B857" s="510">
        <v>10000</v>
      </c>
      <c r="C857" s="407"/>
      <c r="D857" s="483">
        <v>0</v>
      </c>
    </row>
    <row r="858" spans="1:4" s="258" customFormat="1" ht="14.25" x14ac:dyDescent="0.2">
      <c r="A858" s="533" t="s">
        <v>1683</v>
      </c>
      <c r="B858" s="510">
        <v>25000</v>
      </c>
      <c r="C858" s="407"/>
      <c r="D858" s="483">
        <v>0</v>
      </c>
    </row>
    <row r="859" spans="1:4" s="258" customFormat="1" ht="14.25" x14ac:dyDescent="0.2">
      <c r="A859" s="533" t="s">
        <v>1962</v>
      </c>
      <c r="B859" s="510">
        <v>10000</v>
      </c>
      <c r="C859" s="407"/>
      <c r="D859" s="483">
        <v>0</v>
      </c>
    </row>
    <row r="860" spans="1:4" s="258" customFormat="1" ht="14.25" x14ac:dyDescent="0.2">
      <c r="A860" s="533" t="s">
        <v>1963</v>
      </c>
      <c r="B860" s="510">
        <v>30000</v>
      </c>
      <c r="C860" s="407"/>
      <c r="D860" s="483">
        <v>0</v>
      </c>
    </row>
    <row r="861" spans="1:4" s="258" customFormat="1" ht="14.25" x14ac:dyDescent="0.2">
      <c r="A861" s="533" t="s">
        <v>1703</v>
      </c>
      <c r="B861" s="510">
        <v>20000</v>
      </c>
      <c r="C861" s="407"/>
      <c r="D861" s="483">
        <v>0</v>
      </c>
    </row>
    <row r="862" spans="1:4" s="258" customFormat="1" ht="14.25" x14ac:dyDescent="0.2">
      <c r="A862" s="533" t="s">
        <v>1964</v>
      </c>
      <c r="B862" s="510">
        <v>10000</v>
      </c>
      <c r="C862" s="407"/>
      <c r="D862" s="483">
        <v>0</v>
      </c>
    </row>
    <row r="863" spans="1:4" s="258" customFormat="1" ht="14.25" x14ac:dyDescent="0.2">
      <c r="A863" s="533" t="s">
        <v>1965</v>
      </c>
      <c r="B863" s="510">
        <v>50000</v>
      </c>
      <c r="C863" s="407"/>
      <c r="D863" s="483">
        <v>0</v>
      </c>
    </row>
    <row r="864" spans="1:4" s="258" customFormat="1" ht="28.5" x14ac:dyDescent="0.2">
      <c r="A864" s="533" t="s">
        <v>1966</v>
      </c>
      <c r="B864" s="510">
        <v>10000</v>
      </c>
      <c r="C864" s="407"/>
      <c r="D864" s="483">
        <v>0</v>
      </c>
    </row>
    <row r="865" spans="1:4" s="258" customFormat="1" ht="14.25" x14ac:dyDescent="0.2">
      <c r="A865" s="533" t="s">
        <v>1710</v>
      </c>
      <c r="B865" s="510">
        <v>15000</v>
      </c>
      <c r="C865" s="407"/>
      <c r="D865" s="483">
        <v>0</v>
      </c>
    </row>
    <row r="866" spans="1:4" s="258" customFormat="1" ht="14.25" x14ac:dyDescent="0.2">
      <c r="A866" s="533" t="s">
        <v>1711</v>
      </c>
      <c r="B866" s="510">
        <v>30000</v>
      </c>
      <c r="C866" s="407"/>
      <c r="D866" s="483">
        <v>0</v>
      </c>
    </row>
    <row r="867" spans="1:4" s="258" customFormat="1" ht="14.25" x14ac:dyDescent="0.2">
      <c r="A867" s="533" t="s">
        <v>875</v>
      </c>
      <c r="B867" s="510">
        <v>10000</v>
      </c>
      <c r="C867" s="407"/>
      <c r="D867" s="483">
        <v>0</v>
      </c>
    </row>
    <row r="868" spans="1:4" s="258" customFormat="1" ht="14.25" x14ac:dyDescent="0.2">
      <c r="A868" s="533" t="s">
        <v>1163</v>
      </c>
      <c r="B868" s="510">
        <v>100000</v>
      </c>
      <c r="C868" s="407"/>
      <c r="D868" s="483">
        <v>0</v>
      </c>
    </row>
    <row r="869" spans="1:4" s="258" customFormat="1" ht="14.25" x14ac:dyDescent="0.2">
      <c r="A869" s="533" t="s">
        <v>1714</v>
      </c>
      <c r="B869" s="510">
        <v>5000</v>
      </c>
      <c r="C869" s="407"/>
      <c r="D869" s="483">
        <v>0</v>
      </c>
    </row>
    <row r="870" spans="1:4" s="258" customFormat="1" ht="14.25" x14ac:dyDescent="0.2">
      <c r="A870" s="533" t="s">
        <v>1967</v>
      </c>
      <c r="B870" s="510">
        <v>20000</v>
      </c>
      <c r="C870" s="407"/>
      <c r="D870" s="483">
        <v>0</v>
      </c>
    </row>
    <row r="871" spans="1:4" s="258" customFormat="1" ht="14.25" x14ac:dyDescent="0.2">
      <c r="A871" s="533" t="s">
        <v>1718</v>
      </c>
      <c r="B871" s="510">
        <v>40000</v>
      </c>
      <c r="C871" s="407"/>
      <c r="D871" s="483">
        <v>0</v>
      </c>
    </row>
    <row r="872" spans="1:4" s="258" customFormat="1" ht="14.25" x14ac:dyDescent="0.2">
      <c r="A872" s="533" t="s">
        <v>1720</v>
      </c>
      <c r="B872" s="510">
        <v>20000</v>
      </c>
      <c r="C872" s="407"/>
      <c r="D872" s="483">
        <v>0</v>
      </c>
    </row>
    <row r="873" spans="1:4" s="258" customFormat="1" ht="14.25" x14ac:dyDescent="0.2">
      <c r="A873" s="533" t="s">
        <v>1724</v>
      </c>
      <c r="B873" s="510">
        <v>170000</v>
      </c>
      <c r="C873" s="407"/>
      <c r="D873" s="483">
        <v>0</v>
      </c>
    </row>
    <row r="874" spans="1:4" s="258" customFormat="1" ht="14.25" x14ac:dyDescent="0.2">
      <c r="A874" s="533" t="s">
        <v>1968</v>
      </c>
      <c r="B874" s="510">
        <v>20000</v>
      </c>
      <c r="C874" s="407"/>
      <c r="D874" s="483">
        <v>0</v>
      </c>
    </row>
    <row r="875" spans="1:4" s="258" customFormat="1" ht="14.25" x14ac:dyDescent="0.2">
      <c r="A875" s="533" t="s">
        <v>1725</v>
      </c>
      <c r="B875" s="510">
        <v>60000</v>
      </c>
      <c r="C875" s="407"/>
      <c r="D875" s="483">
        <v>0</v>
      </c>
    </row>
    <row r="876" spans="1:4" s="258" customFormat="1" ht="14.25" x14ac:dyDescent="0.2">
      <c r="A876" s="533" t="s">
        <v>1728</v>
      </c>
      <c r="B876" s="510">
        <v>10000</v>
      </c>
      <c r="C876" s="407"/>
      <c r="D876" s="483">
        <v>0</v>
      </c>
    </row>
    <row r="877" spans="1:4" s="258" customFormat="1" ht="14.25" x14ac:dyDescent="0.2">
      <c r="A877" s="533" t="s">
        <v>1733</v>
      </c>
      <c r="B877" s="510">
        <v>130000</v>
      </c>
      <c r="C877" s="407"/>
      <c r="D877" s="483">
        <v>0</v>
      </c>
    </row>
    <row r="878" spans="1:4" s="258" customFormat="1" ht="14.25" x14ac:dyDescent="0.2">
      <c r="A878" s="533" t="s">
        <v>1218</v>
      </c>
      <c r="B878" s="510">
        <v>20000</v>
      </c>
      <c r="C878" s="407"/>
      <c r="D878" s="483">
        <v>0</v>
      </c>
    </row>
    <row r="879" spans="1:4" s="258" customFormat="1" ht="15" thickBot="1" x14ac:dyDescent="0.25">
      <c r="A879" s="539" t="s">
        <v>1748</v>
      </c>
      <c r="B879" s="540">
        <v>5000</v>
      </c>
      <c r="C879" s="407"/>
      <c r="D879" s="529">
        <v>0</v>
      </c>
    </row>
    <row r="880" spans="1:4" s="258" customFormat="1" ht="15" thickTop="1" x14ac:dyDescent="0.2">
      <c r="A880" s="530"/>
      <c r="B880" s="525"/>
      <c r="C880" s="268"/>
      <c r="D880" s="526"/>
    </row>
    <row r="881" spans="1:4" s="258" customFormat="1" ht="15" thickBot="1" x14ac:dyDescent="0.25">
      <c r="A881" s="32"/>
      <c r="B881" s="32"/>
      <c r="C881" s="34"/>
      <c r="D881" s="21" t="s">
        <v>2</v>
      </c>
    </row>
    <row r="882" spans="1:4" s="258" customFormat="1" ht="15.75" thickTop="1" thickBot="1" x14ac:dyDescent="0.25">
      <c r="A882" s="244" t="s">
        <v>4</v>
      </c>
      <c r="B882" s="249" t="s">
        <v>5</v>
      </c>
      <c r="C882" s="37"/>
      <c r="D882" s="246" t="s">
        <v>13</v>
      </c>
    </row>
    <row r="883" spans="1:4" s="258" customFormat="1" ht="15" thickTop="1" x14ac:dyDescent="0.2">
      <c r="A883" s="533" t="s">
        <v>1756</v>
      </c>
      <c r="B883" s="510">
        <v>10000</v>
      </c>
      <c r="C883" s="407"/>
      <c r="D883" s="483">
        <v>0</v>
      </c>
    </row>
    <row r="884" spans="1:4" s="258" customFormat="1" ht="18" customHeight="1" x14ac:dyDescent="0.2">
      <c r="A884" s="533" t="s">
        <v>1759</v>
      </c>
      <c r="B884" s="510">
        <v>10000</v>
      </c>
      <c r="C884" s="407"/>
      <c r="D884" s="483">
        <v>0</v>
      </c>
    </row>
    <row r="885" spans="1:4" s="258" customFormat="1" ht="14.25" x14ac:dyDescent="0.2">
      <c r="A885" s="533" t="s">
        <v>1222</v>
      </c>
      <c r="B885" s="510">
        <v>100000</v>
      </c>
      <c r="C885" s="407"/>
      <c r="D885" s="483">
        <v>0</v>
      </c>
    </row>
    <row r="886" spans="1:4" s="258" customFormat="1" ht="14.25" x14ac:dyDescent="0.2">
      <c r="A886" s="533" t="s">
        <v>1969</v>
      </c>
      <c r="B886" s="510">
        <v>40000</v>
      </c>
      <c r="C886" s="407"/>
      <c r="D886" s="483">
        <v>0</v>
      </c>
    </row>
    <row r="887" spans="1:4" s="258" customFormat="1" ht="14.25" x14ac:dyDescent="0.2">
      <c r="A887" s="533" t="s">
        <v>1778</v>
      </c>
      <c r="B887" s="510">
        <v>30000</v>
      </c>
      <c r="C887" s="407"/>
      <c r="D887" s="483">
        <v>0</v>
      </c>
    </row>
    <row r="888" spans="1:4" s="258" customFormat="1" ht="14.25" x14ac:dyDescent="0.2">
      <c r="A888" s="533" t="s">
        <v>1970</v>
      </c>
      <c r="B888" s="510">
        <v>90000</v>
      </c>
      <c r="C888" s="407"/>
      <c r="D888" s="483">
        <v>0</v>
      </c>
    </row>
    <row r="889" spans="1:4" s="258" customFormat="1" ht="14.25" x14ac:dyDescent="0.2">
      <c r="A889" s="533" t="s">
        <v>1781</v>
      </c>
      <c r="B889" s="510">
        <v>15000</v>
      </c>
      <c r="C889" s="407"/>
      <c r="D889" s="483">
        <v>15000</v>
      </c>
    </row>
    <row r="890" spans="1:4" s="258" customFormat="1" ht="14.25" x14ac:dyDescent="0.2">
      <c r="A890" s="533" t="s">
        <v>1971</v>
      </c>
      <c r="B890" s="510">
        <v>30000</v>
      </c>
      <c r="C890" s="407"/>
      <c r="D890" s="483">
        <v>0</v>
      </c>
    </row>
    <row r="891" spans="1:4" s="258" customFormat="1" ht="14.25" x14ac:dyDescent="0.2">
      <c r="A891" s="533" t="s">
        <v>1785</v>
      </c>
      <c r="B891" s="510">
        <v>10000</v>
      </c>
      <c r="C891" s="407"/>
      <c r="D891" s="483">
        <v>0</v>
      </c>
    </row>
    <row r="892" spans="1:4" s="258" customFormat="1" ht="14.25" x14ac:dyDescent="0.2">
      <c r="A892" s="533" t="s">
        <v>1791</v>
      </c>
      <c r="B892" s="510">
        <v>40000</v>
      </c>
      <c r="C892" s="407"/>
      <c r="D892" s="483">
        <v>0</v>
      </c>
    </row>
    <row r="893" spans="1:4" s="258" customFormat="1" ht="14.25" x14ac:dyDescent="0.2">
      <c r="A893" s="533" t="s">
        <v>1794</v>
      </c>
      <c r="B893" s="510">
        <v>6000</v>
      </c>
      <c r="C893" s="407"/>
      <c r="D893" s="483">
        <v>0</v>
      </c>
    </row>
    <row r="894" spans="1:4" s="258" customFormat="1" ht="14.25" x14ac:dyDescent="0.2">
      <c r="A894" s="533" t="s">
        <v>1795</v>
      </c>
      <c r="B894" s="510">
        <v>10000</v>
      </c>
      <c r="C894" s="407"/>
      <c r="D894" s="483">
        <v>0</v>
      </c>
    </row>
    <row r="895" spans="1:4" s="258" customFormat="1" ht="18" customHeight="1" x14ac:dyDescent="0.2">
      <c r="A895" s="533" t="s">
        <v>1796</v>
      </c>
      <c r="B895" s="510">
        <v>10000</v>
      </c>
      <c r="C895" s="407"/>
      <c r="D895" s="483">
        <v>0</v>
      </c>
    </row>
    <row r="896" spans="1:4" s="258" customFormat="1" ht="14.25" x14ac:dyDescent="0.2">
      <c r="A896" s="533" t="s">
        <v>1972</v>
      </c>
      <c r="B896" s="510">
        <v>25000</v>
      </c>
      <c r="C896" s="407"/>
      <c r="D896" s="483">
        <v>0</v>
      </c>
    </row>
    <row r="897" spans="1:4" s="258" customFormat="1" ht="14.25" x14ac:dyDescent="0.2">
      <c r="A897" s="533" t="s">
        <v>1973</v>
      </c>
      <c r="B897" s="510">
        <v>150000</v>
      </c>
      <c r="C897" s="407"/>
      <c r="D897" s="483">
        <v>0</v>
      </c>
    </row>
    <row r="898" spans="1:4" s="258" customFormat="1" ht="14.25" x14ac:dyDescent="0.2">
      <c r="A898" s="533" t="s">
        <v>1801</v>
      </c>
      <c r="B898" s="510">
        <v>60000</v>
      </c>
      <c r="C898" s="407"/>
      <c r="D898" s="483">
        <v>0</v>
      </c>
    </row>
    <row r="899" spans="1:4" s="258" customFormat="1" ht="28.5" x14ac:dyDescent="0.2">
      <c r="A899" s="533" t="s">
        <v>1974</v>
      </c>
      <c r="B899" s="510">
        <v>50000</v>
      </c>
      <c r="C899" s="407"/>
      <c r="D899" s="483">
        <v>0</v>
      </c>
    </row>
    <row r="900" spans="1:4" s="258" customFormat="1" ht="14.25" x14ac:dyDescent="0.2">
      <c r="A900" s="533" t="s">
        <v>1808</v>
      </c>
      <c r="B900" s="510">
        <v>400000</v>
      </c>
      <c r="C900" s="407"/>
      <c r="D900" s="483">
        <v>0</v>
      </c>
    </row>
    <row r="901" spans="1:4" s="258" customFormat="1" ht="28.5" x14ac:dyDescent="0.2">
      <c r="A901" s="533" t="s">
        <v>1975</v>
      </c>
      <c r="B901" s="510">
        <v>30000</v>
      </c>
      <c r="C901" s="407"/>
      <c r="D901" s="483">
        <v>0</v>
      </c>
    </row>
    <row r="902" spans="1:4" s="258" customFormat="1" ht="14.25" x14ac:dyDescent="0.2">
      <c r="A902" s="533" t="s">
        <v>1976</v>
      </c>
      <c r="B902" s="510">
        <v>20000</v>
      </c>
      <c r="C902" s="407"/>
      <c r="D902" s="483">
        <v>0</v>
      </c>
    </row>
    <row r="903" spans="1:4" s="258" customFormat="1" ht="28.5" x14ac:dyDescent="0.2">
      <c r="A903" s="533" t="s">
        <v>1814</v>
      </c>
      <c r="B903" s="510">
        <v>15000</v>
      </c>
      <c r="C903" s="407"/>
      <c r="D903" s="483">
        <v>0</v>
      </c>
    </row>
    <row r="904" spans="1:4" s="258" customFormat="1" ht="14.25" x14ac:dyDescent="0.2">
      <c r="A904" s="533" t="s">
        <v>1823</v>
      </c>
      <c r="B904" s="510">
        <v>5000</v>
      </c>
      <c r="C904" s="407"/>
      <c r="D904" s="483">
        <v>0</v>
      </c>
    </row>
    <row r="905" spans="1:4" s="258" customFormat="1" ht="14.25" x14ac:dyDescent="0.2">
      <c r="A905" s="533" t="s">
        <v>1977</v>
      </c>
      <c r="B905" s="510">
        <v>10000</v>
      </c>
      <c r="C905" s="407"/>
      <c r="D905" s="483">
        <v>0</v>
      </c>
    </row>
    <row r="906" spans="1:4" s="258" customFormat="1" ht="14.25" x14ac:dyDescent="0.2">
      <c r="A906" s="533" t="s">
        <v>1826</v>
      </c>
      <c r="B906" s="510">
        <v>20000</v>
      </c>
      <c r="C906" s="407"/>
      <c r="D906" s="483">
        <v>0</v>
      </c>
    </row>
    <row r="907" spans="1:4" s="258" customFormat="1" ht="14.25" x14ac:dyDescent="0.2">
      <c r="A907" s="533" t="s">
        <v>1978</v>
      </c>
      <c r="B907" s="510">
        <v>25000</v>
      </c>
      <c r="C907" s="407"/>
      <c r="D907" s="483">
        <v>0</v>
      </c>
    </row>
    <row r="908" spans="1:4" s="258" customFormat="1" ht="14.25" x14ac:dyDescent="0.2">
      <c r="A908" s="533" t="s">
        <v>1828</v>
      </c>
      <c r="B908" s="510">
        <v>30000</v>
      </c>
      <c r="C908" s="407"/>
      <c r="D908" s="483">
        <v>0</v>
      </c>
    </row>
    <row r="909" spans="1:4" s="258" customFormat="1" ht="14.25" x14ac:dyDescent="0.2">
      <c r="A909" s="533" t="s">
        <v>1835</v>
      </c>
      <c r="B909" s="510">
        <v>20000</v>
      </c>
      <c r="C909" s="407"/>
      <c r="D909" s="483">
        <v>0</v>
      </c>
    </row>
    <row r="910" spans="1:4" s="258" customFormat="1" ht="42.75" x14ac:dyDescent="0.2">
      <c r="A910" s="533" t="s">
        <v>1058</v>
      </c>
      <c r="B910" s="510">
        <v>10000</v>
      </c>
      <c r="C910" s="407"/>
      <c r="D910" s="483">
        <v>0</v>
      </c>
    </row>
    <row r="911" spans="1:4" s="258" customFormat="1" ht="14.25" x14ac:dyDescent="0.2">
      <c r="A911" s="533" t="s">
        <v>1836</v>
      </c>
      <c r="B911" s="510">
        <v>150000</v>
      </c>
      <c r="C911" s="407"/>
      <c r="D911" s="483">
        <v>0</v>
      </c>
    </row>
    <row r="912" spans="1:4" s="258" customFormat="1" ht="14.25" x14ac:dyDescent="0.2">
      <c r="A912" s="533" t="s">
        <v>1979</v>
      </c>
      <c r="B912" s="510">
        <v>10000</v>
      </c>
      <c r="C912" s="407"/>
      <c r="D912" s="483">
        <v>0</v>
      </c>
    </row>
    <row r="913" spans="1:4" s="258" customFormat="1" ht="14.25" x14ac:dyDescent="0.2">
      <c r="A913" s="533" t="s">
        <v>1980</v>
      </c>
      <c r="B913" s="510">
        <v>40000</v>
      </c>
      <c r="C913" s="407"/>
      <c r="D913" s="483">
        <v>0</v>
      </c>
    </row>
    <row r="914" spans="1:4" s="258" customFormat="1" ht="14.25" x14ac:dyDescent="0.2">
      <c r="A914" s="533" t="s">
        <v>1842</v>
      </c>
      <c r="B914" s="510">
        <v>30000</v>
      </c>
      <c r="C914" s="407"/>
      <c r="D914" s="483">
        <v>0</v>
      </c>
    </row>
    <row r="915" spans="1:4" s="258" customFormat="1" ht="14.25" x14ac:dyDescent="0.2">
      <c r="A915" s="533" t="s">
        <v>1981</v>
      </c>
      <c r="B915" s="510">
        <v>15000</v>
      </c>
      <c r="C915" s="407"/>
      <c r="D915" s="483">
        <v>0</v>
      </c>
    </row>
    <row r="916" spans="1:4" s="258" customFormat="1" ht="14.25" x14ac:dyDescent="0.2">
      <c r="A916" s="533" t="s">
        <v>1982</v>
      </c>
      <c r="B916" s="510">
        <v>30000</v>
      </c>
      <c r="C916" s="407"/>
      <c r="D916" s="483">
        <v>0</v>
      </c>
    </row>
    <row r="917" spans="1:4" s="258" customFormat="1" ht="14.25" x14ac:dyDescent="0.2">
      <c r="A917" s="533" t="s">
        <v>1852</v>
      </c>
      <c r="B917" s="510">
        <v>100000</v>
      </c>
      <c r="C917" s="407"/>
      <c r="D917" s="483">
        <v>0</v>
      </c>
    </row>
    <row r="918" spans="1:4" s="258" customFormat="1" ht="14.25" x14ac:dyDescent="0.2">
      <c r="A918" s="533" t="s">
        <v>1983</v>
      </c>
      <c r="B918" s="510">
        <v>10000</v>
      </c>
      <c r="C918" s="407"/>
      <c r="D918" s="483">
        <v>0</v>
      </c>
    </row>
    <row r="919" spans="1:4" s="258" customFormat="1" ht="14.25" x14ac:dyDescent="0.2">
      <c r="A919" s="533" t="s">
        <v>1854</v>
      </c>
      <c r="B919" s="510">
        <v>50000</v>
      </c>
      <c r="C919" s="407"/>
      <c r="D919" s="483">
        <v>0</v>
      </c>
    </row>
    <row r="920" spans="1:4" s="258" customFormat="1" ht="14.25" x14ac:dyDescent="0.2">
      <c r="A920" s="533" t="s">
        <v>1857</v>
      </c>
      <c r="B920" s="510">
        <v>0</v>
      </c>
      <c r="C920" s="407"/>
      <c r="D920" s="483">
        <v>0</v>
      </c>
    </row>
    <row r="921" spans="1:4" s="258" customFormat="1" ht="14.25" x14ac:dyDescent="0.2">
      <c r="A921" s="533" t="s">
        <v>1984</v>
      </c>
      <c r="B921" s="510">
        <v>20000</v>
      </c>
      <c r="C921" s="407"/>
      <c r="D921" s="408">
        <v>20000</v>
      </c>
    </row>
    <row r="922" spans="1:4" s="258" customFormat="1" ht="14.25" x14ac:dyDescent="0.2">
      <c r="A922" s="533" t="s">
        <v>1985</v>
      </c>
      <c r="B922" s="510">
        <v>20000</v>
      </c>
      <c r="C922" s="407"/>
      <c r="D922" s="483">
        <v>0</v>
      </c>
    </row>
    <row r="923" spans="1:4" s="258" customFormat="1" ht="14.25" x14ac:dyDescent="0.2">
      <c r="A923" s="533" t="s">
        <v>1986</v>
      </c>
      <c r="B923" s="510">
        <v>25000</v>
      </c>
      <c r="C923" s="407"/>
      <c r="D923" s="483">
        <v>0</v>
      </c>
    </row>
    <row r="924" spans="1:4" s="258" customFormat="1" ht="14.25" x14ac:dyDescent="0.2">
      <c r="A924" s="533" t="s">
        <v>1987</v>
      </c>
      <c r="B924" s="510">
        <v>30000</v>
      </c>
      <c r="C924" s="407"/>
      <c r="D924" s="483">
        <v>0</v>
      </c>
    </row>
    <row r="925" spans="1:4" s="258" customFormat="1" ht="14.25" x14ac:dyDescent="0.2">
      <c r="A925" s="533" t="s">
        <v>1865</v>
      </c>
      <c r="B925" s="510">
        <v>30000</v>
      </c>
      <c r="C925" s="407"/>
      <c r="D925" s="483">
        <v>0</v>
      </c>
    </row>
    <row r="926" spans="1:4" s="258" customFormat="1" ht="14.25" x14ac:dyDescent="0.2">
      <c r="A926" s="533" t="s">
        <v>1988</v>
      </c>
      <c r="B926" s="510">
        <v>100000</v>
      </c>
      <c r="C926" s="407"/>
      <c r="D926" s="483">
        <v>0</v>
      </c>
    </row>
    <row r="927" spans="1:4" s="258" customFormat="1" ht="14.25" x14ac:dyDescent="0.2">
      <c r="A927" s="533" t="s">
        <v>1870</v>
      </c>
      <c r="B927" s="510">
        <v>30000</v>
      </c>
      <c r="C927" s="407"/>
      <c r="D927" s="483">
        <v>0</v>
      </c>
    </row>
    <row r="928" spans="1:4" s="258" customFormat="1" ht="15" thickBot="1" x14ac:dyDescent="0.25">
      <c r="A928" s="539" t="s">
        <v>1878</v>
      </c>
      <c r="B928" s="540">
        <v>25000</v>
      </c>
      <c r="C928" s="407"/>
      <c r="D928" s="529">
        <v>0</v>
      </c>
    </row>
    <row r="929" spans="1:4" s="258" customFormat="1" ht="15" thickTop="1" x14ac:dyDescent="0.2">
      <c r="A929" s="530"/>
      <c r="B929" s="525"/>
      <c r="C929" s="268"/>
      <c r="D929" s="526"/>
    </row>
    <row r="930" spans="1:4" s="258" customFormat="1" ht="15" thickBot="1" x14ac:dyDescent="0.25">
      <c r="A930" s="32"/>
      <c r="B930" s="32"/>
      <c r="C930" s="34"/>
      <c r="D930" s="21" t="s">
        <v>2</v>
      </c>
    </row>
    <row r="931" spans="1:4" s="258" customFormat="1" ht="15.75" thickTop="1" thickBot="1" x14ac:dyDescent="0.25">
      <c r="A931" s="244" t="s">
        <v>4</v>
      </c>
      <c r="B931" s="249" t="s">
        <v>5</v>
      </c>
      <c r="C931" s="37"/>
      <c r="D931" s="246" t="s">
        <v>13</v>
      </c>
    </row>
    <row r="932" spans="1:4" s="258" customFormat="1" ht="15" thickTop="1" x14ac:dyDescent="0.2">
      <c r="A932" s="533" t="s">
        <v>1224</v>
      </c>
      <c r="B932" s="510">
        <v>90000</v>
      </c>
      <c r="C932" s="407"/>
      <c r="D932" s="483">
        <v>0</v>
      </c>
    </row>
    <row r="933" spans="1:4" s="258" customFormat="1" ht="14.25" x14ac:dyDescent="0.2">
      <c r="A933" s="533" t="s">
        <v>1873</v>
      </c>
      <c r="B933" s="510">
        <v>100000</v>
      </c>
      <c r="C933" s="407"/>
      <c r="D933" s="483">
        <v>0</v>
      </c>
    </row>
    <row r="934" spans="1:4" s="258" customFormat="1" ht="14.25" x14ac:dyDescent="0.2">
      <c r="A934" s="533" t="s">
        <v>1989</v>
      </c>
      <c r="B934" s="510">
        <v>30000</v>
      </c>
      <c r="C934" s="407"/>
      <c r="D934" s="483">
        <v>0</v>
      </c>
    </row>
    <row r="935" spans="1:4" s="258" customFormat="1" ht="14.25" x14ac:dyDescent="0.2">
      <c r="A935" s="533" t="s">
        <v>1990</v>
      </c>
      <c r="B935" s="510">
        <v>80000</v>
      </c>
      <c r="C935" s="407"/>
      <c r="D935" s="483">
        <v>0</v>
      </c>
    </row>
    <row r="936" spans="1:4" s="258" customFormat="1" ht="14.25" x14ac:dyDescent="0.2">
      <c r="A936" s="533" t="s">
        <v>1991</v>
      </c>
      <c r="B936" s="510">
        <v>13300</v>
      </c>
      <c r="C936" s="407"/>
      <c r="D936" s="483">
        <v>0</v>
      </c>
    </row>
    <row r="937" spans="1:4" s="258" customFormat="1" ht="14.25" x14ac:dyDescent="0.2">
      <c r="A937" s="533" t="s">
        <v>1992</v>
      </c>
      <c r="B937" s="510">
        <v>0</v>
      </c>
      <c r="C937" s="407"/>
      <c r="D937" s="483">
        <v>0</v>
      </c>
    </row>
    <row r="938" spans="1:4" s="258" customFormat="1" ht="14.25" x14ac:dyDescent="0.2">
      <c r="A938" s="533" t="s">
        <v>1993</v>
      </c>
      <c r="B938" s="510">
        <v>10000</v>
      </c>
      <c r="C938" s="407"/>
      <c r="D938" s="483">
        <v>0</v>
      </c>
    </row>
    <row r="939" spans="1:4" s="258" customFormat="1" ht="14.25" x14ac:dyDescent="0.2">
      <c r="A939" s="533" t="s">
        <v>1994</v>
      </c>
      <c r="B939" s="510">
        <v>20000</v>
      </c>
      <c r="C939" s="407"/>
      <c r="D939" s="483">
        <v>0</v>
      </c>
    </row>
    <row r="940" spans="1:4" s="258" customFormat="1" ht="14.25" x14ac:dyDescent="0.2">
      <c r="A940" s="533" t="s">
        <v>1903</v>
      </c>
      <c r="B940" s="510">
        <v>15000</v>
      </c>
      <c r="C940" s="407"/>
      <c r="D940" s="483">
        <v>0</v>
      </c>
    </row>
    <row r="941" spans="1:4" s="258" customFormat="1" ht="14.25" x14ac:dyDescent="0.2">
      <c r="A941" s="533" t="s">
        <v>1995</v>
      </c>
      <c r="B941" s="510">
        <v>130000</v>
      </c>
      <c r="C941" s="407"/>
      <c r="D941" s="483">
        <v>0</v>
      </c>
    </row>
    <row r="942" spans="1:4" s="258" customFormat="1" ht="14.25" x14ac:dyDescent="0.2">
      <c r="A942" s="533" t="s">
        <v>1996</v>
      </c>
      <c r="B942" s="510">
        <v>35000</v>
      </c>
      <c r="C942" s="407"/>
      <c r="D942" s="483">
        <v>0</v>
      </c>
    </row>
    <row r="943" spans="1:4" s="258" customFormat="1" ht="14.25" x14ac:dyDescent="0.2">
      <c r="A943" s="533" t="s">
        <v>1917</v>
      </c>
      <c r="B943" s="510">
        <v>25000</v>
      </c>
      <c r="C943" s="407"/>
      <c r="D943" s="483">
        <v>0</v>
      </c>
    </row>
    <row r="944" spans="1:4" s="258" customFormat="1" ht="14.25" x14ac:dyDescent="0.2">
      <c r="A944" s="533" t="s">
        <v>1997</v>
      </c>
      <c r="B944" s="510">
        <v>15000</v>
      </c>
      <c r="C944" s="407"/>
      <c r="D944" s="483">
        <v>0</v>
      </c>
    </row>
    <row r="945" spans="1:4" s="258" customFormat="1" ht="14.25" x14ac:dyDescent="0.2">
      <c r="A945" s="533" t="s">
        <v>1923</v>
      </c>
      <c r="B945" s="510">
        <v>10000</v>
      </c>
      <c r="C945" s="407"/>
      <c r="D945" s="483">
        <v>0</v>
      </c>
    </row>
    <row r="946" spans="1:4" s="258" customFormat="1" ht="15" thickBot="1" x14ac:dyDescent="0.25">
      <c r="A946" s="533" t="s">
        <v>1935</v>
      </c>
      <c r="B946" s="510">
        <v>10000</v>
      </c>
      <c r="C946" s="407"/>
      <c r="D946" s="483">
        <v>0</v>
      </c>
    </row>
    <row r="947" spans="1:4" s="258" customFormat="1" ht="16.5" thickTop="1" thickBot="1" x14ac:dyDescent="0.3">
      <c r="A947" s="317" t="s">
        <v>6</v>
      </c>
      <c r="B947" s="413">
        <f>SUM(B822:B946)</f>
        <v>7001795</v>
      </c>
      <c r="C947" s="407"/>
      <c r="D947" s="319">
        <f>SUM(D822:D946)</f>
        <v>35000</v>
      </c>
    </row>
    <row r="948" spans="1:4" ht="13.5" thickTop="1" x14ac:dyDescent="0.2"/>
    <row r="950" spans="1:4" ht="15" x14ac:dyDescent="0.25">
      <c r="A950" s="643" t="s">
        <v>1998</v>
      </c>
      <c r="B950" s="644"/>
    </row>
    <row r="951" spans="1:4" ht="13.5" thickBot="1" x14ac:dyDescent="0.25">
      <c r="C951" s="34"/>
      <c r="D951" s="21" t="s">
        <v>2</v>
      </c>
    </row>
    <row r="952" spans="1:4" ht="14.25" thickTop="1" thickBot="1" x14ac:dyDescent="0.25">
      <c r="A952" s="244" t="s">
        <v>4</v>
      </c>
      <c r="B952" s="249" t="s">
        <v>5</v>
      </c>
      <c r="C952" s="37"/>
      <c r="D952" s="246" t="s">
        <v>13</v>
      </c>
    </row>
    <row r="953" spans="1:4" s="258" customFormat="1" ht="15" thickTop="1" x14ac:dyDescent="0.2">
      <c r="A953" s="531" t="s">
        <v>1999</v>
      </c>
      <c r="B953" s="532">
        <v>5000</v>
      </c>
      <c r="C953" s="407"/>
      <c r="D953" s="483">
        <v>0</v>
      </c>
    </row>
    <row r="954" spans="1:4" s="258" customFormat="1" ht="14.25" x14ac:dyDescent="0.2">
      <c r="A954" s="533" t="s">
        <v>2000</v>
      </c>
      <c r="B954" s="510">
        <v>5000</v>
      </c>
      <c r="C954" s="407"/>
      <c r="D954" s="483">
        <v>0</v>
      </c>
    </row>
    <row r="955" spans="1:4" s="258" customFormat="1" ht="14.25" x14ac:dyDescent="0.2">
      <c r="A955" s="533" t="s">
        <v>2001</v>
      </c>
      <c r="B955" s="510">
        <v>500</v>
      </c>
      <c r="C955" s="407"/>
      <c r="D955" s="483">
        <v>0</v>
      </c>
    </row>
    <row r="956" spans="1:4" s="258" customFormat="1" ht="14.25" x14ac:dyDescent="0.2">
      <c r="A956" s="533" t="s">
        <v>2002</v>
      </c>
      <c r="B956" s="510">
        <v>5000</v>
      </c>
      <c r="C956" s="407"/>
      <c r="D956" s="483">
        <v>0</v>
      </c>
    </row>
    <row r="957" spans="1:4" s="258" customFormat="1" ht="14.25" x14ac:dyDescent="0.2">
      <c r="A957" s="533" t="s">
        <v>2003</v>
      </c>
      <c r="B957" s="510">
        <v>2500</v>
      </c>
      <c r="C957" s="407"/>
      <c r="D957" s="483">
        <v>0</v>
      </c>
    </row>
    <row r="958" spans="1:4" s="258" customFormat="1" ht="14.25" x14ac:dyDescent="0.2">
      <c r="A958" s="533" t="s">
        <v>2004</v>
      </c>
      <c r="B958" s="510">
        <v>2500</v>
      </c>
      <c r="C958" s="407"/>
      <c r="D958" s="483">
        <v>0</v>
      </c>
    </row>
    <row r="959" spans="1:4" s="258" customFormat="1" ht="14.25" x14ac:dyDescent="0.2">
      <c r="A959" s="533" t="s">
        <v>2005</v>
      </c>
      <c r="B959" s="510">
        <v>1200</v>
      </c>
      <c r="C959" s="407"/>
      <c r="D959" s="483">
        <v>0</v>
      </c>
    </row>
    <row r="960" spans="1:4" s="258" customFormat="1" ht="14.25" x14ac:dyDescent="0.2">
      <c r="A960" s="533" t="s">
        <v>2006</v>
      </c>
      <c r="B960" s="510">
        <v>1200</v>
      </c>
      <c r="C960" s="407"/>
      <c r="D960" s="483">
        <v>0</v>
      </c>
    </row>
    <row r="961" spans="1:4" s="258" customFormat="1" ht="14.25" x14ac:dyDescent="0.2">
      <c r="A961" s="533" t="s">
        <v>2007</v>
      </c>
      <c r="B961" s="510">
        <v>1200</v>
      </c>
      <c r="C961" s="407"/>
      <c r="D961" s="483">
        <v>0</v>
      </c>
    </row>
    <row r="962" spans="1:4" s="258" customFormat="1" ht="14.25" x14ac:dyDescent="0.2">
      <c r="A962" s="533" t="s">
        <v>2008</v>
      </c>
      <c r="B962" s="510">
        <v>1200</v>
      </c>
      <c r="C962" s="407"/>
      <c r="D962" s="483">
        <v>0</v>
      </c>
    </row>
    <row r="963" spans="1:4" s="258" customFormat="1" ht="14.25" x14ac:dyDescent="0.2">
      <c r="A963" s="533" t="s">
        <v>2009</v>
      </c>
      <c r="B963" s="510">
        <v>1200</v>
      </c>
      <c r="C963" s="407"/>
      <c r="D963" s="483">
        <v>0</v>
      </c>
    </row>
    <row r="964" spans="1:4" s="258" customFormat="1" ht="15" thickBot="1" x14ac:dyDescent="0.25">
      <c r="A964" s="533" t="s">
        <v>2010</v>
      </c>
      <c r="B964" s="510">
        <v>5000</v>
      </c>
      <c r="C964" s="407"/>
      <c r="D964" s="483">
        <v>0</v>
      </c>
    </row>
    <row r="965" spans="1:4" s="258" customFormat="1" ht="16.5" thickTop="1" thickBot="1" x14ac:dyDescent="0.3">
      <c r="A965" s="317" t="s">
        <v>6</v>
      </c>
      <c r="B965" s="413">
        <f>SUM(B953:B964)</f>
        <v>31500</v>
      </c>
      <c r="C965" s="407"/>
      <c r="D965" s="319">
        <f>SUM(D953:D964)</f>
        <v>0</v>
      </c>
    </row>
    <row r="966" spans="1:4" ht="13.5" thickTop="1" x14ac:dyDescent="0.2"/>
    <row r="969" spans="1:4" ht="13.5" customHeight="1" x14ac:dyDescent="0.2">
      <c r="A969" s="638" t="s">
        <v>2011</v>
      </c>
      <c r="B969" s="638"/>
      <c r="C969" s="638"/>
      <c r="D969" s="638"/>
    </row>
    <row r="970" spans="1:4" ht="18.75" customHeight="1" x14ac:dyDescent="0.2">
      <c r="A970" s="638"/>
      <c r="B970" s="638"/>
      <c r="C970" s="638"/>
      <c r="D970" s="638"/>
    </row>
    <row r="971" spans="1:4" ht="14.25" customHeight="1" thickBot="1" x14ac:dyDescent="0.25">
      <c r="C971" s="34"/>
      <c r="D971" s="21" t="s">
        <v>2</v>
      </c>
    </row>
    <row r="972" spans="1:4" ht="14.25" thickTop="1" thickBot="1" x14ac:dyDescent="0.25">
      <c r="A972" s="244" t="s">
        <v>4</v>
      </c>
      <c r="B972" s="249" t="s">
        <v>5</v>
      </c>
      <c r="C972" s="37"/>
      <c r="D972" s="246" t="s">
        <v>13</v>
      </c>
    </row>
    <row r="973" spans="1:4" s="258" customFormat="1" ht="15" thickTop="1" x14ac:dyDescent="0.2">
      <c r="A973" s="531" t="s">
        <v>2012</v>
      </c>
      <c r="B973" s="532">
        <v>10000</v>
      </c>
      <c r="C973" s="407"/>
      <c r="D973" s="483">
        <v>0</v>
      </c>
    </row>
    <row r="974" spans="1:4" s="258" customFormat="1" ht="14.25" x14ac:dyDescent="0.2">
      <c r="A974" s="533" t="s">
        <v>2013</v>
      </c>
      <c r="B974" s="510">
        <v>10000</v>
      </c>
      <c r="C974" s="407"/>
      <c r="D974" s="483">
        <v>0</v>
      </c>
    </row>
    <row r="975" spans="1:4" s="258" customFormat="1" ht="14.25" x14ac:dyDescent="0.2">
      <c r="A975" s="533" t="s">
        <v>2014</v>
      </c>
      <c r="B975" s="510">
        <v>15000</v>
      </c>
      <c r="C975" s="407"/>
      <c r="D975" s="483">
        <v>0</v>
      </c>
    </row>
    <row r="976" spans="1:4" s="258" customFormat="1" ht="14.25" x14ac:dyDescent="0.2">
      <c r="A976" s="533" t="s">
        <v>2015</v>
      </c>
      <c r="B976" s="510">
        <v>5000</v>
      </c>
      <c r="C976" s="407"/>
      <c r="D976" s="483">
        <v>0</v>
      </c>
    </row>
    <row r="977" spans="1:4" s="258" customFormat="1" ht="28.5" x14ac:dyDescent="0.2">
      <c r="A977" s="533" t="s">
        <v>2016</v>
      </c>
      <c r="B977" s="510">
        <v>30000</v>
      </c>
      <c r="C977" s="407"/>
      <c r="D977" s="483">
        <v>0</v>
      </c>
    </row>
    <row r="978" spans="1:4" s="258" customFormat="1" ht="14.25" x14ac:dyDescent="0.2">
      <c r="A978" s="533" t="s">
        <v>2017</v>
      </c>
      <c r="B978" s="510">
        <v>30000</v>
      </c>
      <c r="C978" s="407"/>
      <c r="D978" s="483">
        <v>0</v>
      </c>
    </row>
    <row r="979" spans="1:4" s="258" customFormat="1" ht="14.25" x14ac:dyDescent="0.2">
      <c r="A979" s="533" t="s">
        <v>2018</v>
      </c>
      <c r="B979" s="510">
        <v>5000</v>
      </c>
      <c r="C979" s="407"/>
      <c r="D979" s="483">
        <v>0</v>
      </c>
    </row>
    <row r="980" spans="1:4" s="258" customFormat="1" ht="14.25" x14ac:dyDescent="0.2">
      <c r="A980" s="533" t="s">
        <v>2019</v>
      </c>
      <c r="B980" s="510">
        <v>10000</v>
      </c>
      <c r="C980" s="407"/>
      <c r="D980" s="483">
        <v>0</v>
      </c>
    </row>
    <row r="981" spans="1:4" s="258" customFormat="1" ht="15" thickBot="1" x14ac:dyDescent="0.25">
      <c r="A981" s="539" t="s">
        <v>2020</v>
      </c>
      <c r="B981" s="540">
        <v>5000</v>
      </c>
      <c r="C981" s="407"/>
      <c r="D981" s="529">
        <v>0</v>
      </c>
    </row>
    <row r="982" spans="1:4" s="258" customFormat="1" ht="11.25" customHeight="1" thickTop="1" x14ac:dyDescent="0.2">
      <c r="A982" s="534"/>
      <c r="B982" s="525"/>
      <c r="C982" s="268"/>
      <c r="D982" s="526"/>
    </row>
    <row r="983" spans="1:4" s="258" customFormat="1" ht="15" thickBot="1" x14ac:dyDescent="0.25">
      <c r="A983" s="32"/>
      <c r="B983" s="32"/>
      <c r="C983" s="34"/>
      <c r="D983" s="21" t="s">
        <v>2</v>
      </c>
    </row>
    <row r="984" spans="1:4" s="258" customFormat="1" ht="15.75" thickTop="1" thickBot="1" x14ac:dyDescent="0.25">
      <c r="A984" s="244" t="s">
        <v>4</v>
      </c>
      <c r="B984" s="249" t="s">
        <v>5</v>
      </c>
      <c r="C984" s="37"/>
      <c r="D984" s="246" t="s">
        <v>13</v>
      </c>
    </row>
    <row r="985" spans="1:4" s="258" customFormat="1" ht="15" thickTop="1" x14ac:dyDescent="0.2">
      <c r="A985" s="533" t="s">
        <v>2021</v>
      </c>
      <c r="B985" s="510">
        <v>10000</v>
      </c>
      <c r="C985" s="407"/>
      <c r="D985" s="483">
        <v>0</v>
      </c>
    </row>
    <row r="986" spans="1:4" s="258" customFormat="1" ht="14.25" x14ac:dyDescent="0.2">
      <c r="A986" s="533" t="s">
        <v>2022</v>
      </c>
      <c r="B986" s="510">
        <v>15000</v>
      </c>
      <c r="C986" s="407"/>
      <c r="D986" s="483">
        <v>0</v>
      </c>
    </row>
    <row r="987" spans="1:4" s="258" customFormat="1" ht="14.25" x14ac:dyDescent="0.2">
      <c r="A987" s="533" t="s">
        <v>2023</v>
      </c>
      <c r="B987" s="510">
        <v>5000</v>
      </c>
      <c r="C987" s="407"/>
      <c r="D987" s="483">
        <v>0</v>
      </c>
    </row>
    <row r="988" spans="1:4" s="258" customFormat="1" ht="14.25" x14ac:dyDescent="0.2">
      <c r="A988" s="533" t="s">
        <v>2024</v>
      </c>
      <c r="B988" s="510">
        <v>8000</v>
      </c>
      <c r="C988" s="407"/>
      <c r="D988" s="483">
        <v>0</v>
      </c>
    </row>
    <row r="989" spans="1:4" s="258" customFormat="1" ht="14.25" x14ac:dyDescent="0.2">
      <c r="A989" s="533" t="s">
        <v>2025</v>
      </c>
      <c r="B989" s="510">
        <v>8000</v>
      </c>
      <c r="C989" s="407"/>
      <c r="D989" s="483">
        <v>0</v>
      </c>
    </row>
    <row r="990" spans="1:4" s="258" customFormat="1" ht="14.25" x14ac:dyDescent="0.2">
      <c r="A990" s="533" t="s">
        <v>2026</v>
      </c>
      <c r="B990" s="510">
        <v>5000</v>
      </c>
      <c r="C990" s="407"/>
      <c r="D990" s="483">
        <v>0</v>
      </c>
    </row>
    <row r="991" spans="1:4" s="258" customFormat="1" ht="14.25" x14ac:dyDescent="0.2">
      <c r="A991" s="533" t="s">
        <v>2027</v>
      </c>
      <c r="B991" s="510">
        <v>8000</v>
      </c>
      <c r="C991" s="407"/>
      <c r="D991" s="483">
        <v>0</v>
      </c>
    </row>
    <row r="992" spans="1:4" s="258" customFormat="1" ht="28.5" x14ac:dyDescent="0.2">
      <c r="A992" s="533" t="s">
        <v>2028</v>
      </c>
      <c r="B992" s="510">
        <v>5000</v>
      </c>
      <c r="C992" s="407"/>
      <c r="D992" s="483">
        <v>0</v>
      </c>
    </row>
    <row r="993" spans="1:4" s="258" customFormat="1" ht="14.25" x14ac:dyDescent="0.2">
      <c r="A993" s="533" t="s">
        <v>2029</v>
      </c>
      <c r="B993" s="510">
        <v>8000</v>
      </c>
      <c r="C993" s="407"/>
      <c r="D993" s="483">
        <v>0</v>
      </c>
    </row>
    <row r="994" spans="1:4" s="258" customFormat="1" ht="14.25" x14ac:dyDescent="0.2">
      <c r="A994" s="533" t="s">
        <v>2030</v>
      </c>
      <c r="B994" s="510">
        <v>10000</v>
      </c>
      <c r="C994" s="407"/>
      <c r="D994" s="483">
        <v>0</v>
      </c>
    </row>
    <row r="995" spans="1:4" s="258" customFormat="1" ht="14.25" x14ac:dyDescent="0.2">
      <c r="A995" s="533" t="s">
        <v>2031</v>
      </c>
      <c r="B995" s="510">
        <v>8000</v>
      </c>
      <c r="C995" s="407"/>
      <c r="D995" s="483">
        <v>0</v>
      </c>
    </row>
    <row r="996" spans="1:4" s="258" customFormat="1" ht="14.25" x14ac:dyDescent="0.2">
      <c r="A996" s="533" t="s">
        <v>2032</v>
      </c>
      <c r="B996" s="510">
        <v>10000</v>
      </c>
      <c r="C996" s="407"/>
      <c r="D996" s="483">
        <v>0</v>
      </c>
    </row>
    <row r="997" spans="1:4" s="258" customFormat="1" ht="14.25" x14ac:dyDescent="0.2">
      <c r="A997" s="533" t="s">
        <v>2033</v>
      </c>
      <c r="B997" s="510">
        <v>10000</v>
      </c>
      <c r="C997" s="407"/>
      <c r="D997" s="483">
        <v>0</v>
      </c>
    </row>
    <row r="998" spans="1:4" s="258" customFormat="1" ht="14.25" x14ac:dyDescent="0.2">
      <c r="A998" s="533" t="s">
        <v>2034</v>
      </c>
      <c r="B998" s="510">
        <v>5000</v>
      </c>
      <c r="C998" s="407"/>
      <c r="D998" s="483">
        <v>0</v>
      </c>
    </row>
    <row r="999" spans="1:4" s="258" customFormat="1" ht="14.25" x14ac:dyDescent="0.2">
      <c r="A999" s="533" t="s">
        <v>2035</v>
      </c>
      <c r="B999" s="510">
        <v>15000</v>
      </c>
      <c r="C999" s="407"/>
      <c r="D999" s="483">
        <v>0</v>
      </c>
    </row>
    <row r="1000" spans="1:4" s="258" customFormat="1" ht="28.5" x14ac:dyDescent="0.2">
      <c r="A1000" s="533" t="s">
        <v>2036</v>
      </c>
      <c r="B1000" s="510">
        <v>10000</v>
      </c>
      <c r="C1000" s="407"/>
      <c r="D1000" s="483">
        <v>0</v>
      </c>
    </row>
    <row r="1001" spans="1:4" s="258" customFormat="1" ht="14.25" x14ac:dyDescent="0.2">
      <c r="A1001" s="533" t="s">
        <v>2037</v>
      </c>
      <c r="B1001" s="510">
        <v>10000</v>
      </c>
      <c r="C1001" s="407"/>
      <c r="D1001" s="483">
        <v>0</v>
      </c>
    </row>
    <row r="1002" spans="1:4" s="258" customFormat="1" ht="14.25" x14ac:dyDescent="0.2">
      <c r="A1002" s="533" t="s">
        <v>2038</v>
      </c>
      <c r="B1002" s="510">
        <v>10000</v>
      </c>
      <c r="C1002" s="407"/>
      <c r="D1002" s="483">
        <v>0</v>
      </c>
    </row>
    <row r="1003" spans="1:4" s="258" customFormat="1" ht="14.25" x14ac:dyDescent="0.2">
      <c r="A1003" s="533" t="s">
        <v>2039</v>
      </c>
      <c r="B1003" s="510">
        <v>10000</v>
      </c>
      <c r="C1003" s="407"/>
      <c r="D1003" s="483">
        <v>0</v>
      </c>
    </row>
    <row r="1004" spans="1:4" s="258" customFormat="1" ht="14.25" x14ac:dyDescent="0.2">
      <c r="A1004" s="533" t="s">
        <v>2040</v>
      </c>
      <c r="B1004" s="510">
        <v>10000</v>
      </c>
      <c r="C1004" s="407"/>
      <c r="D1004" s="483">
        <v>0</v>
      </c>
    </row>
    <row r="1005" spans="1:4" s="258" customFormat="1" ht="14.25" x14ac:dyDescent="0.2">
      <c r="A1005" s="533" t="s">
        <v>2041</v>
      </c>
      <c r="B1005" s="510">
        <v>15000</v>
      </c>
      <c r="C1005" s="407"/>
      <c r="D1005" s="483">
        <v>0</v>
      </c>
    </row>
    <row r="1006" spans="1:4" s="258" customFormat="1" ht="14.25" x14ac:dyDescent="0.2">
      <c r="A1006" s="533" t="s">
        <v>2042</v>
      </c>
      <c r="B1006" s="510">
        <v>5000</v>
      </c>
      <c r="C1006" s="407"/>
      <c r="D1006" s="483">
        <v>0</v>
      </c>
    </row>
    <row r="1007" spans="1:4" s="258" customFormat="1" ht="28.5" x14ac:dyDescent="0.2">
      <c r="A1007" s="533" t="s">
        <v>2043</v>
      </c>
      <c r="B1007" s="510">
        <v>10000</v>
      </c>
      <c r="C1007" s="407"/>
      <c r="D1007" s="483">
        <v>0</v>
      </c>
    </row>
    <row r="1008" spans="1:4" s="258" customFormat="1" ht="28.5" x14ac:dyDescent="0.2">
      <c r="A1008" s="533" t="s">
        <v>2044</v>
      </c>
      <c r="B1008" s="510">
        <v>15000</v>
      </c>
      <c r="C1008" s="407"/>
      <c r="D1008" s="483">
        <v>0</v>
      </c>
    </row>
    <row r="1009" spans="1:4" s="258" customFormat="1" ht="17.25" customHeight="1" x14ac:dyDescent="0.2">
      <c r="A1009" s="533" t="s">
        <v>2045</v>
      </c>
      <c r="B1009" s="510">
        <v>15000</v>
      </c>
      <c r="C1009" s="407"/>
      <c r="D1009" s="483">
        <v>0</v>
      </c>
    </row>
    <row r="1010" spans="1:4" s="258" customFormat="1" ht="14.25" x14ac:dyDescent="0.2">
      <c r="A1010" s="533" t="s">
        <v>2046</v>
      </c>
      <c r="B1010" s="510">
        <v>7000</v>
      </c>
      <c r="C1010" s="407"/>
      <c r="D1010" s="483">
        <v>0</v>
      </c>
    </row>
    <row r="1011" spans="1:4" s="258" customFormat="1" ht="14.25" x14ac:dyDescent="0.2">
      <c r="A1011" s="533" t="s">
        <v>224</v>
      </c>
      <c r="B1011" s="510">
        <v>20000</v>
      </c>
      <c r="C1011" s="407"/>
      <c r="D1011" s="483">
        <v>0</v>
      </c>
    </row>
    <row r="1012" spans="1:4" s="258" customFormat="1" ht="14.25" x14ac:dyDescent="0.2">
      <c r="A1012" s="533" t="s">
        <v>2047</v>
      </c>
      <c r="B1012" s="510">
        <v>25000</v>
      </c>
      <c r="C1012" s="407"/>
      <c r="D1012" s="483">
        <v>0</v>
      </c>
    </row>
    <row r="1013" spans="1:4" s="258" customFormat="1" ht="14.25" x14ac:dyDescent="0.2">
      <c r="A1013" s="533" t="s">
        <v>2048</v>
      </c>
      <c r="B1013" s="510">
        <v>10000</v>
      </c>
      <c r="C1013" s="407"/>
      <c r="D1013" s="483">
        <v>0</v>
      </c>
    </row>
    <row r="1014" spans="1:4" s="258" customFormat="1" ht="14.25" x14ac:dyDescent="0.2">
      <c r="A1014" s="533" t="s">
        <v>2049</v>
      </c>
      <c r="B1014" s="510">
        <v>10000</v>
      </c>
      <c r="C1014" s="407"/>
      <c r="D1014" s="483">
        <v>0</v>
      </c>
    </row>
    <row r="1015" spans="1:4" s="258" customFormat="1" ht="14.25" x14ac:dyDescent="0.2">
      <c r="A1015" s="533" t="s">
        <v>2050</v>
      </c>
      <c r="B1015" s="510">
        <v>20000</v>
      </c>
      <c r="C1015" s="407"/>
      <c r="D1015" s="483">
        <v>0</v>
      </c>
    </row>
    <row r="1016" spans="1:4" s="258" customFormat="1" ht="14.25" x14ac:dyDescent="0.2">
      <c r="A1016" s="533" t="s">
        <v>2051</v>
      </c>
      <c r="B1016" s="510">
        <v>20000</v>
      </c>
      <c r="C1016" s="407"/>
      <c r="D1016" s="483">
        <v>0</v>
      </c>
    </row>
    <row r="1017" spans="1:4" s="258" customFormat="1" ht="14.25" x14ac:dyDescent="0.2">
      <c r="A1017" s="533" t="s">
        <v>2052</v>
      </c>
      <c r="B1017" s="510">
        <v>15000</v>
      </c>
      <c r="C1017" s="407"/>
      <c r="D1017" s="483">
        <v>0</v>
      </c>
    </row>
    <row r="1018" spans="1:4" s="258" customFormat="1" ht="28.5" x14ac:dyDescent="0.2">
      <c r="A1018" s="533" t="s">
        <v>2053</v>
      </c>
      <c r="B1018" s="510">
        <v>20000</v>
      </c>
      <c r="C1018" s="407"/>
      <c r="D1018" s="483">
        <v>0</v>
      </c>
    </row>
    <row r="1019" spans="1:4" s="258" customFormat="1" ht="14.25" x14ac:dyDescent="0.2">
      <c r="A1019" s="533" t="s">
        <v>796</v>
      </c>
      <c r="B1019" s="510">
        <v>25000</v>
      </c>
      <c r="C1019" s="407"/>
      <c r="D1019" s="483">
        <v>0</v>
      </c>
    </row>
    <row r="1020" spans="1:4" s="258" customFormat="1" ht="14.25" x14ac:dyDescent="0.2">
      <c r="A1020" s="533" t="s">
        <v>2054</v>
      </c>
      <c r="B1020" s="510">
        <v>5000</v>
      </c>
      <c r="C1020" s="407"/>
      <c r="D1020" s="483">
        <v>0</v>
      </c>
    </row>
    <row r="1021" spans="1:4" s="258" customFormat="1" ht="14.25" x14ac:dyDescent="0.2">
      <c r="A1021" s="533" t="s">
        <v>2055</v>
      </c>
      <c r="B1021" s="510">
        <v>10000</v>
      </c>
      <c r="C1021" s="407"/>
      <c r="D1021" s="483">
        <v>0</v>
      </c>
    </row>
    <row r="1022" spans="1:4" s="258" customFormat="1" ht="28.5" x14ac:dyDescent="0.2">
      <c r="A1022" s="533" t="s">
        <v>2056</v>
      </c>
      <c r="B1022" s="510">
        <v>20000</v>
      </c>
      <c r="C1022" s="407"/>
      <c r="D1022" s="483">
        <v>0</v>
      </c>
    </row>
    <row r="1023" spans="1:4" s="258" customFormat="1" ht="14.25" x14ac:dyDescent="0.2">
      <c r="A1023" s="533" t="s">
        <v>2057</v>
      </c>
      <c r="B1023" s="510">
        <v>20000</v>
      </c>
      <c r="C1023" s="407"/>
      <c r="D1023" s="483">
        <v>0</v>
      </c>
    </row>
    <row r="1024" spans="1:4" s="258" customFormat="1" ht="14.25" x14ac:dyDescent="0.2">
      <c r="A1024" s="533" t="s">
        <v>2058</v>
      </c>
      <c r="B1024" s="510">
        <v>15000</v>
      </c>
      <c r="C1024" s="407"/>
      <c r="D1024" s="483">
        <v>0</v>
      </c>
    </row>
    <row r="1025" spans="1:4" s="258" customFormat="1" ht="14.25" x14ac:dyDescent="0.2">
      <c r="A1025" s="533" t="s">
        <v>2059</v>
      </c>
      <c r="B1025" s="510">
        <v>25000</v>
      </c>
      <c r="C1025" s="407"/>
      <c r="D1025" s="483">
        <v>0</v>
      </c>
    </row>
    <row r="1026" spans="1:4" s="258" customFormat="1" ht="14.25" x14ac:dyDescent="0.2">
      <c r="A1026" s="533" t="s">
        <v>2060</v>
      </c>
      <c r="B1026" s="510">
        <v>30000</v>
      </c>
      <c r="C1026" s="407"/>
      <c r="D1026" s="483">
        <v>0</v>
      </c>
    </row>
    <row r="1027" spans="1:4" s="258" customFormat="1" ht="14.25" x14ac:dyDescent="0.2">
      <c r="A1027" s="533" t="s">
        <v>2061</v>
      </c>
      <c r="B1027" s="510">
        <v>10000</v>
      </c>
      <c r="C1027" s="407"/>
      <c r="D1027" s="483">
        <v>0</v>
      </c>
    </row>
    <row r="1028" spans="1:4" s="258" customFormat="1" ht="14.25" x14ac:dyDescent="0.2">
      <c r="A1028" s="533" t="s">
        <v>185</v>
      </c>
      <c r="B1028" s="510">
        <v>20000</v>
      </c>
      <c r="C1028" s="407"/>
      <c r="D1028" s="483">
        <v>0</v>
      </c>
    </row>
    <row r="1029" spans="1:4" s="258" customFormat="1" ht="14.25" x14ac:dyDescent="0.2">
      <c r="A1029" s="533" t="s">
        <v>2062</v>
      </c>
      <c r="B1029" s="510">
        <v>20000</v>
      </c>
      <c r="C1029" s="407"/>
      <c r="D1029" s="483">
        <v>0</v>
      </c>
    </row>
    <row r="1030" spans="1:4" s="258" customFormat="1" ht="15" thickBot="1" x14ac:dyDescent="0.25">
      <c r="A1030" s="539" t="s">
        <v>2063</v>
      </c>
      <c r="B1030" s="540">
        <v>30000</v>
      </c>
      <c r="C1030" s="407"/>
      <c r="D1030" s="529">
        <v>0</v>
      </c>
    </row>
    <row r="1031" spans="1:4" s="268" customFormat="1" ht="15.75" thickTop="1" thickBot="1" x14ac:dyDescent="0.25">
      <c r="A1031" s="32"/>
      <c r="B1031" s="32"/>
      <c r="C1031" s="34"/>
      <c r="D1031" s="21" t="s">
        <v>2</v>
      </c>
    </row>
    <row r="1032" spans="1:4" s="268" customFormat="1" ht="15.75" thickTop="1" thickBot="1" x14ac:dyDescent="0.25">
      <c r="A1032" s="244" t="s">
        <v>4</v>
      </c>
      <c r="B1032" s="249" t="s">
        <v>5</v>
      </c>
      <c r="C1032" s="37"/>
      <c r="D1032" s="246" t="s">
        <v>13</v>
      </c>
    </row>
    <row r="1033" spans="1:4" s="258" customFormat="1" ht="15" thickTop="1" x14ac:dyDescent="0.2">
      <c r="A1033" s="533" t="s">
        <v>2064</v>
      </c>
      <c r="B1033" s="510">
        <v>10000</v>
      </c>
      <c r="C1033" s="407"/>
      <c r="D1033" s="483">
        <v>0</v>
      </c>
    </row>
    <row r="1034" spans="1:4" s="258" customFormat="1" ht="14.25" x14ac:dyDescent="0.2">
      <c r="A1034" s="533" t="s">
        <v>2065</v>
      </c>
      <c r="B1034" s="510">
        <v>30000</v>
      </c>
      <c r="C1034" s="407"/>
      <c r="D1034" s="483">
        <v>0</v>
      </c>
    </row>
    <row r="1035" spans="1:4" s="258" customFormat="1" ht="14.25" x14ac:dyDescent="0.2">
      <c r="A1035" s="533" t="s">
        <v>2066</v>
      </c>
      <c r="B1035" s="510">
        <v>15000</v>
      </c>
      <c r="C1035" s="407"/>
      <c r="D1035" s="483">
        <v>0</v>
      </c>
    </row>
    <row r="1036" spans="1:4" s="258" customFormat="1" ht="14.25" x14ac:dyDescent="0.2">
      <c r="A1036" s="533" t="s">
        <v>2067</v>
      </c>
      <c r="B1036" s="510">
        <v>20000</v>
      </c>
      <c r="C1036" s="407"/>
      <c r="D1036" s="483">
        <v>0</v>
      </c>
    </row>
    <row r="1037" spans="1:4" s="258" customFormat="1" ht="15" thickBot="1" x14ac:dyDescent="0.25">
      <c r="A1037" s="533" t="s">
        <v>2068</v>
      </c>
      <c r="B1037" s="510">
        <v>30000</v>
      </c>
      <c r="C1037" s="407"/>
      <c r="D1037" s="483">
        <v>0</v>
      </c>
    </row>
    <row r="1038" spans="1:4" s="258" customFormat="1" ht="16.5" thickTop="1" thickBot="1" x14ac:dyDescent="0.3">
      <c r="A1038" s="317" t="s">
        <v>6</v>
      </c>
      <c r="B1038" s="413">
        <f>SUM(B973:B1037)</f>
        <v>842000</v>
      </c>
      <c r="C1038" s="407"/>
      <c r="D1038" s="319">
        <f>SUM(D973:D1037)</f>
        <v>0</v>
      </c>
    </row>
    <row r="1039" spans="1:4" ht="13.5" thickTop="1" x14ac:dyDescent="0.2"/>
    <row r="1040" spans="1:4" ht="30.75" customHeight="1" x14ac:dyDescent="0.25">
      <c r="A1040" s="646" t="s">
        <v>2070</v>
      </c>
      <c r="B1040" s="646"/>
      <c r="C1040" s="646"/>
      <c r="D1040" s="646"/>
    </row>
    <row r="1041" spans="1:4" ht="15.75" customHeight="1" x14ac:dyDescent="0.2">
      <c r="A1041" s="638" t="s">
        <v>2069</v>
      </c>
      <c r="B1041" s="638"/>
      <c r="C1041" s="638"/>
      <c r="D1041" s="638"/>
    </row>
    <row r="1042" spans="1:4" x14ac:dyDescent="0.2">
      <c r="A1042" s="638"/>
      <c r="B1042" s="638"/>
      <c r="C1042" s="638"/>
      <c r="D1042" s="638"/>
    </row>
    <row r="1043" spans="1:4" s="268" customFormat="1" ht="15" thickBot="1" x14ac:dyDescent="0.25">
      <c r="A1043" s="32"/>
      <c r="B1043" s="32"/>
      <c r="C1043" s="34"/>
      <c r="D1043" s="21" t="s">
        <v>2</v>
      </c>
    </row>
    <row r="1044" spans="1:4" ht="14.25" thickTop="1" thickBot="1" x14ac:dyDescent="0.25">
      <c r="A1044" s="244" t="s">
        <v>4</v>
      </c>
      <c r="B1044" s="249" t="s">
        <v>5</v>
      </c>
      <c r="C1044" s="37"/>
      <c r="D1044" s="246" t="s">
        <v>13</v>
      </c>
    </row>
    <row r="1045" spans="1:4" s="258" customFormat="1" ht="15" thickTop="1" x14ac:dyDescent="0.2">
      <c r="A1045" s="531" t="s">
        <v>2071</v>
      </c>
      <c r="B1045" s="532">
        <v>19000</v>
      </c>
      <c r="C1045" s="407"/>
      <c r="D1045" s="483">
        <v>0.61</v>
      </c>
    </row>
    <row r="1046" spans="1:4" s="258" customFormat="1" ht="14.25" x14ac:dyDescent="0.2">
      <c r="A1046" s="533" t="s">
        <v>2072</v>
      </c>
      <c r="B1046" s="510">
        <v>10000</v>
      </c>
      <c r="C1046" s="407"/>
      <c r="D1046" s="483">
        <v>0</v>
      </c>
    </row>
    <row r="1047" spans="1:4" s="258" customFormat="1" ht="14.25" x14ac:dyDescent="0.2">
      <c r="A1047" s="533" t="s">
        <v>2073</v>
      </c>
      <c r="B1047" s="510">
        <v>10000</v>
      </c>
      <c r="C1047" s="407"/>
      <c r="D1047" s="483">
        <v>0</v>
      </c>
    </row>
    <row r="1048" spans="1:4" s="258" customFormat="1" ht="14.25" x14ac:dyDescent="0.2">
      <c r="A1048" s="533" t="s">
        <v>2074</v>
      </c>
      <c r="B1048" s="510">
        <v>20000</v>
      </c>
      <c r="C1048" s="407"/>
      <c r="D1048" s="483">
        <v>0</v>
      </c>
    </row>
    <row r="1049" spans="1:4" s="258" customFormat="1" ht="14.25" x14ac:dyDescent="0.2">
      <c r="A1049" s="533" t="s">
        <v>1047</v>
      </c>
      <c r="B1049" s="510">
        <v>17000</v>
      </c>
      <c r="C1049" s="407"/>
      <c r="D1049" s="483">
        <v>0</v>
      </c>
    </row>
    <row r="1050" spans="1:4" s="258" customFormat="1" ht="14.25" x14ac:dyDescent="0.2">
      <c r="A1050" s="533" t="s">
        <v>1366</v>
      </c>
      <c r="B1050" s="510">
        <v>5000</v>
      </c>
      <c r="C1050" s="407"/>
      <c r="D1050" s="483">
        <v>0</v>
      </c>
    </row>
    <row r="1051" spans="1:4" s="258" customFormat="1" ht="14.25" x14ac:dyDescent="0.2">
      <c r="A1051" s="533" t="s">
        <v>2075</v>
      </c>
      <c r="B1051" s="510">
        <v>16000</v>
      </c>
      <c r="C1051" s="407"/>
      <c r="D1051" s="483">
        <v>0</v>
      </c>
    </row>
    <row r="1052" spans="1:4" s="258" customFormat="1" ht="14.25" x14ac:dyDescent="0.2">
      <c r="A1052" s="533" t="s">
        <v>2076</v>
      </c>
      <c r="B1052" s="510">
        <v>10000</v>
      </c>
      <c r="C1052" s="407"/>
      <c r="D1052" s="483">
        <v>0</v>
      </c>
    </row>
    <row r="1053" spans="1:4" s="258" customFormat="1" ht="28.5" x14ac:dyDescent="0.2">
      <c r="A1053" s="533" t="s">
        <v>2077</v>
      </c>
      <c r="B1053" s="510">
        <v>20000</v>
      </c>
      <c r="C1053" s="407"/>
      <c r="D1053" s="483">
        <v>0</v>
      </c>
    </row>
    <row r="1054" spans="1:4" s="258" customFormat="1" ht="14.25" x14ac:dyDescent="0.2">
      <c r="A1054" s="533" t="s">
        <v>2078</v>
      </c>
      <c r="B1054" s="510">
        <v>20000</v>
      </c>
      <c r="C1054" s="407"/>
      <c r="D1054" s="483">
        <v>0</v>
      </c>
    </row>
    <row r="1055" spans="1:4" s="258" customFormat="1" ht="14.25" x14ac:dyDescent="0.2">
      <c r="A1055" s="533" t="s">
        <v>1356</v>
      </c>
      <c r="B1055" s="510">
        <v>23000</v>
      </c>
      <c r="C1055" s="407"/>
      <c r="D1055" s="483">
        <v>0</v>
      </c>
    </row>
    <row r="1056" spans="1:4" s="258" customFormat="1" ht="28.5" x14ac:dyDescent="0.2">
      <c r="A1056" s="533" t="s">
        <v>2079</v>
      </c>
      <c r="B1056" s="510">
        <v>10000</v>
      </c>
      <c r="C1056" s="407"/>
      <c r="D1056" s="483">
        <v>0</v>
      </c>
    </row>
    <row r="1057" spans="1:4" s="258" customFormat="1" ht="28.5" x14ac:dyDescent="0.2">
      <c r="A1057" s="533" t="s">
        <v>1610</v>
      </c>
      <c r="B1057" s="510">
        <v>13000</v>
      </c>
      <c r="C1057" s="407"/>
      <c r="D1057" s="483">
        <v>0</v>
      </c>
    </row>
    <row r="1058" spans="1:4" s="258" customFormat="1" ht="14.25" x14ac:dyDescent="0.2">
      <c r="A1058" s="533" t="s">
        <v>2080</v>
      </c>
      <c r="B1058" s="510">
        <v>10000</v>
      </c>
      <c r="C1058" s="407"/>
      <c r="D1058" s="483">
        <v>0</v>
      </c>
    </row>
    <row r="1059" spans="1:4" s="258" customFormat="1" ht="14.25" x14ac:dyDescent="0.2">
      <c r="A1059" s="533" t="s">
        <v>2081</v>
      </c>
      <c r="B1059" s="510">
        <v>20000</v>
      </c>
      <c r="C1059" s="407"/>
      <c r="D1059" s="483">
        <v>0</v>
      </c>
    </row>
    <row r="1060" spans="1:4" s="258" customFormat="1" ht="14.25" x14ac:dyDescent="0.2">
      <c r="A1060" s="533" t="s">
        <v>2082</v>
      </c>
      <c r="B1060" s="510">
        <v>20000</v>
      </c>
      <c r="C1060" s="407"/>
      <c r="D1060" s="483">
        <v>0</v>
      </c>
    </row>
    <row r="1061" spans="1:4" s="258" customFormat="1" ht="14.25" x14ac:dyDescent="0.2">
      <c r="A1061" s="533" t="s">
        <v>2083</v>
      </c>
      <c r="B1061" s="510">
        <v>20000</v>
      </c>
      <c r="C1061" s="407"/>
      <c r="D1061" s="483">
        <v>0</v>
      </c>
    </row>
    <row r="1062" spans="1:4" s="258" customFormat="1" ht="14.25" x14ac:dyDescent="0.2">
      <c r="A1062" s="533" t="s">
        <v>2084</v>
      </c>
      <c r="B1062" s="510">
        <v>18000</v>
      </c>
      <c r="C1062" s="407"/>
      <c r="D1062" s="483">
        <v>0</v>
      </c>
    </row>
    <row r="1063" spans="1:4" s="258" customFormat="1" ht="14.25" x14ac:dyDescent="0.2">
      <c r="A1063" s="533" t="s">
        <v>2085</v>
      </c>
      <c r="B1063" s="510">
        <v>18000</v>
      </c>
      <c r="C1063" s="407"/>
      <c r="D1063" s="483">
        <v>0</v>
      </c>
    </row>
    <row r="1064" spans="1:4" s="258" customFormat="1" ht="14.25" x14ac:dyDescent="0.2">
      <c r="A1064" s="533" t="s">
        <v>2086</v>
      </c>
      <c r="B1064" s="510">
        <v>23000</v>
      </c>
      <c r="C1064" s="407"/>
      <c r="D1064" s="483">
        <v>0</v>
      </c>
    </row>
    <row r="1065" spans="1:4" s="258" customFormat="1" ht="14.25" x14ac:dyDescent="0.2">
      <c r="A1065" s="533" t="s">
        <v>2087</v>
      </c>
      <c r="B1065" s="510">
        <v>15000</v>
      </c>
      <c r="C1065" s="407"/>
      <c r="D1065" s="483">
        <v>0</v>
      </c>
    </row>
    <row r="1066" spans="1:4" s="258" customFormat="1" ht="15" thickBot="1" x14ac:dyDescent="0.25">
      <c r="A1066" s="533" t="s">
        <v>2088</v>
      </c>
      <c r="B1066" s="510">
        <v>13000</v>
      </c>
      <c r="C1066" s="407"/>
      <c r="D1066" s="483">
        <v>0</v>
      </c>
    </row>
    <row r="1067" spans="1:4" s="258" customFormat="1" ht="16.5" thickTop="1" thickBot="1" x14ac:dyDescent="0.3">
      <c r="A1067" s="317" t="s">
        <v>6</v>
      </c>
      <c r="B1067" s="413">
        <f>SUM(B1045:B1066)</f>
        <v>350000</v>
      </c>
      <c r="C1067" s="407"/>
      <c r="D1067" s="319">
        <f>SUM(D1045:D1066)</f>
        <v>0.61</v>
      </c>
    </row>
    <row r="1068" spans="1:4" ht="13.5" thickTop="1" x14ac:dyDescent="0.2"/>
    <row r="1070" spans="1:4" ht="15" x14ac:dyDescent="0.25">
      <c r="A1070" s="643" t="s">
        <v>2089</v>
      </c>
      <c r="B1070" s="644"/>
    </row>
    <row r="1071" spans="1:4" ht="13.5" thickBot="1" x14ac:dyDescent="0.25">
      <c r="C1071" s="34"/>
      <c r="D1071" s="21" t="s">
        <v>2</v>
      </c>
    </row>
    <row r="1072" spans="1:4" ht="14.25" thickTop="1" thickBot="1" x14ac:dyDescent="0.25">
      <c r="A1072" s="244" t="s">
        <v>4</v>
      </c>
      <c r="B1072" s="249" t="s">
        <v>5</v>
      </c>
      <c r="C1072" s="37"/>
      <c r="D1072" s="246" t="s">
        <v>13</v>
      </c>
    </row>
    <row r="1073" spans="1:4" s="258" customFormat="1" ht="15" thickTop="1" x14ac:dyDescent="0.2">
      <c r="A1073" s="542" t="s">
        <v>1059</v>
      </c>
      <c r="B1073" s="543">
        <v>8000</v>
      </c>
      <c r="C1073" s="407"/>
      <c r="D1073" s="408">
        <v>0</v>
      </c>
    </row>
    <row r="1074" spans="1:4" s="258" customFormat="1" ht="14.25" x14ac:dyDescent="0.2">
      <c r="A1074" s="544" t="s">
        <v>1060</v>
      </c>
      <c r="B1074" s="420">
        <v>8000</v>
      </c>
      <c r="C1074" s="407"/>
      <c r="D1074" s="408">
        <v>0</v>
      </c>
    </row>
    <row r="1075" spans="1:4" s="258" customFormat="1" ht="14.25" x14ac:dyDescent="0.2">
      <c r="A1075" s="544" t="s">
        <v>434</v>
      </c>
      <c r="B1075" s="420">
        <v>8000</v>
      </c>
      <c r="C1075" s="407"/>
      <c r="D1075" s="408">
        <v>0</v>
      </c>
    </row>
    <row r="1076" spans="1:4" s="258" customFormat="1" ht="14.25" x14ac:dyDescent="0.2">
      <c r="A1076" s="544" t="s">
        <v>298</v>
      </c>
      <c r="B1076" s="420">
        <v>8000</v>
      </c>
      <c r="C1076" s="407"/>
      <c r="D1076" s="408">
        <v>8000</v>
      </c>
    </row>
    <row r="1077" spans="1:4" s="258" customFormat="1" ht="14.25" x14ac:dyDescent="0.2">
      <c r="A1077" s="545" t="s">
        <v>315</v>
      </c>
      <c r="B1077" s="420">
        <v>8000</v>
      </c>
      <c r="C1077" s="407"/>
      <c r="D1077" s="408">
        <v>0</v>
      </c>
    </row>
    <row r="1078" spans="1:4" s="258" customFormat="1" ht="29.25" thickBot="1" x14ac:dyDescent="0.25">
      <c r="A1078" s="539" t="s">
        <v>2090</v>
      </c>
      <c r="B1078" s="540">
        <v>8000</v>
      </c>
      <c r="C1078" s="407"/>
      <c r="D1078" s="483">
        <v>0</v>
      </c>
    </row>
    <row r="1079" spans="1:4" s="258" customFormat="1" ht="16.5" thickTop="1" thickBot="1" x14ac:dyDescent="0.3">
      <c r="A1079" s="317" t="s">
        <v>6</v>
      </c>
      <c r="B1079" s="413">
        <f>SUM(B1073:B1078)</f>
        <v>48000</v>
      </c>
      <c r="C1079" s="407"/>
      <c r="D1079" s="319">
        <f>SUM(D1073:D1078)</f>
        <v>8000</v>
      </c>
    </row>
    <row r="1080" spans="1:4" ht="13.5" thickTop="1" x14ac:dyDescent="0.2"/>
    <row r="1081" spans="1:4" ht="15" customHeight="1" x14ac:dyDescent="0.2">
      <c r="A1081" s="638" t="s">
        <v>2091</v>
      </c>
      <c r="B1081" s="638"/>
      <c r="C1081" s="638"/>
      <c r="D1081" s="638"/>
    </row>
    <row r="1082" spans="1:4" x14ac:dyDescent="0.2">
      <c r="A1082" s="638"/>
      <c r="B1082" s="638"/>
      <c r="C1082" s="638"/>
      <c r="D1082" s="638"/>
    </row>
    <row r="1083" spans="1:4" ht="15.75" customHeight="1" thickBot="1" x14ac:dyDescent="0.25">
      <c r="C1083" s="34"/>
      <c r="D1083" s="21" t="s">
        <v>2</v>
      </c>
    </row>
    <row r="1084" spans="1:4" ht="14.25" thickTop="1" thickBot="1" x14ac:dyDescent="0.25">
      <c r="A1084" s="244" t="s">
        <v>4</v>
      </c>
      <c r="B1084" s="249" t="s">
        <v>5</v>
      </c>
      <c r="C1084" s="37"/>
      <c r="D1084" s="246" t="s">
        <v>13</v>
      </c>
    </row>
    <row r="1085" spans="1:4" s="258" customFormat="1" ht="15" thickTop="1" x14ac:dyDescent="0.2">
      <c r="A1085" s="531" t="s">
        <v>2092</v>
      </c>
      <c r="B1085" s="532">
        <v>45000</v>
      </c>
      <c r="C1085" s="407"/>
      <c r="D1085" s="408">
        <v>0</v>
      </c>
    </row>
    <row r="1086" spans="1:4" s="258" customFormat="1" ht="14.25" x14ac:dyDescent="0.2">
      <c r="A1086" s="533" t="s">
        <v>2093</v>
      </c>
      <c r="B1086" s="510">
        <v>250000</v>
      </c>
      <c r="C1086" s="407"/>
      <c r="D1086" s="408">
        <v>0</v>
      </c>
    </row>
    <row r="1087" spans="1:4" s="258" customFormat="1" ht="14.25" x14ac:dyDescent="0.2">
      <c r="A1087" s="533" t="s">
        <v>2094</v>
      </c>
      <c r="B1087" s="510">
        <v>30000</v>
      </c>
      <c r="C1087" s="407"/>
      <c r="D1087" s="483">
        <v>0</v>
      </c>
    </row>
    <row r="1088" spans="1:4" s="258" customFormat="1" ht="14.25" x14ac:dyDescent="0.2">
      <c r="A1088" s="533" t="s">
        <v>2095</v>
      </c>
      <c r="B1088" s="510">
        <v>30000</v>
      </c>
      <c r="C1088" s="407"/>
      <c r="D1088" s="483">
        <v>0</v>
      </c>
    </row>
    <row r="1089" spans="1:4" s="258" customFormat="1" ht="14.25" x14ac:dyDescent="0.2">
      <c r="A1089" s="533" t="s">
        <v>2096</v>
      </c>
      <c r="B1089" s="510">
        <v>20000</v>
      </c>
      <c r="C1089" s="407"/>
      <c r="D1089" s="483">
        <v>0</v>
      </c>
    </row>
    <row r="1090" spans="1:4" s="258" customFormat="1" ht="14.25" x14ac:dyDescent="0.2">
      <c r="A1090" s="533" t="s">
        <v>1647</v>
      </c>
      <c r="B1090" s="510">
        <v>50000</v>
      </c>
      <c r="C1090" s="407"/>
      <c r="D1090" s="483">
        <v>0</v>
      </c>
    </row>
    <row r="1091" spans="1:4" s="258" customFormat="1" ht="14.25" x14ac:dyDescent="0.2">
      <c r="A1091" s="533" t="s">
        <v>2097</v>
      </c>
      <c r="B1091" s="510">
        <v>25000</v>
      </c>
      <c r="C1091" s="407"/>
      <c r="D1091" s="483">
        <v>0</v>
      </c>
    </row>
    <row r="1092" spans="1:4" s="258" customFormat="1" ht="14.25" x14ac:dyDescent="0.2">
      <c r="A1092" s="533" t="s">
        <v>2098</v>
      </c>
      <c r="B1092" s="510">
        <v>15000</v>
      </c>
      <c r="C1092" s="407"/>
      <c r="D1092" s="483">
        <v>0</v>
      </c>
    </row>
    <row r="1093" spans="1:4" s="258" customFormat="1" ht="14.25" x14ac:dyDescent="0.2">
      <c r="A1093" s="533" t="s">
        <v>2099</v>
      </c>
      <c r="B1093" s="510">
        <v>20000</v>
      </c>
      <c r="C1093" s="407"/>
      <c r="D1093" s="483">
        <v>0</v>
      </c>
    </row>
    <row r="1094" spans="1:4" s="258" customFormat="1" ht="14.25" x14ac:dyDescent="0.2">
      <c r="A1094" s="533" t="s">
        <v>2100</v>
      </c>
      <c r="B1094" s="510">
        <v>15000</v>
      </c>
      <c r="C1094" s="407"/>
      <c r="D1094" s="483">
        <v>0</v>
      </c>
    </row>
    <row r="1095" spans="1:4" s="258" customFormat="1" ht="14.25" x14ac:dyDescent="0.2">
      <c r="A1095" s="533" t="s">
        <v>2101</v>
      </c>
      <c r="B1095" s="510">
        <v>15000</v>
      </c>
      <c r="C1095" s="407"/>
      <c r="D1095" s="483">
        <v>0</v>
      </c>
    </row>
    <row r="1096" spans="1:4" s="258" customFormat="1" ht="14.25" x14ac:dyDescent="0.2">
      <c r="A1096" s="533" t="s">
        <v>1669</v>
      </c>
      <c r="B1096" s="510">
        <v>35000</v>
      </c>
      <c r="C1096" s="407"/>
      <c r="D1096" s="483">
        <v>0</v>
      </c>
    </row>
    <row r="1097" spans="1:4" s="258" customFormat="1" ht="14.25" x14ac:dyDescent="0.2">
      <c r="A1097" s="533" t="s">
        <v>2102</v>
      </c>
      <c r="B1097" s="510">
        <v>15000</v>
      </c>
      <c r="C1097" s="407"/>
      <c r="D1097" s="483">
        <v>0</v>
      </c>
    </row>
    <row r="1098" spans="1:4" s="258" customFormat="1" ht="14.25" x14ac:dyDescent="0.2">
      <c r="A1098" s="533" t="s">
        <v>2103</v>
      </c>
      <c r="B1098" s="510">
        <v>50000</v>
      </c>
      <c r="C1098" s="407"/>
      <c r="D1098" s="483">
        <v>0</v>
      </c>
    </row>
    <row r="1099" spans="1:4" s="258" customFormat="1" ht="14.25" x14ac:dyDescent="0.2">
      <c r="A1099" s="533" t="s">
        <v>1676</v>
      </c>
      <c r="B1099" s="510">
        <v>25000</v>
      </c>
      <c r="C1099" s="407"/>
      <c r="D1099" s="483">
        <v>0</v>
      </c>
    </row>
    <row r="1100" spans="1:4" s="258" customFormat="1" ht="14.25" x14ac:dyDescent="0.2">
      <c r="A1100" s="533" t="s">
        <v>2104</v>
      </c>
      <c r="B1100" s="510">
        <v>20000</v>
      </c>
      <c r="C1100" s="407"/>
      <c r="D1100" s="483">
        <v>0</v>
      </c>
    </row>
    <row r="1101" spans="1:4" s="258" customFormat="1" ht="14.25" x14ac:dyDescent="0.2">
      <c r="A1101" s="533" t="s">
        <v>2105</v>
      </c>
      <c r="B1101" s="510">
        <v>20000</v>
      </c>
      <c r="C1101" s="407"/>
      <c r="D1101" s="483">
        <v>0</v>
      </c>
    </row>
    <row r="1102" spans="1:4" s="258" customFormat="1" ht="14.25" x14ac:dyDescent="0.2">
      <c r="A1102" s="533" t="s">
        <v>2106</v>
      </c>
      <c r="B1102" s="510">
        <v>100000</v>
      </c>
      <c r="C1102" s="407"/>
      <c r="D1102" s="483">
        <v>0</v>
      </c>
    </row>
    <row r="1103" spans="1:4" s="258" customFormat="1" ht="14.25" x14ac:dyDescent="0.2">
      <c r="A1103" s="533" t="s">
        <v>2107</v>
      </c>
      <c r="B1103" s="510">
        <v>30000</v>
      </c>
      <c r="C1103" s="407"/>
      <c r="D1103" s="483">
        <v>0</v>
      </c>
    </row>
    <row r="1104" spans="1:4" s="258" customFormat="1" ht="14.25" x14ac:dyDescent="0.2">
      <c r="A1104" s="533" t="s">
        <v>2108</v>
      </c>
      <c r="B1104" s="510">
        <v>20000</v>
      </c>
      <c r="C1104" s="407"/>
      <c r="D1104" s="483">
        <v>0</v>
      </c>
    </row>
    <row r="1105" spans="1:4" s="258" customFormat="1" ht="14.25" x14ac:dyDescent="0.2">
      <c r="A1105" s="533" t="s">
        <v>1686</v>
      </c>
      <c r="B1105" s="510">
        <v>50000</v>
      </c>
      <c r="C1105" s="407"/>
      <c r="D1105" s="483">
        <v>0</v>
      </c>
    </row>
    <row r="1106" spans="1:4" s="258" customFormat="1" ht="14.25" x14ac:dyDescent="0.2">
      <c r="A1106" s="533" t="s">
        <v>2109</v>
      </c>
      <c r="B1106" s="510">
        <v>30000</v>
      </c>
      <c r="C1106" s="407"/>
      <c r="D1106" s="483">
        <v>0</v>
      </c>
    </row>
    <row r="1107" spans="1:4" s="258" customFormat="1" ht="14.25" x14ac:dyDescent="0.2">
      <c r="A1107" s="533" t="s">
        <v>2110</v>
      </c>
      <c r="B1107" s="510">
        <v>30000</v>
      </c>
      <c r="C1107" s="407"/>
      <c r="D1107" s="483">
        <v>0</v>
      </c>
    </row>
    <row r="1108" spans="1:4" s="258" customFormat="1" ht="14.25" x14ac:dyDescent="0.2">
      <c r="A1108" s="533" t="s">
        <v>1762</v>
      </c>
      <c r="B1108" s="510">
        <v>40000</v>
      </c>
      <c r="C1108" s="407"/>
      <c r="D1108" s="483">
        <v>0</v>
      </c>
    </row>
    <row r="1109" spans="1:4" s="258" customFormat="1" ht="14.25" x14ac:dyDescent="0.2">
      <c r="A1109" s="533" t="s">
        <v>2111</v>
      </c>
      <c r="B1109" s="510">
        <v>25000</v>
      </c>
      <c r="C1109" s="407"/>
      <c r="D1109" s="483">
        <v>0</v>
      </c>
    </row>
    <row r="1110" spans="1:4" s="258" customFormat="1" ht="14.25" x14ac:dyDescent="0.2">
      <c r="A1110" s="533" t="s">
        <v>2112</v>
      </c>
      <c r="B1110" s="510">
        <v>15000</v>
      </c>
      <c r="C1110" s="407"/>
      <c r="D1110" s="483">
        <v>0</v>
      </c>
    </row>
    <row r="1111" spans="1:4" s="258" customFormat="1" ht="14.25" x14ac:dyDescent="0.2">
      <c r="A1111" s="533" t="s">
        <v>1694</v>
      </c>
      <c r="B1111" s="510">
        <v>40000</v>
      </c>
      <c r="C1111" s="407"/>
      <c r="D1111" s="483">
        <v>0</v>
      </c>
    </row>
    <row r="1112" spans="1:4" s="258" customFormat="1" ht="14.25" x14ac:dyDescent="0.2">
      <c r="A1112" s="533" t="s">
        <v>1695</v>
      </c>
      <c r="B1112" s="510">
        <v>35000</v>
      </c>
      <c r="C1112" s="407"/>
      <c r="D1112" s="483">
        <v>0</v>
      </c>
    </row>
    <row r="1113" spans="1:4" s="258" customFormat="1" ht="14.25" x14ac:dyDescent="0.2">
      <c r="A1113" s="533" t="s">
        <v>1697</v>
      </c>
      <c r="B1113" s="510">
        <v>20000</v>
      </c>
      <c r="C1113" s="407"/>
      <c r="D1113" s="483">
        <v>0</v>
      </c>
    </row>
    <row r="1114" spans="1:4" s="258" customFormat="1" ht="14.25" x14ac:dyDescent="0.2">
      <c r="A1114" s="533" t="s">
        <v>2113</v>
      </c>
      <c r="B1114" s="510">
        <v>15000</v>
      </c>
      <c r="C1114" s="407"/>
      <c r="D1114" s="483">
        <v>0</v>
      </c>
    </row>
    <row r="1115" spans="1:4" s="258" customFormat="1" ht="14.25" x14ac:dyDescent="0.2">
      <c r="A1115" s="533" t="s">
        <v>2114</v>
      </c>
      <c r="B1115" s="510">
        <v>10000</v>
      </c>
      <c r="C1115" s="407"/>
      <c r="D1115" s="483">
        <v>0</v>
      </c>
    </row>
    <row r="1116" spans="1:4" s="258" customFormat="1" ht="14.25" x14ac:dyDescent="0.2">
      <c r="A1116" s="533" t="s">
        <v>1701</v>
      </c>
      <c r="B1116" s="510">
        <v>150000</v>
      </c>
      <c r="C1116" s="407"/>
      <c r="D1116" s="483">
        <v>0</v>
      </c>
    </row>
    <row r="1117" spans="1:4" s="258" customFormat="1" ht="14.25" x14ac:dyDescent="0.2">
      <c r="A1117" s="533" t="s">
        <v>2115</v>
      </c>
      <c r="B1117" s="510">
        <v>100000</v>
      </c>
      <c r="C1117" s="407"/>
      <c r="D1117" s="483">
        <v>0</v>
      </c>
    </row>
    <row r="1118" spans="1:4" s="258" customFormat="1" ht="14.25" x14ac:dyDescent="0.2">
      <c r="A1118" s="533" t="s">
        <v>1704</v>
      </c>
      <c r="B1118" s="510">
        <v>40000</v>
      </c>
      <c r="C1118" s="407"/>
      <c r="D1118" s="483">
        <v>0</v>
      </c>
    </row>
    <row r="1119" spans="1:4" s="258" customFormat="1" ht="14.25" x14ac:dyDescent="0.2">
      <c r="A1119" s="533" t="s">
        <v>1710</v>
      </c>
      <c r="B1119" s="510">
        <v>20000</v>
      </c>
      <c r="C1119" s="407"/>
      <c r="D1119" s="483">
        <v>0</v>
      </c>
    </row>
    <row r="1120" spans="1:4" s="258" customFormat="1" ht="14.25" x14ac:dyDescent="0.2">
      <c r="A1120" s="533" t="s">
        <v>2116</v>
      </c>
      <c r="B1120" s="510">
        <v>20000</v>
      </c>
      <c r="C1120" s="407"/>
      <c r="D1120" s="483">
        <v>0</v>
      </c>
    </row>
    <row r="1121" spans="1:4" s="258" customFormat="1" ht="14.25" x14ac:dyDescent="0.2">
      <c r="A1121" s="533" t="s">
        <v>2117</v>
      </c>
      <c r="B1121" s="510">
        <v>40000</v>
      </c>
      <c r="C1121" s="407"/>
      <c r="D1121" s="483">
        <v>0</v>
      </c>
    </row>
    <row r="1122" spans="1:4" s="258" customFormat="1" ht="14.25" x14ac:dyDescent="0.2">
      <c r="A1122" s="533" t="s">
        <v>2118</v>
      </c>
      <c r="B1122" s="510">
        <v>15000</v>
      </c>
      <c r="C1122" s="407"/>
      <c r="D1122" s="483">
        <v>0</v>
      </c>
    </row>
    <row r="1123" spans="1:4" s="258" customFormat="1" ht="14.25" x14ac:dyDescent="0.2">
      <c r="A1123" s="533" t="s">
        <v>2119</v>
      </c>
      <c r="B1123" s="510">
        <v>15000</v>
      </c>
      <c r="C1123" s="407"/>
      <c r="D1123" s="483">
        <v>0</v>
      </c>
    </row>
    <row r="1124" spans="1:4" s="258" customFormat="1" ht="14.25" x14ac:dyDescent="0.2">
      <c r="A1124" s="533" t="s">
        <v>1714</v>
      </c>
      <c r="B1124" s="510">
        <v>30000</v>
      </c>
      <c r="C1124" s="407"/>
      <c r="D1124" s="483">
        <v>0</v>
      </c>
    </row>
    <row r="1125" spans="1:4" s="258" customFormat="1" ht="14.25" x14ac:dyDescent="0.2">
      <c r="A1125" s="533" t="s">
        <v>2120</v>
      </c>
      <c r="B1125" s="510">
        <v>10000</v>
      </c>
      <c r="C1125" s="407"/>
      <c r="D1125" s="483">
        <v>0</v>
      </c>
    </row>
    <row r="1126" spans="1:4" s="258" customFormat="1" ht="14.25" x14ac:dyDescent="0.2">
      <c r="A1126" s="533" t="s">
        <v>2121</v>
      </c>
      <c r="B1126" s="510">
        <v>100000</v>
      </c>
      <c r="C1126" s="407"/>
      <c r="D1126" s="483">
        <v>0</v>
      </c>
    </row>
    <row r="1127" spans="1:4" s="258" customFormat="1" ht="14.25" x14ac:dyDescent="0.2">
      <c r="A1127" s="533" t="s">
        <v>2122</v>
      </c>
      <c r="B1127" s="510">
        <v>45000</v>
      </c>
      <c r="C1127" s="407"/>
      <c r="D1127" s="483">
        <v>0</v>
      </c>
    </row>
    <row r="1128" spans="1:4" s="258" customFormat="1" ht="14.25" x14ac:dyDescent="0.2">
      <c r="A1128" s="533" t="s">
        <v>2123</v>
      </c>
      <c r="B1128" s="510">
        <v>20000</v>
      </c>
      <c r="C1128" s="407"/>
      <c r="D1128" s="483">
        <v>0</v>
      </c>
    </row>
    <row r="1129" spans="1:4" s="258" customFormat="1" ht="14.25" x14ac:dyDescent="0.2">
      <c r="A1129" s="533" t="s">
        <v>2124</v>
      </c>
      <c r="B1129" s="510">
        <v>15000</v>
      </c>
      <c r="C1129" s="407"/>
      <c r="D1129" s="483">
        <v>0</v>
      </c>
    </row>
    <row r="1130" spans="1:4" s="258" customFormat="1" ht="28.5" x14ac:dyDescent="0.2">
      <c r="A1130" s="533" t="s">
        <v>2125</v>
      </c>
      <c r="B1130" s="510">
        <v>15000</v>
      </c>
      <c r="C1130" s="407"/>
      <c r="D1130" s="483">
        <v>0</v>
      </c>
    </row>
    <row r="1131" spans="1:4" s="258" customFormat="1" ht="14.25" x14ac:dyDescent="0.2">
      <c r="A1131" s="533" t="s">
        <v>1724</v>
      </c>
      <c r="B1131" s="510">
        <v>50000</v>
      </c>
      <c r="C1131" s="407"/>
      <c r="D1131" s="483">
        <v>0</v>
      </c>
    </row>
    <row r="1132" spans="1:4" s="258" customFormat="1" ht="14.25" x14ac:dyDescent="0.2">
      <c r="A1132" s="533" t="s">
        <v>2126</v>
      </c>
      <c r="B1132" s="510">
        <v>20000</v>
      </c>
      <c r="C1132" s="407"/>
      <c r="D1132" s="483">
        <v>0</v>
      </c>
    </row>
    <row r="1133" spans="1:4" s="258" customFormat="1" ht="15" thickBot="1" x14ac:dyDescent="0.25">
      <c r="A1133" s="539" t="s">
        <v>1727</v>
      </c>
      <c r="B1133" s="540">
        <v>20000</v>
      </c>
      <c r="C1133" s="407"/>
      <c r="D1133" s="529">
        <v>0</v>
      </c>
    </row>
    <row r="1134" spans="1:4" s="258" customFormat="1" ht="15" thickTop="1" x14ac:dyDescent="0.2">
      <c r="A1134" s="534"/>
      <c r="B1134" s="525"/>
      <c r="C1134" s="268"/>
      <c r="D1134" s="526"/>
    </row>
    <row r="1135" spans="1:4" s="258" customFormat="1" ht="15" thickBot="1" x14ac:dyDescent="0.25">
      <c r="A1135" s="32"/>
      <c r="B1135" s="32"/>
      <c r="C1135" s="34"/>
      <c r="D1135" s="21" t="s">
        <v>2</v>
      </c>
    </row>
    <row r="1136" spans="1:4" s="258" customFormat="1" ht="15.75" thickTop="1" thickBot="1" x14ac:dyDescent="0.25">
      <c r="A1136" s="244" t="s">
        <v>4</v>
      </c>
      <c r="B1136" s="249" t="s">
        <v>5</v>
      </c>
      <c r="C1136" s="37"/>
      <c r="D1136" s="246" t="s">
        <v>13</v>
      </c>
    </row>
    <row r="1137" spans="1:4" s="258" customFormat="1" ht="15" thickTop="1" x14ac:dyDescent="0.2">
      <c r="A1137" s="533" t="s">
        <v>1730</v>
      </c>
      <c r="B1137" s="510">
        <v>15000</v>
      </c>
      <c r="C1137" s="407"/>
      <c r="D1137" s="483">
        <v>0</v>
      </c>
    </row>
    <row r="1138" spans="1:4" s="258" customFormat="1" ht="14.25" x14ac:dyDescent="0.2">
      <c r="A1138" s="533" t="s">
        <v>2127</v>
      </c>
      <c r="B1138" s="510">
        <v>65000</v>
      </c>
      <c r="C1138" s="407"/>
      <c r="D1138" s="483">
        <v>0</v>
      </c>
    </row>
    <row r="1139" spans="1:4" s="258" customFormat="1" ht="14.25" x14ac:dyDescent="0.2">
      <c r="A1139" s="533" t="s">
        <v>1735</v>
      </c>
      <c r="B1139" s="510">
        <v>15000</v>
      </c>
      <c r="C1139" s="407"/>
      <c r="D1139" s="483">
        <v>0</v>
      </c>
    </row>
    <row r="1140" spans="1:4" s="258" customFormat="1" ht="14.25" x14ac:dyDescent="0.2">
      <c r="A1140" s="533" t="s">
        <v>1737</v>
      </c>
      <c r="B1140" s="510">
        <v>10000</v>
      </c>
      <c r="C1140" s="407"/>
      <c r="D1140" s="483">
        <v>0</v>
      </c>
    </row>
    <row r="1141" spans="1:4" s="258" customFormat="1" ht="14.25" x14ac:dyDescent="0.2">
      <c r="A1141" s="533" t="s">
        <v>1739</v>
      </c>
      <c r="B1141" s="510">
        <v>25000</v>
      </c>
      <c r="C1141" s="407"/>
      <c r="D1141" s="483">
        <v>0</v>
      </c>
    </row>
    <row r="1142" spans="1:4" s="258" customFormat="1" ht="14.25" x14ac:dyDescent="0.2">
      <c r="A1142" s="533" t="s">
        <v>2128</v>
      </c>
      <c r="B1142" s="510">
        <v>20000</v>
      </c>
      <c r="C1142" s="407"/>
      <c r="D1142" s="483">
        <v>0</v>
      </c>
    </row>
    <row r="1143" spans="1:4" s="258" customFormat="1" ht="14.25" x14ac:dyDescent="0.2">
      <c r="A1143" s="533" t="s">
        <v>1743</v>
      </c>
      <c r="B1143" s="510">
        <v>20000</v>
      </c>
      <c r="C1143" s="407"/>
      <c r="D1143" s="483">
        <v>0</v>
      </c>
    </row>
    <row r="1144" spans="1:4" s="258" customFormat="1" ht="14.25" x14ac:dyDescent="0.2">
      <c r="A1144" s="533" t="s">
        <v>1745</v>
      </c>
      <c r="B1144" s="510">
        <v>100000</v>
      </c>
      <c r="C1144" s="407"/>
      <c r="D1144" s="483">
        <v>0</v>
      </c>
    </row>
    <row r="1145" spans="1:4" s="258" customFormat="1" ht="14.25" x14ac:dyDescent="0.2">
      <c r="A1145" s="533" t="s">
        <v>1746</v>
      </c>
      <c r="B1145" s="510">
        <v>20000</v>
      </c>
      <c r="C1145" s="407"/>
      <c r="D1145" s="483">
        <v>0</v>
      </c>
    </row>
    <row r="1146" spans="1:4" s="258" customFormat="1" ht="14.25" x14ac:dyDescent="0.2">
      <c r="A1146" s="533" t="s">
        <v>1756</v>
      </c>
      <c r="B1146" s="510">
        <v>30000</v>
      </c>
      <c r="C1146" s="407"/>
      <c r="D1146" s="483">
        <v>0</v>
      </c>
    </row>
    <row r="1147" spans="1:4" s="258" customFormat="1" ht="14.25" x14ac:dyDescent="0.2">
      <c r="A1147" s="533" t="s">
        <v>2129</v>
      </c>
      <c r="B1147" s="510">
        <v>20000</v>
      </c>
      <c r="C1147" s="407"/>
      <c r="D1147" s="483">
        <v>0</v>
      </c>
    </row>
    <row r="1148" spans="1:4" s="258" customFormat="1" ht="14.25" x14ac:dyDescent="0.2">
      <c r="A1148" s="533" t="s">
        <v>2130</v>
      </c>
      <c r="B1148" s="510">
        <v>25000</v>
      </c>
      <c r="C1148" s="407"/>
      <c r="D1148" s="483">
        <v>0</v>
      </c>
    </row>
    <row r="1149" spans="1:4" s="258" customFormat="1" ht="14.25" x14ac:dyDescent="0.2">
      <c r="A1149" s="533" t="s">
        <v>1763</v>
      </c>
      <c r="B1149" s="510">
        <v>20000</v>
      </c>
      <c r="C1149" s="407"/>
      <c r="D1149" s="483">
        <v>0</v>
      </c>
    </row>
    <row r="1150" spans="1:4" s="258" customFormat="1" ht="14.25" x14ac:dyDescent="0.2">
      <c r="A1150" s="533" t="s">
        <v>1765</v>
      </c>
      <c r="B1150" s="510">
        <v>45000</v>
      </c>
      <c r="C1150" s="407"/>
      <c r="D1150" s="483">
        <v>0</v>
      </c>
    </row>
    <row r="1151" spans="1:4" s="258" customFormat="1" ht="14.25" x14ac:dyDescent="0.2">
      <c r="A1151" s="533" t="s">
        <v>1767</v>
      </c>
      <c r="B1151" s="510">
        <v>15000</v>
      </c>
      <c r="C1151" s="407"/>
      <c r="D1151" s="483">
        <v>0</v>
      </c>
    </row>
    <row r="1152" spans="1:4" s="258" customFormat="1" ht="14.25" x14ac:dyDescent="0.2">
      <c r="A1152" s="533" t="s">
        <v>1771</v>
      </c>
      <c r="B1152" s="510">
        <v>30000</v>
      </c>
      <c r="C1152" s="407"/>
      <c r="D1152" s="483">
        <v>0</v>
      </c>
    </row>
    <row r="1153" spans="1:4" s="258" customFormat="1" ht="17.25" customHeight="1" x14ac:dyDescent="0.2">
      <c r="A1153" s="533" t="s">
        <v>2131</v>
      </c>
      <c r="B1153" s="510">
        <v>100000</v>
      </c>
      <c r="C1153" s="407"/>
      <c r="D1153" s="483">
        <v>0</v>
      </c>
    </row>
    <row r="1154" spans="1:4" s="258" customFormat="1" ht="14.25" x14ac:dyDescent="0.2">
      <c r="A1154" s="533" t="s">
        <v>1777</v>
      </c>
      <c r="B1154" s="510">
        <v>80000</v>
      </c>
      <c r="C1154" s="407"/>
      <c r="D1154" s="483">
        <v>0</v>
      </c>
    </row>
    <row r="1155" spans="1:4" s="258" customFormat="1" ht="14.25" x14ac:dyDescent="0.2">
      <c r="A1155" s="533" t="s">
        <v>2132</v>
      </c>
      <c r="B1155" s="510">
        <v>100000</v>
      </c>
      <c r="C1155" s="407"/>
      <c r="D1155" s="483">
        <v>0</v>
      </c>
    </row>
    <row r="1156" spans="1:4" s="258" customFormat="1" ht="14.25" x14ac:dyDescent="0.2">
      <c r="A1156" s="533" t="s">
        <v>2133</v>
      </c>
      <c r="B1156" s="510">
        <v>15000</v>
      </c>
      <c r="C1156" s="407"/>
      <c r="D1156" s="483">
        <v>0</v>
      </c>
    </row>
    <row r="1157" spans="1:4" s="258" customFormat="1" ht="14.25" x14ac:dyDescent="0.2">
      <c r="A1157" s="533" t="s">
        <v>1782</v>
      </c>
      <c r="B1157" s="510">
        <v>40000</v>
      </c>
      <c r="C1157" s="407"/>
      <c r="D1157" s="483">
        <v>0</v>
      </c>
    </row>
    <row r="1158" spans="1:4" s="258" customFormat="1" ht="14.25" x14ac:dyDescent="0.2">
      <c r="A1158" s="533" t="s">
        <v>2134</v>
      </c>
      <c r="B1158" s="510">
        <v>25000</v>
      </c>
      <c r="C1158" s="407"/>
      <c r="D1158" s="483">
        <v>0</v>
      </c>
    </row>
    <row r="1159" spans="1:4" s="258" customFormat="1" ht="14.25" x14ac:dyDescent="0.2">
      <c r="A1159" s="533" t="s">
        <v>1784</v>
      </c>
      <c r="B1159" s="510">
        <v>15000</v>
      </c>
      <c r="C1159" s="407"/>
      <c r="D1159" s="483">
        <v>0</v>
      </c>
    </row>
    <row r="1160" spans="1:4" s="258" customFormat="1" ht="14.25" x14ac:dyDescent="0.2">
      <c r="A1160" s="533" t="s">
        <v>1785</v>
      </c>
      <c r="B1160" s="510">
        <v>10000</v>
      </c>
      <c r="C1160" s="407"/>
      <c r="D1160" s="483">
        <v>0</v>
      </c>
    </row>
    <row r="1161" spans="1:4" s="258" customFormat="1" ht="14.25" x14ac:dyDescent="0.2">
      <c r="A1161" s="533" t="s">
        <v>2135</v>
      </c>
      <c r="B1161" s="510">
        <v>10000</v>
      </c>
      <c r="C1161" s="407"/>
      <c r="D1161" s="483">
        <v>0</v>
      </c>
    </row>
    <row r="1162" spans="1:4" s="258" customFormat="1" ht="14.25" x14ac:dyDescent="0.2">
      <c r="A1162" s="533" t="s">
        <v>1791</v>
      </c>
      <c r="B1162" s="510">
        <v>100000</v>
      </c>
      <c r="C1162" s="407"/>
      <c r="D1162" s="483">
        <v>0</v>
      </c>
    </row>
    <row r="1163" spans="1:4" s="258" customFormat="1" ht="14.25" x14ac:dyDescent="0.2">
      <c r="A1163" s="533" t="s">
        <v>1794</v>
      </c>
      <c r="B1163" s="510">
        <v>25000</v>
      </c>
      <c r="C1163" s="407"/>
      <c r="D1163" s="483">
        <v>0</v>
      </c>
    </row>
    <row r="1164" spans="1:4" s="258" customFormat="1" ht="17.25" customHeight="1" x14ac:dyDescent="0.2">
      <c r="A1164" s="533" t="s">
        <v>1796</v>
      </c>
      <c r="B1164" s="510">
        <v>30000</v>
      </c>
      <c r="C1164" s="407"/>
      <c r="D1164" s="483">
        <v>0</v>
      </c>
    </row>
    <row r="1165" spans="1:4" s="258" customFormat="1" ht="14.25" x14ac:dyDescent="0.2">
      <c r="A1165" s="533" t="s">
        <v>1798</v>
      </c>
      <c r="B1165" s="510">
        <v>20000</v>
      </c>
      <c r="C1165" s="407"/>
      <c r="D1165" s="483">
        <v>0</v>
      </c>
    </row>
    <row r="1166" spans="1:4" s="258" customFormat="1" ht="14.25" x14ac:dyDescent="0.2">
      <c r="A1166" s="533" t="s">
        <v>1800</v>
      </c>
      <c r="B1166" s="510">
        <v>30000</v>
      </c>
      <c r="C1166" s="407"/>
      <c r="D1166" s="483">
        <v>0</v>
      </c>
    </row>
    <row r="1167" spans="1:4" s="258" customFormat="1" ht="14.25" x14ac:dyDescent="0.2">
      <c r="A1167" s="533" t="s">
        <v>1801</v>
      </c>
      <c r="B1167" s="510">
        <v>100000</v>
      </c>
      <c r="C1167" s="407"/>
      <c r="D1167" s="483">
        <v>0</v>
      </c>
    </row>
    <row r="1168" spans="1:4" s="258" customFormat="1" ht="14.25" x14ac:dyDescent="0.2">
      <c r="A1168" s="533" t="s">
        <v>2136</v>
      </c>
      <c r="B1168" s="510">
        <v>30000</v>
      </c>
      <c r="C1168" s="407"/>
      <c r="D1168" s="483">
        <v>0</v>
      </c>
    </row>
    <row r="1169" spans="1:4" s="258" customFormat="1" ht="14.25" x14ac:dyDescent="0.2">
      <c r="A1169" s="533" t="s">
        <v>2137</v>
      </c>
      <c r="B1169" s="510">
        <v>45000</v>
      </c>
      <c r="C1169" s="407"/>
      <c r="D1169" s="483">
        <v>0</v>
      </c>
    </row>
    <row r="1170" spans="1:4" s="258" customFormat="1" ht="14.25" x14ac:dyDescent="0.2">
      <c r="A1170" s="533" t="s">
        <v>1813</v>
      </c>
      <c r="B1170" s="510">
        <v>40000</v>
      </c>
      <c r="C1170" s="407"/>
      <c r="D1170" s="483">
        <v>0</v>
      </c>
    </row>
    <row r="1171" spans="1:4" s="258" customFormat="1" ht="14.25" x14ac:dyDescent="0.2">
      <c r="A1171" s="533" t="s">
        <v>2138</v>
      </c>
      <c r="B1171" s="510">
        <v>20000</v>
      </c>
      <c r="C1171" s="407"/>
      <c r="D1171" s="483">
        <v>0</v>
      </c>
    </row>
    <row r="1172" spans="1:4" s="258" customFormat="1" ht="14.25" x14ac:dyDescent="0.2">
      <c r="A1172" s="533" t="s">
        <v>1819</v>
      </c>
      <c r="B1172" s="510">
        <v>15000</v>
      </c>
      <c r="C1172" s="407"/>
      <c r="D1172" s="483">
        <v>0</v>
      </c>
    </row>
    <row r="1173" spans="1:4" s="258" customFormat="1" ht="14.25" x14ac:dyDescent="0.2">
      <c r="A1173" s="533" t="s">
        <v>1821</v>
      </c>
      <c r="B1173" s="510">
        <v>15000</v>
      </c>
      <c r="C1173" s="407"/>
      <c r="D1173" s="483">
        <v>0</v>
      </c>
    </row>
    <row r="1174" spans="1:4" s="258" customFormat="1" ht="14.25" x14ac:dyDescent="0.2">
      <c r="A1174" s="533" t="s">
        <v>1824</v>
      </c>
      <c r="B1174" s="510">
        <v>35000</v>
      </c>
      <c r="C1174" s="407"/>
      <c r="D1174" s="483">
        <v>0</v>
      </c>
    </row>
    <row r="1175" spans="1:4" s="258" customFormat="1" ht="14.25" x14ac:dyDescent="0.2">
      <c r="A1175" s="533" t="s">
        <v>2139</v>
      </c>
      <c r="B1175" s="510">
        <v>15000</v>
      </c>
      <c r="C1175" s="407"/>
      <c r="D1175" s="483">
        <v>0</v>
      </c>
    </row>
    <row r="1176" spans="1:4" s="258" customFormat="1" ht="14.25" x14ac:dyDescent="0.2">
      <c r="A1176" s="533" t="s">
        <v>1827</v>
      </c>
      <c r="B1176" s="510">
        <v>15000</v>
      </c>
      <c r="C1176" s="407"/>
      <c r="D1176" s="483">
        <v>0</v>
      </c>
    </row>
    <row r="1177" spans="1:4" s="258" customFormat="1" ht="14.25" x14ac:dyDescent="0.2">
      <c r="A1177" s="533" t="s">
        <v>1828</v>
      </c>
      <c r="B1177" s="510">
        <v>15000</v>
      </c>
      <c r="C1177" s="407"/>
      <c r="D1177" s="483">
        <v>0</v>
      </c>
    </row>
    <row r="1178" spans="1:4" s="258" customFormat="1" ht="14.25" x14ac:dyDescent="0.2">
      <c r="A1178" s="533" t="s">
        <v>1833</v>
      </c>
      <c r="B1178" s="510">
        <v>25000</v>
      </c>
      <c r="C1178" s="407"/>
      <c r="D1178" s="483">
        <v>0</v>
      </c>
    </row>
    <row r="1179" spans="1:4" s="258" customFormat="1" ht="14.25" x14ac:dyDescent="0.2">
      <c r="A1179" s="533" t="s">
        <v>1834</v>
      </c>
      <c r="B1179" s="510">
        <v>100000</v>
      </c>
      <c r="C1179" s="407"/>
      <c r="D1179" s="483">
        <v>0</v>
      </c>
    </row>
    <row r="1180" spans="1:4" s="258" customFormat="1" ht="14.25" x14ac:dyDescent="0.2">
      <c r="A1180" s="533" t="s">
        <v>1839</v>
      </c>
      <c r="B1180" s="510">
        <v>20000</v>
      </c>
      <c r="C1180" s="407"/>
      <c r="D1180" s="483">
        <v>0</v>
      </c>
    </row>
    <row r="1181" spans="1:4" s="258" customFormat="1" ht="14.25" x14ac:dyDescent="0.2">
      <c r="A1181" s="533" t="s">
        <v>2140</v>
      </c>
      <c r="B1181" s="510">
        <v>15000</v>
      </c>
      <c r="C1181" s="407"/>
      <c r="D1181" s="483">
        <v>0</v>
      </c>
    </row>
    <row r="1182" spans="1:4" s="258" customFormat="1" ht="14.25" x14ac:dyDescent="0.2">
      <c r="A1182" s="533" t="s">
        <v>1845</v>
      </c>
      <c r="B1182" s="510">
        <v>25000</v>
      </c>
      <c r="C1182" s="407"/>
      <c r="D1182" s="483">
        <v>0</v>
      </c>
    </row>
    <row r="1183" spans="1:4" s="258" customFormat="1" ht="14.25" x14ac:dyDescent="0.2">
      <c r="A1183" s="533" t="s">
        <v>2141</v>
      </c>
      <c r="B1183" s="510">
        <v>100000</v>
      </c>
      <c r="C1183" s="407"/>
      <c r="D1183" s="483">
        <v>0</v>
      </c>
    </row>
    <row r="1184" spans="1:4" s="258" customFormat="1" ht="14.25" x14ac:dyDescent="0.2">
      <c r="A1184" s="533" t="s">
        <v>1855</v>
      </c>
      <c r="B1184" s="510">
        <v>25000</v>
      </c>
      <c r="C1184" s="407"/>
      <c r="D1184" s="483">
        <v>0</v>
      </c>
    </row>
    <row r="1185" spans="1:4" s="258" customFormat="1" ht="14.25" x14ac:dyDescent="0.2">
      <c r="A1185" s="533" t="s">
        <v>1859</v>
      </c>
      <c r="B1185" s="510">
        <v>10000</v>
      </c>
      <c r="C1185" s="407"/>
      <c r="D1185" s="483">
        <v>0</v>
      </c>
    </row>
    <row r="1186" spans="1:4" s="258" customFormat="1" ht="14.25" x14ac:dyDescent="0.2">
      <c r="A1186" s="533" t="s">
        <v>2142</v>
      </c>
      <c r="B1186" s="510">
        <v>25000</v>
      </c>
      <c r="C1186" s="407"/>
      <c r="D1186" s="483">
        <v>0</v>
      </c>
    </row>
    <row r="1187" spans="1:4" s="258" customFormat="1" ht="15" thickBot="1" x14ac:dyDescent="0.25">
      <c r="A1187" s="539" t="s">
        <v>1861</v>
      </c>
      <c r="B1187" s="540">
        <v>10000</v>
      </c>
      <c r="C1187" s="407"/>
      <c r="D1187" s="529">
        <v>0</v>
      </c>
    </row>
    <row r="1188" spans="1:4" s="258" customFormat="1" ht="15" thickTop="1" x14ac:dyDescent="0.2">
      <c r="A1188" s="534"/>
      <c r="B1188" s="525"/>
      <c r="C1188" s="268"/>
      <c r="D1188" s="526"/>
    </row>
    <row r="1189" spans="1:4" s="258" customFormat="1" ht="15" thickBot="1" x14ac:dyDescent="0.25">
      <c r="A1189" s="32"/>
      <c r="B1189" s="32"/>
      <c r="C1189" s="34"/>
      <c r="D1189" s="21" t="s">
        <v>2</v>
      </c>
    </row>
    <row r="1190" spans="1:4" s="258" customFormat="1" ht="15.75" thickTop="1" thickBot="1" x14ac:dyDescent="0.25">
      <c r="A1190" s="244" t="s">
        <v>4</v>
      </c>
      <c r="B1190" s="249" t="s">
        <v>5</v>
      </c>
      <c r="C1190" s="37"/>
      <c r="D1190" s="246" t="s">
        <v>13</v>
      </c>
    </row>
    <row r="1191" spans="1:4" s="258" customFormat="1" ht="29.25" thickTop="1" x14ac:dyDescent="0.2">
      <c r="A1191" s="533" t="s">
        <v>2143</v>
      </c>
      <c r="B1191" s="510">
        <v>25000</v>
      </c>
      <c r="C1191" s="407"/>
      <c r="D1191" s="483">
        <v>0</v>
      </c>
    </row>
    <row r="1192" spans="1:4" s="258" customFormat="1" ht="14.25" x14ac:dyDescent="0.2">
      <c r="A1192" s="533" t="s">
        <v>1870</v>
      </c>
      <c r="B1192" s="510">
        <v>70000</v>
      </c>
      <c r="C1192" s="407"/>
      <c r="D1192" s="483">
        <v>0</v>
      </c>
    </row>
    <row r="1193" spans="1:4" s="258" customFormat="1" ht="14.25" x14ac:dyDescent="0.2">
      <c r="A1193" s="533" t="s">
        <v>2144</v>
      </c>
      <c r="B1193" s="510">
        <v>30000</v>
      </c>
      <c r="C1193" s="407"/>
      <c r="D1193" s="483">
        <v>0</v>
      </c>
    </row>
    <row r="1194" spans="1:4" s="258" customFormat="1" ht="14.25" x14ac:dyDescent="0.2">
      <c r="A1194" s="533" t="s">
        <v>2145</v>
      </c>
      <c r="B1194" s="510">
        <v>15000</v>
      </c>
      <c r="C1194" s="407"/>
      <c r="D1194" s="483">
        <v>0</v>
      </c>
    </row>
    <row r="1195" spans="1:4" s="258" customFormat="1" ht="14.25" x14ac:dyDescent="0.2">
      <c r="A1195" s="533" t="s">
        <v>2146</v>
      </c>
      <c r="B1195" s="510">
        <v>15000</v>
      </c>
      <c r="C1195" s="407"/>
      <c r="D1195" s="483">
        <v>0</v>
      </c>
    </row>
    <row r="1196" spans="1:4" s="258" customFormat="1" ht="14.25" x14ac:dyDescent="0.2">
      <c r="A1196" s="533" t="s">
        <v>1873</v>
      </c>
      <c r="B1196" s="510">
        <v>100000</v>
      </c>
      <c r="C1196" s="407"/>
      <c r="D1196" s="483">
        <v>0</v>
      </c>
    </row>
    <row r="1197" spans="1:4" s="258" customFormat="1" ht="14.25" x14ac:dyDescent="0.2">
      <c r="A1197" s="533" t="s">
        <v>2147</v>
      </c>
      <c r="B1197" s="510">
        <v>80000</v>
      </c>
      <c r="C1197" s="407"/>
      <c r="D1197" s="483">
        <v>0</v>
      </c>
    </row>
    <row r="1198" spans="1:4" s="258" customFormat="1" ht="14.25" x14ac:dyDescent="0.2">
      <c r="A1198" s="533" t="s">
        <v>1878</v>
      </c>
      <c r="B1198" s="510">
        <v>30000</v>
      </c>
      <c r="C1198" s="407"/>
      <c r="D1198" s="483">
        <v>0</v>
      </c>
    </row>
    <row r="1199" spans="1:4" s="258" customFormat="1" ht="14.25" x14ac:dyDescent="0.2">
      <c r="A1199" s="533" t="s">
        <v>1883</v>
      </c>
      <c r="B1199" s="510">
        <v>20000</v>
      </c>
      <c r="C1199" s="407"/>
      <c r="D1199" s="483">
        <v>0</v>
      </c>
    </row>
    <row r="1200" spans="1:4" s="258" customFormat="1" ht="14.25" x14ac:dyDescent="0.2">
      <c r="A1200" s="533" t="s">
        <v>1224</v>
      </c>
      <c r="B1200" s="510">
        <v>80000</v>
      </c>
      <c r="C1200" s="407"/>
      <c r="D1200" s="483">
        <v>0</v>
      </c>
    </row>
    <row r="1201" spans="1:4" s="258" customFormat="1" ht="14.25" x14ac:dyDescent="0.2">
      <c r="A1201" s="533" t="s">
        <v>1989</v>
      </c>
      <c r="B1201" s="510">
        <v>100000</v>
      </c>
      <c r="C1201" s="407"/>
      <c r="D1201" s="483">
        <v>0</v>
      </c>
    </row>
    <row r="1202" spans="1:4" s="258" customFormat="1" ht="14.25" x14ac:dyDescent="0.2">
      <c r="A1202" s="533" t="s">
        <v>2020</v>
      </c>
      <c r="B1202" s="510">
        <v>15000</v>
      </c>
      <c r="C1202" s="407"/>
      <c r="D1202" s="483">
        <v>0</v>
      </c>
    </row>
    <row r="1203" spans="1:4" s="258" customFormat="1" ht="14.25" x14ac:dyDescent="0.2">
      <c r="A1203" s="533" t="s">
        <v>1897</v>
      </c>
      <c r="B1203" s="510">
        <v>40000</v>
      </c>
      <c r="C1203" s="407"/>
      <c r="D1203" s="483">
        <v>0</v>
      </c>
    </row>
    <row r="1204" spans="1:4" s="258" customFormat="1" ht="14.25" x14ac:dyDescent="0.2">
      <c r="A1204" s="533" t="s">
        <v>2148</v>
      </c>
      <c r="B1204" s="510">
        <v>15000</v>
      </c>
      <c r="C1204" s="407"/>
      <c r="D1204" s="483">
        <v>0</v>
      </c>
    </row>
    <row r="1205" spans="1:4" s="258" customFormat="1" ht="14.25" x14ac:dyDescent="0.2">
      <c r="A1205" s="533" t="s">
        <v>1994</v>
      </c>
      <c r="B1205" s="510">
        <v>50000</v>
      </c>
      <c r="C1205" s="407"/>
      <c r="D1205" s="483">
        <v>0</v>
      </c>
    </row>
    <row r="1206" spans="1:4" s="258" customFormat="1" ht="14.25" x14ac:dyDescent="0.2">
      <c r="A1206" s="533" t="s">
        <v>1901</v>
      </c>
      <c r="B1206" s="510">
        <v>30000</v>
      </c>
      <c r="C1206" s="407"/>
      <c r="D1206" s="483">
        <v>0</v>
      </c>
    </row>
    <row r="1207" spans="1:4" s="258" customFormat="1" ht="14.25" x14ac:dyDescent="0.2">
      <c r="A1207" s="533" t="s">
        <v>2149</v>
      </c>
      <c r="B1207" s="510">
        <v>87042</v>
      </c>
      <c r="C1207" s="407"/>
      <c r="D1207" s="483">
        <v>0</v>
      </c>
    </row>
    <row r="1208" spans="1:4" s="258" customFormat="1" ht="14.25" x14ac:dyDescent="0.2">
      <c r="A1208" s="533" t="s">
        <v>2150</v>
      </c>
      <c r="B1208" s="510">
        <v>20000</v>
      </c>
      <c r="C1208" s="407"/>
      <c r="D1208" s="483">
        <v>0</v>
      </c>
    </row>
    <row r="1209" spans="1:4" s="258" customFormat="1" ht="14.25" x14ac:dyDescent="0.2">
      <c r="A1209" s="533" t="s">
        <v>2151</v>
      </c>
      <c r="B1209" s="510">
        <v>20000</v>
      </c>
      <c r="C1209" s="407"/>
      <c r="D1209" s="483">
        <v>0</v>
      </c>
    </row>
    <row r="1210" spans="1:4" s="258" customFormat="1" ht="14.25" x14ac:dyDescent="0.2">
      <c r="A1210" s="533" t="s">
        <v>2152</v>
      </c>
      <c r="B1210" s="510">
        <v>10000</v>
      </c>
      <c r="C1210" s="407"/>
      <c r="D1210" s="483">
        <v>0</v>
      </c>
    </row>
    <row r="1211" spans="1:4" s="258" customFormat="1" ht="28.5" x14ac:dyDescent="0.2">
      <c r="A1211" s="533" t="s">
        <v>2153</v>
      </c>
      <c r="B1211" s="510">
        <v>15000</v>
      </c>
      <c r="C1211" s="407"/>
      <c r="D1211" s="483">
        <v>0</v>
      </c>
    </row>
    <row r="1212" spans="1:4" s="258" customFormat="1" ht="14.25" x14ac:dyDescent="0.2">
      <c r="A1212" s="533" t="s">
        <v>1923</v>
      </c>
      <c r="B1212" s="510">
        <v>25000</v>
      </c>
      <c r="C1212" s="407"/>
      <c r="D1212" s="483">
        <v>0</v>
      </c>
    </row>
    <row r="1213" spans="1:4" s="258" customFormat="1" ht="14.25" x14ac:dyDescent="0.2">
      <c r="A1213" s="533" t="s">
        <v>2154</v>
      </c>
      <c r="B1213" s="510">
        <v>10000</v>
      </c>
      <c r="C1213" s="407"/>
      <c r="D1213" s="483">
        <v>0</v>
      </c>
    </row>
    <row r="1214" spans="1:4" s="258" customFormat="1" ht="14.25" x14ac:dyDescent="0.2">
      <c r="A1214" s="533" t="s">
        <v>2155</v>
      </c>
      <c r="B1214" s="510">
        <v>15000</v>
      </c>
      <c r="C1214" s="407"/>
      <c r="D1214" s="483">
        <v>0</v>
      </c>
    </row>
    <row r="1215" spans="1:4" s="258" customFormat="1" ht="14.25" x14ac:dyDescent="0.2">
      <c r="A1215" s="544" t="s">
        <v>1926</v>
      </c>
      <c r="B1215" s="546">
        <v>10000</v>
      </c>
      <c r="C1215" s="407"/>
      <c r="D1215" s="483">
        <v>0</v>
      </c>
    </row>
    <row r="1216" spans="1:4" s="258" customFormat="1" ht="14.25" x14ac:dyDescent="0.2">
      <c r="A1216" s="544" t="s">
        <v>2156</v>
      </c>
      <c r="B1216" s="546">
        <v>25000</v>
      </c>
      <c r="C1216" s="407"/>
      <c r="D1216" s="483">
        <v>0</v>
      </c>
    </row>
    <row r="1217" spans="1:4" s="258" customFormat="1" ht="14.25" x14ac:dyDescent="0.2">
      <c r="A1217" s="547" t="s">
        <v>1930</v>
      </c>
      <c r="B1217" s="546">
        <v>10000</v>
      </c>
      <c r="C1217" s="407"/>
      <c r="D1217" s="483">
        <v>0</v>
      </c>
    </row>
    <row r="1218" spans="1:4" s="258" customFormat="1" ht="15" thickBot="1" x14ac:dyDescent="0.25">
      <c r="A1218" s="539" t="s">
        <v>2157</v>
      </c>
      <c r="B1218" s="540">
        <v>10000</v>
      </c>
      <c r="C1218" s="407"/>
      <c r="D1218" s="483">
        <v>0</v>
      </c>
    </row>
    <row r="1219" spans="1:4" s="258" customFormat="1" ht="16.5" thickTop="1" thickBot="1" x14ac:dyDescent="0.3">
      <c r="A1219" s="317" t="s">
        <v>6</v>
      </c>
      <c r="B1219" s="413">
        <f>SUM(B1085:B1218)</f>
        <v>4612042</v>
      </c>
      <c r="C1219" s="407"/>
      <c r="D1219" s="319">
        <f>SUM(D1085:D1218)</f>
        <v>0</v>
      </c>
    </row>
    <row r="1220" spans="1:4" ht="13.5" thickTop="1" x14ac:dyDescent="0.2"/>
    <row r="1221" spans="1:4" ht="6" customHeight="1" x14ac:dyDescent="0.2"/>
    <row r="1222" spans="1:4" ht="30.75" customHeight="1" x14ac:dyDescent="0.25">
      <c r="A1222" s="638" t="s">
        <v>2158</v>
      </c>
      <c r="B1222" s="638"/>
      <c r="C1222" s="638"/>
      <c r="D1222" s="638"/>
    </row>
    <row r="1223" spans="1:4" ht="13.5" customHeight="1" thickBot="1" x14ac:dyDescent="0.25">
      <c r="C1223" s="34"/>
      <c r="D1223" s="21" t="s">
        <v>2</v>
      </c>
    </row>
    <row r="1224" spans="1:4" ht="14.25" thickTop="1" thickBot="1" x14ac:dyDescent="0.25">
      <c r="A1224" s="244" t="s">
        <v>4</v>
      </c>
      <c r="B1224" s="249" t="s">
        <v>5</v>
      </c>
      <c r="C1224" s="37"/>
      <c r="D1224" s="246" t="s">
        <v>13</v>
      </c>
    </row>
    <row r="1225" spans="1:4" s="258" customFormat="1" ht="29.25" thickTop="1" x14ac:dyDescent="0.2">
      <c r="A1225" s="531" t="s">
        <v>2159</v>
      </c>
      <c r="B1225" s="532">
        <v>9000</v>
      </c>
      <c r="C1225" s="407"/>
      <c r="D1225" s="483">
        <v>0</v>
      </c>
    </row>
    <row r="1226" spans="1:4" s="258" customFormat="1" ht="14.25" x14ac:dyDescent="0.2">
      <c r="A1226" s="533" t="s">
        <v>2160</v>
      </c>
      <c r="B1226" s="510">
        <v>6000</v>
      </c>
      <c r="C1226" s="407"/>
      <c r="D1226" s="483">
        <v>0</v>
      </c>
    </row>
    <row r="1227" spans="1:4" s="258" customFormat="1" ht="14.25" x14ac:dyDescent="0.2">
      <c r="A1227" s="533" t="s">
        <v>2161</v>
      </c>
      <c r="B1227" s="510">
        <v>12000</v>
      </c>
      <c r="C1227" s="407"/>
      <c r="D1227" s="483">
        <v>0</v>
      </c>
    </row>
    <row r="1228" spans="1:4" s="258" customFormat="1" ht="28.5" x14ac:dyDescent="0.2">
      <c r="A1228" s="533" t="s">
        <v>1061</v>
      </c>
      <c r="B1228" s="510">
        <v>9000</v>
      </c>
      <c r="C1228" s="407"/>
      <c r="D1228" s="483">
        <v>0</v>
      </c>
    </row>
    <row r="1229" spans="1:4" s="258" customFormat="1" ht="14.25" x14ac:dyDescent="0.2">
      <c r="A1229" s="533" t="s">
        <v>2162</v>
      </c>
      <c r="B1229" s="510">
        <v>6000</v>
      </c>
      <c r="C1229" s="407"/>
      <c r="D1229" s="483">
        <v>0</v>
      </c>
    </row>
    <row r="1230" spans="1:4" s="258" customFormat="1" ht="28.5" x14ac:dyDescent="0.2">
      <c r="A1230" s="533" t="s">
        <v>2163</v>
      </c>
      <c r="B1230" s="510">
        <v>9600</v>
      </c>
      <c r="C1230" s="407"/>
      <c r="D1230" s="483">
        <v>0</v>
      </c>
    </row>
    <row r="1231" spans="1:4" s="258" customFormat="1" ht="14.25" x14ac:dyDescent="0.2">
      <c r="A1231" s="533" t="s">
        <v>2164</v>
      </c>
      <c r="B1231" s="510">
        <v>7800</v>
      </c>
      <c r="C1231" s="407"/>
      <c r="D1231" s="483">
        <v>0</v>
      </c>
    </row>
    <row r="1232" spans="1:4" s="258" customFormat="1" ht="14.25" x14ac:dyDescent="0.2">
      <c r="A1232" s="533" t="s">
        <v>2165</v>
      </c>
      <c r="B1232" s="510">
        <v>24000</v>
      </c>
      <c r="C1232" s="407"/>
      <c r="D1232" s="483">
        <v>0</v>
      </c>
    </row>
    <row r="1233" spans="1:4" s="258" customFormat="1" ht="28.5" x14ac:dyDescent="0.2">
      <c r="A1233" s="533" t="s">
        <v>2166</v>
      </c>
      <c r="B1233" s="510">
        <v>7500</v>
      </c>
      <c r="C1233" s="407"/>
      <c r="D1233" s="483">
        <v>0</v>
      </c>
    </row>
    <row r="1234" spans="1:4" s="258" customFormat="1" ht="29.25" thickBot="1" x14ac:dyDescent="0.25">
      <c r="A1234" s="539" t="s">
        <v>2167</v>
      </c>
      <c r="B1234" s="540">
        <v>16500</v>
      </c>
      <c r="C1234" s="407"/>
      <c r="D1234" s="529">
        <v>0</v>
      </c>
    </row>
    <row r="1235" spans="1:4" s="258" customFormat="1" ht="15" thickTop="1" x14ac:dyDescent="0.2">
      <c r="A1235" s="534"/>
      <c r="B1235" s="525"/>
      <c r="C1235" s="268"/>
      <c r="D1235" s="526"/>
    </row>
    <row r="1236" spans="1:4" s="258" customFormat="1" ht="15" thickBot="1" x14ac:dyDescent="0.25">
      <c r="A1236" s="32"/>
      <c r="B1236" s="32"/>
      <c r="C1236" s="34"/>
      <c r="D1236" s="21" t="s">
        <v>2</v>
      </c>
    </row>
    <row r="1237" spans="1:4" s="258" customFormat="1" ht="15.75" thickTop="1" thickBot="1" x14ac:dyDescent="0.25">
      <c r="A1237" s="244" t="s">
        <v>4</v>
      </c>
      <c r="B1237" s="249" t="s">
        <v>5</v>
      </c>
      <c r="C1237" s="37"/>
      <c r="D1237" s="246" t="s">
        <v>13</v>
      </c>
    </row>
    <row r="1238" spans="1:4" s="258" customFormat="1" ht="15" thickTop="1" x14ac:dyDescent="0.2">
      <c r="A1238" s="533" t="s">
        <v>2168</v>
      </c>
      <c r="B1238" s="510">
        <v>2100</v>
      </c>
      <c r="C1238" s="407"/>
      <c r="D1238" s="483">
        <v>0</v>
      </c>
    </row>
    <row r="1239" spans="1:4" s="258" customFormat="1" ht="28.5" x14ac:dyDescent="0.2">
      <c r="A1239" s="533" t="s">
        <v>2169</v>
      </c>
      <c r="B1239" s="510">
        <v>9000</v>
      </c>
      <c r="C1239" s="407"/>
      <c r="D1239" s="483">
        <v>0</v>
      </c>
    </row>
    <row r="1240" spans="1:4" s="258" customFormat="1" ht="14.25" x14ac:dyDescent="0.2">
      <c r="A1240" s="533" t="s">
        <v>2170</v>
      </c>
      <c r="B1240" s="510">
        <v>24000</v>
      </c>
      <c r="C1240" s="407"/>
      <c r="D1240" s="483">
        <v>0</v>
      </c>
    </row>
    <row r="1241" spans="1:4" s="258" customFormat="1" ht="14.25" x14ac:dyDescent="0.2">
      <c r="A1241" s="533" t="s">
        <v>2171</v>
      </c>
      <c r="B1241" s="510">
        <v>4500</v>
      </c>
      <c r="C1241" s="407"/>
      <c r="D1241" s="483">
        <v>0</v>
      </c>
    </row>
    <row r="1242" spans="1:4" s="258" customFormat="1" ht="15" thickBot="1" x14ac:dyDescent="0.25">
      <c r="A1242" s="544" t="s">
        <v>2172</v>
      </c>
      <c r="B1242" s="546">
        <v>3000</v>
      </c>
      <c r="C1242" s="407"/>
      <c r="D1242" s="483">
        <v>0</v>
      </c>
    </row>
    <row r="1243" spans="1:4" s="258" customFormat="1" ht="16.5" thickTop="1" thickBot="1" x14ac:dyDescent="0.3">
      <c r="A1243" s="317" t="s">
        <v>6</v>
      </c>
      <c r="B1243" s="413">
        <f>SUM(B1225:B1242)</f>
        <v>150000</v>
      </c>
      <c r="C1243" s="407"/>
      <c r="D1243" s="319">
        <f>SUM(D1225:D1242)</f>
        <v>0</v>
      </c>
    </row>
    <row r="1244" spans="1:4" ht="13.5" thickTop="1" x14ac:dyDescent="0.2"/>
    <row r="1246" spans="1:4" ht="31.5" customHeight="1" x14ac:dyDescent="0.25">
      <c r="A1246" s="638" t="s">
        <v>2173</v>
      </c>
      <c r="B1246" s="638"/>
      <c r="C1246" s="638"/>
      <c r="D1246" s="638"/>
    </row>
    <row r="1247" spans="1:4" ht="12" customHeight="1" thickBot="1" x14ac:dyDescent="0.25">
      <c r="C1247" s="34"/>
      <c r="D1247" s="21" t="s">
        <v>2</v>
      </c>
    </row>
    <row r="1248" spans="1:4" ht="14.25" thickTop="1" thickBot="1" x14ac:dyDescent="0.25">
      <c r="A1248" s="244" t="s">
        <v>4</v>
      </c>
      <c r="B1248" s="249" t="s">
        <v>5</v>
      </c>
      <c r="C1248" s="37"/>
      <c r="D1248" s="246" t="s">
        <v>13</v>
      </c>
    </row>
    <row r="1249" spans="1:4" s="258" customFormat="1" ht="15" thickTop="1" x14ac:dyDescent="0.2">
      <c r="A1249" s="548" t="s">
        <v>233</v>
      </c>
      <c r="B1249" s="549">
        <v>3500000</v>
      </c>
      <c r="C1249" s="407"/>
      <c r="D1249" s="483">
        <v>0</v>
      </c>
    </row>
    <row r="1250" spans="1:4" s="258" customFormat="1" ht="14.25" x14ac:dyDescent="0.2">
      <c r="A1250" s="550" t="s">
        <v>2174</v>
      </c>
      <c r="B1250" s="551">
        <v>3500000</v>
      </c>
      <c r="C1250" s="407"/>
      <c r="D1250" s="483">
        <v>0</v>
      </c>
    </row>
    <row r="1251" spans="1:4" s="258" customFormat="1" ht="15" thickBot="1" x14ac:dyDescent="0.25">
      <c r="A1251" s="552" t="s">
        <v>2175</v>
      </c>
      <c r="B1251" s="553">
        <v>3500000</v>
      </c>
      <c r="C1251" s="407"/>
      <c r="D1251" s="483">
        <v>0</v>
      </c>
    </row>
    <row r="1252" spans="1:4" s="258" customFormat="1" ht="16.5" thickTop="1" thickBot="1" x14ac:dyDescent="0.3">
      <c r="A1252" s="317" t="s">
        <v>6</v>
      </c>
      <c r="B1252" s="413">
        <f>SUM(B1249:B1251)</f>
        <v>10500000</v>
      </c>
      <c r="C1252" s="407"/>
      <c r="D1252" s="319">
        <f>SUM(D1249:D1251)</f>
        <v>0</v>
      </c>
    </row>
    <row r="1253" spans="1:4" ht="14.25" thickTop="1" thickBot="1" x14ac:dyDescent="0.25"/>
    <row r="1254" spans="1:4" ht="24.95" customHeight="1" thickTop="1" thickBot="1" x14ac:dyDescent="0.25">
      <c r="A1254" s="269" t="s">
        <v>6</v>
      </c>
      <c r="B1254" s="422">
        <f>B1252+B1243+B1219+B1079+B1067+B1038+B965+B947+B816+B479+B451+B192+B152+B146+B138+B118+B78+B66</f>
        <v>95542561.650000006</v>
      </c>
      <c r="C1254" s="227"/>
      <c r="D1254" s="271">
        <f>D1252+D1243+D1067+D1079+D1038+D965+D947+D816+D479+D451+D192+D152+D146+D66+D78+D118+D138</f>
        <v>136959.45000000001</v>
      </c>
    </row>
    <row r="1255" spans="1:4" ht="13.5" thickTop="1" x14ac:dyDescent="0.2">
      <c r="B1255" s="247">
        <v>151818200</v>
      </c>
      <c r="C1255" s="247"/>
      <c r="D1255" s="247">
        <v>12622</v>
      </c>
    </row>
    <row r="1256" spans="1:4" x14ac:dyDescent="0.2">
      <c r="B1256" s="248">
        <f>B1254+B1255</f>
        <v>247360761.65000001</v>
      </c>
      <c r="C1256" s="247"/>
      <c r="D1256" s="248">
        <f>D1254+D1255</f>
        <v>149581.45000000001</v>
      </c>
    </row>
  </sheetData>
  <mergeCells count="19">
    <mergeCell ref="A1222:D1222"/>
    <mergeCell ref="A1246:D1246"/>
    <mergeCell ref="A1070:B1070"/>
    <mergeCell ref="A82:B82"/>
    <mergeCell ref="A819:B819"/>
    <mergeCell ref="A950:B950"/>
    <mergeCell ref="A196:B196"/>
    <mergeCell ref="A461:B461"/>
    <mergeCell ref="A483:B483"/>
    <mergeCell ref="A156:D156"/>
    <mergeCell ref="A969:D970"/>
    <mergeCell ref="A1041:D1042"/>
    <mergeCell ref="A1040:D1040"/>
    <mergeCell ref="A1081:D1082"/>
    <mergeCell ref="A69:D69"/>
    <mergeCell ref="A81:D81"/>
    <mergeCell ref="A121:D121"/>
    <mergeCell ref="A140:D140"/>
    <mergeCell ref="A148:D148"/>
  </mergeCells>
  <pageMargins left="0.70866141732283472" right="0.70866141732283472" top="0.78740157480314965" bottom="0.78740157480314965" header="0.31496062992125984" footer="0"/>
  <pageSetup paperSize="9" scale="95" firstPageNumber="223" orientation="portrait" useFirstPageNumber="1" r:id="rId1"/>
  <headerFooter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2016&amp;R&amp;"Arial,Kurzíva"Strana &amp;P (celkem 500)
</oddFooter>
  </headerFooter>
  <rowBreaks count="5" manualBreakCount="5">
    <brk id="106" max="16383" man="1"/>
    <brk id="155" max="16383" man="1"/>
    <brk id="309" max="16383" man="1"/>
    <brk id="722" max="16383" man="1"/>
    <brk id="9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139"/>
  <sheetViews>
    <sheetView tabSelected="1"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50.7109375" style="32" customWidth="1"/>
    <col min="2" max="2" width="20.7109375" style="32" customWidth="1"/>
    <col min="3" max="3" width="1.7109375" style="32" customWidth="1"/>
    <col min="4" max="4" width="20.7109375" style="32" customWidth="1"/>
    <col min="5" max="16384" width="9.140625" style="32"/>
  </cols>
  <sheetData>
    <row r="1" spans="1:4" ht="15.75" x14ac:dyDescent="0.25">
      <c r="A1" s="29" t="s">
        <v>229</v>
      </c>
      <c r="B1" s="19"/>
      <c r="C1" s="30"/>
      <c r="D1" s="19"/>
    </row>
    <row r="2" spans="1:4" ht="15.75" x14ac:dyDescent="0.25">
      <c r="A2" s="29"/>
      <c r="B2" s="19"/>
      <c r="C2" s="30"/>
      <c r="D2" s="19"/>
    </row>
    <row r="3" spans="1:4" ht="15.75" x14ac:dyDescent="0.25">
      <c r="A3" s="339" t="s">
        <v>1086</v>
      </c>
      <c r="B3" s="19"/>
      <c r="C3" s="30"/>
      <c r="D3" s="19"/>
    </row>
    <row r="4" spans="1:4" ht="15" x14ac:dyDescent="0.25">
      <c r="A4" s="643" t="s">
        <v>1087</v>
      </c>
      <c r="B4" s="645"/>
      <c r="C4" s="30"/>
      <c r="D4" s="19"/>
    </row>
    <row r="5" spans="1:4" s="258" customFormat="1" ht="17.25" customHeight="1" thickBot="1" x14ac:dyDescent="0.25">
      <c r="C5" s="280"/>
      <c r="D5" s="21" t="s">
        <v>2</v>
      </c>
    </row>
    <row r="6" spans="1:4" ht="14.25" thickTop="1" thickBot="1" x14ac:dyDescent="0.25">
      <c r="A6" s="244" t="s">
        <v>4</v>
      </c>
      <c r="B6" s="245" t="s">
        <v>5</v>
      </c>
      <c r="C6" s="38"/>
      <c r="D6" s="246" t="s">
        <v>13</v>
      </c>
    </row>
    <row r="7" spans="1:4" s="258" customFormat="1" ht="15" thickTop="1" x14ac:dyDescent="0.2">
      <c r="A7" s="379" t="s">
        <v>131</v>
      </c>
      <c r="B7" s="375">
        <v>50000</v>
      </c>
      <c r="C7" s="256"/>
      <c r="D7" s="292">
        <v>0</v>
      </c>
    </row>
    <row r="8" spans="1:4" s="258" customFormat="1" ht="14.25" x14ac:dyDescent="0.2">
      <c r="A8" s="379" t="s">
        <v>132</v>
      </c>
      <c r="B8" s="375">
        <v>140000</v>
      </c>
      <c r="C8" s="264"/>
      <c r="D8" s="376">
        <v>0</v>
      </c>
    </row>
    <row r="9" spans="1:4" s="258" customFormat="1" ht="14.25" x14ac:dyDescent="0.2">
      <c r="A9" s="379" t="s">
        <v>133</v>
      </c>
      <c r="B9" s="375">
        <v>70000</v>
      </c>
      <c r="C9" s="264"/>
      <c r="D9" s="376">
        <v>0</v>
      </c>
    </row>
    <row r="10" spans="1:4" s="258" customFormat="1" ht="14.25" x14ac:dyDescent="0.2">
      <c r="A10" s="379" t="s">
        <v>134</v>
      </c>
      <c r="B10" s="375">
        <v>130000</v>
      </c>
      <c r="C10" s="264"/>
      <c r="D10" s="376">
        <v>0</v>
      </c>
    </row>
    <row r="11" spans="1:4" s="258" customFormat="1" ht="14.25" x14ac:dyDescent="0.2">
      <c r="A11" s="379" t="s">
        <v>135</v>
      </c>
      <c r="B11" s="375">
        <v>90000</v>
      </c>
      <c r="C11" s="264"/>
      <c r="D11" s="376">
        <v>0</v>
      </c>
    </row>
    <row r="12" spans="1:4" s="258" customFormat="1" ht="14.25" x14ac:dyDescent="0.2">
      <c r="A12" s="379" t="s">
        <v>136</v>
      </c>
      <c r="B12" s="375">
        <v>140000</v>
      </c>
      <c r="C12" s="264"/>
      <c r="D12" s="376">
        <v>0</v>
      </c>
    </row>
    <row r="13" spans="1:4" s="258" customFormat="1" ht="14.25" x14ac:dyDescent="0.2">
      <c r="A13" s="379" t="s">
        <v>137</v>
      </c>
      <c r="B13" s="375">
        <v>80000</v>
      </c>
      <c r="C13" s="264"/>
      <c r="D13" s="376">
        <v>0</v>
      </c>
    </row>
    <row r="14" spans="1:4" s="258" customFormat="1" ht="15" thickBot="1" x14ac:dyDescent="0.25">
      <c r="A14" s="380" t="s">
        <v>138</v>
      </c>
      <c r="B14" s="377">
        <v>100000</v>
      </c>
      <c r="C14" s="264"/>
      <c r="D14" s="378">
        <v>0</v>
      </c>
    </row>
    <row r="15" spans="1:4" s="258" customFormat="1" ht="16.5" thickTop="1" thickBot="1" x14ac:dyDescent="0.3">
      <c r="A15" s="312" t="s">
        <v>6</v>
      </c>
      <c r="B15" s="338">
        <f>SUM(B7:B14)</f>
        <v>800000</v>
      </c>
      <c r="C15" s="264"/>
      <c r="D15" s="311">
        <f>SUM(D7:D14)</f>
        <v>0</v>
      </c>
    </row>
    <row r="16" spans="1:4" s="258" customFormat="1" ht="15" thickTop="1" x14ac:dyDescent="0.2">
      <c r="A16" s="268"/>
      <c r="B16" s="28"/>
      <c r="C16" s="268"/>
      <c r="D16" s="28"/>
    </row>
    <row r="17" spans="1:4" s="258" customFormat="1" ht="15" x14ac:dyDescent="0.25">
      <c r="A17" s="643" t="s">
        <v>1088</v>
      </c>
      <c r="B17" s="643"/>
      <c r="C17" s="268"/>
      <c r="D17" s="28"/>
    </row>
    <row r="18" spans="1:4" s="258" customFormat="1" ht="17.25" customHeight="1" thickBot="1" x14ac:dyDescent="0.25">
      <c r="C18" s="280"/>
      <c r="D18" s="21" t="s">
        <v>2</v>
      </c>
    </row>
    <row r="19" spans="1:4" ht="14.25" thickTop="1" thickBot="1" x14ac:dyDescent="0.25">
      <c r="A19" s="244" t="s">
        <v>4</v>
      </c>
      <c r="B19" s="245" t="s">
        <v>5</v>
      </c>
      <c r="C19" s="38"/>
      <c r="D19" s="246" t="s">
        <v>13</v>
      </c>
    </row>
    <row r="20" spans="1:4" s="258" customFormat="1" ht="15" thickTop="1" x14ac:dyDescent="0.2">
      <c r="A20" s="381" t="s">
        <v>139</v>
      </c>
      <c r="B20" s="382">
        <v>50000</v>
      </c>
      <c r="C20" s="264"/>
      <c r="D20" s="267">
        <v>12050</v>
      </c>
    </row>
    <row r="21" spans="1:4" s="258" customFormat="1" ht="14.25" x14ac:dyDescent="0.2">
      <c r="A21" s="383" t="s">
        <v>140</v>
      </c>
      <c r="B21" s="384">
        <v>46000</v>
      </c>
      <c r="C21" s="264"/>
      <c r="D21" s="267">
        <v>0</v>
      </c>
    </row>
    <row r="22" spans="1:4" s="258" customFormat="1" ht="14.25" x14ac:dyDescent="0.2">
      <c r="A22" s="383" t="s">
        <v>141</v>
      </c>
      <c r="B22" s="384">
        <v>34000</v>
      </c>
      <c r="C22" s="264"/>
      <c r="D22" s="267">
        <v>0</v>
      </c>
    </row>
    <row r="23" spans="1:4" s="258" customFormat="1" ht="29.25" thickBot="1" x14ac:dyDescent="0.25">
      <c r="A23" s="385" t="s">
        <v>142</v>
      </c>
      <c r="B23" s="386">
        <v>50000</v>
      </c>
      <c r="C23" s="264"/>
      <c r="D23" s="386">
        <v>0</v>
      </c>
    </row>
    <row r="24" spans="1:4" s="258" customFormat="1" ht="16.5" thickTop="1" thickBot="1" x14ac:dyDescent="0.3">
      <c r="A24" s="341" t="s">
        <v>6</v>
      </c>
      <c r="B24" s="342">
        <f>SUM(B20:B23)</f>
        <v>180000</v>
      </c>
      <c r="C24" s="264"/>
      <c r="D24" s="311">
        <f>SUM(D20:D23)</f>
        <v>12050</v>
      </c>
    </row>
    <row r="25" spans="1:4" ht="13.5" thickTop="1" x14ac:dyDescent="0.2">
      <c r="C25" s="30"/>
      <c r="D25" s="19"/>
    </row>
    <row r="26" spans="1:4" ht="15" x14ac:dyDescent="0.25">
      <c r="A26" s="643" t="s">
        <v>1089</v>
      </c>
      <c r="B26" s="645"/>
      <c r="C26" s="30"/>
      <c r="D26" s="19"/>
    </row>
    <row r="27" spans="1:4" s="258" customFormat="1" ht="17.25" customHeight="1" thickBot="1" x14ac:dyDescent="0.25">
      <c r="C27" s="280"/>
      <c r="D27" s="21" t="s">
        <v>2</v>
      </c>
    </row>
    <row r="28" spans="1:4" ht="14.25" thickTop="1" thickBot="1" x14ac:dyDescent="0.25">
      <c r="A28" s="244" t="s">
        <v>4</v>
      </c>
      <c r="B28" s="245" t="s">
        <v>5</v>
      </c>
      <c r="C28" s="38"/>
      <c r="D28" s="246" t="s">
        <v>13</v>
      </c>
    </row>
    <row r="29" spans="1:4" s="258" customFormat="1" ht="15" thickTop="1" x14ac:dyDescent="0.2">
      <c r="A29" s="438" t="s">
        <v>143</v>
      </c>
      <c r="B29" s="382">
        <v>101500</v>
      </c>
      <c r="C29" s="256"/>
      <c r="D29" s="257">
        <v>0</v>
      </c>
    </row>
    <row r="30" spans="1:4" s="258" customFormat="1" ht="14.25" x14ac:dyDescent="0.2">
      <c r="A30" s="436" t="s">
        <v>144</v>
      </c>
      <c r="B30" s="384">
        <v>25500</v>
      </c>
      <c r="C30" s="256"/>
      <c r="D30" s="261">
        <v>0</v>
      </c>
    </row>
    <row r="31" spans="1:4" s="258" customFormat="1" ht="14.25" x14ac:dyDescent="0.2">
      <c r="A31" s="436" t="s">
        <v>145</v>
      </c>
      <c r="B31" s="384">
        <v>12500</v>
      </c>
      <c r="C31" s="256"/>
      <c r="D31" s="261">
        <v>0</v>
      </c>
    </row>
    <row r="32" spans="1:4" s="258" customFormat="1" ht="14.25" x14ac:dyDescent="0.2">
      <c r="A32" s="436" t="s">
        <v>146</v>
      </c>
      <c r="B32" s="384">
        <v>51500</v>
      </c>
      <c r="C32" s="256"/>
      <c r="D32" s="261">
        <v>0</v>
      </c>
    </row>
    <row r="33" spans="1:4" s="258" customFormat="1" ht="14.25" x14ac:dyDescent="0.2">
      <c r="A33" s="436" t="s">
        <v>147</v>
      </c>
      <c r="B33" s="384">
        <v>27500</v>
      </c>
      <c r="C33" s="256"/>
      <c r="D33" s="261">
        <v>0</v>
      </c>
    </row>
    <row r="34" spans="1:4" s="258" customFormat="1" ht="14.25" x14ac:dyDescent="0.2">
      <c r="A34" s="436" t="s">
        <v>148</v>
      </c>
      <c r="B34" s="384">
        <v>48500</v>
      </c>
      <c r="C34" s="256"/>
      <c r="D34" s="261">
        <v>0</v>
      </c>
    </row>
    <row r="35" spans="1:4" s="258" customFormat="1" ht="14.25" x14ac:dyDescent="0.2">
      <c r="A35" s="436" t="s">
        <v>149</v>
      </c>
      <c r="B35" s="384">
        <v>57500</v>
      </c>
      <c r="C35" s="256"/>
      <c r="D35" s="261">
        <v>0</v>
      </c>
    </row>
    <row r="36" spans="1:4" s="258" customFormat="1" ht="14.25" x14ac:dyDescent="0.2">
      <c r="A36" s="436" t="s">
        <v>150</v>
      </c>
      <c r="B36" s="384">
        <v>12500</v>
      </c>
      <c r="C36" s="256"/>
      <c r="D36" s="261">
        <v>0</v>
      </c>
    </row>
    <row r="37" spans="1:4" s="258" customFormat="1" ht="28.5" x14ac:dyDescent="0.2">
      <c r="A37" s="436" t="s">
        <v>151</v>
      </c>
      <c r="B37" s="384">
        <v>14500</v>
      </c>
      <c r="C37" s="256"/>
      <c r="D37" s="261">
        <v>0</v>
      </c>
    </row>
    <row r="38" spans="1:4" s="258" customFormat="1" ht="14.25" x14ac:dyDescent="0.2">
      <c r="A38" s="436" t="s">
        <v>152</v>
      </c>
      <c r="B38" s="384">
        <v>138500</v>
      </c>
      <c r="C38" s="256"/>
      <c r="D38" s="261">
        <v>0</v>
      </c>
    </row>
    <row r="39" spans="1:4" s="258" customFormat="1" ht="14.25" x14ac:dyDescent="0.2">
      <c r="A39" s="436" t="s">
        <v>153</v>
      </c>
      <c r="B39" s="384">
        <v>11500</v>
      </c>
      <c r="C39" s="256"/>
      <c r="D39" s="261">
        <v>0</v>
      </c>
    </row>
    <row r="40" spans="1:4" s="258" customFormat="1" ht="14.25" x14ac:dyDescent="0.2">
      <c r="A40" s="436" t="s">
        <v>154</v>
      </c>
      <c r="B40" s="384">
        <v>43000</v>
      </c>
      <c r="C40" s="256"/>
      <c r="D40" s="261">
        <v>0</v>
      </c>
    </row>
    <row r="41" spans="1:4" s="258" customFormat="1" ht="14.25" x14ac:dyDescent="0.2">
      <c r="A41" s="436" t="s">
        <v>155</v>
      </c>
      <c r="B41" s="384">
        <v>31500</v>
      </c>
      <c r="C41" s="256"/>
      <c r="D41" s="261">
        <v>0</v>
      </c>
    </row>
    <row r="42" spans="1:4" s="258" customFormat="1" ht="14.25" x14ac:dyDescent="0.2">
      <c r="A42" s="436" t="s">
        <v>156</v>
      </c>
      <c r="B42" s="384">
        <v>25500</v>
      </c>
      <c r="C42" s="256"/>
      <c r="D42" s="261">
        <v>0</v>
      </c>
    </row>
    <row r="43" spans="1:4" s="258" customFormat="1" ht="14.25" x14ac:dyDescent="0.2">
      <c r="A43" s="436" t="s">
        <v>157</v>
      </c>
      <c r="B43" s="384">
        <v>54500</v>
      </c>
      <c r="C43" s="256"/>
      <c r="D43" s="261">
        <v>0</v>
      </c>
    </row>
    <row r="44" spans="1:4" s="258" customFormat="1" ht="14.25" x14ac:dyDescent="0.2">
      <c r="A44" s="436" t="s">
        <v>158</v>
      </c>
      <c r="B44" s="384">
        <v>11500</v>
      </c>
      <c r="C44" s="256"/>
      <c r="D44" s="261">
        <v>0</v>
      </c>
    </row>
    <row r="45" spans="1:4" s="258" customFormat="1" ht="14.25" x14ac:dyDescent="0.2">
      <c r="A45" s="436" t="s">
        <v>159</v>
      </c>
      <c r="B45" s="384">
        <v>19500</v>
      </c>
      <c r="C45" s="256"/>
      <c r="D45" s="261">
        <v>0</v>
      </c>
    </row>
    <row r="46" spans="1:4" s="258" customFormat="1" ht="14.25" x14ac:dyDescent="0.2">
      <c r="A46" s="436" t="s">
        <v>160</v>
      </c>
      <c r="B46" s="384">
        <v>12500</v>
      </c>
      <c r="C46" s="256"/>
      <c r="D46" s="261">
        <v>0</v>
      </c>
    </row>
    <row r="47" spans="1:4" s="258" customFormat="1" ht="14.25" x14ac:dyDescent="0.2">
      <c r="A47" s="436" t="s">
        <v>161</v>
      </c>
      <c r="B47" s="384">
        <v>30500</v>
      </c>
      <c r="C47" s="256"/>
      <c r="D47" s="261">
        <v>0</v>
      </c>
    </row>
    <row r="48" spans="1:4" s="258" customFormat="1" ht="14.25" x14ac:dyDescent="0.2">
      <c r="A48" s="436" t="s">
        <v>162</v>
      </c>
      <c r="B48" s="384">
        <v>36500</v>
      </c>
      <c r="C48" s="256"/>
      <c r="D48" s="261">
        <v>0</v>
      </c>
    </row>
    <row r="49" spans="1:4" s="258" customFormat="1" ht="14.25" x14ac:dyDescent="0.2">
      <c r="A49" s="436" t="s">
        <v>163</v>
      </c>
      <c r="B49" s="384">
        <v>16500</v>
      </c>
      <c r="C49" s="256"/>
      <c r="D49" s="261">
        <v>0</v>
      </c>
    </row>
    <row r="50" spans="1:4" s="258" customFormat="1" ht="14.25" x14ac:dyDescent="0.2">
      <c r="A50" s="436" t="s">
        <v>164</v>
      </c>
      <c r="B50" s="384">
        <v>43500</v>
      </c>
      <c r="C50" s="256"/>
      <c r="D50" s="261">
        <v>0</v>
      </c>
    </row>
    <row r="51" spans="1:4" s="258" customFormat="1" ht="15" thickBot="1" x14ac:dyDescent="0.25">
      <c r="A51" s="439" t="s">
        <v>165</v>
      </c>
      <c r="B51" s="387">
        <v>101500</v>
      </c>
      <c r="C51" s="256"/>
      <c r="D51" s="352">
        <v>0</v>
      </c>
    </row>
    <row r="52" spans="1:4" s="268" customFormat="1" ht="15" thickTop="1" x14ac:dyDescent="0.2">
      <c r="A52" s="428"/>
      <c r="B52" s="400"/>
      <c r="C52" s="401"/>
      <c r="D52" s="429"/>
    </row>
    <row r="53" spans="1:4" s="268" customFormat="1" ht="14.25" hidden="1" x14ac:dyDescent="0.2">
      <c r="A53" s="428"/>
      <c r="B53" s="400"/>
      <c r="C53" s="401"/>
      <c r="D53" s="429"/>
    </row>
    <row r="54" spans="1:4" s="258" customFormat="1" ht="17.25" customHeight="1" thickBot="1" x14ac:dyDescent="0.25">
      <c r="C54" s="280"/>
      <c r="D54" s="21" t="s">
        <v>2</v>
      </c>
    </row>
    <row r="55" spans="1:4" ht="14.25" thickTop="1" thickBot="1" x14ac:dyDescent="0.25">
      <c r="A55" s="244" t="s">
        <v>4</v>
      </c>
      <c r="B55" s="245" t="s">
        <v>5</v>
      </c>
      <c r="C55" s="38"/>
      <c r="D55" s="246" t="s">
        <v>13</v>
      </c>
    </row>
    <row r="56" spans="1:4" s="258" customFormat="1" ht="15" thickTop="1" x14ac:dyDescent="0.2">
      <c r="A56" s="435" t="s">
        <v>166</v>
      </c>
      <c r="B56" s="397">
        <v>17500</v>
      </c>
      <c r="C56" s="256"/>
      <c r="D56" s="358">
        <v>0</v>
      </c>
    </row>
    <row r="57" spans="1:4" s="258" customFormat="1" ht="14.25" x14ac:dyDescent="0.2">
      <c r="A57" s="436" t="s">
        <v>167</v>
      </c>
      <c r="B57" s="384">
        <v>15500</v>
      </c>
      <c r="C57" s="256"/>
      <c r="D57" s="261">
        <v>0</v>
      </c>
    </row>
    <row r="58" spans="1:4" s="258" customFormat="1" ht="15" thickBot="1" x14ac:dyDescent="0.25">
      <c r="A58" s="437" t="s">
        <v>168</v>
      </c>
      <c r="B58" s="387">
        <v>12500</v>
      </c>
      <c r="C58" s="256"/>
      <c r="D58" s="352">
        <v>0</v>
      </c>
    </row>
    <row r="59" spans="1:4" s="258" customFormat="1" ht="16.5" thickTop="1" thickBot="1" x14ac:dyDescent="0.3">
      <c r="A59" s="341" t="s">
        <v>6</v>
      </c>
      <c r="B59" s="318">
        <f>SUM(B29:B58)</f>
        <v>973500</v>
      </c>
      <c r="C59" s="264"/>
      <c r="D59" s="319">
        <f>SUM(D29:D58)</f>
        <v>0</v>
      </c>
    </row>
    <row r="60" spans="1:4" s="258" customFormat="1" ht="15" thickTop="1" x14ac:dyDescent="0.2">
      <c r="A60" s="647"/>
      <c r="B60" s="647"/>
      <c r="C60" s="268"/>
      <c r="D60" s="28"/>
    </row>
    <row r="61" spans="1:4" s="258" customFormat="1" ht="14.25" x14ac:dyDescent="0.2">
      <c r="A61" s="28"/>
      <c r="B61" s="28"/>
      <c r="C61" s="268"/>
      <c r="D61" s="28"/>
    </row>
    <row r="62" spans="1:4" s="258" customFormat="1" ht="15.75" customHeight="1" x14ac:dyDescent="0.25">
      <c r="A62" s="638" t="s">
        <v>1090</v>
      </c>
      <c r="B62" s="638"/>
      <c r="C62" s="638"/>
      <c r="D62" s="638"/>
    </row>
    <row r="63" spans="1:4" s="258" customFormat="1" ht="17.25" customHeight="1" thickBot="1" x14ac:dyDescent="0.25">
      <c r="C63" s="280"/>
      <c r="D63" s="21" t="s">
        <v>2</v>
      </c>
    </row>
    <row r="64" spans="1:4" ht="14.25" thickTop="1" thickBot="1" x14ac:dyDescent="0.25">
      <c r="A64" s="244" t="s">
        <v>4</v>
      </c>
      <c r="B64" s="245" t="s">
        <v>5</v>
      </c>
      <c r="C64" s="38"/>
      <c r="D64" s="246" t="s">
        <v>13</v>
      </c>
    </row>
    <row r="65" spans="1:4" s="258" customFormat="1" ht="15" thickTop="1" x14ac:dyDescent="0.2">
      <c r="A65" s="431" t="s">
        <v>169</v>
      </c>
      <c r="B65" s="388">
        <v>300000</v>
      </c>
      <c r="C65" s="256"/>
      <c r="D65" s="261">
        <v>0</v>
      </c>
    </row>
    <row r="66" spans="1:4" s="258" customFormat="1" ht="14.25" x14ac:dyDescent="0.2">
      <c r="A66" s="431" t="s">
        <v>170</v>
      </c>
      <c r="B66" s="390">
        <v>350000</v>
      </c>
      <c r="C66" s="256"/>
      <c r="D66" s="261">
        <v>0</v>
      </c>
    </row>
    <row r="67" spans="1:4" s="258" customFormat="1" ht="14.25" x14ac:dyDescent="0.2">
      <c r="A67" s="431" t="s">
        <v>171</v>
      </c>
      <c r="B67" s="390">
        <v>400000</v>
      </c>
      <c r="C67" s="256"/>
      <c r="D67" s="261">
        <v>0</v>
      </c>
    </row>
    <row r="68" spans="1:4" s="258" customFormat="1" ht="14.25" x14ac:dyDescent="0.2">
      <c r="A68" s="431" t="s">
        <v>172</v>
      </c>
      <c r="B68" s="390">
        <v>40000</v>
      </c>
      <c r="C68" s="256"/>
      <c r="D68" s="261">
        <v>0</v>
      </c>
    </row>
    <row r="69" spans="1:4" s="258" customFormat="1" ht="14.25" x14ac:dyDescent="0.2">
      <c r="A69" s="431" t="s">
        <v>173</v>
      </c>
      <c r="B69" s="390">
        <v>14470</v>
      </c>
      <c r="C69" s="256"/>
      <c r="D69" s="261">
        <v>0</v>
      </c>
    </row>
    <row r="70" spans="1:4" s="258" customFormat="1" ht="14.25" x14ac:dyDescent="0.2">
      <c r="A70" s="431" t="s">
        <v>174</v>
      </c>
      <c r="B70" s="390">
        <v>100000</v>
      </c>
      <c r="C70" s="256"/>
      <c r="D70" s="261">
        <v>0</v>
      </c>
    </row>
    <row r="71" spans="1:4" s="258" customFormat="1" ht="14.25" x14ac:dyDescent="0.2">
      <c r="A71" s="431" t="s">
        <v>175</v>
      </c>
      <c r="B71" s="390">
        <v>15000</v>
      </c>
      <c r="C71" s="256"/>
      <c r="D71" s="391">
        <v>427</v>
      </c>
    </row>
    <row r="72" spans="1:4" s="258" customFormat="1" ht="28.5" x14ac:dyDescent="0.2">
      <c r="A72" s="431" t="s">
        <v>176</v>
      </c>
      <c r="B72" s="390">
        <v>149860</v>
      </c>
      <c r="C72" s="256"/>
      <c r="D72" s="391">
        <v>0</v>
      </c>
    </row>
    <row r="73" spans="1:4" s="258" customFormat="1" ht="14.25" x14ac:dyDescent="0.2">
      <c r="A73" s="431" t="s">
        <v>177</v>
      </c>
      <c r="B73" s="390">
        <v>25000</v>
      </c>
      <c r="C73" s="256"/>
      <c r="D73" s="391">
        <v>0</v>
      </c>
    </row>
    <row r="74" spans="1:4" s="258" customFormat="1" ht="28.5" x14ac:dyDescent="0.2">
      <c r="A74" s="431" t="s">
        <v>178</v>
      </c>
      <c r="B74" s="390">
        <v>33113</v>
      </c>
      <c r="C74" s="256"/>
      <c r="D74" s="391">
        <v>9727.64</v>
      </c>
    </row>
    <row r="75" spans="1:4" s="258" customFormat="1" ht="14.25" x14ac:dyDescent="0.2">
      <c r="A75" s="434" t="s">
        <v>179</v>
      </c>
      <c r="B75" s="390">
        <v>90000</v>
      </c>
      <c r="C75" s="256"/>
      <c r="D75" s="394">
        <v>13068</v>
      </c>
    </row>
    <row r="76" spans="1:4" s="258" customFormat="1" ht="14.25" x14ac:dyDescent="0.2">
      <c r="A76" s="431" t="s">
        <v>180</v>
      </c>
      <c r="B76" s="390">
        <v>65000</v>
      </c>
      <c r="C76" s="256"/>
      <c r="D76" s="391">
        <v>0</v>
      </c>
    </row>
    <row r="77" spans="1:4" s="258" customFormat="1" ht="14.25" x14ac:dyDescent="0.2">
      <c r="A77" s="431" t="s">
        <v>181</v>
      </c>
      <c r="B77" s="390">
        <v>9782.9</v>
      </c>
      <c r="C77" s="256"/>
      <c r="D77" s="391">
        <v>0</v>
      </c>
    </row>
    <row r="78" spans="1:4" s="258" customFormat="1" ht="14.25" x14ac:dyDescent="0.2">
      <c r="A78" s="431" t="s">
        <v>182</v>
      </c>
      <c r="B78" s="390">
        <v>150000</v>
      </c>
      <c r="C78" s="256"/>
      <c r="D78" s="391">
        <v>96963</v>
      </c>
    </row>
    <row r="79" spans="1:4" s="258" customFormat="1" ht="14.25" x14ac:dyDescent="0.2">
      <c r="A79" s="431" t="s">
        <v>183</v>
      </c>
      <c r="B79" s="390">
        <v>25000</v>
      </c>
      <c r="C79" s="256"/>
      <c r="D79" s="391"/>
    </row>
    <row r="80" spans="1:4" s="258" customFormat="1" ht="14.25" x14ac:dyDescent="0.2">
      <c r="A80" s="431" t="s">
        <v>184</v>
      </c>
      <c r="B80" s="390">
        <v>15000</v>
      </c>
      <c r="C80" s="256"/>
      <c r="D80" s="391">
        <v>1573</v>
      </c>
    </row>
    <row r="81" spans="1:4" s="258" customFormat="1" ht="28.5" x14ac:dyDescent="0.2">
      <c r="A81" s="431" t="s">
        <v>176</v>
      </c>
      <c r="B81" s="390">
        <v>33000</v>
      </c>
      <c r="C81" s="256"/>
      <c r="D81" s="391">
        <v>0</v>
      </c>
    </row>
    <row r="82" spans="1:4" s="258" customFormat="1" ht="14.25" x14ac:dyDescent="0.2">
      <c r="A82" s="431" t="s">
        <v>185</v>
      </c>
      <c r="B82" s="390">
        <v>33000</v>
      </c>
      <c r="C82" s="256"/>
      <c r="D82" s="391">
        <v>0</v>
      </c>
    </row>
    <row r="83" spans="1:4" s="258" customFormat="1" ht="14.25" x14ac:dyDescent="0.2">
      <c r="A83" s="431" t="s">
        <v>186</v>
      </c>
      <c r="B83" s="390">
        <v>143036</v>
      </c>
      <c r="C83" s="256"/>
      <c r="D83" s="391">
        <v>65366</v>
      </c>
    </row>
    <row r="84" spans="1:4" s="258" customFormat="1" ht="14.25" x14ac:dyDescent="0.2">
      <c r="A84" s="431" t="s">
        <v>187</v>
      </c>
      <c r="B84" s="390">
        <v>70000</v>
      </c>
      <c r="C84" s="256"/>
      <c r="D84" s="391">
        <v>0</v>
      </c>
    </row>
    <row r="85" spans="1:4" s="258" customFormat="1" ht="14.25" x14ac:dyDescent="0.2">
      <c r="A85" s="431" t="s">
        <v>188</v>
      </c>
      <c r="B85" s="390">
        <v>144000</v>
      </c>
      <c r="C85" s="256"/>
      <c r="D85" s="391">
        <v>0</v>
      </c>
    </row>
    <row r="86" spans="1:4" s="258" customFormat="1" ht="15" thickBot="1" x14ac:dyDescent="0.25">
      <c r="A86" s="431" t="s">
        <v>189</v>
      </c>
      <c r="B86" s="392">
        <v>18500</v>
      </c>
      <c r="C86" s="264"/>
      <c r="D86" s="393">
        <v>0</v>
      </c>
    </row>
    <row r="87" spans="1:4" s="258" customFormat="1" ht="16.5" thickTop="1" thickBot="1" x14ac:dyDescent="0.3">
      <c r="A87" s="341" t="s">
        <v>6</v>
      </c>
      <c r="B87" s="318">
        <f>SUM(B65:B86)</f>
        <v>2223761.9</v>
      </c>
      <c r="C87" s="264"/>
      <c r="D87" s="319">
        <f>SUM(D65:D86)</f>
        <v>187124.64</v>
      </c>
    </row>
    <row r="88" spans="1:4" s="258" customFormat="1" ht="15" thickTop="1" x14ac:dyDescent="0.2">
      <c r="A88" s="268"/>
      <c r="B88" s="268"/>
      <c r="C88" s="268"/>
      <c r="D88" s="28"/>
    </row>
    <row r="89" spans="1:4" s="258" customFormat="1" ht="14.25" x14ac:dyDescent="0.2">
      <c r="A89" s="268"/>
      <c r="B89" s="268"/>
      <c r="C89" s="268"/>
      <c r="D89" s="28"/>
    </row>
    <row r="90" spans="1:4" s="258" customFormat="1" ht="30.75" customHeight="1" x14ac:dyDescent="0.25">
      <c r="A90" s="640" t="s">
        <v>1091</v>
      </c>
      <c r="B90" s="640"/>
      <c r="C90" s="640"/>
      <c r="D90" s="640"/>
    </row>
    <row r="91" spans="1:4" s="258" customFormat="1" ht="17.25" customHeight="1" thickBot="1" x14ac:dyDescent="0.25">
      <c r="C91" s="280"/>
      <c r="D91" s="21" t="s">
        <v>2</v>
      </c>
    </row>
    <row r="92" spans="1:4" ht="14.25" thickTop="1" thickBot="1" x14ac:dyDescent="0.25">
      <c r="A92" s="244" t="s">
        <v>4</v>
      </c>
      <c r="B92" s="245" t="s">
        <v>5</v>
      </c>
      <c r="C92" s="38"/>
      <c r="D92" s="246" t="s">
        <v>13</v>
      </c>
    </row>
    <row r="93" spans="1:4" s="258" customFormat="1" ht="15" thickTop="1" x14ac:dyDescent="0.2">
      <c r="A93" s="431" t="s">
        <v>190</v>
      </c>
      <c r="B93" s="384">
        <v>755300</v>
      </c>
      <c r="C93" s="256"/>
      <c r="D93" s="389">
        <v>251030.69</v>
      </c>
    </row>
    <row r="94" spans="1:4" s="258" customFormat="1" ht="14.25" x14ac:dyDescent="0.2">
      <c r="A94" s="431" t="s">
        <v>191</v>
      </c>
      <c r="B94" s="384">
        <v>118400</v>
      </c>
      <c r="C94" s="256"/>
      <c r="D94" s="391">
        <v>0</v>
      </c>
    </row>
    <row r="95" spans="1:4" s="258" customFormat="1" ht="14.25" x14ac:dyDescent="0.2">
      <c r="A95" s="431" t="s">
        <v>192</v>
      </c>
      <c r="B95" s="384">
        <v>500000</v>
      </c>
      <c r="C95" s="256"/>
      <c r="D95" s="391">
        <v>0</v>
      </c>
    </row>
    <row r="96" spans="1:4" s="258" customFormat="1" ht="14.25" x14ac:dyDescent="0.2">
      <c r="A96" s="431" t="s">
        <v>193</v>
      </c>
      <c r="B96" s="384">
        <v>1201200</v>
      </c>
      <c r="C96" s="256"/>
      <c r="D96" s="391">
        <v>0</v>
      </c>
    </row>
    <row r="97" spans="1:4" s="258" customFormat="1" ht="14.25" x14ac:dyDescent="0.2">
      <c r="A97" s="431" t="s">
        <v>194</v>
      </c>
      <c r="B97" s="384">
        <v>235500</v>
      </c>
      <c r="C97" s="256"/>
      <c r="D97" s="391">
        <v>0</v>
      </c>
    </row>
    <row r="98" spans="1:4" s="258" customFormat="1" ht="14.25" x14ac:dyDescent="0.2">
      <c r="A98" s="431" t="s">
        <v>195</v>
      </c>
      <c r="B98" s="384">
        <v>1566100</v>
      </c>
      <c r="C98" s="256"/>
      <c r="D98" s="391">
        <v>0</v>
      </c>
    </row>
    <row r="99" spans="1:4" s="258" customFormat="1" ht="14.25" x14ac:dyDescent="0.2">
      <c r="A99" s="431" t="s">
        <v>196</v>
      </c>
      <c r="B99" s="384">
        <v>500000</v>
      </c>
      <c r="C99" s="256"/>
      <c r="D99" s="391">
        <v>0</v>
      </c>
    </row>
    <row r="100" spans="1:4" s="258" customFormat="1" ht="15" thickBot="1" x14ac:dyDescent="0.25">
      <c r="A100" s="433" t="s">
        <v>197</v>
      </c>
      <c r="B100" s="387">
        <v>106500</v>
      </c>
      <c r="C100" s="256"/>
      <c r="D100" s="393">
        <v>0</v>
      </c>
    </row>
    <row r="101" spans="1:4" s="268" customFormat="1" ht="15" thickTop="1" x14ac:dyDescent="0.2">
      <c r="A101" s="399"/>
      <c r="B101" s="400"/>
      <c r="C101" s="401"/>
      <c r="D101" s="402"/>
    </row>
    <row r="102" spans="1:4" s="258" customFormat="1" ht="17.25" customHeight="1" thickBot="1" x14ac:dyDescent="0.25">
      <c r="C102" s="280"/>
      <c r="D102" s="21" t="s">
        <v>2</v>
      </c>
    </row>
    <row r="103" spans="1:4" ht="14.25" thickTop="1" thickBot="1" x14ac:dyDescent="0.25">
      <c r="A103" s="244" t="s">
        <v>4</v>
      </c>
      <c r="B103" s="245" t="s">
        <v>5</v>
      </c>
      <c r="C103" s="38"/>
      <c r="D103" s="246" t="s">
        <v>13</v>
      </c>
    </row>
    <row r="104" spans="1:4" s="258" customFormat="1" ht="29.25" thickTop="1" x14ac:dyDescent="0.2">
      <c r="A104" s="430" t="s">
        <v>198</v>
      </c>
      <c r="B104" s="397">
        <v>326400</v>
      </c>
      <c r="C104" s="256"/>
      <c r="D104" s="398">
        <v>0</v>
      </c>
    </row>
    <row r="105" spans="1:4" s="258" customFormat="1" ht="14.25" x14ac:dyDescent="0.2">
      <c r="A105" s="431" t="s">
        <v>199</v>
      </c>
      <c r="B105" s="384">
        <v>732500</v>
      </c>
      <c r="C105" s="256"/>
      <c r="D105" s="391">
        <v>0</v>
      </c>
    </row>
    <row r="106" spans="1:4" s="258" customFormat="1" ht="14.25" x14ac:dyDescent="0.2">
      <c r="A106" s="431" t="s">
        <v>200</v>
      </c>
      <c r="B106" s="384">
        <v>979000</v>
      </c>
      <c r="C106" s="256"/>
      <c r="D106" s="391">
        <v>0</v>
      </c>
    </row>
    <row r="107" spans="1:4" s="258" customFormat="1" ht="14.25" x14ac:dyDescent="0.2">
      <c r="A107" s="431" t="s">
        <v>201</v>
      </c>
      <c r="B107" s="384">
        <v>127300</v>
      </c>
      <c r="C107" s="256"/>
      <c r="D107" s="391">
        <v>0</v>
      </c>
    </row>
    <row r="108" spans="1:4" s="258" customFormat="1" ht="14.25" x14ac:dyDescent="0.2">
      <c r="A108" s="431" t="s">
        <v>187</v>
      </c>
      <c r="B108" s="384">
        <v>1869400</v>
      </c>
      <c r="C108" s="256"/>
      <c r="D108" s="391">
        <v>0</v>
      </c>
    </row>
    <row r="109" spans="1:4" s="258" customFormat="1" ht="14.25" x14ac:dyDescent="0.2">
      <c r="A109" s="431" t="s">
        <v>202</v>
      </c>
      <c r="B109" s="384">
        <v>505000</v>
      </c>
      <c r="C109" s="256"/>
      <c r="D109" s="391">
        <v>0</v>
      </c>
    </row>
    <row r="110" spans="1:4" s="258" customFormat="1" ht="14.25" x14ac:dyDescent="0.2">
      <c r="A110" s="431" t="s">
        <v>203</v>
      </c>
      <c r="B110" s="384">
        <v>1162800</v>
      </c>
      <c r="C110" s="256"/>
      <c r="D110" s="391">
        <v>0</v>
      </c>
    </row>
    <row r="111" spans="1:4" s="258" customFormat="1" ht="14.25" x14ac:dyDescent="0.2">
      <c r="A111" s="431" t="s">
        <v>204</v>
      </c>
      <c r="B111" s="384">
        <v>253900</v>
      </c>
      <c r="C111" s="256"/>
      <c r="D111" s="391">
        <v>0</v>
      </c>
    </row>
    <row r="112" spans="1:4" s="258" customFormat="1" ht="14.25" x14ac:dyDescent="0.2">
      <c r="A112" s="431" t="s">
        <v>205</v>
      </c>
      <c r="B112" s="384">
        <v>25000</v>
      </c>
      <c r="C112" s="256"/>
      <c r="D112" s="391">
        <v>0</v>
      </c>
    </row>
    <row r="113" spans="1:4" s="258" customFormat="1" ht="14.25" x14ac:dyDescent="0.2">
      <c r="A113" s="431" t="s">
        <v>206</v>
      </c>
      <c r="B113" s="384">
        <v>1978100</v>
      </c>
      <c r="C113" s="256"/>
      <c r="D113" s="391">
        <v>0</v>
      </c>
    </row>
    <row r="114" spans="1:4" s="258" customFormat="1" ht="14.25" x14ac:dyDescent="0.2">
      <c r="A114" s="431" t="s">
        <v>207</v>
      </c>
      <c r="B114" s="384">
        <v>453200</v>
      </c>
      <c r="C114" s="256"/>
      <c r="D114" s="391">
        <v>0</v>
      </c>
    </row>
    <row r="115" spans="1:4" s="258" customFormat="1" ht="14.25" x14ac:dyDescent="0.2">
      <c r="A115" s="432" t="s">
        <v>208</v>
      </c>
      <c r="B115" s="396">
        <v>418300</v>
      </c>
      <c r="C115" s="256"/>
      <c r="D115" s="395">
        <v>0</v>
      </c>
    </row>
    <row r="116" spans="1:4" s="258" customFormat="1" ht="14.25" x14ac:dyDescent="0.2">
      <c r="A116" s="430" t="s">
        <v>209</v>
      </c>
      <c r="B116" s="397">
        <v>468000</v>
      </c>
      <c r="C116" s="256"/>
      <c r="D116" s="398">
        <v>0</v>
      </c>
    </row>
    <row r="117" spans="1:4" s="258" customFormat="1" ht="14.25" x14ac:dyDescent="0.2">
      <c r="A117" s="431" t="s">
        <v>210</v>
      </c>
      <c r="B117" s="384">
        <v>273600</v>
      </c>
      <c r="C117" s="256"/>
      <c r="D117" s="391">
        <v>0</v>
      </c>
    </row>
    <row r="118" spans="1:4" s="258" customFormat="1" ht="14.25" x14ac:dyDescent="0.2">
      <c r="A118" s="431" t="s">
        <v>211</v>
      </c>
      <c r="B118" s="384">
        <v>413800</v>
      </c>
      <c r="C118" s="256"/>
      <c r="D118" s="391">
        <v>0</v>
      </c>
    </row>
    <row r="119" spans="1:4" s="258" customFormat="1" ht="14.25" x14ac:dyDescent="0.2">
      <c r="A119" s="431" t="s">
        <v>212</v>
      </c>
      <c r="B119" s="384">
        <v>574200</v>
      </c>
      <c r="C119" s="256"/>
      <c r="D119" s="391">
        <v>28800</v>
      </c>
    </row>
    <row r="120" spans="1:4" s="258" customFormat="1" ht="14.25" x14ac:dyDescent="0.2">
      <c r="A120" s="431" t="s">
        <v>213</v>
      </c>
      <c r="B120" s="384">
        <v>170000</v>
      </c>
      <c r="C120" s="256"/>
      <c r="D120" s="391">
        <v>31520</v>
      </c>
    </row>
    <row r="121" spans="1:4" s="258" customFormat="1" ht="14.25" x14ac:dyDescent="0.2">
      <c r="A121" s="431" t="s">
        <v>214</v>
      </c>
      <c r="B121" s="384">
        <v>78600</v>
      </c>
      <c r="C121" s="256"/>
      <c r="D121" s="391">
        <v>0</v>
      </c>
    </row>
    <row r="122" spans="1:4" s="258" customFormat="1" ht="14.25" x14ac:dyDescent="0.2">
      <c r="A122" s="431" t="s">
        <v>215</v>
      </c>
      <c r="B122" s="384">
        <v>1760600</v>
      </c>
      <c r="C122" s="256"/>
      <c r="D122" s="391">
        <v>0</v>
      </c>
    </row>
    <row r="123" spans="1:4" s="258" customFormat="1" ht="14.25" x14ac:dyDescent="0.2">
      <c r="A123" s="431" t="s">
        <v>216</v>
      </c>
      <c r="B123" s="384">
        <v>146400</v>
      </c>
      <c r="C123" s="256"/>
      <c r="D123" s="391">
        <v>0</v>
      </c>
    </row>
    <row r="124" spans="1:4" s="258" customFormat="1" ht="14.25" x14ac:dyDescent="0.2">
      <c r="A124" s="431" t="s">
        <v>217</v>
      </c>
      <c r="B124" s="384">
        <v>200400</v>
      </c>
      <c r="C124" s="256"/>
      <c r="D124" s="391">
        <v>0</v>
      </c>
    </row>
    <row r="125" spans="1:4" s="258" customFormat="1" ht="14.25" x14ac:dyDescent="0.2">
      <c r="A125" s="431" t="s">
        <v>218</v>
      </c>
      <c r="B125" s="384">
        <v>202400</v>
      </c>
      <c r="C125" s="256"/>
      <c r="D125" s="391">
        <v>0</v>
      </c>
    </row>
    <row r="126" spans="1:4" s="258" customFormat="1" ht="14.25" x14ac:dyDescent="0.2">
      <c r="A126" s="431" t="s">
        <v>219</v>
      </c>
      <c r="B126" s="384">
        <v>220000</v>
      </c>
      <c r="C126" s="256"/>
      <c r="D126" s="391">
        <v>0</v>
      </c>
    </row>
    <row r="127" spans="1:4" s="258" customFormat="1" ht="14.25" x14ac:dyDescent="0.2">
      <c r="A127" s="431" t="s">
        <v>220</v>
      </c>
      <c r="B127" s="384">
        <v>149300</v>
      </c>
      <c r="C127" s="256"/>
      <c r="D127" s="391">
        <v>0</v>
      </c>
    </row>
    <row r="128" spans="1:4" s="258" customFormat="1" ht="14.25" x14ac:dyDescent="0.2">
      <c r="A128" s="431" t="s">
        <v>221</v>
      </c>
      <c r="B128" s="384">
        <v>121500</v>
      </c>
      <c r="C128" s="256"/>
      <c r="D128" s="391">
        <v>0</v>
      </c>
    </row>
    <row r="129" spans="1:4" s="258" customFormat="1" ht="14.25" x14ac:dyDescent="0.2">
      <c r="A129" s="431" t="s">
        <v>222</v>
      </c>
      <c r="B129" s="384">
        <v>333400</v>
      </c>
      <c r="C129" s="256"/>
      <c r="D129" s="391">
        <v>0</v>
      </c>
    </row>
    <row r="130" spans="1:4" s="258" customFormat="1" ht="14.25" x14ac:dyDescent="0.2">
      <c r="A130" s="431" t="s">
        <v>223</v>
      </c>
      <c r="B130" s="384">
        <v>237000</v>
      </c>
      <c r="C130" s="256"/>
      <c r="D130" s="391">
        <v>92668.5</v>
      </c>
    </row>
    <row r="131" spans="1:4" s="258" customFormat="1" ht="14.25" x14ac:dyDescent="0.2">
      <c r="A131" s="431" t="s">
        <v>224</v>
      </c>
      <c r="B131" s="384">
        <v>500000</v>
      </c>
      <c r="C131" s="256"/>
      <c r="D131" s="391">
        <v>0</v>
      </c>
    </row>
    <row r="132" spans="1:4" s="258" customFormat="1" ht="14.25" x14ac:dyDescent="0.2">
      <c r="A132" s="431" t="s">
        <v>225</v>
      </c>
      <c r="B132" s="384">
        <v>214000</v>
      </c>
      <c r="C132" s="256"/>
      <c r="D132" s="391">
        <v>0</v>
      </c>
    </row>
    <row r="133" spans="1:4" s="258" customFormat="1" ht="14.25" x14ac:dyDescent="0.2">
      <c r="A133" s="431" t="s">
        <v>226</v>
      </c>
      <c r="B133" s="384">
        <v>122900</v>
      </c>
      <c r="C133" s="256"/>
      <c r="D133" s="391">
        <v>0</v>
      </c>
    </row>
    <row r="134" spans="1:4" s="258" customFormat="1" ht="15" thickBot="1" x14ac:dyDescent="0.25">
      <c r="A134" s="432" t="s">
        <v>214</v>
      </c>
      <c r="B134" s="387">
        <v>272200</v>
      </c>
      <c r="C134" s="256"/>
      <c r="D134" s="391">
        <v>0</v>
      </c>
    </row>
    <row r="135" spans="1:4" s="258" customFormat="1" ht="16.5" thickTop="1" thickBot="1" x14ac:dyDescent="0.3">
      <c r="A135" s="317" t="s">
        <v>6</v>
      </c>
      <c r="B135" s="318">
        <f>SUM(B93:B134)</f>
        <v>20272200</v>
      </c>
      <c r="C135" s="264"/>
      <c r="D135" s="319">
        <f>SUM(D93:D134)</f>
        <v>404019.19</v>
      </c>
    </row>
    <row r="136" spans="1:4" ht="14.25" thickTop="1" thickBot="1" x14ac:dyDescent="0.25"/>
    <row r="137" spans="1:4" s="226" customFormat="1" ht="24.95" customHeight="1" thickTop="1" thickBot="1" x14ac:dyDescent="0.25">
      <c r="A137" s="269" t="s">
        <v>227</v>
      </c>
      <c r="B137" s="270">
        <f>B135+B87+B59+B24+B15</f>
        <v>24449461.899999999</v>
      </c>
      <c r="C137" s="225"/>
      <c r="D137" s="271">
        <f>D135+D87+D59+D24+D15</f>
        <v>603193.83000000007</v>
      </c>
    </row>
    <row r="138" spans="1:4" ht="13.5" thickTop="1" x14ac:dyDescent="0.2">
      <c r="B138" s="247">
        <v>2310016</v>
      </c>
      <c r="C138" s="247"/>
      <c r="D138" s="247"/>
    </row>
    <row r="139" spans="1:4" x14ac:dyDescent="0.2">
      <c r="B139" s="248">
        <f>B137+B138</f>
        <v>26759477.899999999</v>
      </c>
      <c r="C139" s="247"/>
      <c r="D139" s="247"/>
    </row>
  </sheetData>
  <mergeCells count="6">
    <mergeCell ref="A90:D90"/>
    <mergeCell ref="A4:B4"/>
    <mergeCell ref="A17:B17"/>
    <mergeCell ref="A26:B26"/>
    <mergeCell ref="A60:B60"/>
    <mergeCell ref="A62:D62"/>
  </mergeCells>
  <pageMargins left="0.70866141732283472" right="0.70866141732283472" top="0.78740157480314965" bottom="0.78740157480314965" header="0.31496062992125984" footer="0.11811023622047245"/>
  <pageSetup paperSize="9" scale="95" firstPageNumber="248" orientation="portrait" useFirstPageNumber="1" r:id="rId1"/>
  <headerFooter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2016&amp;R&amp;"Arial,Kurzíva"Strana &amp;P (celkem 500)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44"/>
  <sheetViews>
    <sheetView tabSelected="1" view="pageBreakPreview" topLeftCell="A13" zoomScaleNormal="100" zoomScaleSheetLayoutView="100" workbookViewId="0">
      <selection activeCell="M17" sqref="M17"/>
    </sheetView>
  </sheetViews>
  <sheetFormatPr defaultRowHeight="12.75" x14ac:dyDescent="0.2"/>
  <cols>
    <col min="1" max="1" width="50.7109375" style="32" customWidth="1"/>
    <col min="2" max="2" width="20.7109375" style="32" customWidth="1"/>
    <col min="3" max="3" width="1.7109375" style="32" customWidth="1"/>
    <col min="4" max="4" width="20.7109375" style="32" customWidth="1"/>
    <col min="5" max="16384" width="9.140625" style="32"/>
  </cols>
  <sheetData>
    <row r="1" spans="1:4" ht="15.75" x14ac:dyDescent="0.25">
      <c r="A1" s="29" t="s">
        <v>2184</v>
      </c>
      <c r="B1" s="19"/>
      <c r="C1" s="30"/>
      <c r="D1" s="19"/>
    </row>
    <row r="2" spans="1:4" x14ac:dyDescent="0.2">
      <c r="A2" s="31"/>
      <c r="B2" s="19"/>
      <c r="C2" s="30"/>
      <c r="D2" s="19"/>
    </row>
    <row r="3" spans="1:4" ht="30" customHeight="1" x14ac:dyDescent="0.25">
      <c r="A3" s="640" t="s">
        <v>1083</v>
      </c>
      <c r="B3" s="640"/>
      <c r="C3" s="640"/>
      <c r="D3" s="640"/>
    </row>
    <row r="4" spans="1:4" s="258" customFormat="1" ht="15" customHeight="1" thickBot="1" x14ac:dyDescent="0.25">
      <c r="C4" s="280"/>
      <c r="D4" s="21" t="s">
        <v>2</v>
      </c>
    </row>
    <row r="5" spans="1:4" ht="14.25" thickTop="1" thickBot="1" x14ac:dyDescent="0.25">
      <c r="A5" s="244" t="s">
        <v>4</v>
      </c>
      <c r="B5" s="245" t="s">
        <v>5</v>
      </c>
      <c r="C5" s="38"/>
      <c r="D5" s="246" t="s">
        <v>13</v>
      </c>
    </row>
    <row r="6" spans="1:4" s="258" customFormat="1" ht="15" thickTop="1" x14ac:dyDescent="0.2">
      <c r="A6" s="326" t="s">
        <v>425</v>
      </c>
      <c r="B6" s="327">
        <v>383841</v>
      </c>
      <c r="C6" s="264"/>
      <c r="D6" s="267">
        <v>0</v>
      </c>
    </row>
    <row r="7" spans="1:4" s="258" customFormat="1" ht="14.25" x14ac:dyDescent="0.2">
      <c r="A7" s="329" t="s">
        <v>372</v>
      </c>
      <c r="B7" s="330">
        <v>121857.19</v>
      </c>
      <c r="C7" s="264"/>
      <c r="D7" s="267">
        <v>0</v>
      </c>
    </row>
    <row r="8" spans="1:4" s="258" customFormat="1" ht="14.25" x14ac:dyDescent="0.2">
      <c r="A8" s="329" t="s">
        <v>852</v>
      </c>
      <c r="B8" s="330">
        <f>176122.47-20223.5</f>
        <v>155898.97</v>
      </c>
      <c r="C8" s="264"/>
      <c r="D8" s="267">
        <v>39481.910000000003</v>
      </c>
    </row>
    <row r="9" spans="1:4" s="258" customFormat="1" ht="14.25" x14ac:dyDescent="0.2">
      <c r="A9" s="329" t="s">
        <v>353</v>
      </c>
      <c r="B9" s="330">
        <v>470046.92</v>
      </c>
      <c r="C9" s="264"/>
      <c r="D9" s="267">
        <v>0</v>
      </c>
    </row>
    <row r="10" spans="1:4" s="258" customFormat="1" ht="14.25" x14ac:dyDescent="0.2">
      <c r="A10" s="329" t="s">
        <v>853</v>
      </c>
      <c r="B10" s="330">
        <v>524319.5</v>
      </c>
      <c r="C10" s="264"/>
      <c r="D10" s="267">
        <v>0</v>
      </c>
    </row>
    <row r="11" spans="1:4" s="258" customFormat="1" ht="15" thickBot="1" x14ac:dyDescent="0.25">
      <c r="A11" s="329" t="s">
        <v>854</v>
      </c>
      <c r="B11" s="330">
        <v>226323.59</v>
      </c>
      <c r="C11" s="264"/>
      <c r="D11" s="267">
        <v>0</v>
      </c>
    </row>
    <row r="12" spans="1:4" s="258" customFormat="1" ht="16.5" thickTop="1" thickBot="1" x14ac:dyDescent="0.3">
      <c r="A12" s="317" t="s">
        <v>6</v>
      </c>
      <c r="B12" s="318">
        <f>SUM(B6:B11)</f>
        <v>1882287.1700000002</v>
      </c>
      <c r="C12" s="264"/>
      <c r="D12" s="319">
        <f>SUM(D6:D11)</f>
        <v>39481.910000000003</v>
      </c>
    </row>
    <row r="13" spans="1:4" s="258" customFormat="1" ht="15" thickTop="1" x14ac:dyDescent="0.2">
      <c r="A13" s="647"/>
      <c r="B13" s="647"/>
      <c r="C13" s="268"/>
      <c r="D13" s="28"/>
    </row>
    <row r="14" spans="1:4" s="258" customFormat="1" ht="14.25" x14ac:dyDescent="0.2">
      <c r="A14" s="28"/>
      <c r="B14" s="28"/>
      <c r="C14" s="268"/>
      <c r="D14" s="28"/>
    </row>
    <row r="15" spans="1:4" s="258" customFormat="1" ht="15" customHeight="1" x14ac:dyDescent="0.25">
      <c r="A15" s="640" t="s">
        <v>1084</v>
      </c>
      <c r="B15" s="640"/>
      <c r="C15" s="640"/>
      <c r="D15" s="640"/>
    </row>
    <row r="16" spans="1:4" s="258" customFormat="1" ht="15.75" customHeight="1" thickBot="1" x14ac:dyDescent="0.25">
      <c r="C16" s="280"/>
      <c r="D16" s="21" t="s">
        <v>2</v>
      </c>
    </row>
    <row r="17" spans="1:4" ht="14.25" thickTop="1" thickBot="1" x14ac:dyDescent="0.25">
      <c r="A17" s="244" t="s">
        <v>4</v>
      </c>
      <c r="B17" s="245" t="s">
        <v>5</v>
      </c>
      <c r="C17" s="38"/>
      <c r="D17" s="246" t="s">
        <v>13</v>
      </c>
    </row>
    <row r="18" spans="1:4" s="258" customFormat="1" ht="15" thickTop="1" x14ac:dyDescent="0.2">
      <c r="A18" s="326" t="s">
        <v>425</v>
      </c>
      <c r="B18" s="327">
        <v>89201</v>
      </c>
      <c r="C18" s="264"/>
      <c r="D18" s="267">
        <v>0</v>
      </c>
    </row>
    <row r="19" spans="1:4" s="258" customFormat="1" ht="14.25" x14ac:dyDescent="0.2">
      <c r="A19" s="329" t="s">
        <v>379</v>
      </c>
      <c r="B19" s="330">
        <v>200000</v>
      </c>
      <c r="C19" s="264"/>
      <c r="D19" s="267">
        <v>0</v>
      </c>
    </row>
    <row r="20" spans="1:4" s="258" customFormat="1" ht="14.25" x14ac:dyDescent="0.2">
      <c r="A20" s="329" t="s">
        <v>408</v>
      </c>
      <c r="B20" s="330">
        <v>350000</v>
      </c>
      <c r="C20" s="264"/>
      <c r="D20" s="267">
        <v>0</v>
      </c>
    </row>
    <row r="21" spans="1:4" s="258" customFormat="1" ht="14.25" x14ac:dyDescent="0.2">
      <c r="A21" s="329" t="s">
        <v>132</v>
      </c>
      <c r="B21" s="330">
        <v>361000</v>
      </c>
      <c r="C21" s="264"/>
      <c r="D21" s="267">
        <v>160000</v>
      </c>
    </row>
    <row r="22" spans="1:4" s="258" customFormat="1" ht="14.25" x14ac:dyDescent="0.2">
      <c r="A22" s="329" t="s">
        <v>138</v>
      </c>
      <c r="B22" s="330">
        <v>600000</v>
      </c>
      <c r="C22" s="264"/>
      <c r="D22" s="267">
        <v>0</v>
      </c>
    </row>
    <row r="23" spans="1:4" s="258" customFormat="1" ht="14.25" x14ac:dyDescent="0.2">
      <c r="A23" s="329" t="s">
        <v>852</v>
      </c>
      <c r="B23" s="330">
        <f>306610-84367.28</f>
        <v>222242.72</v>
      </c>
      <c r="C23" s="264"/>
      <c r="D23" s="267">
        <v>55131.16</v>
      </c>
    </row>
    <row r="24" spans="1:4" s="258" customFormat="1" ht="14.25" x14ac:dyDescent="0.2">
      <c r="A24" s="329" t="s">
        <v>485</v>
      </c>
      <c r="B24" s="330">
        <v>45958.3</v>
      </c>
      <c r="C24" s="264"/>
      <c r="D24" s="267">
        <v>0</v>
      </c>
    </row>
    <row r="25" spans="1:4" s="258" customFormat="1" ht="15" thickBot="1" x14ac:dyDescent="0.25">
      <c r="A25" s="329" t="s">
        <v>289</v>
      </c>
      <c r="B25" s="330">
        <v>222532</v>
      </c>
      <c r="C25" s="264"/>
      <c r="D25" s="267">
        <v>0</v>
      </c>
    </row>
    <row r="26" spans="1:4" s="258" customFormat="1" ht="16.5" thickTop="1" thickBot="1" x14ac:dyDescent="0.3">
      <c r="A26" s="317" t="s">
        <v>6</v>
      </c>
      <c r="B26" s="318">
        <f>SUM(B18:B25)</f>
        <v>2090934.02</v>
      </c>
      <c r="C26" s="264"/>
      <c r="D26" s="319">
        <f>SUM(D18:D25)</f>
        <v>215131.16</v>
      </c>
    </row>
    <row r="27" spans="1:4" s="258" customFormat="1" ht="15" thickTop="1" x14ac:dyDescent="0.2">
      <c r="A27" s="268"/>
      <c r="B27" s="268"/>
      <c r="C27" s="268"/>
      <c r="D27" s="28"/>
    </row>
    <row r="28" spans="1:4" s="258" customFormat="1" ht="14.25" x14ac:dyDescent="0.2">
      <c r="A28" s="268"/>
      <c r="B28" s="268"/>
      <c r="C28" s="268"/>
      <c r="D28" s="28"/>
    </row>
    <row r="29" spans="1:4" s="258" customFormat="1" ht="15" x14ac:dyDescent="0.25">
      <c r="A29" s="643" t="s">
        <v>1085</v>
      </c>
      <c r="B29" s="644"/>
      <c r="C29" s="268"/>
      <c r="D29" s="28"/>
    </row>
    <row r="30" spans="1:4" s="258" customFormat="1" ht="17.25" customHeight="1" thickBot="1" x14ac:dyDescent="0.25">
      <c r="C30" s="280"/>
      <c r="D30" s="21" t="s">
        <v>2</v>
      </c>
    </row>
    <row r="31" spans="1:4" ht="14.25" thickTop="1" thickBot="1" x14ac:dyDescent="0.25">
      <c r="A31" s="244" t="s">
        <v>4</v>
      </c>
      <c r="B31" s="245" t="s">
        <v>5</v>
      </c>
      <c r="C31" s="38"/>
      <c r="D31" s="246" t="s">
        <v>13</v>
      </c>
    </row>
    <row r="32" spans="1:4" s="258" customFormat="1" ht="15" thickTop="1" x14ac:dyDescent="0.2">
      <c r="A32" s="326" t="s">
        <v>849</v>
      </c>
      <c r="B32" s="327">
        <v>329080</v>
      </c>
      <c r="C32" s="264"/>
      <c r="D32" s="267">
        <v>0</v>
      </c>
    </row>
    <row r="33" spans="1:4" s="258" customFormat="1" ht="14.25" x14ac:dyDescent="0.2">
      <c r="A33" s="326" t="s">
        <v>138</v>
      </c>
      <c r="B33" s="327">
        <v>950000</v>
      </c>
      <c r="C33" s="264"/>
      <c r="D33" s="267">
        <v>437204.85</v>
      </c>
    </row>
    <row r="34" spans="1:4" s="258" customFormat="1" ht="14.25" x14ac:dyDescent="0.2">
      <c r="A34" s="326" t="s">
        <v>485</v>
      </c>
      <c r="B34" s="327">
        <v>1278925.81</v>
      </c>
      <c r="C34" s="264"/>
      <c r="D34" s="267">
        <v>0</v>
      </c>
    </row>
    <row r="35" spans="1:4" s="258" customFormat="1" ht="14.25" x14ac:dyDescent="0.2">
      <c r="A35" s="326" t="s">
        <v>353</v>
      </c>
      <c r="B35" s="327">
        <v>1081761.93</v>
      </c>
      <c r="C35" s="264"/>
      <c r="D35" s="267">
        <v>0</v>
      </c>
    </row>
    <row r="36" spans="1:4" s="258" customFormat="1" ht="14.25" x14ac:dyDescent="0.2">
      <c r="A36" s="326" t="s">
        <v>850</v>
      </c>
      <c r="B36" s="327">
        <v>800000</v>
      </c>
      <c r="C36" s="264"/>
      <c r="D36" s="267">
        <v>0</v>
      </c>
    </row>
    <row r="37" spans="1:4" s="258" customFormat="1" ht="14.25" x14ac:dyDescent="0.2">
      <c r="A37" s="326" t="s">
        <v>468</v>
      </c>
      <c r="B37" s="327">
        <v>788600</v>
      </c>
      <c r="C37" s="264"/>
      <c r="D37" s="267">
        <v>0</v>
      </c>
    </row>
    <row r="38" spans="1:4" s="258" customFormat="1" ht="14.25" x14ac:dyDescent="0.2">
      <c r="A38" s="326" t="s">
        <v>289</v>
      </c>
      <c r="B38" s="327">
        <v>1000000</v>
      </c>
      <c r="C38" s="264"/>
      <c r="D38" s="267">
        <v>0</v>
      </c>
    </row>
    <row r="39" spans="1:4" s="258" customFormat="1" ht="15" thickBot="1" x14ac:dyDescent="0.25">
      <c r="A39" s="326" t="s">
        <v>851</v>
      </c>
      <c r="B39" s="327">
        <v>226005.45</v>
      </c>
      <c r="C39" s="264"/>
      <c r="D39" s="267">
        <v>0</v>
      </c>
    </row>
    <row r="40" spans="1:4" s="258" customFormat="1" ht="16.5" thickTop="1" thickBot="1" x14ac:dyDescent="0.3">
      <c r="A40" s="317" t="s">
        <v>6</v>
      </c>
      <c r="B40" s="318">
        <f>SUM(B32:B39)</f>
        <v>6454373.1900000004</v>
      </c>
      <c r="C40" s="264"/>
      <c r="D40" s="319">
        <f>SUM(D32:D39)</f>
        <v>437204.85</v>
      </c>
    </row>
    <row r="41" spans="1:4" ht="14.25" thickTop="1" thickBot="1" x14ac:dyDescent="0.25"/>
    <row r="42" spans="1:4" s="226" customFormat="1" ht="24.95" customHeight="1" thickTop="1" thickBot="1" x14ac:dyDescent="0.25">
      <c r="A42" s="269" t="s">
        <v>227</v>
      </c>
      <c r="B42" s="270">
        <f>B12+B26+B40</f>
        <v>10427594.380000001</v>
      </c>
      <c r="C42" s="225"/>
      <c r="D42" s="271">
        <f>D12+D26+D40</f>
        <v>691817.91999999993</v>
      </c>
    </row>
    <row r="43" spans="1:4" ht="13.5" thickTop="1" x14ac:dyDescent="0.2">
      <c r="B43" s="247">
        <v>32571745</v>
      </c>
      <c r="C43" s="247"/>
      <c r="D43" s="247">
        <v>1419814.8</v>
      </c>
    </row>
    <row r="44" spans="1:4" x14ac:dyDescent="0.2">
      <c r="B44" s="248">
        <f>B42+B43</f>
        <v>42999339.380000003</v>
      </c>
      <c r="C44" s="247"/>
      <c r="D44" s="248">
        <f>D42+D43</f>
        <v>2111632.7199999997</v>
      </c>
    </row>
  </sheetData>
  <mergeCells count="4">
    <mergeCell ref="A13:B13"/>
    <mergeCell ref="A29:B29"/>
    <mergeCell ref="A3:D3"/>
    <mergeCell ref="A15:D15"/>
  </mergeCells>
  <pageMargins left="0.70866141732283472" right="0.70866141732283472" top="0.78740157480314965" bottom="0.78740157480314965" header="0.31496062992125984" footer="0.31496062992125984"/>
  <pageSetup paperSize="9" scale="95" firstPageNumber="251" orientation="portrait" useFirstPageNumber="1" r:id="rId1"/>
  <headerFooter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2016&amp;R&amp;"Arial,Kurzíva"Strana &amp;P (celkem 500)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119"/>
  <sheetViews>
    <sheetView tabSelected="1"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50.7109375" style="32" customWidth="1"/>
    <col min="2" max="2" width="20.7109375" style="32" customWidth="1"/>
    <col min="3" max="3" width="1.7109375" style="32" customWidth="1"/>
    <col min="4" max="4" width="20.7109375" style="32" customWidth="1"/>
    <col min="5" max="16384" width="9.140625" style="32"/>
  </cols>
  <sheetData>
    <row r="1" spans="1:4" ht="15.75" x14ac:dyDescent="0.25">
      <c r="A1" s="29" t="s">
        <v>855</v>
      </c>
      <c r="B1" s="19"/>
      <c r="C1" s="30"/>
      <c r="D1" s="19"/>
    </row>
    <row r="2" spans="1:4" ht="15.75" x14ac:dyDescent="0.25">
      <c r="A2" s="29"/>
      <c r="B2" s="19"/>
      <c r="C2" s="30"/>
      <c r="D2" s="19"/>
    </row>
    <row r="3" spans="1:4" ht="15.75" x14ac:dyDescent="0.25">
      <c r="A3" s="29" t="s">
        <v>1071</v>
      </c>
      <c r="B3" s="19"/>
      <c r="C3" s="30"/>
      <c r="D3" s="19"/>
    </row>
    <row r="4" spans="1:4" ht="15" x14ac:dyDescent="0.25">
      <c r="A4" s="643" t="s">
        <v>1072</v>
      </c>
      <c r="B4" s="645"/>
      <c r="C4" s="30"/>
      <c r="D4" s="19"/>
    </row>
    <row r="5" spans="1:4" s="258" customFormat="1" ht="16.5" customHeight="1" thickBot="1" x14ac:dyDescent="0.25">
      <c r="C5" s="280"/>
      <c r="D5" s="21" t="s">
        <v>2</v>
      </c>
    </row>
    <row r="6" spans="1:4" ht="14.25" thickTop="1" thickBot="1" x14ac:dyDescent="0.25">
      <c r="A6" s="244" t="s">
        <v>4</v>
      </c>
      <c r="B6" s="245" t="s">
        <v>5</v>
      </c>
      <c r="C6" s="38"/>
      <c r="D6" s="246" t="s">
        <v>13</v>
      </c>
    </row>
    <row r="7" spans="1:4" s="258" customFormat="1" ht="15" thickTop="1" x14ac:dyDescent="0.2">
      <c r="A7" s="335" t="s">
        <v>215</v>
      </c>
      <c r="B7" s="336">
        <v>329200</v>
      </c>
      <c r="C7" s="264"/>
      <c r="D7" s="274">
        <v>0</v>
      </c>
    </row>
    <row r="8" spans="1:4" s="258" customFormat="1" ht="14.25" x14ac:dyDescent="0.2">
      <c r="A8" s="335" t="s">
        <v>886</v>
      </c>
      <c r="B8" s="336">
        <v>212600</v>
      </c>
      <c r="C8" s="264"/>
      <c r="D8" s="274">
        <v>0</v>
      </c>
    </row>
    <row r="9" spans="1:4" s="258" customFormat="1" ht="14.25" x14ac:dyDescent="0.2">
      <c r="A9" s="335" t="s">
        <v>887</v>
      </c>
      <c r="B9" s="336">
        <v>282100</v>
      </c>
      <c r="C9" s="264"/>
      <c r="D9" s="274">
        <v>0</v>
      </c>
    </row>
    <row r="10" spans="1:4" s="258" customFormat="1" ht="14.25" x14ac:dyDescent="0.2">
      <c r="A10" s="335" t="s">
        <v>888</v>
      </c>
      <c r="B10" s="336">
        <v>329200</v>
      </c>
      <c r="C10" s="264"/>
      <c r="D10" s="274">
        <v>0</v>
      </c>
    </row>
    <row r="11" spans="1:4" s="258" customFormat="1" ht="15" thickBot="1" x14ac:dyDescent="0.25">
      <c r="A11" s="335" t="s">
        <v>888</v>
      </c>
      <c r="B11" s="336">
        <v>246900</v>
      </c>
      <c r="C11" s="264"/>
      <c r="D11" s="274">
        <v>0</v>
      </c>
    </row>
    <row r="12" spans="1:4" s="279" customFormat="1" ht="16.5" thickTop="1" thickBot="1" x14ac:dyDescent="0.3">
      <c r="A12" s="337" t="s">
        <v>6</v>
      </c>
      <c r="B12" s="338">
        <f>SUM(B7:B11)</f>
        <v>1400000</v>
      </c>
      <c r="C12" s="278"/>
      <c r="D12" s="311">
        <f>SUM(D7:D11)</f>
        <v>0</v>
      </c>
    </row>
    <row r="13" spans="1:4" ht="16.5" thickTop="1" x14ac:dyDescent="0.25">
      <c r="A13" s="29"/>
      <c r="B13" s="19"/>
      <c r="C13" s="30"/>
      <c r="D13" s="19"/>
    </row>
    <row r="14" spans="1:4" ht="31.5" customHeight="1" x14ac:dyDescent="0.25">
      <c r="A14" s="640" t="s">
        <v>1073</v>
      </c>
      <c r="B14" s="640"/>
      <c r="C14" s="640"/>
      <c r="D14" s="640"/>
    </row>
    <row r="15" spans="1:4" s="258" customFormat="1" ht="13.5" customHeight="1" thickBot="1" x14ac:dyDescent="0.25">
      <c r="C15" s="280"/>
      <c r="D15" s="21" t="s">
        <v>2</v>
      </c>
    </row>
    <row r="16" spans="1:4" ht="14.25" thickTop="1" thickBot="1" x14ac:dyDescent="0.25">
      <c r="A16" s="244" t="s">
        <v>4</v>
      </c>
      <c r="B16" s="245" t="s">
        <v>5</v>
      </c>
      <c r="C16" s="38"/>
      <c r="D16" s="246" t="s">
        <v>13</v>
      </c>
    </row>
    <row r="17" spans="1:4" s="258" customFormat="1" ht="15" thickTop="1" x14ac:dyDescent="0.2">
      <c r="A17" s="335" t="s">
        <v>886</v>
      </c>
      <c r="B17" s="266">
        <v>123600</v>
      </c>
      <c r="C17" s="264"/>
      <c r="D17" s="267">
        <v>0</v>
      </c>
    </row>
    <row r="18" spans="1:4" s="258" customFormat="1" ht="14.25" x14ac:dyDescent="0.2">
      <c r="A18" s="335" t="s">
        <v>887</v>
      </c>
      <c r="B18" s="340">
        <v>134400</v>
      </c>
      <c r="C18" s="264"/>
      <c r="D18" s="267">
        <v>0</v>
      </c>
    </row>
    <row r="19" spans="1:4" s="258" customFormat="1" ht="14.25" x14ac:dyDescent="0.2">
      <c r="A19" s="335" t="s">
        <v>888</v>
      </c>
      <c r="B19" s="340">
        <v>53800</v>
      </c>
      <c r="C19" s="264"/>
      <c r="D19" s="267">
        <v>0</v>
      </c>
    </row>
    <row r="20" spans="1:4" s="258" customFormat="1" ht="14.25" x14ac:dyDescent="0.2">
      <c r="A20" s="335" t="s">
        <v>888</v>
      </c>
      <c r="B20" s="340">
        <v>134400</v>
      </c>
      <c r="C20" s="264"/>
      <c r="D20" s="267">
        <v>0</v>
      </c>
    </row>
    <row r="21" spans="1:4" s="258" customFormat="1" ht="15" thickBot="1" x14ac:dyDescent="0.25">
      <c r="A21" s="335" t="s">
        <v>888</v>
      </c>
      <c r="B21" s="340">
        <v>53800</v>
      </c>
      <c r="C21" s="264"/>
      <c r="D21" s="277">
        <v>0</v>
      </c>
    </row>
    <row r="22" spans="1:4" s="279" customFormat="1" ht="16.5" thickTop="1" thickBot="1" x14ac:dyDescent="0.3">
      <c r="A22" s="341" t="s">
        <v>6</v>
      </c>
      <c r="B22" s="342">
        <f>SUM(B17:B21)</f>
        <v>500000</v>
      </c>
      <c r="C22" s="278"/>
      <c r="D22" s="314">
        <f>SUM(D17:D21)</f>
        <v>0</v>
      </c>
    </row>
    <row r="23" spans="1:4" ht="16.5" thickTop="1" x14ac:dyDescent="0.25">
      <c r="A23" s="29"/>
      <c r="B23" s="19"/>
      <c r="C23" s="30"/>
      <c r="D23" s="19"/>
    </row>
    <row r="24" spans="1:4" ht="32.25" customHeight="1" x14ac:dyDescent="0.25">
      <c r="A24" s="640" t="s">
        <v>1074</v>
      </c>
      <c r="B24" s="640"/>
      <c r="C24" s="640"/>
      <c r="D24" s="640"/>
    </row>
    <row r="25" spans="1:4" s="258" customFormat="1" ht="15.75" customHeight="1" thickBot="1" x14ac:dyDescent="0.25">
      <c r="C25" s="280"/>
      <c r="D25" s="21" t="s">
        <v>2</v>
      </c>
    </row>
    <row r="26" spans="1:4" ht="14.25" thickTop="1" thickBot="1" x14ac:dyDescent="0.25">
      <c r="A26" s="244" t="s">
        <v>4</v>
      </c>
      <c r="B26" s="245" t="s">
        <v>5</v>
      </c>
      <c r="C26" s="38"/>
      <c r="D26" s="246" t="s">
        <v>13</v>
      </c>
    </row>
    <row r="27" spans="1:4" s="258" customFormat="1" ht="15" thickTop="1" x14ac:dyDescent="0.2">
      <c r="A27" s="326" t="s">
        <v>1176</v>
      </c>
      <c r="B27" s="327">
        <v>201600</v>
      </c>
      <c r="C27" s="264"/>
      <c r="D27" s="267">
        <v>0</v>
      </c>
    </row>
    <row r="28" spans="1:4" s="258" customFormat="1" ht="15" thickBot="1" x14ac:dyDescent="0.25">
      <c r="A28" s="328" t="s">
        <v>888</v>
      </c>
      <c r="B28" s="263">
        <v>48400</v>
      </c>
      <c r="C28" s="264"/>
      <c r="D28" s="291">
        <v>0</v>
      </c>
    </row>
    <row r="29" spans="1:4" s="258" customFormat="1" ht="16.5" thickTop="1" thickBot="1" x14ac:dyDescent="0.3">
      <c r="A29" s="317" t="s">
        <v>6</v>
      </c>
      <c r="B29" s="318">
        <f>SUM(B27:B28)</f>
        <v>250000</v>
      </c>
      <c r="C29" s="264"/>
      <c r="D29" s="319">
        <f>SUM(D27:D28)</f>
        <v>0</v>
      </c>
    </row>
    <row r="30" spans="1:4" ht="13.5" thickTop="1" x14ac:dyDescent="0.2"/>
    <row r="31" spans="1:4" ht="31.5" customHeight="1" x14ac:dyDescent="0.25">
      <c r="A31" s="640" t="s">
        <v>1075</v>
      </c>
      <c r="B31" s="640"/>
      <c r="C31" s="640"/>
      <c r="D31" s="640"/>
    </row>
    <row r="32" spans="1:4" s="258" customFormat="1" ht="15" customHeight="1" thickBot="1" x14ac:dyDescent="0.25">
      <c r="C32" s="280"/>
      <c r="D32" s="21" t="s">
        <v>2</v>
      </c>
    </row>
    <row r="33" spans="1:4" ht="14.25" thickTop="1" thickBot="1" x14ac:dyDescent="0.25">
      <c r="A33" s="244" t="s">
        <v>4</v>
      </c>
      <c r="B33" s="245" t="s">
        <v>5</v>
      </c>
      <c r="C33" s="38"/>
      <c r="D33" s="246" t="s">
        <v>13</v>
      </c>
    </row>
    <row r="34" spans="1:4" s="258" customFormat="1" ht="15.75" thickTop="1" thickBot="1" x14ac:dyDescent="0.25">
      <c r="A34" s="326" t="s">
        <v>1176</v>
      </c>
      <c r="B34" s="327">
        <v>250000</v>
      </c>
      <c r="C34" s="264"/>
      <c r="D34" s="267">
        <v>0</v>
      </c>
    </row>
    <row r="35" spans="1:4" s="258" customFormat="1" ht="16.5" thickTop="1" thickBot="1" x14ac:dyDescent="0.3">
      <c r="A35" s="317" t="s">
        <v>6</v>
      </c>
      <c r="B35" s="318">
        <f>SUM(B34)</f>
        <v>250000</v>
      </c>
      <c r="C35" s="264"/>
      <c r="D35" s="319">
        <f>SUM(D34)</f>
        <v>0</v>
      </c>
    </row>
    <row r="36" spans="1:4" ht="13.5" thickTop="1" x14ac:dyDescent="0.2"/>
    <row r="37" spans="1:4" ht="15.75" customHeight="1" x14ac:dyDescent="0.25">
      <c r="A37" s="640" t="s">
        <v>1076</v>
      </c>
      <c r="B37" s="640"/>
      <c r="C37" s="640"/>
      <c r="D37" s="640"/>
    </row>
    <row r="38" spans="1:4" s="258" customFormat="1" ht="15" customHeight="1" thickBot="1" x14ac:dyDescent="0.25">
      <c r="C38" s="280"/>
      <c r="D38" s="21" t="s">
        <v>2</v>
      </c>
    </row>
    <row r="39" spans="1:4" ht="14.25" thickTop="1" thickBot="1" x14ac:dyDescent="0.25">
      <c r="A39" s="244" t="s">
        <v>4</v>
      </c>
      <c r="B39" s="245" t="s">
        <v>5</v>
      </c>
      <c r="C39" s="38"/>
      <c r="D39" s="246" t="s">
        <v>13</v>
      </c>
    </row>
    <row r="40" spans="1:4" s="258" customFormat="1" ht="15.75" thickTop="1" thickBot="1" x14ac:dyDescent="0.25">
      <c r="A40" s="328" t="s">
        <v>888</v>
      </c>
      <c r="B40" s="327">
        <v>50000</v>
      </c>
      <c r="C40" s="264"/>
      <c r="D40" s="267">
        <v>0</v>
      </c>
    </row>
    <row r="41" spans="1:4" s="258" customFormat="1" ht="16.5" thickTop="1" thickBot="1" x14ac:dyDescent="0.3">
      <c r="A41" s="317" t="s">
        <v>6</v>
      </c>
      <c r="B41" s="318">
        <f>SUM(B40)</f>
        <v>50000</v>
      </c>
      <c r="C41" s="264"/>
      <c r="D41" s="319">
        <f>SUM(D40)</f>
        <v>0</v>
      </c>
    </row>
    <row r="42" spans="1:4" ht="13.5" thickTop="1" x14ac:dyDescent="0.2"/>
    <row r="49" spans="1:4" s="258" customFormat="1" ht="14.25" x14ac:dyDescent="0.2">
      <c r="A49" s="648"/>
      <c r="B49" s="648"/>
      <c r="C49" s="268"/>
      <c r="D49" s="28"/>
    </row>
    <row r="51" spans="1:4" ht="15.75" x14ac:dyDescent="0.25">
      <c r="A51" s="29" t="s">
        <v>1077</v>
      </c>
      <c r="B51" s="19"/>
      <c r="C51" s="30"/>
      <c r="D51" s="19"/>
    </row>
    <row r="52" spans="1:4" ht="31.5" customHeight="1" x14ac:dyDescent="0.25">
      <c r="A52" s="640" t="s">
        <v>1078</v>
      </c>
      <c r="B52" s="640"/>
      <c r="C52" s="640"/>
      <c r="D52" s="640"/>
    </row>
    <row r="53" spans="1:4" s="258" customFormat="1" ht="15" customHeight="1" thickBot="1" x14ac:dyDescent="0.25">
      <c r="C53" s="280"/>
      <c r="D53" s="21" t="s">
        <v>2</v>
      </c>
    </row>
    <row r="54" spans="1:4" ht="14.25" thickTop="1" thickBot="1" x14ac:dyDescent="0.25">
      <c r="A54" s="244" t="s">
        <v>4</v>
      </c>
      <c r="B54" s="245" t="s">
        <v>5</v>
      </c>
      <c r="C54" s="38"/>
      <c r="D54" s="246" t="s">
        <v>13</v>
      </c>
    </row>
    <row r="55" spans="1:4" s="258" customFormat="1" ht="43.5" thickTop="1" x14ac:dyDescent="0.2">
      <c r="A55" s="343" t="s">
        <v>856</v>
      </c>
      <c r="B55" s="327">
        <v>25000</v>
      </c>
      <c r="C55" s="264"/>
      <c r="D55" s="331">
        <v>0</v>
      </c>
    </row>
    <row r="56" spans="1:4" s="258" customFormat="1" ht="28.5" x14ac:dyDescent="0.2">
      <c r="A56" s="328" t="s">
        <v>857</v>
      </c>
      <c r="B56" s="330">
        <v>25000</v>
      </c>
      <c r="C56" s="264"/>
      <c r="D56" s="331">
        <v>0</v>
      </c>
    </row>
    <row r="57" spans="1:4" s="258" customFormat="1" ht="14.25" x14ac:dyDescent="0.2">
      <c r="A57" s="329" t="s">
        <v>858</v>
      </c>
      <c r="B57" s="330">
        <v>25000</v>
      </c>
      <c r="C57" s="264"/>
      <c r="D57" s="267">
        <v>0</v>
      </c>
    </row>
    <row r="58" spans="1:4" s="258" customFormat="1" ht="14.25" x14ac:dyDescent="0.2">
      <c r="A58" s="329" t="s">
        <v>859</v>
      </c>
      <c r="B58" s="330">
        <v>25000</v>
      </c>
      <c r="C58" s="264"/>
      <c r="D58" s="267">
        <v>0</v>
      </c>
    </row>
    <row r="59" spans="1:4" s="258" customFormat="1" ht="14.25" x14ac:dyDescent="0.2">
      <c r="A59" s="326" t="s">
        <v>860</v>
      </c>
      <c r="B59" s="327">
        <v>15000</v>
      </c>
      <c r="C59" s="264"/>
      <c r="D59" s="325">
        <v>0</v>
      </c>
    </row>
    <row r="60" spans="1:4" s="258" customFormat="1" ht="28.5" x14ac:dyDescent="0.2">
      <c r="A60" s="353" t="s">
        <v>861</v>
      </c>
      <c r="B60" s="354">
        <v>25000</v>
      </c>
      <c r="C60" s="264"/>
      <c r="D60" s="355">
        <v>0</v>
      </c>
    </row>
    <row r="61" spans="1:4" s="258" customFormat="1" ht="28.5" x14ac:dyDescent="0.2">
      <c r="A61" s="328" t="s">
        <v>862</v>
      </c>
      <c r="B61" s="330">
        <v>20000</v>
      </c>
      <c r="C61" s="264"/>
      <c r="D61" s="331">
        <v>0</v>
      </c>
    </row>
    <row r="62" spans="1:4" s="258" customFormat="1" ht="28.5" x14ac:dyDescent="0.2">
      <c r="A62" s="344" t="s">
        <v>863</v>
      </c>
      <c r="B62" s="330">
        <v>25000</v>
      </c>
      <c r="C62" s="264"/>
      <c r="D62" s="331">
        <v>0</v>
      </c>
    </row>
    <row r="63" spans="1:4" s="258" customFormat="1" ht="14.25" x14ac:dyDescent="0.2">
      <c r="A63" s="329" t="s">
        <v>864</v>
      </c>
      <c r="B63" s="330">
        <v>25000</v>
      </c>
      <c r="C63" s="264"/>
      <c r="D63" s="267">
        <v>4500</v>
      </c>
    </row>
    <row r="64" spans="1:4" s="258" customFormat="1" ht="14.25" x14ac:dyDescent="0.2">
      <c r="A64" s="329" t="s">
        <v>865</v>
      </c>
      <c r="B64" s="330">
        <v>10000</v>
      </c>
      <c r="C64" s="264"/>
      <c r="D64" s="267"/>
    </row>
    <row r="65" spans="1:4" s="258" customFormat="1" ht="28.5" x14ac:dyDescent="0.2">
      <c r="A65" s="328" t="s">
        <v>866</v>
      </c>
      <c r="B65" s="330">
        <v>25000</v>
      </c>
      <c r="C65" s="264"/>
      <c r="D65" s="331">
        <v>0</v>
      </c>
    </row>
    <row r="66" spans="1:4" s="258" customFormat="1" ht="14.25" x14ac:dyDescent="0.2">
      <c r="A66" s="329" t="s">
        <v>867</v>
      </c>
      <c r="B66" s="330">
        <v>20000</v>
      </c>
      <c r="C66" s="264"/>
      <c r="D66" s="267">
        <v>0</v>
      </c>
    </row>
    <row r="67" spans="1:4" s="258" customFormat="1" ht="14.25" x14ac:dyDescent="0.2">
      <c r="A67" s="329" t="s">
        <v>194</v>
      </c>
      <c r="B67" s="330">
        <v>25000</v>
      </c>
      <c r="C67" s="264"/>
      <c r="D67" s="267">
        <v>0</v>
      </c>
    </row>
    <row r="68" spans="1:4" s="258" customFormat="1" ht="14.25" x14ac:dyDescent="0.2">
      <c r="A68" s="329" t="s">
        <v>225</v>
      </c>
      <c r="B68" s="330">
        <v>24740</v>
      </c>
      <c r="C68" s="264"/>
      <c r="D68" s="267">
        <v>0</v>
      </c>
    </row>
    <row r="69" spans="1:4" s="258" customFormat="1" ht="28.5" x14ac:dyDescent="0.2">
      <c r="A69" s="328" t="s">
        <v>868</v>
      </c>
      <c r="B69" s="330">
        <v>11000</v>
      </c>
      <c r="C69" s="264"/>
      <c r="D69" s="331">
        <v>0</v>
      </c>
    </row>
    <row r="70" spans="1:4" s="258" customFormat="1" ht="15" thickBot="1" x14ac:dyDescent="0.25">
      <c r="A70" s="329" t="s">
        <v>869</v>
      </c>
      <c r="B70" s="330">
        <v>25000</v>
      </c>
      <c r="C70" s="264"/>
      <c r="D70" s="267">
        <v>0</v>
      </c>
    </row>
    <row r="71" spans="1:4" s="258" customFormat="1" ht="16.5" thickTop="1" thickBot="1" x14ac:dyDescent="0.3">
      <c r="A71" s="317" t="s">
        <v>6</v>
      </c>
      <c r="B71" s="318">
        <f>SUM(B55:B70)</f>
        <v>350740</v>
      </c>
      <c r="C71" s="264"/>
      <c r="D71" s="319">
        <f>SUM(D55:D70)</f>
        <v>4500</v>
      </c>
    </row>
    <row r="72" spans="1:4" s="258" customFormat="1" ht="15" thickTop="1" x14ac:dyDescent="0.2"/>
    <row r="73" spans="1:4" s="258" customFormat="1" ht="14.25" x14ac:dyDescent="0.2"/>
    <row r="74" spans="1:4" s="258" customFormat="1" ht="28.5" customHeight="1" x14ac:dyDescent="0.25">
      <c r="A74" s="640" t="s">
        <v>1079</v>
      </c>
      <c r="B74" s="640"/>
      <c r="C74" s="640"/>
      <c r="D74" s="640"/>
    </row>
    <row r="75" spans="1:4" s="258" customFormat="1" ht="15" customHeight="1" thickBot="1" x14ac:dyDescent="0.25">
      <c r="C75" s="280"/>
      <c r="D75" s="21" t="s">
        <v>2</v>
      </c>
    </row>
    <row r="76" spans="1:4" ht="14.25" thickTop="1" thickBot="1" x14ac:dyDescent="0.25">
      <c r="A76" s="244" t="s">
        <v>4</v>
      </c>
      <c r="B76" s="245" t="s">
        <v>5</v>
      </c>
      <c r="C76" s="38"/>
      <c r="D76" s="246" t="s">
        <v>13</v>
      </c>
    </row>
    <row r="77" spans="1:4" s="258" customFormat="1" ht="15" thickTop="1" x14ac:dyDescent="0.2">
      <c r="A77" s="326" t="s">
        <v>870</v>
      </c>
      <c r="B77" s="327">
        <v>25000</v>
      </c>
      <c r="C77" s="264"/>
      <c r="D77" s="267">
        <v>0</v>
      </c>
    </row>
    <row r="78" spans="1:4" s="258" customFormat="1" ht="14.25" x14ac:dyDescent="0.2">
      <c r="A78" s="326" t="s">
        <v>871</v>
      </c>
      <c r="B78" s="327">
        <v>44890</v>
      </c>
      <c r="C78" s="264"/>
      <c r="D78" s="267">
        <v>0</v>
      </c>
    </row>
    <row r="79" spans="1:4" s="258" customFormat="1" ht="14.25" x14ac:dyDescent="0.2">
      <c r="A79" s="326" t="s">
        <v>872</v>
      </c>
      <c r="B79" s="327">
        <v>240000</v>
      </c>
      <c r="C79" s="264"/>
      <c r="D79" s="267">
        <v>0</v>
      </c>
    </row>
    <row r="80" spans="1:4" s="258" customFormat="1" ht="14.25" x14ac:dyDescent="0.2">
      <c r="A80" s="326" t="s">
        <v>873</v>
      </c>
      <c r="B80" s="327">
        <v>250000</v>
      </c>
      <c r="C80" s="264"/>
      <c r="D80" s="267">
        <v>0</v>
      </c>
    </row>
    <row r="81" spans="1:4" s="258" customFormat="1" ht="28.5" x14ac:dyDescent="0.2">
      <c r="A81" s="343" t="s">
        <v>874</v>
      </c>
      <c r="B81" s="327">
        <v>116160</v>
      </c>
      <c r="C81" s="264"/>
      <c r="D81" s="331">
        <v>14061.48</v>
      </c>
    </row>
    <row r="82" spans="1:4" s="258" customFormat="1" ht="14.25" x14ac:dyDescent="0.2">
      <c r="A82" s="329" t="s">
        <v>875</v>
      </c>
      <c r="B82" s="330">
        <v>47040</v>
      </c>
      <c r="C82" s="264"/>
      <c r="D82" s="267">
        <v>24461</v>
      </c>
    </row>
    <row r="83" spans="1:4" s="258" customFormat="1" ht="14.25" x14ac:dyDescent="0.2">
      <c r="A83" s="328" t="s">
        <v>876</v>
      </c>
      <c r="B83" s="263">
        <v>31500</v>
      </c>
      <c r="C83" s="264"/>
      <c r="D83" s="291">
        <v>0</v>
      </c>
    </row>
    <row r="84" spans="1:4" s="258" customFormat="1" ht="15" thickBot="1" x14ac:dyDescent="0.25">
      <c r="A84" s="333" t="s">
        <v>877</v>
      </c>
      <c r="B84" s="334">
        <v>30000</v>
      </c>
      <c r="C84" s="264"/>
      <c r="D84" s="267">
        <v>0</v>
      </c>
    </row>
    <row r="85" spans="1:4" s="258" customFormat="1" ht="16.5" thickTop="1" thickBot="1" x14ac:dyDescent="0.3">
      <c r="A85" s="317" t="s">
        <v>6</v>
      </c>
      <c r="B85" s="318">
        <f>SUM(B77:B84)</f>
        <v>784590</v>
      </c>
      <c r="C85" s="264"/>
      <c r="D85" s="319">
        <f>SUM(D77:D84)</f>
        <v>38522.479999999996</v>
      </c>
    </row>
    <row r="86" spans="1:4" s="258" customFormat="1" ht="15" thickTop="1" x14ac:dyDescent="0.2"/>
    <row r="87" spans="1:4" s="258" customFormat="1" ht="14.25" x14ac:dyDescent="0.2"/>
    <row r="88" spans="1:4" s="258" customFormat="1" ht="14.25" x14ac:dyDescent="0.2"/>
    <row r="89" spans="1:4" s="258" customFormat="1" ht="14.25" x14ac:dyDescent="0.2"/>
    <row r="90" spans="1:4" s="258" customFormat="1" ht="14.25" x14ac:dyDescent="0.2"/>
    <row r="91" spans="1:4" s="258" customFormat="1" ht="14.25" x14ac:dyDescent="0.2"/>
    <row r="92" spans="1:4" s="258" customFormat="1" ht="30.75" customHeight="1" x14ac:dyDescent="0.25">
      <c r="A92" s="640" t="s">
        <v>1080</v>
      </c>
      <c r="B92" s="640"/>
      <c r="C92" s="640"/>
      <c r="D92" s="640"/>
    </row>
    <row r="93" spans="1:4" s="258" customFormat="1" ht="15" customHeight="1" thickBot="1" x14ac:dyDescent="0.25">
      <c r="C93" s="280"/>
      <c r="D93" s="21" t="s">
        <v>2</v>
      </c>
    </row>
    <row r="94" spans="1:4" ht="14.25" thickTop="1" thickBot="1" x14ac:dyDescent="0.25">
      <c r="A94" s="244" t="s">
        <v>4</v>
      </c>
      <c r="B94" s="245" t="s">
        <v>5</v>
      </c>
      <c r="C94" s="38"/>
      <c r="D94" s="246" t="s">
        <v>13</v>
      </c>
    </row>
    <row r="95" spans="1:4" s="258" customFormat="1" ht="15" thickTop="1" x14ac:dyDescent="0.2">
      <c r="A95" s="326" t="s">
        <v>878</v>
      </c>
      <c r="B95" s="327">
        <v>25000</v>
      </c>
      <c r="C95" s="264"/>
      <c r="D95" s="267">
        <v>0</v>
      </c>
    </row>
    <row r="96" spans="1:4" s="258" customFormat="1" ht="14.25" x14ac:dyDescent="0.2">
      <c r="A96" s="329" t="s">
        <v>879</v>
      </c>
      <c r="B96" s="330">
        <v>25000</v>
      </c>
      <c r="C96" s="264"/>
      <c r="D96" s="267">
        <v>0</v>
      </c>
    </row>
    <row r="97" spans="1:4" s="258" customFormat="1" ht="42.75" x14ac:dyDescent="0.2">
      <c r="A97" s="328" t="s">
        <v>880</v>
      </c>
      <c r="B97" s="330">
        <v>15000</v>
      </c>
      <c r="C97" s="264"/>
      <c r="D97" s="331">
        <v>0</v>
      </c>
    </row>
    <row r="98" spans="1:4" s="258" customFormat="1" ht="28.5" x14ac:dyDescent="0.2">
      <c r="A98" s="328" t="s">
        <v>881</v>
      </c>
      <c r="B98" s="263">
        <v>25000</v>
      </c>
      <c r="C98" s="264"/>
      <c r="D98" s="332">
        <v>0</v>
      </c>
    </row>
    <row r="99" spans="1:4" s="258" customFormat="1" ht="15" thickBot="1" x14ac:dyDescent="0.25">
      <c r="A99" s="333" t="s">
        <v>882</v>
      </c>
      <c r="B99" s="334">
        <v>10000</v>
      </c>
      <c r="C99" s="264"/>
      <c r="D99" s="267">
        <v>0</v>
      </c>
    </row>
    <row r="100" spans="1:4" s="258" customFormat="1" ht="16.5" thickTop="1" thickBot="1" x14ac:dyDescent="0.3">
      <c r="A100" s="317" t="s">
        <v>6</v>
      </c>
      <c r="B100" s="318">
        <f>SUM(B95:B99)</f>
        <v>100000</v>
      </c>
      <c r="C100" s="264"/>
      <c r="D100" s="319">
        <f>SUM(D95:D99)</f>
        <v>0</v>
      </c>
    </row>
    <row r="101" spans="1:4" s="258" customFormat="1" ht="15" thickTop="1" x14ac:dyDescent="0.2"/>
    <row r="102" spans="1:4" s="258" customFormat="1" ht="30.75" customHeight="1" x14ac:dyDescent="0.25">
      <c r="A102" s="640" t="s">
        <v>1081</v>
      </c>
      <c r="B102" s="640"/>
      <c r="C102" s="640"/>
      <c r="D102" s="640"/>
    </row>
    <row r="103" spans="1:4" s="258" customFormat="1" ht="15" customHeight="1" thickBot="1" x14ac:dyDescent="0.25">
      <c r="C103" s="280"/>
      <c r="D103" s="21" t="s">
        <v>2</v>
      </c>
    </row>
    <row r="104" spans="1:4" ht="14.25" thickTop="1" thickBot="1" x14ac:dyDescent="0.25">
      <c r="A104" s="244" t="s">
        <v>4</v>
      </c>
      <c r="B104" s="245" t="s">
        <v>5</v>
      </c>
      <c r="C104" s="38"/>
      <c r="D104" s="246" t="s">
        <v>13</v>
      </c>
    </row>
    <row r="105" spans="1:4" ht="15" thickTop="1" x14ac:dyDescent="0.2">
      <c r="A105" s="326" t="s">
        <v>883</v>
      </c>
      <c r="B105" s="327">
        <v>300000</v>
      </c>
      <c r="C105" s="264"/>
      <c r="D105" s="267">
        <v>0</v>
      </c>
    </row>
    <row r="106" spans="1:4" ht="15" thickBot="1" x14ac:dyDescent="0.25">
      <c r="A106" s="328" t="s">
        <v>884</v>
      </c>
      <c r="B106" s="263">
        <v>25000</v>
      </c>
      <c r="C106" s="264"/>
      <c r="D106" s="291">
        <v>0</v>
      </c>
    </row>
    <row r="107" spans="1:4" ht="16.5" thickTop="1" thickBot="1" x14ac:dyDescent="0.3">
      <c r="A107" s="317" t="s">
        <v>885</v>
      </c>
      <c r="B107" s="318">
        <f>SUM(B105:B106)</f>
        <v>325000</v>
      </c>
      <c r="C107" s="264"/>
      <c r="D107" s="319">
        <f>SUM(D105:D106)</f>
        <v>0</v>
      </c>
    </row>
    <row r="108" spans="1:4" ht="13.5" thickTop="1" x14ac:dyDescent="0.2"/>
    <row r="110" spans="1:4" ht="15" x14ac:dyDescent="0.25">
      <c r="A110" s="643" t="s">
        <v>1082</v>
      </c>
      <c r="B110" s="644"/>
    </row>
    <row r="111" spans="1:4" s="258" customFormat="1" ht="15" customHeight="1" thickBot="1" x14ac:dyDescent="0.25">
      <c r="C111" s="280"/>
      <c r="D111" s="21" t="s">
        <v>2</v>
      </c>
    </row>
    <row r="112" spans="1:4" ht="14.25" thickTop="1" thickBot="1" x14ac:dyDescent="0.25">
      <c r="A112" s="244" t="s">
        <v>4</v>
      </c>
      <c r="B112" s="245" t="s">
        <v>5</v>
      </c>
      <c r="C112" s="38"/>
      <c r="D112" s="246" t="s">
        <v>13</v>
      </c>
    </row>
    <row r="113" spans="1:4" s="258" customFormat="1" ht="15" thickTop="1" x14ac:dyDescent="0.2">
      <c r="A113" s="326" t="s">
        <v>889</v>
      </c>
      <c r="B113" s="327">
        <v>200000</v>
      </c>
      <c r="C113" s="264"/>
      <c r="D113" s="267">
        <v>48369</v>
      </c>
    </row>
    <row r="114" spans="1:4" s="258" customFormat="1" ht="15" thickBot="1" x14ac:dyDescent="0.25">
      <c r="A114" s="328" t="s">
        <v>890</v>
      </c>
      <c r="B114" s="263">
        <v>296688</v>
      </c>
      <c r="C114" s="264"/>
      <c r="D114" s="291">
        <v>0</v>
      </c>
    </row>
    <row r="115" spans="1:4" s="258" customFormat="1" ht="16.5" thickTop="1" thickBot="1" x14ac:dyDescent="0.3">
      <c r="A115" s="317" t="s">
        <v>6</v>
      </c>
      <c r="B115" s="318">
        <f>SUM(B113:B114)</f>
        <v>496688</v>
      </c>
      <c r="C115" s="264"/>
      <c r="D115" s="319">
        <f>SUM(D113:D114)</f>
        <v>48369</v>
      </c>
    </row>
    <row r="116" spans="1:4" ht="14.25" thickTop="1" thickBot="1" x14ac:dyDescent="0.25"/>
    <row r="117" spans="1:4" ht="24.95" customHeight="1" thickTop="1" thickBot="1" x14ac:dyDescent="0.25">
      <c r="A117" s="269" t="s">
        <v>227</v>
      </c>
      <c r="B117" s="270">
        <f>B115+B107+B100+B85+B71+B41+B35+B29+B22+B12</f>
        <v>4507018</v>
      </c>
      <c r="C117" s="225"/>
      <c r="D117" s="271">
        <f>D115+D107+D100+D85+D71+D41+D35+D29</f>
        <v>91391.48</v>
      </c>
    </row>
    <row r="118" spans="1:4" ht="13.5" thickTop="1" x14ac:dyDescent="0.2">
      <c r="B118" s="247">
        <v>2327677.2000000002</v>
      </c>
      <c r="C118" s="247"/>
      <c r="D118" s="247">
        <v>566680.43999999994</v>
      </c>
    </row>
    <row r="119" spans="1:4" x14ac:dyDescent="0.2">
      <c r="B119" s="248">
        <f>B117+B118</f>
        <v>6834695.2000000002</v>
      </c>
      <c r="C119" s="247"/>
      <c r="D119" s="248">
        <f>D117+D118</f>
        <v>658071.91999999993</v>
      </c>
    </row>
  </sheetData>
  <mergeCells count="11">
    <mergeCell ref="A4:B4"/>
    <mergeCell ref="A49:B49"/>
    <mergeCell ref="A14:D14"/>
    <mergeCell ref="A24:D24"/>
    <mergeCell ref="A31:D31"/>
    <mergeCell ref="A37:D37"/>
    <mergeCell ref="A110:B110"/>
    <mergeCell ref="A52:D52"/>
    <mergeCell ref="A74:D74"/>
    <mergeCell ref="A92:D92"/>
    <mergeCell ref="A102:D102"/>
  </mergeCells>
  <pageMargins left="0.70866141732283472" right="0.70866141732283472" top="0.78740157480314965" bottom="0.78740157480314965" header="0.31496062992125984" footer="0.31496062992125984"/>
  <pageSetup paperSize="9" scale="95" firstPageNumber="252" orientation="portrait" useFirstPageNumber="1" r:id="rId1"/>
  <headerFooter>
    <oddFooter xml:space="preserve">&amp;L&amp;"Arial,Kurzíva"Zastupitelstvo Olomouckého kraje 19. 6. 2017
5.1. - Rozpočet Olomouckého kraje 2016 - závěrečný účet
Příloha č. 11: Dotace poskytnuté z rozpočtu Olomouckého kraje v roce 2016&amp;R&amp;"Arial,Kurzíva"Strana &amp;P (celkem 500)
</oddFooter>
  </headerFooter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5</vt:i4>
      </vt:variant>
    </vt:vector>
  </HeadingPairs>
  <TitlesOfParts>
    <vt:vector size="16" baseType="lpstr">
      <vt:lpstr>rekapitulace</vt:lpstr>
      <vt:lpstr>Individální dotace</vt:lpstr>
      <vt:lpstr>ORJ 03</vt:lpstr>
      <vt:lpstr>ORJ 08</vt:lpstr>
      <vt:lpstr>ORJ 09</vt:lpstr>
      <vt:lpstr>ORJ 10</vt:lpstr>
      <vt:lpstr>ORJ 11</vt:lpstr>
      <vt:lpstr>ORJ 12</vt:lpstr>
      <vt:lpstr>ORJ 14</vt:lpstr>
      <vt:lpstr>ORJ 18</vt:lpstr>
      <vt:lpstr>ORJ 99</vt:lpstr>
      <vt:lpstr>rekapitulace!Názvy_tisku</vt:lpstr>
      <vt:lpstr>'Individální dotace'!Oblast_tisku</vt:lpstr>
      <vt:lpstr>'ORJ 09'!Oblast_tisku</vt:lpstr>
      <vt:lpstr>'ORJ 11'!Oblast_tisku</vt:lpstr>
      <vt:lpstr>rekapitulace!Oblast_tisku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Balabuch Petr</cp:lastModifiedBy>
  <cp:lastPrinted>2017-06-02T09:08:43Z</cp:lastPrinted>
  <dcterms:created xsi:type="dcterms:W3CDTF">2011-03-31T06:06:24Z</dcterms:created>
  <dcterms:modified xsi:type="dcterms:W3CDTF">2017-06-02T09:08:44Z</dcterms:modified>
</cp:coreProperties>
</file>