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FV" sheetId="1" r:id="rId1"/>
  </sheets>
  <definedNames>
    <definedName name="_xlnm.Print_Area" localSheetId="0">'FV'!$A$1:$H$242</definedName>
  </definedNames>
  <calcPr fullCalcOnLoad="1"/>
</workbook>
</file>

<file path=xl/sharedStrings.xml><?xml version="1.0" encoding="utf-8"?>
<sst xmlns="http://schemas.openxmlformats.org/spreadsheetml/2006/main" count="321" uniqueCount="151">
  <si>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</si>
  <si>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</si>
  <si>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</si>
  <si>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</si>
  <si>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</si>
  <si>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</si>
  <si>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kultury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</si>
  <si>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</si>
  <si>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</si>
  <si>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</si>
  <si>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</si>
  <si>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</si>
  <si>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</si>
  <si>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</si>
  <si>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</si>
  <si>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obrany</t>
  </si>
  <si>
    <t>vráceno v průběhu roku MO</t>
  </si>
  <si>
    <t>Neinv.transfery na provoz škol</t>
  </si>
  <si>
    <t>Finanční vypořádání s Ministerstvem životního prostředí</t>
  </si>
  <si>
    <t>vráceno v průběhu roku MŽP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</si>
  <si>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</si>
  <si>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</si>
  <si>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</si>
  <si>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</si>
  <si>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</si>
  <si>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</si>
  <si>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</si>
  <si>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</si>
  <si>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</si>
  <si>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</si>
  <si>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07131</t>
  </si>
  <si>
    <t>Finanční vypořádání s Ministerstvem vnitra</t>
  </si>
  <si>
    <t>vráceno v průběhu roku MV</t>
  </si>
  <si>
    <t>Podpora koordinátorů romských poradců</t>
  </si>
  <si>
    <t>04001</t>
  </si>
  <si>
    <t>Ministerstvo financí</t>
  </si>
  <si>
    <t>Podpora terénní sociální práce</t>
  </si>
  <si>
    <t>04428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</si>
  <si>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</si>
  <si>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</si>
  <si>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Dotace na výsadbu melioračních dřevin</t>
  </si>
  <si>
    <t>Dotace na činnost odb. lesního hospodáře</t>
  </si>
  <si>
    <t>Asistenti pedagogů v soukr. a církevních</t>
  </si>
  <si>
    <t>spec. školách</t>
  </si>
  <si>
    <t>Asistenti pedagogů pro děti, žáky a studenty</t>
  </si>
  <si>
    <t>se sociálním znevýhodněním</t>
  </si>
  <si>
    <t>Finanční vypořádání s Ministerstvem dopravy</t>
  </si>
  <si>
    <t>vráceno v průběhu roku MD</t>
  </si>
  <si>
    <t>27355</t>
  </si>
  <si>
    <t>Program prevence kriminality</t>
  </si>
  <si>
    <t>Zabránění vzniku a šíření TBC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</si>
  <si>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</si>
  <si>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</si>
  <si>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</si>
  <si>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</si>
  <si>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</si>
  <si>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</si>
  <si>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Ministerstvo vnitra</t>
  </si>
  <si>
    <t>Finanční vypořádání s Ministerstvem průmyslu a obchodu</t>
  </si>
  <si>
    <t>Činnost jednotných kontaktních míst</t>
  </si>
  <si>
    <t>vráceno v průběhu roku MPO</t>
  </si>
  <si>
    <t>Vratky do SR:</t>
  </si>
  <si>
    <t>Účet OŠMT:</t>
  </si>
  <si>
    <t>vráceno v průběhu roku MZdr.</t>
  </si>
  <si>
    <t xml:space="preserve"> </t>
  </si>
  <si>
    <t>Vybavení škol - kompen. a rehab. pomůcky</t>
  </si>
  <si>
    <t>Program protidrogové politiky</t>
  </si>
  <si>
    <t xml:space="preserve">UZ   4001 Podpora koordinátorů rom. poradců  </t>
  </si>
  <si>
    <t>Excelence středních škol</t>
  </si>
  <si>
    <t>a) Obce Olomouckého kraje</t>
  </si>
  <si>
    <t>Financování připravenosti poskytovatele</t>
  </si>
  <si>
    <t>zdrav. záchranné služby na řešení mimořád-</t>
  </si>
  <si>
    <t>Podpora zavádění diagnostických nástrojů</t>
  </si>
  <si>
    <t>Podpora odborného vzdělávání</t>
  </si>
  <si>
    <t>UZ 33155  Soukromé školy</t>
  </si>
  <si>
    <t>Transfery na SP zřiz. zařízení pro děti vyžadující okamžitou pomoc</t>
  </si>
  <si>
    <t xml:space="preserve">Soutěže </t>
  </si>
  <si>
    <t>Přímé náklady na vzdělávání</t>
  </si>
  <si>
    <t>Program soc. prevence a prev. kriminality</t>
  </si>
  <si>
    <t>ISO D Preventivní ochrana před vlivy prostředí</t>
  </si>
  <si>
    <t>29015</t>
  </si>
  <si>
    <t>29096</t>
  </si>
  <si>
    <t>Volby do zastupitelstev obcí</t>
  </si>
  <si>
    <t>Podpora školních psychologů, speciálních</t>
  </si>
  <si>
    <t>UZ 98074 Volby do zastupitelstev obcí</t>
  </si>
  <si>
    <t>Program podpory vzdělávání nár. menšin</t>
  </si>
  <si>
    <t>Zvýšení platů pracovníků reg. školství</t>
  </si>
  <si>
    <t xml:space="preserve">Volby do zastupitelstev obcí </t>
  </si>
  <si>
    <t xml:space="preserve">b) Obce Olomouckého kraje </t>
  </si>
  <si>
    <t>Příspěvek na výkon soc. práce</t>
  </si>
  <si>
    <t>Úhrada inv. nákladů na zprac. osnov</t>
  </si>
  <si>
    <t>Podpora implementace Etické výchovy</t>
  </si>
  <si>
    <t>Financování připravenosti poskytovatele zdrav.záchranné služby na řešení mimořádných událostí a krizových situací - inv.</t>
  </si>
  <si>
    <t>ných událostí a krizových situací - neinv.</t>
  </si>
  <si>
    <t>Neinv. nedávkové transfery - soc. služby</t>
  </si>
  <si>
    <t>UZ 13015 Příspěvek na výkon soc. práce</t>
  </si>
  <si>
    <t>Dotace na zajištění bydlení azylantům</t>
  </si>
  <si>
    <t>Příspěvek na ztrátu dopravce z provozu veřejné osobní drážní dopravy</t>
  </si>
  <si>
    <t xml:space="preserve">Podpora obnovy kulturních památek prostřednictvím obcí s rozš. působností </t>
  </si>
  <si>
    <t>Podpora logopedické prevence v předškolním vzdělávání</t>
  </si>
  <si>
    <t>Spolupráce s franc., vlámskými a španělskými školami</t>
  </si>
  <si>
    <t>Náhrada škody způsobená chrán. živočichy</t>
  </si>
  <si>
    <t>Úhrada nákladů za likvidaci nepouž. léčiv</t>
  </si>
  <si>
    <t>Rozvojový program pro děti - cizince</t>
  </si>
  <si>
    <t>Dotace dvojjazyč. gymnáziím s výukou franc.</t>
  </si>
  <si>
    <t>pedagogů a metodiků - specialistů</t>
  </si>
  <si>
    <t>Bezplatná příprava dětí azylantů - jiného členského státu EU</t>
  </si>
  <si>
    <t>Veřejné informační služby knihoven - neinv.</t>
  </si>
  <si>
    <t>UZ 33353  Finan. regionálního školství</t>
  </si>
  <si>
    <t>poskytnuto                         k 31.12.2016</t>
  </si>
  <si>
    <t>použito                               k 31.12.2016</t>
  </si>
  <si>
    <t>zůstatek na účtě Olomouckého kraje k 31.12.2016</t>
  </si>
  <si>
    <t>poukázáno od příspěvkových organizací v roce 2017</t>
  </si>
  <si>
    <t>poukázáno od obcí  v roce 2017</t>
  </si>
  <si>
    <t>poukázáno od příspěvkových orgranizací v roce 2017</t>
  </si>
  <si>
    <t>poukázáno od obcí    v roce 2017</t>
  </si>
  <si>
    <t>poukázáno od příspěvkových  orgranizací, obcí      v roce 2017</t>
  </si>
  <si>
    <t>poukázáno od obcí v roce 2017</t>
  </si>
  <si>
    <t>poukázáno od obcí   v roce 2017</t>
  </si>
  <si>
    <t>poukázáno od dopravců v roce 2017</t>
  </si>
  <si>
    <t>poukázáno od příspěvkových organizací, obcí        v roce 2017</t>
  </si>
  <si>
    <t>Podpora standardizovaných veř. služeb muzeí a galerií</t>
  </si>
  <si>
    <t>ISO A Zabezpečení objektů - inv.</t>
  </si>
  <si>
    <t>Dotace na podporu samosprávy v oblasti stárnutí</t>
  </si>
  <si>
    <t xml:space="preserve">UZ 13016 Dotace na podporu samosprávy v oblasti stárnutí </t>
  </si>
  <si>
    <t>UZ 98193 Volby do 1/3 Senátu Parlamentu ČR a zastupi-</t>
  </si>
  <si>
    <t xml:space="preserve">                  telstev  krajů </t>
  </si>
  <si>
    <t>Naplňování Koncepce podpory mládeže na krajské úrovni</t>
  </si>
  <si>
    <t>Excelence základních škol</t>
  </si>
  <si>
    <t>Přímé náklady na vzdělávání+sportovní gymnázia</t>
  </si>
  <si>
    <t>Dotace na chod obce</t>
  </si>
  <si>
    <t>Dotace pro JSDH obcí</t>
  </si>
  <si>
    <t>Oprava přelivu mezi rybníky Horní a Dolní Polom</t>
  </si>
  <si>
    <t xml:space="preserve">Rozvoj výukových kapacit MŠ a ZŠ  </t>
  </si>
  <si>
    <t>Prevence rizikového chování</t>
  </si>
  <si>
    <t>Vzdělávání v jazycích národnostních menšin</t>
  </si>
  <si>
    <t>Podpora materiálně technické základny sportu</t>
  </si>
  <si>
    <t xml:space="preserve">Rozvoj výukových kapacit MŠ a ZŠ </t>
  </si>
  <si>
    <t>Veřejné informační služby knihoven - inv.</t>
  </si>
  <si>
    <t>Ministerstvo zemědělství</t>
  </si>
  <si>
    <t>Příspěvek na ekolog. a k přírodě šetrné technologie</t>
  </si>
  <si>
    <t>Příspěvek na podporu ohrožených druhů zvířat</t>
  </si>
  <si>
    <t>Dotace na výkon činnosti obcí s rozšířenou působností v oblasti sociálně-právní ochrany dětí</t>
  </si>
  <si>
    <t>Volby do zast. krajů a 1/3 Senátu Parlamentu ČR</t>
  </si>
  <si>
    <t xml:space="preserve">UZ 13013 "OP Zaměstnanost" se vypořádává až po ukončení projektu </t>
  </si>
  <si>
    <t>UZ 33063  "OP Výzkum, vývoj a vzdělávání"  se vypořádává až po ukončení projektu</t>
  </si>
  <si>
    <t>Ministerstvo školství, mládeže a tělovýchovy</t>
  </si>
  <si>
    <t>10. Vyúčtování finančních vztahů ke státnímu rozpočtu za rok 2016</t>
  </si>
  <si>
    <t>Podpora org.a ukončení stř. vzdělání - mat. zkouškou</t>
  </si>
  <si>
    <t>Podpora navýšení kapacit ve škol. poraden. zařízeních</t>
  </si>
  <si>
    <t xml:space="preserve">Dotace pro Moravskou filharmonii a Moravské divadlo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</si>
</sst>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" fontId="4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4" fontId="2" fillId="35" borderId="0" xfId="0" applyNumberFormat="1" applyFont="1" applyFill="1" applyAlignment="1">
      <alignment/>
    </xf>
    <xf numFmtId="0" fontId="0" fillId="34" borderId="11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4" xfId="0" applyFont="1" applyFill="1" applyBorder="1" applyAlignment="1">
      <alignment horizontal="left" vertical="justify"/>
    </xf>
    <xf numFmtId="0" fontId="0" fillId="34" borderId="1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2" fillId="36" borderId="0" xfId="0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vertical="center"/>
    </xf>
    <xf numFmtId="4" fontId="0" fillId="36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6" borderId="14" xfId="0" applyFont="1" applyFill="1" applyBorder="1" applyAlignment="1">
      <alignment vertical="center" wrapText="1"/>
    </xf>
    <xf numFmtId="0" fontId="0" fillId="36" borderId="13" xfId="0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horizontal="right" vertical="center"/>
    </xf>
    <xf numFmtId="0" fontId="0" fillId="36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top"/>
    </xf>
    <xf numFmtId="4" fontId="0" fillId="36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13" xfId="0" applyFont="1" applyFill="1" applyBorder="1" applyAlignment="1">
      <alignment vertical="center"/>
    </xf>
    <xf numFmtId="4" fontId="0" fillId="0" borderId="14" xfId="0" applyNumberForma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4" fontId="0" fillId="0" borderId="16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9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showGridLines="0" tabSelected="1" view="pageBreakPreview" zoomScaleNormal="90" zoomScaleSheetLayoutView="100" zoomScalePageLayoutView="0" workbookViewId="0" topLeftCell="A130">
      <selection activeCell="K231" sqref="K231"/>
    </sheetView>
  </sheetViews>
  <sheetFormatPr defaultColWidth="9.140625" defaultRowHeight="12.75"/>
  <cols>
    <col min="1" max="1" width="46.85156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5.421875" style="0" customWidth="1"/>
    <col min="8" max="8" width="19.28125" style="0" customWidth="1"/>
    <col min="9" max="9" width="11.00390625" style="0" bestFit="1" customWidth="1"/>
  </cols>
  <sheetData>
    <row r="1" spans="1:8" s="109" customFormat="1" ht="15.75">
      <c r="A1" s="110" t="s">
        <v>147</v>
      </c>
      <c r="B1" s="111"/>
      <c r="C1" s="111"/>
      <c r="D1" s="111"/>
      <c r="E1" s="111"/>
      <c r="F1" s="111"/>
      <c r="G1" s="111"/>
      <c r="H1" s="111"/>
    </row>
    <row r="2" s="107" customFormat="1" ht="15">
      <c r="A2" s="106" t="s">
        <v>28</v>
      </c>
    </row>
    <row r="3" s="107" customFormat="1" ht="15">
      <c r="A3" s="14" t="s">
        <v>22</v>
      </c>
    </row>
    <row r="4" spans="1:8" ht="48">
      <c r="A4" s="1" t="s">
        <v>0</v>
      </c>
      <c r="B4" s="2" t="s">
        <v>1</v>
      </c>
      <c r="C4" s="3" t="s">
        <v>109</v>
      </c>
      <c r="D4" s="3" t="s">
        <v>110</v>
      </c>
      <c r="E4" s="3" t="s">
        <v>29</v>
      </c>
      <c r="F4" s="3" t="s">
        <v>111</v>
      </c>
      <c r="G4" s="3" t="s">
        <v>112</v>
      </c>
      <c r="H4" s="3" t="s">
        <v>2</v>
      </c>
    </row>
    <row r="5" spans="1:8" ht="12.75">
      <c r="A5" s="39" t="s">
        <v>33</v>
      </c>
      <c r="B5" s="42" t="s">
        <v>34</v>
      </c>
      <c r="C5" s="28">
        <v>444020</v>
      </c>
      <c r="D5" s="28">
        <v>440347.42</v>
      </c>
      <c r="E5" s="28">
        <v>0</v>
      </c>
      <c r="F5" s="29">
        <v>3672.58</v>
      </c>
      <c r="G5" s="28">
        <v>0</v>
      </c>
      <c r="H5" s="28">
        <v>3672.58</v>
      </c>
    </row>
    <row r="6" spans="1:8" ht="15">
      <c r="A6" s="118" t="s">
        <v>4</v>
      </c>
      <c r="B6" s="119"/>
      <c r="C6" s="13">
        <f aca="true" t="shared" si="0" ref="C6:H6">SUM(C5:C5)</f>
        <v>444020</v>
      </c>
      <c r="D6" s="13">
        <f t="shared" si="0"/>
        <v>440347.42</v>
      </c>
      <c r="E6" s="13">
        <f t="shared" si="0"/>
        <v>0</v>
      </c>
      <c r="F6" s="13">
        <f t="shared" si="0"/>
        <v>3672.58</v>
      </c>
      <c r="G6" s="13">
        <f t="shared" si="0"/>
        <v>0</v>
      </c>
      <c r="H6" s="13">
        <f t="shared" si="0"/>
        <v>3672.58</v>
      </c>
    </row>
    <row r="7" s="109" customFormat="1" ht="15.75">
      <c r="A7" s="108"/>
    </row>
    <row r="8" s="107" customFormat="1" ht="15">
      <c r="A8" s="14" t="s">
        <v>23</v>
      </c>
    </row>
    <row r="9" spans="1:8" ht="48">
      <c r="A9" s="1" t="s">
        <v>0</v>
      </c>
      <c r="B9" s="2" t="s">
        <v>1</v>
      </c>
      <c r="C9" s="3" t="s">
        <v>109</v>
      </c>
      <c r="D9" s="3" t="s">
        <v>110</v>
      </c>
      <c r="E9" s="3" t="s">
        <v>29</v>
      </c>
      <c r="F9" s="3" t="s">
        <v>111</v>
      </c>
      <c r="G9" s="3" t="s">
        <v>113</v>
      </c>
      <c r="H9" s="3" t="s">
        <v>2</v>
      </c>
    </row>
    <row r="10" spans="1:8" ht="12.75">
      <c r="A10" s="39" t="s">
        <v>36</v>
      </c>
      <c r="B10" s="42" t="s">
        <v>37</v>
      </c>
      <c r="C10" s="28">
        <v>675000</v>
      </c>
      <c r="D10" s="28">
        <v>667465</v>
      </c>
      <c r="E10" s="28">
        <v>0</v>
      </c>
      <c r="F10" s="29">
        <v>0</v>
      </c>
      <c r="G10" s="28">
        <v>7535</v>
      </c>
      <c r="H10" s="28">
        <v>7535</v>
      </c>
    </row>
    <row r="11" spans="1:8" ht="15">
      <c r="A11" s="118" t="s">
        <v>4</v>
      </c>
      <c r="B11" s="119"/>
      <c r="C11" s="13">
        <f aca="true" t="shared" si="1" ref="C11:H11">SUM(C10:C10)</f>
        <v>675000</v>
      </c>
      <c r="D11" s="13">
        <f t="shared" si="1"/>
        <v>667465</v>
      </c>
      <c r="E11" s="13">
        <f t="shared" si="1"/>
        <v>0</v>
      </c>
      <c r="F11" s="13">
        <f t="shared" si="1"/>
        <v>0</v>
      </c>
      <c r="G11" s="13">
        <f t="shared" si="1"/>
        <v>7535</v>
      </c>
      <c r="H11" s="13">
        <f t="shared" si="1"/>
        <v>7535</v>
      </c>
    </row>
    <row r="13" s="107" customFormat="1" ht="15">
      <c r="A13" s="106" t="s">
        <v>15</v>
      </c>
    </row>
    <row r="14" s="107" customFormat="1" ht="15">
      <c r="A14" s="14" t="s">
        <v>22</v>
      </c>
    </row>
    <row r="15" spans="1:8" ht="48">
      <c r="A15" s="1" t="s">
        <v>0</v>
      </c>
      <c r="B15" s="2" t="s">
        <v>1</v>
      </c>
      <c r="C15" s="3" t="s">
        <v>109</v>
      </c>
      <c r="D15" s="3" t="s">
        <v>110</v>
      </c>
      <c r="E15" s="3" t="s">
        <v>16</v>
      </c>
      <c r="F15" s="3" t="s">
        <v>111</v>
      </c>
      <c r="G15" s="3" t="s">
        <v>112</v>
      </c>
      <c r="H15" s="3" t="s">
        <v>2</v>
      </c>
    </row>
    <row r="16" spans="1:8" ht="12.75">
      <c r="A16" s="40" t="s">
        <v>17</v>
      </c>
      <c r="B16" s="43" t="s">
        <v>30</v>
      </c>
      <c r="C16" s="7">
        <v>1900000</v>
      </c>
      <c r="D16" s="7">
        <v>1900000</v>
      </c>
      <c r="E16" s="7">
        <v>0</v>
      </c>
      <c r="F16" s="8">
        <v>0</v>
      </c>
      <c r="G16" s="7">
        <v>0</v>
      </c>
      <c r="H16" s="7">
        <v>0</v>
      </c>
    </row>
    <row r="17" spans="1:8" ht="15">
      <c r="A17" s="118" t="s">
        <v>4</v>
      </c>
      <c r="B17" s="119"/>
      <c r="C17" s="13">
        <f aca="true" t="shared" si="2" ref="C17:H17">SUM(C16:C16)</f>
        <v>1900000</v>
      </c>
      <c r="D17" s="13">
        <f t="shared" si="2"/>
        <v>1900000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</row>
    <row r="18" ht="8.25" customHeight="1"/>
    <row r="19" s="109" customFormat="1" ht="15.75">
      <c r="A19" s="108" t="s">
        <v>7</v>
      </c>
    </row>
    <row r="20" s="107" customFormat="1" ht="15" customHeight="1">
      <c r="A20" s="14" t="s">
        <v>22</v>
      </c>
    </row>
    <row r="21" spans="1:8" s="4" customFormat="1" ht="48">
      <c r="A21" s="1" t="s">
        <v>0</v>
      </c>
      <c r="B21" s="2" t="s">
        <v>1</v>
      </c>
      <c r="C21" s="3" t="s">
        <v>109</v>
      </c>
      <c r="D21" s="3" t="s">
        <v>110</v>
      </c>
      <c r="E21" s="3" t="s">
        <v>11</v>
      </c>
      <c r="F21" s="3" t="s">
        <v>111</v>
      </c>
      <c r="G21" s="102" t="s">
        <v>112</v>
      </c>
      <c r="H21" s="3" t="s">
        <v>2</v>
      </c>
    </row>
    <row r="22" spans="1:8" s="4" customFormat="1" ht="12.75">
      <c r="A22" s="67" t="s">
        <v>82</v>
      </c>
      <c r="B22" s="23">
        <v>98074</v>
      </c>
      <c r="C22" s="24">
        <v>30000</v>
      </c>
      <c r="D22" s="24">
        <v>4972.95</v>
      </c>
      <c r="E22" s="24">
        <v>0</v>
      </c>
      <c r="F22" s="25">
        <v>25027.05</v>
      </c>
      <c r="G22" s="24">
        <v>0</v>
      </c>
      <c r="H22" s="24">
        <v>25027.05</v>
      </c>
    </row>
    <row r="23" spans="1:8" s="4" customFormat="1" ht="15" customHeight="1">
      <c r="A23" s="61" t="s">
        <v>143</v>
      </c>
      <c r="B23" s="23">
        <v>98193</v>
      </c>
      <c r="C23" s="24">
        <v>100000</v>
      </c>
      <c r="D23" s="24">
        <v>50225.08</v>
      </c>
      <c r="E23" s="24">
        <v>0</v>
      </c>
      <c r="F23" s="25">
        <v>49774.92</v>
      </c>
      <c r="G23" s="24">
        <v>0</v>
      </c>
      <c r="H23" s="24">
        <v>49774.92</v>
      </c>
    </row>
    <row r="24" spans="1:8" s="18" customFormat="1" ht="14.25" customHeight="1">
      <c r="A24" s="101" t="s">
        <v>101</v>
      </c>
      <c r="B24" s="49">
        <v>98278</v>
      </c>
      <c r="C24" s="20">
        <v>205033</v>
      </c>
      <c r="D24" s="20">
        <v>205033</v>
      </c>
      <c r="E24" s="20">
        <v>0</v>
      </c>
      <c r="F24" s="21">
        <v>0</v>
      </c>
      <c r="G24" s="20">
        <v>0</v>
      </c>
      <c r="H24" s="20">
        <v>0</v>
      </c>
    </row>
    <row r="25" spans="1:8" s="17" customFormat="1" ht="14.25" customHeight="1">
      <c r="A25" s="56" t="s">
        <v>102</v>
      </c>
      <c r="B25" s="50">
        <v>98297</v>
      </c>
      <c r="C25" s="93">
        <v>785495.08</v>
      </c>
      <c r="D25" s="20">
        <v>785495.08</v>
      </c>
      <c r="E25" s="20">
        <v>0</v>
      </c>
      <c r="F25" s="21">
        <v>0</v>
      </c>
      <c r="G25" s="20">
        <v>0</v>
      </c>
      <c r="H25" s="20">
        <v>0</v>
      </c>
    </row>
    <row r="26" spans="1:8" s="18" customFormat="1" ht="14.25" customHeight="1">
      <c r="A26" s="44" t="s">
        <v>50</v>
      </c>
      <c r="B26" s="51">
        <v>98335</v>
      </c>
      <c r="C26" s="31">
        <v>1887032.47</v>
      </c>
      <c r="D26" s="31">
        <v>1887032.47</v>
      </c>
      <c r="E26" s="31">
        <v>0</v>
      </c>
      <c r="F26" s="32">
        <v>0</v>
      </c>
      <c r="G26" s="31">
        <v>0</v>
      </c>
      <c r="H26" s="31">
        <v>0</v>
      </c>
    </row>
    <row r="27" spans="1:8" s="14" customFormat="1" ht="15">
      <c r="A27" s="118" t="s">
        <v>4</v>
      </c>
      <c r="B27" s="119"/>
      <c r="C27" s="13">
        <f aca="true" t="shared" si="3" ref="C27:H27">SUM(C22:C26)</f>
        <v>3007560.55</v>
      </c>
      <c r="D27" s="13">
        <f t="shared" si="3"/>
        <v>2932758.58</v>
      </c>
      <c r="E27" s="13">
        <f t="shared" si="3"/>
        <v>0</v>
      </c>
      <c r="F27" s="13">
        <f t="shared" si="3"/>
        <v>74801.97</v>
      </c>
      <c r="G27" s="13">
        <f t="shared" si="3"/>
        <v>0</v>
      </c>
      <c r="H27" s="13">
        <f t="shared" si="3"/>
        <v>74801.97</v>
      </c>
    </row>
    <row r="28" spans="1:8" s="14" customFormat="1" ht="15">
      <c r="A28" s="96"/>
      <c r="B28" s="63"/>
      <c r="C28" s="64"/>
      <c r="D28" s="64"/>
      <c r="E28" s="64"/>
      <c r="F28" s="64"/>
      <c r="G28" s="64"/>
      <c r="H28" s="64"/>
    </row>
    <row r="29" s="107" customFormat="1" ht="15">
      <c r="A29" s="14" t="s">
        <v>23</v>
      </c>
    </row>
    <row r="30" spans="1:8" ht="48">
      <c r="A30" s="1" t="s">
        <v>0</v>
      </c>
      <c r="B30" s="2" t="s">
        <v>1</v>
      </c>
      <c r="C30" s="3" t="s">
        <v>109</v>
      </c>
      <c r="D30" s="3" t="s">
        <v>110</v>
      </c>
      <c r="E30" s="3" t="s">
        <v>11</v>
      </c>
      <c r="F30" s="3" t="s">
        <v>111</v>
      </c>
      <c r="G30" s="3" t="s">
        <v>113</v>
      </c>
      <c r="H30" s="3" t="s">
        <v>2</v>
      </c>
    </row>
    <row r="31" spans="1:8" ht="12.75" customHeight="1">
      <c r="A31" s="61" t="s">
        <v>87</v>
      </c>
      <c r="B31" s="27">
        <v>98074</v>
      </c>
      <c r="C31" s="24">
        <v>130000</v>
      </c>
      <c r="D31" s="24">
        <v>71898.83</v>
      </c>
      <c r="E31" s="24">
        <v>0</v>
      </c>
      <c r="F31" s="25">
        <v>0</v>
      </c>
      <c r="G31" s="24">
        <f>C31-D31</f>
        <v>58101.17</v>
      </c>
      <c r="H31" s="24">
        <v>58101.17</v>
      </c>
    </row>
    <row r="32" spans="1:8" ht="12.75" customHeight="1">
      <c r="A32" s="61" t="s">
        <v>130</v>
      </c>
      <c r="B32" s="23">
        <v>98116</v>
      </c>
      <c r="C32" s="24">
        <v>10100000</v>
      </c>
      <c r="D32" s="24">
        <v>10100000</v>
      </c>
      <c r="E32" s="24">
        <v>0</v>
      </c>
      <c r="F32" s="25">
        <v>0</v>
      </c>
      <c r="G32" s="24">
        <v>0</v>
      </c>
      <c r="H32" s="24">
        <v>0</v>
      </c>
    </row>
    <row r="33" spans="1:8" ht="12.75" customHeight="1">
      <c r="A33" s="61" t="s">
        <v>143</v>
      </c>
      <c r="B33" s="70">
        <v>98193</v>
      </c>
      <c r="C33" s="24">
        <v>25350000</v>
      </c>
      <c r="D33" s="24">
        <v>21664090.94</v>
      </c>
      <c r="E33" s="24">
        <v>0</v>
      </c>
      <c r="F33" s="25">
        <v>0</v>
      </c>
      <c r="G33" s="24">
        <f>C33-D33</f>
        <v>3685909.0599999987</v>
      </c>
      <c r="H33" s="24">
        <v>3685909.06</v>
      </c>
    </row>
    <row r="34" spans="1:8" ht="15">
      <c r="A34" s="118" t="s">
        <v>4</v>
      </c>
      <c r="B34" s="119"/>
      <c r="C34" s="13">
        <f aca="true" t="shared" si="4" ref="C34:H34">SUM(C31:C33)</f>
        <v>35580000</v>
      </c>
      <c r="D34" s="13">
        <f t="shared" si="4"/>
        <v>31835989.770000003</v>
      </c>
      <c r="E34" s="13">
        <f t="shared" si="4"/>
        <v>0</v>
      </c>
      <c r="F34" s="13">
        <f t="shared" si="4"/>
        <v>0</v>
      </c>
      <c r="G34" s="13">
        <f t="shared" si="4"/>
        <v>3744010.2299999986</v>
      </c>
      <c r="H34" s="13">
        <f t="shared" si="4"/>
        <v>3744010.23</v>
      </c>
    </row>
    <row r="35" ht="12.75">
      <c r="A35" s="99"/>
    </row>
    <row r="36" s="107" customFormat="1" ht="27.75" customHeight="1">
      <c r="A36" s="106" t="s">
        <v>26</v>
      </c>
    </row>
    <row r="37" s="107" customFormat="1" ht="15">
      <c r="A37" s="14" t="s">
        <v>22</v>
      </c>
    </row>
    <row r="38" spans="1:8" ht="48">
      <c r="A38" s="1" t="s">
        <v>0</v>
      </c>
      <c r="B38" s="2" t="s">
        <v>1</v>
      </c>
      <c r="C38" s="3" t="s">
        <v>109</v>
      </c>
      <c r="D38" s="3" t="s">
        <v>110</v>
      </c>
      <c r="E38" s="3" t="s">
        <v>27</v>
      </c>
      <c r="F38" s="3" t="s">
        <v>111</v>
      </c>
      <c r="G38" s="3" t="s">
        <v>114</v>
      </c>
      <c r="H38" s="3" t="s">
        <v>2</v>
      </c>
    </row>
    <row r="39" spans="1:8" ht="12.75" customHeight="1">
      <c r="A39" s="81" t="s">
        <v>94</v>
      </c>
      <c r="B39" s="90">
        <v>13305</v>
      </c>
      <c r="C39" s="82">
        <v>694903500</v>
      </c>
      <c r="D39" s="82">
        <v>694865500</v>
      </c>
      <c r="E39" s="82">
        <v>0</v>
      </c>
      <c r="F39" s="92">
        <v>0</v>
      </c>
      <c r="G39" s="82">
        <v>38000</v>
      </c>
      <c r="H39" s="82">
        <v>38000</v>
      </c>
    </row>
    <row r="40" spans="1:8" ht="24.75" customHeight="1">
      <c r="A40" s="54" t="s">
        <v>75</v>
      </c>
      <c r="B40" s="23">
        <v>13307</v>
      </c>
      <c r="C40" s="73">
        <v>8900000</v>
      </c>
      <c r="D40" s="73">
        <v>7710200</v>
      </c>
      <c r="E40" s="24">
        <v>0</v>
      </c>
      <c r="F40" s="25">
        <v>1189800</v>
      </c>
      <c r="G40" s="24">
        <v>0</v>
      </c>
      <c r="H40" s="24">
        <v>1189800</v>
      </c>
    </row>
    <row r="41" spans="1:8" ht="12.75" customHeight="1">
      <c r="A41" s="79" t="s">
        <v>89</v>
      </c>
      <c r="B41" s="72">
        <v>13015</v>
      </c>
      <c r="C41" s="80">
        <v>1313000</v>
      </c>
      <c r="D41" s="73">
        <v>871938.49</v>
      </c>
      <c r="E41" s="24">
        <v>0</v>
      </c>
      <c r="F41" s="25">
        <v>441061.51</v>
      </c>
      <c r="G41" s="24">
        <v>0</v>
      </c>
      <c r="H41" s="24">
        <v>441061.51</v>
      </c>
    </row>
    <row r="42" spans="1:8" ht="12.75" customHeight="1">
      <c r="A42" s="79" t="s">
        <v>123</v>
      </c>
      <c r="B42" s="72">
        <v>13016</v>
      </c>
      <c r="C42" s="80">
        <v>621000</v>
      </c>
      <c r="D42" s="73">
        <v>613159.64</v>
      </c>
      <c r="E42" s="24">
        <v>0</v>
      </c>
      <c r="F42" s="25">
        <v>7840.36</v>
      </c>
      <c r="G42" s="24">
        <v>0</v>
      </c>
      <c r="H42" s="24">
        <v>7840.36</v>
      </c>
    </row>
    <row r="43" spans="1:8" ht="15">
      <c r="A43" s="118" t="s">
        <v>4</v>
      </c>
      <c r="B43" s="119"/>
      <c r="C43" s="13">
        <f aca="true" t="shared" si="5" ref="C43:H43">SUM(C39:C42)</f>
        <v>705737500</v>
      </c>
      <c r="D43" s="13">
        <f t="shared" si="5"/>
        <v>704060798.13</v>
      </c>
      <c r="E43" s="13">
        <f t="shared" si="5"/>
        <v>0</v>
      </c>
      <c r="F43" s="13">
        <f t="shared" si="5"/>
        <v>1638701.87</v>
      </c>
      <c r="G43" s="13">
        <f t="shared" si="5"/>
        <v>38000</v>
      </c>
      <c r="H43" s="13">
        <f t="shared" si="5"/>
        <v>1676701.87</v>
      </c>
    </row>
    <row r="44" spans="1:3" ht="12.75">
      <c r="A44" s="91" t="s">
        <v>38</v>
      </c>
      <c r="C44" s="16"/>
    </row>
    <row r="45" spans="1:8" ht="15">
      <c r="A45" s="45" t="s">
        <v>144</v>
      </c>
      <c r="B45" s="34"/>
      <c r="C45" s="30"/>
      <c r="D45" s="30"/>
      <c r="E45" s="30"/>
      <c r="F45" s="30"/>
      <c r="G45" s="30"/>
      <c r="H45" s="30"/>
    </row>
    <row r="46" ht="12.75">
      <c r="C46" s="16"/>
    </row>
    <row r="47" ht="12.75">
      <c r="C47" s="16"/>
    </row>
    <row r="48" s="107" customFormat="1" ht="15">
      <c r="A48" s="14" t="s">
        <v>88</v>
      </c>
    </row>
    <row r="49" spans="1:8" ht="48">
      <c r="A49" s="1" t="s">
        <v>0</v>
      </c>
      <c r="B49" s="2" t="s">
        <v>1</v>
      </c>
      <c r="C49" s="3" t="s">
        <v>109</v>
      </c>
      <c r="D49" s="3" t="s">
        <v>110</v>
      </c>
      <c r="E49" s="3" t="s">
        <v>27</v>
      </c>
      <c r="F49" s="3" t="s">
        <v>111</v>
      </c>
      <c r="G49" s="3" t="s">
        <v>115</v>
      </c>
      <c r="H49" s="3" t="s">
        <v>2</v>
      </c>
    </row>
    <row r="50" spans="1:8" ht="25.5" customHeight="1">
      <c r="A50" s="79" t="s">
        <v>142</v>
      </c>
      <c r="B50" s="72">
        <v>13011</v>
      </c>
      <c r="C50" s="74">
        <v>69966940</v>
      </c>
      <c r="D50" s="74">
        <v>67114749.41</v>
      </c>
      <c r="E50" s="74">
        <v>1500000</v>
      </c>
      <c r="F50" s="74">
        <v>0</v>
      </c>
      <c r="G50" s="74">
        <f>C50-D50-E50</f>
        <v>1352190.5900000036</v>
      </c>
      <c r="H50" s="74">
        <v>1352190.59</v>
      </c>
    </row>
    <row r="51" spans="1:8" ht="12.75" customHeight="1">
      <c r="A51" s="79" t="s">
        <v>89</v>
      </c>
      <c r="B51" s="72">
        <v>13015</v>
      </c>
      <c r="C51" s="74">
        <v>20422500</v>
      </c>
      <c r="D51" s="74">
        <v>20231699.17</v>
      </c>
      <c r="E51" s="74">
        <v>0</v>
      </c>
      <c r="F51" s="74">
        <v>0</v>
      </c>
      <c r="G51" s="74">
        <f>C51-D51</f>
        <v>190800.8299999982</v>
      </c>
      <c r="H51" s="74">
        <v>190800.83</v>
      </c>
    </row>
    <row r="52" spans="1:8" ht="15">
      <c r="A52" s="118" t="s">
        <v>4</v>
      </c>
      <c r="B52" s="119"/>
      <c r="C52" s="13">
        <f aca="true" t="shared" si="6" ref="C52:H52">SUM(C50:C51)</f>
        <v>90389440</v>
      </c>
      <c r="D52" s="13">
        <f t="shared" si="6"/>
        <v>87346448.58</v>
      </c>
      <c r="E52" s="13">
        <f t="shared" si="6"/>
        <v>1500000</v>
      </c>
      <c r="F52" s="13">
        <f t="shared" si="6"/>
        <v>0</v>
      </c>
      <c r="G52" s="13">
        <f t="shared" si="6"/>
        <v>1542991.4200000018</v>
      </c>
      <c r="H52" s="13">
        <f t="shared" si="6"/>
        <v>1542991.4200000002</v>
      </c>
    </row>
    <row r="53" spans="1:3" ht="12.75">
      <c r="A53" s="45" t="s">
        <v>144</v>
      </c>
      <c r="C53" s="16"/>
    </row>
    <row r="54" ht="12.75">
      <c r="C54" s="16"/>
    </row>
    <row r="55" ht="12.75">
      <c r="C55" s="16"/>
    </row>
    <row r="56" s="107" customFormat="1" ht="15">
      <c r="A56" s="106" t="s">
        <v>31</v>
      </c>
    </row>
    <row r="57" s="107" customFormat="1" ht="15">
      <c r="A57" s="14" t="s">
        <v>22</v>
      </c>
    </row>
    <row r="58" spans="1:8" ht="48">
      <c r="A58" s="1" t="s">
        <v>0</v>
      </c>
      <c r="B58" s="2" t="s">
        <v>1</v>
      </c>
      <c r="C58" s="3" t="s">
        <v>109</v>
      </c>
      <c r="D58" s="3" t="s">
        <v>110</v>
      </c>
      <c r="E58" s="3" t="s">
        <v>32</v>
      </c>
      <c r="F58" s="3" t="s">
        <v>111</v>
      </c>
      <c r="G58" s="3" t="s">
        <v>116</v>
      </c>
      <c r="H58" s="3" t="s">
        <v>2</v>
      </c>
    </row>
    <row r="59" spans="1:8" ht="12.75">
      <c r="A59" s="55" t="s">
        <v>49</v>
      </c>
      <c r="B59" s="70">
        <v>14018</v>
      </c>
      <c r="C59" s="24">
        <v>202000</v>
      </c>
      <c r="D59" s="24">
        <v>182581.42</v>
      </c>
      <c r="E59" s="24">
        <v>19418.58</v>
      </c>
      <c r="F59" s="24">
        <v>0</v>
      </c>
      <c r="G59" s="24">
        <v>0</v>
      </c>
      <c r="H59" s="24">
        <v>0</v>
      </c>
    </row>
    <row r="60" spans="1:8" ht="15">
      <c r="A60" s="118" t="s">
        <v>4</v>
      </c>
      <c r="B60" s="119"/>
      <c r="C60" s="13">
        <f aca="true" t="shared" si="7" ref="C60:H60">SUM(C59:C59)</f>
        <v>202000</v>
      </c>
      <c r="D60" s="13">
        <f t="shared" si="7"/>
        <v>182581.42</v>
      </c>
      <c r="E60" s="13">
        <f t="shared" si="7"/>
        <v>19418.58</v>
      </c>
      <c r="F60" s="13">
        <f t="shared" si="7"/>
        <v>0</v>
      </c>
      <c r="G60" s="13">
        <f t="shared" si="7"/>
        <v>0</v>
      </c>
      <c r="H60" s="13">
        <f t="shared" si="7"/>
        <v>0</v>
      </c>
    </row>
    <row r="61" spans="1:8" ht="15">
      <c r="A61" s="63"/>
      <c r="B61" s="63"/>
      <c r="C61" s="64"/>
      <c r="D61" s="64"/>
      <c r="E61" s="64"/>
      <c r="F61" s="64"/>
      <c r="G61" s="64"/>
      <c r="H61" s="64"/>
    </row>
    <row r="62" s="107" customFormat="1" ht="15">
      <c r="A62" s="14" t="s">
        <v>23</v>
      </c>
    </row>
    <row r="63" spans="1:8" ht="48">
      <c r="A63" s="1" t="s">
        <v>0</v>
      </c>
      <c r="B63" s="2" t="s">
        <v>1</v>
      </c>
      <c r="C63" s="3" t="s">
        <v>109</v>
      </c>
      <c r="D63" s="3" t="s">
        <v>110</v>
      </c>
      <c r="E63" s="3" t="s">
        <v>32</v>
      </c>
      <c r="F63" s="3" t="s">
        <v>111</v>
      </c>
      <c r="G63" s="3" t="s">
        <v>117</v>
      </c>
      <c r="H63" s="3" t="s">
        <v>2</v>
      </c>
    </row>
    <row r="64" spans="1:9" ht="12.75">
      <c r="A64" s="46" t="s">
        <v>49</v>
      </c>
      <c r="B64" s="23">
        <v>14018</v>
      </c>
      <c r="C64" s="24">
        <v>2860000</v>
      </c>
      <c r="D64" s="24">
        <v>2310226.2</v>
      </c>
      <c r="E64" s="24">
        <v>544544</v>
      </c>
      <c r="F64" s="25">
        <v>0</v>
      </c>
      <c r="G64" s="24">
        <f>C64-D64-E64</f>
        <v>5229.799999999814</v>
      </c>
      <c r="H64" s="24">
        <v>5229.8</v>
      </c>
      <c r="I64" s="16"/>
    </row>
    <row r="65" spans="1:9" ht="12.75">
      <c r="A65" s="55" t="s">
        <v>131</v>
      </c>
      <c r="B65" s="23">
        <v>14004</v>
      </c>
      <c r="C65" s="24">
        <v>6416000</v>
      </c>
      <c r="D65" s="24">
        <v>6356633</v>
      </c>
      <c r="E65" s="24">
        <v>50000</v>
      </c>
      <c r="F65" s="25">
        <v>0</v>
      </c>
      <c r="G65" s="24">
        <f>C65-D65-E65</f>
        <v>9367</v>
      </c>
      <c r="H65" s="24">
        <v>9367</v>
      </c>
      <c r="I65" s="16"/>
    </row>
    <row r="66" spans="1:8" ht="12.75">
      <c r="A66" s="61" t="s">
        <v>96</v>
      </c>
      <c r="B66" s="23">
        <v>14336</v>
      </c>
      <c r="C66" s="24">
        <v>368975</v>
      </c>
      <c r="D66" s="24">
        <v>368975</v>
      </c>
      <c r="E66" s="24">
        <v>0</v>
      </c>
      <c r="F66" s="25">
        <v>0</v>
      </c>
      <c r="G66" s="24">
        <v>0</v>
      </c>
      <c r="H66" s="24">
        <v>0</v>
      </c>
    </row>
    <row r="67" spans="1:8" ht="15">
      <c r="A67" s="118" t="s">
        <v>4</v>
      </c>
      <c r="B67" s="119"/>
      <c r="C67" s="13">
        <f aca="true" t="shared" si="8" ref="C67:H67">SUM(C64:C66)</f>
        <v>9644975</v>
      </c>
      <c r="D67" s="13">
        <f t="shared" si="8"/>
        <v>9035834.2</v>
      </c>
      <c r="E67" s="13">
        <f t="shared" si="8"/>
        <v>594544</v>
      </c>
      <c r="F67" s="13">
        <f t="shared" si="8"/>
        <v>0</v>
      </c>
      <c r="G67" s="13">
        <f t="shared" si="8"/>
        <v>14596.799999999814</v>
      </c>
      <c r="H67" s="13">
        <f t="shared" si="8"/>
        <v>14596.8</v>
      </c>
    </row>
    <row r="68" spans="1:3" ht="12.75">
      <c r="A68" s="45"/>
      <c r="C68" s="16"/>
    </row>
    <row r="69" s="107" customFormat="1" ht="15">
      <c r="A69" s="106" t="s">
        <v>18</v>
      </c>
    </row>
    <row r="70" s="107" customFormat="1" ht="15" customHeight="1">
      <c r="A70" s="14" t="s">
        <v>69</v>
      </c>
    </row>
    <row r="71" spans="1:8" ht="48">
      <c r="A71" s="1" t="s">
        <v>0</v>
      </c>
      <c r="B71" s="2" t="s">
        <v>1</v>
      </c>
      <c r="C71" s="3" t="s">
        <v>109</v>
      </c>
      <c r="D71" s="3" t="s">
        <v>110</v>
      </c>
      <c r="E71" s="3" t="s">
        <v>19</v>
      </c>
      <c r="F71" s="3" t="s">
        <v>111</v>
      </c>
      <c r="G71" s="3" t="s">
        <v>118</v>
      </c>
      <c r="H71" s="3" t="s">
        <v>2</v>
      </c>
    </row>
    <row r="72" spans="1:8" ht="14.25" customHeight="1">
      <c r="A72" s="46" t="s">
        <v>20</v>
      </c>
      <c r="B72" s="27">
        <v>15091</v>
      </c>
      <c r="C72" s="24">
        <v>667374</v>
      </c>
      <c r="D72" s="24">
        <v>667374</v>
      </c>
      <c r="E72" s="24">
        <v>0</v>
      </c>
      <c r="F72" s="25">
        <v>0</v>
      </c>
      <c r="G72" s="24">
        <v>0</v>
      </c>
      <c r="H72" s="24">
        <v>0</v>
      </c>
    </row>
    <row r="73" spans="1:8" ht="14.25" customHeight="1">
      <c r="A73" s="46" t="s">
        <v>39</v>
      </c>
      <c r="B73" s="23">
        <v>15065</v>
      </c>
      <c r="C73" s="24">
        <v>925536</v>
      </c>
      <c r="D73" s="24">
        <v>925536</v>
      </c>
      <c r="E73" s="24">
        <v>0</v>
      </c>
      <c r="F73" s="25">
        <v>0</v>
      </c>
      <c r="G73" s="24">
        <v>0</v>
      </c>
      <c r="H73" s="24">
        <v>0</v>
      </c>
    </row>
    <row r="74" spans="1:8" ht="15">
      <c r="A74" s="118" t="s">
        <v>4</v>
      </c>
      <c r="B74" s="119"/>
      <c r="C74" s="13">
        <f aca="true" t="shared" si="9" ref="C74:H74">SUM(C72:C73)</f>
        <v>1592910</v>
      </c>
      <c r="D74" s="13">
        <f t="shared" si="9"/>
        <v>1592910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</row>
    <row r="75" ht="12.75">
      <c r="A75" s="45"/>
    </row>
    <row r="76" s="107" customFormat="1" ht="15">
      <c r="A76" s="106" t="s">
        <v>46</v>
      </c>
    </row>
    <row r="77" spans="1:5" s="107" customFormat="1" ht="15">
      <c r="A77" s="14" t="s">
        <v>22</v>
      </c>
      <c r="E77" s="107" t="s">
        <v>64</v>
      </c>
    </row>
    <row r="78" spans="1:8" ht="48">
      <c r="A78" s="1" t="s">
        <v>0</v>
      </c>
      <c r="B78" s="2" t="s">
        <v>1</v>
      </c>
      <c r="C78" s="3" t="s">
        <v>109</v>
      </c>
      <c r="D78" s="3" t="s">
        <v>110</v>
      </c>
      <c r="E78" s="3" t="s">
        <v>47</v>
      </c>
      <c r="F78" s="3" t="s">
        <v>111</v>
      </c>
      <c r="G78" s="3" t="s">
        <v>119</v>
      </c>
      <c r="H78" s="3" t="s">
        <v>2</v>
      </c>
    </row>
    <row r="79" spans="1:8" ht="12.75">
      <c r="A79" s="114" t="s">
        <v>97</v>
      </c>
      <c r="B79" s="120" t="s">
        <v>48</v>
      </c>
      <c r="C79" s="122">
        <v>219307807</v>
      </c>
      <c r="D79" s="125">
        <v>219307807</v>
      </c>
      <c r="E79" s="125">
        <v>0</v>
      </c>
      <c r="F79" s="125">
        <v>0</v>
      </c>
      <c r="G79" s="125">
        <v>0</v>
      </c>
      <c r="H79" s="125">
        <v>0</v>
      </c>
    </row>
    <row r="80" spans="1:8" ht="12.75">
      <c r="A80" s="115"/>
      <c r="B80" s="121"/>
      <c r="C80" s="130"/>
      <c r="D80" s="126"/>
      <c r="E80" s="126"/>
      <c r="F80" s="126"/>
      <c r="G80" s="126"/>
      <c r="H80" s="126"/>
    </row>
    <row r="81" spans="1:8" ht="15">
      <c r="A81" s="118" t="s">
        <v>4</v>
      </c>
      <c r="B81" s="119"/>
      <c r="C81" s="13">
        <f>SUM(C79:C80)</f>
        <v>219307807</v>
      </c>
      <c r="D81" s="13">
        <f>SUM(D79:D80)</f>
        <v>219307807</v>
      </c>
      <c r="E81" s="13">
        <f>SUM(E79:E79)</f>
        <v>0</v>
      </c>
      <c r="F81" s="13">
        <f>SUM(F79:F79)</f>
        <v>0</v>
      </c>
      <c r="G81" s="13">
        <f>SUM(G79:G79)</f>
        <v>0</v>
      </c>
      <c r="H81" s="13">
        <f>SUM(H79:H79)</f>
        <v>0</v>
      </c>
    </row>
    <row r="85" s="107" customFormat="1" ht="15">
      <c r="A85" s="106" t="s">
        <v>5</v>
      </c>
    </row>
    <row r="86" s="107" customFormat="1" ht="15">
      <c r="A86" s="14" t="s">
        <v>22</v>
      </c>
    </row>
    <row r="87" spans="1:8" ht="48">
      <c r="A87" s="1" t="s">
        <v>0</v>
      </c>
      <c r="B87" s="2" t="s">
        <v>1</v>
      </c>
      <c r="C87" s="3" t="s">
        <v>109</v>
      </c>
      <c r="D87" s="3" t="s">
        <v>110</v>
      </c>
      <c r="E87" s="3" t="s">
        <v>14</v>
      </c>
      <c r="F87" s="3" t="s">
        <v>111</v>
      </c>
      <c r="G87" s="3" t="s">
        <v>112</v>
      </c>
      <c r="H87" s="3" t="s">
        <v>2</v>
      </c>
    </row>
    <row r="88" spans="1:8" ht="12.75">
      <c r="A88" s="71" t="s">
        <v>140</v>
      </c>
      <c r="B88" s="47" t="s">
        <v>80</v>
      </c>
      <c r="C88" s="11">
        <v>129480</v>
      </c>
      <c r="D88" s="11">
        <v>129480</v>
      </c>
      <c r="E88" s="11">
        <v>0</v>
      </c>
      <c r="F88" s="12">
        <v>0</v>
      </c>
      <c r="G88" s="11">
        <v>0</v>
      </c>
      <c r="H88" s="11">
        <v>0</v>
      </c>
    </row>
    <row r="89" spans="1:8" ht="12.75">
      <c r="A89" s="71" t="s">
        <v>141</v>
      </c>
      <c r="B89" s="47" t="s">
        <v>81</v>
      </c>
      <c r="C89" s="11">
        <v>8100</v>
      </c>
      <c r="D89" s="11">
        <v>8100</v>
      </c>
      <c r="E89" s="11">
        <v>0</v>
      </c>
      <c r="F89" s="12">
        <v>0</v>
      </c>
      <c r="G89" s="11">
        <v>0</v>
      </c>
      <c r="H89" s="11">
        <v>0</v>
      </c>
    </row>
    <row r="90" spans="1:8" ht="15">
      <c r="A90" s="118" t="s">
        <v>4</v>
      </c>
      <c r="B90" s="119"/>
      <c r="C90" s="13">
        <f aca="true" t="shared" si="10" ref="C90:H90">SUM(C88:C89)</f>
        <v>137580</v>
      </c>
      <c r="D90" s="13">
        <f t="shared" si="10"/>
        <v>137580</v>
      </c>
      <c r="E90" s="13">
        <f t="shared" si="10"/>
        <v>0</v>
      </c>
      <c r="F90" s="13">
        <f t="shared" si="10"/>
        <v>0</v>
      </c>
      <c r="G90" s="13">
        <f t="shared" si="10"/>
        <v>0</v>
      </c>
      <c r="H90" s="13">
        <f t="shared" si="10"/>
        <v>0</v>
      </c>
    </row>
    <row r="91" spans="1:8" ht="15">
      <c r="A91" s="63"/>
      <c r="B91" s="63"/>
      <c r="C91" s="64"/>
      <c r="D91" s="64"/>
      <c r="E91" s="64"/>
      <c r="F91" s="64"/>
      <c r="G91" s="64"/>
      <c r="H91" s="64"/>
    </row>
    <row r="92" s="107" customFormat="1" ht="15">
      <c r="A92" s="14" t="s">
        <v>23</v>
      </c>
    </row>
    <row r="93" spans="1:8" ht="48">
      <c r="A93" s="1" t="s">
        <v>0</v>
      </c>
      <c r="B93" s="2" t="s">
        <v>1</v>
      </c>
      <c r="C93" s="3" t="s">
        <v>109</v>
      </c>
      <c r="D93" s="3" t="s">
        <v>110</v>
      </c>
      <c r="E93" s="3" t="s">
        <v>14</v>
      </c>
      <c r="F93" s="3" t="s">
        <v>111</v>
      </c>
      <c r="G93" s="3" t="s">
        <v>113</v>
      </c>
      <c r="H93" s="3" t="s">
        <v>2</v>
      </c>
    </row>
    <row r="94" spans="1:8" ht="12.75">
      <c r="A94" s="5" t="s">
        <v>40</v>
      </c>
      <c r="B94" s="6">
        <v>29004</v>
      </c>
      <c r="C94" s="7">
        <v>340035</v>
      </c>
      <c r="D94" s="7">
        <v>337735</v>
      </c>
      <c r="E94" s="7">
        <v>0</v>
      </c>
      <c r="F94" s="8">
        <v>0</v>
      </c>
      <c r="G94" s="7">
        <f>C94-D94</f>
        <v>2300</v>
      </c>
      <c r="H94" s="7">
        <v>2300</v>
      </c>
    </row>
    <row r="95" spans="1:8" ht="12.75">
      <c r="A95" s="105" t="s">
        <v>132</v>
      </c>
      <c r="B95" s="10">
        <v>29010</v>
      </c>
      <c r="C95" s="11">
        <v>516000</v>
      </c>
      <c r="D95" s="11">
        <v>516000</v>
      </c>
      <c r="E95" s="11">
        <v>0</v>
      </c>
      <c r="F95" s="12">
        <v>0</v>
      </c>
      <c r="G95" s="11">
        <f>C95-D95</f>
        <v>0</v>
      </c>
      <c r="H95" s="11">
        <v>0</v>
      </c>
    </row>
    <row r="96" spans="1:8" ht="12.75">
      <c r="A96" s="56" t="s">
        <v>41</v>
      </c>
      <c r="B96" s="10">
        <v>29008</v>
      </c>
      <c r="C96" s="11">
        <v>6197273</v>
      </c>
      <c r="D96" s="11">
        <v>6194311</v>
      </c>
      <c r="E96" s="11">
        <v>0</v>
      </c>
      <c r="F96" s="12">
        <v>0</v>
      </c>
      <c r="G96" s="11">
        <f>C96-D96</f>
        <v>2962</v>
      </c>
      <c r="H96" s="11">
        <v>2962</v>
      </c>
    </row>
    <row r="97" spans="1:8" ht="12.75">
      <c r="A97" s="69" t="s">
        <v>90</v>
      </c>
      <c r="B97" s="10">
        <v>29516</v>
      </c>
      <c r="C97" s="11">
        <v>126981</v>
      </c>
      <c r="D97" s="11">
        <v>126981</v>
      </c>
      <c r="E97" s="11">
        <v>0</v>
      </c>
      <c r="F97" s="12">
        <v>0</v>
      </c>
      <c r="G97" s="11">
        <f>C97-D97</f>
        <v>0</v>
      </c>
      <c r="H97" s="11">
        <v>0</v>
      </c>
    </row>
    <row r="98" spans="1:8" ht="15">
      <c r="A98" s="118" t="s">
        <v>4</v>
      </c>
      <c r="B98" s="119"/>
      <c r="C98" s="13">
        <f aca="true" t="shared" si="11" ref="C98:H98">SUM(C94:C97)</f>
        <v>7180289</v>
      </c>
      <c r="D98" s="13">
        <f t="shared" si="11"/>
        <v>7175027</v>
      </c>
      <c r="E98" s="13">
        <f t="shared" si="11"/>
        <v>0</v>
      </c>
      <c r="F98" s="13">
        <f t="shared" si="11"/>
        <v>0</v>
      </c>
      <c r="G98" s="13">
        <f t="shared" si="11"/>
        <v>5262</v>
      </c>
      <c r="H98" s="13">
        <f t="shared" si="11"/>
        <v>5262</v>
      </c>
    </row>
    <row r="99" spans="1:8" ht="15">
      <c r="A99" s="65"/>
      <c r="B99" s="65"/>
      <c r="C99" s="66"/>
      <c r="D99" s="66"/>
      <c r="E99" s="66"/>
      <c r="F99" s="66"/>
      <c r="G99" s="66"/>
      <c r="H99" s="66"/>
    </row>
    <row r="100" spans="1:8" ht="15">
      <c r="A100" s="65"/>
      <c r="B100" s="65"/>
      <c r="C100" s="66"/>
      <c r="D100" s="66"/>
      <c r="E100" s="66"/>
      <c r="F100" s="66"/>
      <c r="G100" s="66"/>
      <c r="H100" s="66"/>
    </row>
    <row r="101" spans="1:8" ht="15">
      <c r="A101" s="65"/>
      <c r="B101" s="65"/>
      <c r="C101" s="66"/>
      <c r="D101" s="66"/>
      <c r="E101" s="66"/>
      <c r="F101" s="66"/>
      <c r="G101" s="66"/>
      <c r="H101" s="66"/>
    </row>
    <row r="102" spans="1:8" ht="15">
      <c r="A102" s="65"/>
      <c r="B102" s="65"/>
      <c r="C102" s="66"/>
      <c r="D102" s="66"/>
      <c r="E102" s="66"/>
      <c r="F102" s="66"/>
      <c r="G102" s="66"/>
      <c r="H102" s="66"/>
    </row>
    <row r="103" spans="1:8" ht="15">
      <c r="A103" s="65"/>
      <c r="B103" s="65"/>
      <c r="C103" s="66"/>
      <c r="D103" s="66"/>
      <c r="E103" s="66"/>
      <c r="F103" s="66"/>
      <c r="G103" s="66"/>
      <c r="H103" s="66"/>
    </row>
    <row r="104" spans="1:8" ht="15">
      <c r="A104" s="65"/>
      <c r="B104" s="65"/>
      <c r="C104" s="66"/>
      <c r="D104" s="66"/>
      <c r="E104" s="66"/>
      <c r="F104" s="66"/>
      <c r="G104" s="66"/>
      <c r="H104" s="66"/>
    </row>
    <row r="105" spans="1:8" ht="15">
      <c r="A105" s="65"/>
      <c r="B105" s="65"/>
      <c r="C105" s="66"/>
      <c r="D105" s="66"/>
      <c r="E105" s="66"/>
      <c r="F105" s="66"/>
      <c r="G105" s="66"/>
      <c r="H105" s="66"/>
    </row>
    <row r="106" spans="1:8" ht="15">
      <c r="A106" s="65"/>
      <c r="B106" s="65"/>
      <c r="C106" s="66"/>
      <c r="D106" s="66"/>
      <c r="E106" s="66"/>
      <c r="F106" s="66"/>
      <c r="G106" s="66"/>
      <c r="H106" s="66"/>
    </row>
    <row r="107" spans="1:8" ht="15">
      <c r="A107" s="65"/>
      <c r="B107" s="65"/>
      <c r="C107" s="66"/>
      <c r="D107" s="66"/>
      <c r="E107" s="66"/>
      <c r="F107" s="66"/>
      <c r="G107" s="66"/>
      <c r="H107" s="66"/>
    </row>
    <row r="108" spans="1:8" ht="15">
      <c r="A108" s="65"/>
      <c r="B108" s="65"/>
      <c r="C108" s="66"/>
      <c r="D108" s="66"/>
      <c r="E108" s="66"/>
      <c r="F108" s="66"/>
      <c r="G108" s="66"/>
      <c r="H108" s="66"/>
    </row>
    <row r="109" spans="1:8" ht="15">
      <c r="A109" s="65"/>
      <c r="B109" s="65"/>
      <c r="C109" s="66"/>
      <c r="D109" s="66"/>
      <c r="E109" s="66"/>
      <c r="F109" s="66"/>
      <c r="G109" s="66"/>
      <c r="H109" s="66"/>
    </row>
    <row r="110" spans="1:8" ht="15">
      <c r="A110" s="65"/>
      <c r="B110" s="65"/>
      <c r="C110" s="66"/>
      <c r="D110" s="66"/>
      <c r="E110" s="66"/>
      <c r="F110" s="66"/>
      <c r="G110" s="66"/>
      <c r="H110" s="66"/>
    </row>
    <row r="111" spans="1:8" ht="15">
      <c r="A111" s="65"/>
      <c r="B111" s="65"/>
      <c r="C111" s="66"/>
      <c r="D111" s="66"/>
      <c r="E111" s="66"/>
      <c r="F111" s="66"/>
      <c r="G111" s="66"/>
      <c r="H111" s="66"/>
    </row>
    <row r="112" spans="1:8" ht="15">
      <c r="A112" s="65"/>
      <c r="B112" s="65"/>
      <c r="C112" s="66"/>
      <c r="D112" s="66"/>
      <c r="E112" s="66"/>
      <c r="F112" s="66"/>
      <c r="G112" s="66"/>
      <c r="H112" s="66"/>
    </row>
    <row r="113" spans="1:8" ht="15">
      <c r="A113" s="65"/>
      <c r="B113" s="65"/>
      <c r="C113" s="66"/>
      <c r="D113" s="66"/>
      <c r="E113" s="66"/>
      <c r="F113" s="66"/>
      <c r="G113" s="66"/>
      <c r="H113" s="66"/>
    </row>
    <row r="114" spans="1:8" ht="15">
      <c r="A114" s="63"/>
      <c r="B114" s="63"/>
      <c r="C114" s="64"/>
      <c r="D114" s="64"/>
      <c r="E114" s="64"/>
      <c r="F114" s="64"/>
      <c r="G114" s="64"/>
      <c r="H114" s="64"/>
    </row>
    <row r="115" s="107" customFormat="1" ht="15">
      <c r="A115" s="106" t="s">
        <v>8</v>
      </c>
    </row>
    <row r="116" s="107" customFormat="1" ht="15">
      <c r="A116" s="14" t="s">
        <v>22</v>
      </c>
    </row>
    <row r="117" spans="1:8" ht="48">
      <c r="A117" s="1" t="s">
        <v>0</v>
      </c>
      <c r="B117" s="2" t="s">
        <v>1</v>
      </c>
      <c r="C117" s="3" t="s">
        <v>109</v>
      </c>
      <c r="D117" s="3" t="s">
        <v>110</v>
      </c>
      <c r="E117" s="3" t="s">
        <v>10</v>
      </c>
      <c r="F117" s="3" t="s">
        <v>111</v>
      </c>
      <c r="G117" s="3" t="s">
        <v>120</v>
      </c>
      <c r="H117" s="3" t="s">
        <v>2</v>
      </c>
    </row>
    <row r="118" spans="1:8" ht="12.75">
      <c r="A118" s="67" t="s">
        <v>103</v>
      </c>
      <c r="B118" s="23">
        <v>33024</v>
      </c>
      <c r="C118" s="24">
        <v>33132</v>
      </c>
      <c r="D118" s="24">
        <v>33132</v>
      </c>
      <c r="E118" s="24">
        <v>0</v>
      </c>
      <c r="F118" s="25">
        <v>0</v>
      </c>
      <c r="G118" s="24">
        <v>0</v>
      </c>
      <c r="H118" s="24">
        <v>0</v>
      </c>
    </row>
    <row r="119" spans="1:8" ht="12.75">
      <c r="A119" s="59" t="s">
        <v>65</v>
      </c>
      <c r="B119" s="23">
        <v>33025</v>
      </c>
      <c r="C119" s="24">
        <v>528500</v>
      </c>
      <c r="D119" s="24">
        <v>524247</v>
      </c>
      <c r="E119" s="24">
        <v>85</v>
      </c>
      <c r="F119" s="25">
        <v>0</v>
      </c>
      <c r="G119" s="24">
        <v>4168</v>
      </c>
      <c r="H119" s="24">
        <v>4168</v>
      </c>
    </row>
    <row r="120" spans="1:8" ht="12.75">
      <c r="A120" s="67" t="s">
        <v>148</v>
      </c>
      <c r="B120" s="23">
        <v>33034</v>
      </c>
      <c r="C120" s="24">
        <v>615829</v>
      </c>
      <c r="D120" s="24">
        <v>605573.69</v>
      </c>
      <c r="E120" s="24">
        <v>10255.31</v>
      </c>
      <c r="F120" s="25">
        <v>0</v>
      </c>
      <c r="G120" s="24">
        <v>0</v>
      </c>
      <c r="H120" s="24">
        <v>0</v>
      </c>
    </row>
    <row r="121" spans="1:8" ht="12.75">
      <c r="A121" s="59" t="s">
        <v>104</v>
      </c>
      <c r="B121" s="23">
        <v>33035</v>
      </c>
      <c r="C121" s="24">
        <v>96000</v>
      </c>
      <c r="D121" s="24">
        <v>96000</v>
      </c>
      <c r="E121" s="24">
        <v>0</v>
      </c>
      <c r="F121" s="25">
        <v>0</v>
      </c>
      <c r="G121" s="24">
        <v>0</v>
      </c>
      <c r="H121" s="24">
        <v>0</v>
      </c>
    </row>
    <row r="122" spans="1:8" ht="12.75">
      <c r="A122" s="59" t="s">
        <v>68</v>
      </c>
      <c r="B122" s="23">
        <v>33038</v>
      </c>
      <c r="C122" s="24">
        <v>1633503</v>
      </c>
      <c r="D122" s="24">
        <v>1633499.67</v>
      </c>
      <c r="E122" s="24">
        <v>0</v>
      </c>
      <c r="F122" s="25">
        <v>0</v>
      </c>
      <c r="G122" s="24">
        <v>3.33</v>
      </c>
      <c r="H122" s="24">
        <v>3.33</v>
      </c>
    </row>
    <row r="123" spans="1:8" ht="12.75">
      <c r="A123" s="67" t="s">
        <v>72</v>
      </c>
      <c r="B123" s="23">
        <v>33040</v>
      </c>
      <c r="C123" s="24">
        <v>133000</v>
      </c>
      <c r="D123" s="24">
        <v>130590</v>
      </c>
      <c r="E123" s="24">
        <v>0</v>
      </c>
      <c r="F123" s="25">
        <v>0</v>
      </c>
      <c r="G123" s="24">
        <v>2410</v>
      </c>
      <c r="H123" s="24">
        <v>2410</v>
      </c>
    </row>
    <row r="124" spans="1:8" ht="12.75">
      <c r="A124" s="67" t="s">
        <v>91</v>
      </c>
      <c r="B124" s="72">
        <v>33043</v>
      </c>
      <c r="C124" s="74">
        <v>434048</v>
      </c>
      <c r="D124" s="74">
        <v>434048</v>
      </c>
      <c r="E124" s="74">
        <v>0</v>
      </c>
      <c r="F124" s="98">
        <v>0</v>
      </c>
      <c r="G124" s="74">
        <v>0</v>
      </c>
      <c r="H124" s="74">
        <v>0</v>
      </c>
    </row>
    <row r="125" spans="1:8" ht="18.75" customHeight="1">
      <c r="A125" s="68" t="s">
        <v>99</v>
      </c>
      <c r="B125" s="23">
        <v>33044</v>
      </c>
      <c r="C125" s="24">
        <v>170650</v>
      </c>
      <c r="D125" s="24">
        <v>157583</v>
      </c>
      <c r="E125" s="24">
        <v>13067</v>
      </c>
      <c r="F125" s="25">
        <v>0</v>
      </c>
      <c r="G125" s="24">
        <v>0</v>
      </c>
      <c r="H125" s="24">
        <v>0</v>
      </c>
    </row>
    <row r="126" spans="1:8" ht="12.75" customHeight="1">
      <c r="A126" s="68" t="s">
        <v>73</v>
      </c>
      <c r="B126" s="23">
        <v>33049</v>
      </c>
      <c r="C126" s="24">
        <v>13545936</v>
      </c>
      <c r="D126" s="24">
        <v>13545936</v>
      </c>
      <c r="E126" s="24">
        <v>0</v>
      </c>
      <c r="F126" s="25">
        <v>0</v>
      </c>
      <c r="G126" s="24">
        <v>0</v>
      </c>
      <c r="H126" s="24">
        <v>0</v>
      </c>
    </row>
    <row r="127" spans="1:8" ht="12.75" customHeight="1">
      <c r="A127" s="68" t="s">
        <v>83</v>
      </c>
      <c r="B127" s="131">
        <v>33050</v>
      </c>
      <c r="C127" s="116">
        <v>5486886</v>
      </c>
      <c r="D127" s="116">
        <v>5478135.03</v>
      </c>
      <c r="E127" s="116">
        <v>8748.73</v>
      </c>
      <c r="F127" s="116">
        <v>0</v>
      </c>
      <c r="G127" s="116">
        <v>2.24</v>
      </c>
      <c r="H127" s="116">
        <v>2.24</v>
      </c>
    </row>
    <row r="128" spans="1:8" ht="12.75" customHeight="1">
      <c r="A128" s="68" t="s">
        <v>105</v>
      </c>
      <c r="B128" s="124"/>
      <c r="C128" s="117"/>
      <c r="D128" s="117"/>
      <c r="E128" s="117"/>
      <c r="F128" s="117"/>
      <c r="G128" s="117"/>
      <c r="H128" s="117"/>
    </row>
    <row r="129" spans="1:8" ht="12.75" customHeight="1">
      <c r="A129" s="68" t="s">
        <v>86</v>
      </c>
      <c r="B129" s="72">
        <v>33052</v>
      </c>
      <c r="C129" s="74">
        <v>135233175</v>
      </c>
      <c r="D129" s="74">
        <v>135194505.78</v>
      </c>
      <c r="E129" s="24">
        <v>0</v>
      </c>
      <c r="F129" s="25">
        <v>0</v>
      </c>
      <c r="G129" s="24">
        <v>38669.22</v>
      </c>
      <c r="H129" s="24">
        <v>38669.22</v>
      </c>
    </row>
    <row r="130" spans="1:8" ht="24.75" customHeight="1">
      <c r="A130" s="68" t="s">
        <v>127</v>
      </c>
      <c r="B130" s="72">
        <v>33064</v>
      </c>
      <c r="C130" s="74">
        <v>350000</v>
      </c>
      <c r="D130" s="74">
        <v>350000</v>
      </c>
      <c r="E130" s="24">
        <v>0</v>
      </c>
      <c r="F130" s="25">
        <v>0</v>
      </c>
      <c r="G130" s="24">
        <v>0</v>
      </c>
      <c r="H130" s="24">
        <v>0</v>
      </c>
    </row>
    <row r="131" spans="1:8" ht="15" customHeight="1">
      <c r="A131" s="68" t="s">
        <v>128</v>
      </c>
      <c r="B131" s="72">
        <v>33065</v>
      </c>
      <c r="C131" s="74">
        <v>491490</v>
      </c>
      <c r="D131" s="74">
        <v>491488.59</v>
      </c>
      <c r="E131" s="24">
        <v>0</v>
      </c>
      <c r="F131" s="25">
        <v>0</v>
      </c>
      <c r="G131" s="24">
        <v>1.41</v>
      </c>
      <c r="H131" s="24">
        <v>1.41</v>
      </c>
    </row>
    <row r="132" spans="1:8" ht="15" customHeight="1">
      <c r="A132" s="68" t="s">
        <v>149</v>
      </c>
      <c r="B132" s="72">
        <v>33069</v>
      </c>
      <c r="C132" s="74">
        <v>5746391</v>
      </c>
      <c r="D132" s="74">
        <v>2825244</v>
      </c>
      <c r="E132" s="24">
        <v>2790510</v>
      </c>
      <c r="F132" s="25">
        <v>0</v>
      </c>
      <c r="G132" s="24">
        <v>130637</v>
      </c>
      <c r="H132" s="24">
        <v>130637</v>
      </c>
    </row>
    <row r="133" spans="1:10" ht="12.75" customHeight="1">
      <c r="A133" s="69" t="s">
        <v>78</v>
      </c>
      <c r="B133" s="10">
        <v>33122</v>
      </c>
      <c r="C133" s="11">
        <v>118000</v>
      </c>
      <c r="D133" s="11">
        <v>118000</v>
      </c>
      <c r="E133" s="11">
        <v>0</v>
      </c>
      <c r="F133" s="12">
        <v>0</v>
      </c>
      <c r="G133" s="11">
        <v>0</v>
      </c>
      <c r="H133" s="11">
        <v>0</v>
      </c>
      <c r="I133" s="76"/>
      <c r="J133" s="77"/>
    </row>
    <row r="134" spans="1:8" ht="12.75" customHeight="1">
      <c r="A134" s="9" t="s">
        <v>3</v>
      </c>
      <c r="B134" s="10">
        <v>33155</v>
      </c>
      <c r="C134" s="11">
        <v>242350000</v>
      </c>
      <c r="D134" s="11">
        <v>242235292</v>
      </c>
      <c r="E134" s="11">
        <v>0</v>
      </c>
      <c r="F134" s="12">
        <v>6047</v>
      </c>
      <c r="G134" s="11">
        <v>108661</v>
      </c>
      <c r="H134" s="11">
        <v>114708</v>
      </c>
    </row>
    <row r="135" spans="1:8" ht="12.75" customHeight="1">
      <c r="A135" s="9" t="s">
        <v>9</v>
      </c>
      <c r="B135" s="10">
        <v>33160</v>
      </c>
      <c r="C135" s="11">
        <v>1206500</v>
      </c>
      <c r="D135" s="11">
        <v>689091</v>
      </c>
      <c r="E135" s="11">
        <v>362737</v>
      </c>
      <c r="F135" s="12">
        <v>0</v>
      </c>
      <c r="G135" s="11">
        <v>154672</v>
      </c>
      <c r="H135" s="11">
        <v>154672</v>
      </c>
    </row>
    <row r="136" spans="1:8" ht="12.75" customHeight="1">
      <c r="A136" s="69" t="s">
        <v>66</v>
      </c>
      <c r="B136" s="10">
        <v>33163</v>
      </c>
      <c r="C136" s="11">
        <v>78845</v>
      </c>
      <c r="D136" s="11">
        <v>78845</v>
      </c>
      <c r="E136" s="11">
        <v>0</v>
      </c>
      <c r="F136" s="12">
        <v>0</v>
      </c>
      <c r="G136" s="11">
        <v>0</v>
      </c>
      <c r="H136" s="11">
        <v>0</v>
      </c>
    </row>
    <row r="137" spans="1:8" ht="12.75">
      <c r="A137" s="56" t="s">
        <v>76</v>
      </c>
      <c r="B137" s="10">
        <v>33166</v>
      </c>
      <c r="C137" s="11">
        <v>1391000</v>
      </c>
      <c r="D137" s="11">
        <v>1391000</v>
      </c>
      <c r="E137" s="11">
        <v>0</v>
      </c>
      <c r="F137" s="12">
        <v>0</v>
      </c>
      <c r="G137" s="11">
        <v>0</v>
      </c>
      <c r="H137" s="11">
        <v>0</v>
      </c>
    </row>
    <row r="138" spans="1:10" ht="14.25" customHeight="1">
      <c r="A138" s="83" t="s">
        <v>100</v>
      </c>
      <c r="B138" s="72">
        <v>33192</v>
      </c>
      <c r="C138" s="20">
        <v>77271</v>
      </c>
      <c r="D138" s="20">
        <v>77271</v>
      </c>
      <c r="E138" s="20">
        <v>0</v>
      </c>
      <c r="F138" s="21">
        <v>0</v>
      </c>
      <c r="G138" s="20">
        <v>0</v>
      </c>
      <c r="H138" s="20">
        <v>0</v>
      </c>
      <c r="I138" s="76"/>
      <c r="J138" s="77"/>
    </row>
    <row r="139" spans="1:8" ht="12.75">
      <c r="A139" s="56" t="s">
        <v>42</v>
      </c>
      <c r="B139" s="124">
        <v>33215</v>
      </c>
      <c r="C139" s="127">
        <v>12194930</v>
      </c>
      <c r="D139" s="129">
        <v>12031399</v>
      </c>
      <c r="E139" s="129">
        <v>0</v>
      </c>
      <c r="F139" s="129">
        <v>0</v>
      </c>
      <c r="G139" s="129">
        <v>163531</v>
      </c>
      <c r="H139" s="129">
        <v>163531</v>
      </c>
    </row>
    <row r="140" spans="1:8" ht="12.75">
      <c r="A140" s="56" t="s">
        <v>43</v>
      </c>
      <c r="B140" s="124"/>
      <c r="C140" s="128"/>
      <c r="D140" s="128"/>
      <c r="E140" s="128"/>
      <c r="F140" s="128"/>
      <c r="G140" s="128"/>
      <c r="H140" s="128"/>
    </row>
    <row r="141" spans="1:8" ht="12.75">
      <c r="A141" s="69" t="s">
        <v>85</v>
      </c>
      <c r="B141" s="10">
        <v>33339</v>
      </c>
      <c r="C141" s="11">
        <v>250000</v>
      </c>
      <c r="D141" s="11">
        <v>250000</v>
      </c>
      <c r="E141" s="11">
        <v>0</v>
      </c>
      <c r="F141" s="12">
        <v>0</v>
      </c>
      <c r="G141" s="11">
        <v>0</v>
      </c>
      <c r="H141" s="11">
        <v>0</v>
      </c>
    </row>
    <row r="142" spans="1:8" ht="12.75">
      <c r="A142" s="56" t="s">
        <v>77</v>
      </c>
      <c r="B142" s="10">
        <v>33353</v>
      </c>
      <c r="C142" s="11">
        <v>5347874000</v>
      </c>
      <c r="D142" s="11">
        <v>5347074658.47</v>
      </c>
      <c r="E142" s="11">
        <v>0</v>
      </c>
      <c r="F142" s="12">
        <v>28543.43</v>
      </c>
      <c r="G142" s="11">
        <v>770798.1</v>
      </c>
      <c r="H142" s="11">
        <v>799341.53</v>
      </c>
    </row>
    <row r="143" spans="1:8" ht="12.75">
      <c r="A143" s="104" t="s">
        <v>129</v>
      </c>
      <c r="B143" s="10">
        <v>33354</v>
      </c>
      <c r="C143" s="11">
        <v>746220</v>
      </c>
      <c r="D143" s="103">
        <v>740100</v>
      </c>
      <c r="E143" s="11">
        <v>0</v>
      </c>
      <c r="F143" s="12">
        <v>0</v>
      </c>
      <c r="G143" s="11">
        <v>6120</v>
      </c>
      <c r="H143" s="11">
        <v>6120</v>
      </c>
    </row>
    <row r="144" spans="1:8" ht="27.75" customHeight="1">
      <c r="A144" s="84" t="s">
        <v>106</v>
      </c>
      <c r="B144" s="72">
        <v>33435</v>
      </c>
      <c r="C144" s="20">
        <v>10202</v>
      </c>
      <c r="D144" s="100">
        <v>10201</v>
      </c>
      <c r="E144" s="20">
        <v>0</v>
      </c>
      <c r="F144" s="21">
        <v>0</v>
      </c>
      <c r="G144" s="20">
        <v>1</v>
      </c>
      <c r="H144" s="20">
        <v>1</v>
      </c>
    </row>
    <row r="145" spans="1:8" ht="12.75">
      <c r="A145" s="41" t="s">
        <v>44</v>
      </c>
      <c r="B145" s="124">
        <v>33457</v>
      </c>
      <c r="C145" s="135">
        <v>7999371</v>
      </c>
      <c r="D145" s="129">
        <v>7618418.74</v>
      </c>
      <c r="E145" s="129">
        <v>277863.29</v>
      </c>
      <c r="F145" s="129">
        <v>0</v>
      </c>
      <c r="G145" s="129">
        <v>103088.97</v>
      </c>
      <c r="H145" s="129">
        <v>103088.97</v>
      </c>
    </row>
    <row r="146" spans="1:8" ht="12.75">
      <c r="A146" s="41" t="s">
        <v>45</v>
      </c>
      <c r="B146" s="124"/>
      <c r="C146" s="135"/>
      <c r="D146" s="128"/>
      <c r="E146" s="128"/>
      <c r="F146" s="128"/>
      <c r="G146" s="128"/>
      <c r="H146" s="128"/>
    </row>
    <row r="147" spans="1:8" ht="15">
      <c r="A147" s="118" t="s">
        <v>4</v>
      </c>
      <c r="B147" s="119"/>
      <c r="C147" s="13">
        <f aca="true" t="shared" si="12" ref="C147:H147">SUM(C118:C146)</f>
        <v>5778794879</v>
      </c>
      <c r="D147" s="13">
        <f t="shared" si="12"/>
        <v>5773814258.97</v>
      </c>
      <c r="E147" s="13">
        <f t="shared" si="12"/>
        <v>3463266.33</v>
      </c>
      <c r="F147" s="13">
        <f t="shared" si="12"/>
        <v>34590.43</v>
      </c>
      <c r="G147" s="13">
        <f t="shared" si="12"/>
        <v>1482763.2699999998</v>
      </c>
      <c r="H147" s="13">
        <f t="shared" si="12"/>
        <v>1517353.7</v>
      </c>
    </row>
    <row r="148" spans="1:8" ht="12.75">
      <c r="A148" s="45" t="s">
        <v>145</v>
      </c>
      <c r="C148" s="16"/>
      <c r="D148" s="33"/>
      <c r="E148" s="16"/>
      <c r="F148" s="16"/>
      <c r="G148" s="16"/>
      <c r="H148" s="16"/>
    </row>
    <row r="149" s="107" customFormat="1" ht="15">
      <c r="A149" s="112" t="s">
        <v>23</v>
      </c>
    </row>
    <row r="150" spans="1:8" ht="48">
      <c r="A150" s="1" t="s">
        <v>0</v>
      </c>
      <c r="B150" s="2" t="s">
        <v>1</v>
      </c>
      <c r="C150" s="3" t="s">
        <v>109</v>
      </c>
      <c r="D150" s="3" t="s">
        <v>110</v>
      </c>
      <c r="E150" s="3" t="s">
        <v>10</v>
      </c>
      <c r="F150" s="3" t="s">
        <v>111</v>
      </c>
      <c r="G150" s="3" t="s">
        <v>113</v>
      </c>
      <c r="H150" s="3" t="s">
        <v>2</v>
      </c>
    </row>
    <row r="151" spans="1:8" ht="12.75">
      <c r="A151" s="97" t="s">
        <v>133</v>
      </c>
      <c r="B151" s="90">
        <v>33053</v>
      </c>
      <c r="C151" s="82">
        <v>2586630</v>
      </c>
      <c r="D151" s="82">
        <v>2586630</v>
      </c>
      <c r="E151" s="82">
        <v>0</v>
      </c>
      <c r="F151" s="92">
        <v>0</v>
      </c>
      <c r="G151" s="82">
        <v>0</v>
      </c>
      <c r="H151" s="82">
        <v>0</v>
      </c>
    </row>
    <row r="152" spans="1:8" ht="12.75">
      <c r="A152" s="56" t="s">
        <v>134</v>
      </c>
      <c r="B152" s="10">
        <v>33122</v>
      </c>
      <c r="C152" s="24">
        <v>135343</v>
      </c>
      <c r="D152" s="24">
        <v>135343</v>
      </c>
      <c r="E152" s="24">
        <v>0</v>
      </c>
      <c r="F152" s="25">
        <v>0</v>
      </c>
      <c r="G152" s="24">
        <v>0</v>
      </c>
      <c r="H152" s="24">
        <v>0</v>
      </c>
    </row>
    <row r="153" spans="1:8" ht="12.75">
      <c r="A153" s="56" t="s">
        <v>134</v>
      </c>
      <c r="B153" s="10">
        <v>33163</v>
      </c>
      <c r="C153" s="24">
        <v>111656</v>
      </c>
      <c r="D153" s="24">
        <v>111656</v>
      </c>
      <c r="E153" s="24">
        <v>0</v>
      </c>
      <c r="F153" s="25">
        <v>0</v>
      </c>
      <c r="G153" s="24">
        <v>0</v>
      </c>
      <c r="H153" s="24">
        <v>0</v>
      </c>
    </row>
    <row r="154" spans="1:8" ht="12.75">
      <c r="A154" s="56" t="s">
        <v>135</v>
      </c>
      <c r="B154" s="10">
        <v>33339</v>
      </c>
      <c r="C154" s="24">
        <v>196000</v>
      </c>
      <c r="D154" s="24">
        <v>196000</v>
      </c>
      <c r="E154" s="24">
        <v>0</v>
      </c>
      <c r="F154" s="25">
        <v>0</v>
      </c>
      <c r="G154" s="24">
        <v>0</v>
      </c>
      <c r="H154" s="24">
        <v>0</v>
      </c>
    </row>
    <row r="155" spans="1:8" ht="12.75" customHeight="1">
      <c r="A155" s="69" t="s">
        <v>136</v>
      </c>
      <c r="B155" s="23">
        <v>33934</v>
      </c>
      <c r="C155" s="24">
        <v>19190000</v>
      </c>
      <c r="D155" s="24">
        <v>19190000</v>
      </c>
      <c r="E155" s="24">
        <v>0</v>
      </c>
      <c r="F155" s="25">
        <v>0</v>
      </c>
      <c r="G155" s="24">
        <v>0</v>
      </c>
      <c r="H155" s="24">
        <v>0</v>
      </c>
    </row>
    <row r="156" spans="1:10" ht="12.75" customHeight="1">
      <c r="A156" s="84" t="s">
        <v>137</v>
      </c>
      <c r="B156" s="70">
        <v>33966</v>
      </c>
      <c r="C156" s="24">
        <v>27054593.25</v>
      </c>
      <c r="D156" s="24">
        <v>26589720.92</v>
      </c>
      <c r="E156" s="24">
        <v>464872.33</v>
      </c>
      <c r="F156" s="25">
        <v>0</v>
      </c>
      <c r="G156" s="24">
        <f>C156-D156-E156</f>
        <v>-1.8044374883174896E-09</v>
      </c>
      <c r="H156" s="24">
        <v>0</v>
      </c>
      <c r="I156" s="92"/>
      <c r="J156" s="77"/>
    </row>
    <row r="157" spans="1:8" ht="15">
      <c r="A157" s="118" t="s">
        <v>4</v>
      </c>
      <c r="B157" s="119"/>
      <c r="C157" s="13">
        <f aca="true" t="shared" si="13" ref="C157:H157">SUM(C151:C156)</f>
        <v>49274222.25</v>
      </c>
      <c r="D157" s="13">
        <f t="shared" si="13"/>
        <v>48809349.92</v>
      </c>
      <c r="E157" s="13">
        <f t="shared" si="13"/>
        <v>464872.33</v>
      </c>
      <c r="F157" s="13">
        <f t="shared" si="13"/>
        <v>0</v>
      </c>
      <c r="G157" s="13">
        <f t="shared" si="13"/>
        <v>-1.8044374883174896E-09</v>
      </c>
      <c r="H157" s="13">
        <f t="shared" si="13"/>
        <v>0</v>
      </c>
    </row>
    <row r="158" spans="1:8" ht="12.75">
      <c r="A158" s="45" t="s">
        <v>145</v>
      </c>
      <c r="B158" s="15"/>
      <c r="C158" s="16"/>
      <c r="D158" s="16"/>
      <c r="E158" s="16"/>
      <c r="F158" s="16"/>
      <c r="G158" s="16"/>
      <c r="H158" s="16"/>
    </row>
    <row r="159" spans="1:4" ht="12.75">
      <c r="A159" s="45"/>
      <c r="C159" s="16"/>
      <c r="D159" s="33"/>
    </row>
    <row r="160" spans="1:3" s="107" customFormat="1" ht="15">
      <c r="A160" s="106" t="s">
        <v>6</v>
      </c>
      <c r="C160" s="113"/>
    </row>
    <row r="161" s="107" customFormat="1" ht="15">
      <c r="A161" s="14" t="s">
        <v>22</v>
      </c>
    </row>
    <row r="162" spans="1:8" ht="48">
      <c r="A162" s="1" t="s">
        <v>0</v>
      </c>
      <c r="B162" s="2" t="s">
        <v>1</v>
      </c>
      <c r="C162" s="3" t="s">
        <v>109</v>
      </c>
      <c r="D162" s="3" t="s">
        <v>110</v>
      </c>
      <c r="E162" s="3" t="s">
        <v>13</v>
      </c>
      <c r="F162" s="3" t="s">
        <v>111</v>
      </c>
      <c r="G162" s="3" t="s">
        <v>112</v>
      </c>
      <c r="H162" s="3" t="s">
        <v>2</v>
      </c>
    </row>
    <row r="163" spans="1:8" ht="27.75" customHeight="1">
      <c r="A163" s="85" t="s">
        <v>98</v>
      </c>
      <c r="B163" s="86">
        <v>34002</v>
      </c>
      <c r="C163" s="87">
        <v>50000</v>
      </c>
      <c r="D163" s="82">
        <v>50000</v>
      </c>
      <c r="E163" s="87">
        <v>0</v>
      </c>
      <c r="F163" s="82">
        <v>0</v>
      </c>
      <c r="G163" s="82">
        <v>0</v>
      </c>
      <c r="H163" s="82">
        <v>0</v>
      </c>
    </row>
    <row r="164" spans="1:8" ht="12.75" customHeight="1">
      <c r="A164" s="58" t="s">
        <v>79</v>
      </c>
      <c r="B164" s="22">
        <v>34013</v>
      </c>
      <c r="C164" s="57">
        <v>63000</v>
      </c>
      <c r="D164" s="93">
        <v>63000</v>
      </c>
      <c r="E164" s="94">
        <v>0</v>
      </c>
      <c r="F164" s="93">
        <v>0</v>
      </c>
      <c r="G164" s="93">
        <v>0</v>
      </c>
      <c r="H164" s="93">
        <v>0</v>
      </c>
    </row>
    <row r="165" spans="1:8" ht="17.25" customHeight="1">
      <c r="A165" s="58" t="s">
        <v>121</v>
      </c>
      <c r="B165" s="22">
        <v>34017</v>
      </c>
      <c r="C165" s="57">
        <v>200000</v>
      </c>
      <c r="D165" s="93">
        <v>200000</v>
      </c>
      <c r="E165" s="94">
        <v>0</v>
      </c>
      <c r="F165" s="93">
        <v>0</v>
      </c>
      <c r="G165" s="93">
        <v>0</v>
      </c>
      <c r="H165" s="93">
        <v>0</v>
      </c>
    </row>
    <row r="166" spans="1:8" ht="12.75">
      <c r="A166" s="58" t="s">
        <v>107</v>
      </c>
      <c r="B166" s="22">
        <v>34053</v>
      </c>
      <c r="C166" s="57">
        <v>246000</v>
      </c>
      <c r="D166" s="93">
        <v>222000</v>
      </c>
      <c r="E166" s="94">
        <v>24000</v>
      </c>
      <c r="F166" s="93">
        <v>0</v>
      </c>
      <c r="G166" s="93">
        <v>0</v>
      </c>
      <c r="H166" s="93">
        <v>0</v>
      </c>
    </row>
    <row r="167" spans="1:8" ht="12.75">
      <c r="A167" s="19" t="s">
        <v>12</v>
      </c>
      <c r="B167" s="22">
        <v>34070</v>
      </c>
      <c r="C167" s="26">
        <v>160000</v>
      </c>
      <c r="D167" s="95">
        <v>160000</v>
      </c>
      <c r="E167" s="95">
        <v>0</v>
      </c>
      <c r="F167" s="95">
        <v>0</v>
      </c>
      <c r="G167" s="95">
        <v>0</v>
      </c>
      <c r="H167" s="95">
        <v>0</v>
      </c>
    </row>
    <row r="168" spans="1:8" ht="12.75">
      <c r="A168" s="62" t="s">
        <v>122</v>
      </c>
      <c r="B168" s="75">
        <v>34940</v>
      </c>
      <c r="C168" s="26">
        <v>120000</v>
      </c>
      <c r="D168" s="95">
        <v>120000</v>
      </c>
      <c r="E168" s="95">
        <v>0</v>
      </c>
      <c r="F168" s="95">
        <v>0</v>
      </c>
      <c r="G168" s="95">
        <v>0</v>
      </c>
      <c r="H168" s="95">
        <v>0</v>
      </c>
    </row>
    <row r="169" spans="1:8" ht="15">
      <c r="A169" s="118" t="s">
        <v>4</v>
      </c>
      <c r="B169" s="119"/>
      <c r="C169" s="13">
        <f aca="true" t="shared" si="14" ref="C169:H169">SUM(C163:C168)</f>
        <v>839000</v>
      </c>
      <c r="D169" s="13">
        <f t="shared" si="14"/>
        <v>815000</v>
      </c>
      <c r="E169" s="13">
        <f t="shared" si="14"/>
        <v>24000</v>
      </c>
      <c r="F169" s="13">
        <f t="shared" si="14"/>
        <v>0</v>
      </c>
      <c r="G169" s="13">
        <f t="shared" si="14"/>
        <v>0</v>
      </c>
      <c r="H169" s="13">
        <f t="shared" si="14"/>
        <v>0</v>
      </c>
    </row>
    <row r="170" spans="1:8" ht="15">
      <c r="A170" s="63"/>
      <c r="B170" s="63"/>
      <c r="C170" s="64"/>
      <c r="D170" s="64"/>
      <c r="E170" s="64"/>
      <c r="F170" s="64"/>
      <c r="G170" s="64"/>
      <c r="H170" s="64"/>
    </row>
    <row r="171" s="107" customFormat="1" ht="15">
      <c r="A171" s="14" t="s">
        <v>23</v>
      </c>
    </row>
    <row r="172" spans="1:8" ht="48">
      <c r="A172" s="1" t="s">
        <v>0</v>
      </c>
      <c r="B172" s="2" t="s">
        <v>1</v>
      </c>
      <c r="C172" s="3" t="s">
        <v>109</v>
      </c>
      <c r="D172" s="3" t="s">
        <v>110</v>
      </c>
      <c r="E172" s="3" t="s">
        <v>13</v>
      </c>
      <c r="F172" s="3" t="s">
        <v>111</v>
      </c>
      <c r="G172" s="3" t="s">
        <v>113</v>
      </c>
      <c r="H172" s="3" t="s">
        <v>2</v>
      </c>
    </row>
    <row r="173" spans="1:8" ht="12.75">
      <c r="A173" s="58" t="s">
        <v>107</v>
      </c>
      <c r="B173" s="22">
        <v>34053</v>
      </c>
      <c r="C173" s="57">
        <v>864000</v>
      </c>
      <c r="D173" s="20">
        <v>750338</v>
      </c>
      <c r="E173" s="57">
        <v>113662</v>
      </c>
      <c r="F173" s="20">
        <v>0</v>
      </c>
      <c r="G173" s="57">
        <v>0</v>
      </c>
      <c r="H173" s="20">
        <v>0</v>
      </c>
    </row>
    <row r="174" spans="1:8" ht="12.75">
      <c r="A174" s="19" t="s">
        <v>12</v>
      </c>
      <c r="B174" s="22">
        <v>34070</v>
      </c>
      <c r="C174" s="20">
        <v>822000</v>
      </c>
      <c r="D174" s="20">
        <v>820744</v>
      </c>
      <c r="E174" s="20">
        <v>1256</v>
      </c>
      <c r="F174" s="20">
        <v>0</v>
      </c>
      <c r="G174" s="20">
        <f>C174-D174-E174</f>
        <v>0</v>
      </c>
      <c r="H174" s="20">
        <v>0</v>
      </c>
    </row>
    <row r="175" spans="1:8" ht="12.75">
      <c r="A175" s="101" t="s">
        <v>138</v>
      </c>
      <c r="B175" s="48">
        <v>34544</v>
      </c>
      <c r="C175" s="20">
        <v>178000</v>
      </c>
      <c r="D175" s="20">
        <v>178000</v>
      </c>
      <c r="E175" s="20">
        <v>0</v>
      </c>
      <c r="F175" s="21">
        <v>0</v>
      </c>
      <c r="G175" s="20">
        <f>C175-D175-E175</f>
        <v>0</v>
      </c>
      <c r="H175" s="20">
        <v>0</v>
      </c>
    </row>
    <row r="176" spans="1:8" ht="12.75">
      <c r="A176" s="83" t="s">
        <v>150</v>
      </c>
      <c r="B176" s="22">
        <v>34352</v>
      </c>
      <c r="C176" s="20">
        <v>6320000</v>
      </c>
      <c r="D176" s="20">
        <v>6320000</v>
      </c>
      <c r="E176" s="20">
        <v>0</v>
      </c>
      <c r="F176" s="21">
        <v>0</v>
      </c>
      <c r="G176" s="20">
        <v>0</v>
      </c>
      <c r="H176" s="20">
        <v>0</v>
      </c>
    </row>
    <row r="177" spans="1:8" ht="15">
      <c r="A177" s="132" t="s">
        <v>4</v>
      </c>
      <c r="B177" s="133"/>
      <c r="C177" s="13">
        <f aca="true" t="shared" si="15" ref="C177:H177">SUM(C173:C176)</f>
        <v>8184000</v>
      </c>
      <c r="D177" s="35">
        <f t="shared" si="15"/>
        <v>8069082</v>
      </c>
      <c r="E177" s="35">
        <f t="shared" si="15"/>
        <v>114918</v>
      </c>
      <c r="F177" s="35">
        <f t="shared" si="15"/>
        <v>0</v>
      </c>
      <c r="G177" s="35">
        <f t="shared" si="15"/>
        <v>0</v>
      </c>
      <c r="H177" s="35">
        <f t="shared" si="15"/>
        <v>0</v>
      </c>
    </row>
    <row r="180" s="107" customFormat="1" ht="15">
      <c r="A180" s="106" t="s">
        <v>51</v>
      </c>
    </row>
    <row r="181" s="107" customFormat="1" ht="15">
      <c r="A181" s="14" t="s">
        <v>22</v>
      </c>
    </row>
    <row r="182" spans="1:8" ht="48">
      <c r="A182" s="1" t="s">
        <v>0</v>
      </c>
      <c r="B182" s="2" t="s">
        <v>1</v>
      </c>
      <c r="C182" s="3" t="s">
        <v>109</v>
      </c>
      <c r="D182" s="3" t="s">
        <v>110</v>
      </c>
      <c r="E182" s="3" t="s">
        <v>63</v>
      </c>
      <c r="F182" s="3" t="s">
        <v>111</v>
      </c>
      <c r="G182" s="3" t="s">
        <v>112</v>
      </c>
      <c r="H182" s="3" t="s">
        <v>2</v>
      </c>
    </row>
    <row r="183" spans="1:8" ht="12.75">
      <c r="A183" s="88" t="s">
        <v>70</v>
      </c>
      <c r="B183" s="134">
        <v>35018</v>
      </c>
      <c r="C183" s="122">
        <v>4747180</v>
      </c>
      <c r="D183" s="122">
        <v>4747180</v>
      </c>
      <c r="E183" s="122">
        <v>0</v>
      </c>
      <c r="F183" s="122">
        <v>0</v>
      </c>
      <c r="G183" s="122">
        <v>0</v>
      </c>
      <c r="H183" s="122">
        <v>0</v>
      </c>
    </row>
    <row r="184" spans="1:8" ht="12.75">
      <c r="A184" s="58" t="s">
        <v>71</v>
      </c>
      <c r="B184" s="124"/>
      <c r="C184" s="123"/>
      <c r="D184" s="123"/>
      <c r="E184" s="123"/>
      <c r="F184" s="123"/>
      <c r="G184" s="123"/>
      <c r="H184" s="123"/>
    </row>
    <row r="185" spans="1:8" ht="12.75">
      <c r="A185" s="62" t="s">
        <v>93</v>
      </c>
      <c r="B185" s="124"/>
      <c r="C185" s="123"/>
      <c r="D185" s="123"/>
      <c r="E185" s="123"/>
      <c r="F185" s="123"/>
      <c r="G185" s="123"/>
      <c r="H185" s="123"/>
    </row>
    <row r="186" spans="1:8" ht="39.75" customHeight="1">
      <c r="A186" s="62" t="s">
        <v>92</v>
      </c>
      <c r="B186" s="78">
        <v>35963</v>
      </c>
      <c r="C186" s="89">
        <v>1578350</v>
      </c>
      <c r="D186" s="89">
        <v>1578350</v>
      </c>
      <c r="E186" s="89">
        <v>0</v>
      </c>
      <c r="F186" s="89">
        <v>0</v>
      </c>
      <c r="G186" s="89">
        <v>0</v>
      </c>
      <c r="H186" s="89">
        <v>0</v>
      </c>
    </row>
    <row r="187" spans="1:8" ht="15">
      <c r="A187" s="118" t="s">
        <v>4</v>
      </c>
      <c r="B187" s="119"/>
      <c r="C187" s="35">
        <f>SUM(C183:C186)</f>
        <v>6325530</v>
      </c>
      <c r="D187" s="13">
        <f>SUM(D183:D186)</f>
        <v>6325530</v>
      </c>
      <c r="E187" s="13">
        <f>SUM(E183:E183)</f>
        <v>0</v>
      </c>
      <c r="F187" s="13">
        <f>SUM(F183:F183)</f>
        <v>0</v>
      </c>
      <c r="G187" s="13">
        <f>SUM(G183:G183)</f>
        <v>0</v>
      </c>
      <c r="H187" s="13">
        <f>SUM(H183:H183)</f>
        <v>0</v>
      </c>
    </row>
    <row r="189" s="107" customFormat="1" ht="15">
      <c r="A189" s="106" t="s">
        <v>58</v>
      </c>
    </row>
    <row r="190" s="107" customFormat="1" ht="15">
      <c r="A190" s="14" t="s">
        <v>69</v>
      </c>
    </row>
    <row r="191" spans="1:8" ht="48">
      <c r="A191" s="1" t="s">
        <v>0</v>
      </c>
      <c r="B191" s="2" t="s">
        <v>1</v>
      </c>
      <c r="C191" s="3" t="s">
        <v>109</v>
      </c>
      <c r="D191" s="3" t="s">
        <v>110</v>
      </c>
      <c r="E191" s="3" t="s">
        <v>60</v>
      </c>
      <c r="F191" s="3" t="s">
        <v>111</v>
      </c>
      <c r="G191" s="3" t="s">
        <v>117</v>
      </c>
      <c r="H191" s="3" t="s">
        <v>2</v>
      </c>
    </row>
    <row r="192" spans="1:8" ht="12.75">
      <c r="A192" s="46" t="s">
        <v>59</v>
      </c>
      <c r="B192" s="23">
        <v>22005</v>
      </c>
      <c r="C192" s="24">
        <v>300000</v>
      </c>
      <c r="D192" s="24">
        <v>300000</v>
      </c>
      <c r="E192" s="24">
        <v>0</v>
      </c>
      <c r="F192" s="25">
        <v>0</v>
      </c>
      <c r="G192" s="24">
        <v>0</v>
      </c>
      <c r="H192" s="24">
        <v>0</v>
      </c>
    </row>
    <row r="193" spans="1:8" ht="15">
      <c r="A193" s="118" t="s">
        <v>4</v>
      </c>
      <c r="B193" s="119"/>
      <c r="C193" s="13">
        <f aca="true" t="shared" si="16" ref="C193:H193">SUM(C192)</f>
        <v>300000</v>
      </c>
      <c r="D193" s="13">
        <f t="shared" si="16"/>
        <v>300000</v>
      </c>
      <c r="E193" s="13">
        <f t="shared" si="16"/>
        <v>0</v>
      </c>
      <c r="F193" s="13">
        <f t="shared" si="16"/>
        <v>0</v>
      </c>
      <c r="G193" s="13">
        <f t="shared" si="16"/>
        <v>0</v>
      </c>
      <c r="H193" s="13">
        <f t="shared" si="16"/>
        <v>0</v>
      </c>
    </row>
    <row r="194" spans="1:8" ht="12.75">
      <c r="A194" s="45"/>
      <c r="B194" s="45"/>
      <c r="C194" s="45"/>
      <c r="D194" s="45"/>
      <c r="E194" s="45"/>
      <c r="F194" s="45"/>
      <c r="G194" s="45"/>
      <c r="H194" s="45"/>
    </row>
    <row r="195" spans="1:8" ht="12.75">
      <c r="A195" s="45"/>
      <c r="B195" s="45"/>
      <c r="C195" s="45"/>
      <c r="D195" s="45"/>
      <c r="E195" s="45"/>
      <c r="F195" s="45"/>
      <c r="G195" s="45"/>
      <c r="H195" s="45"/>
    </row>
    <row r="196" spans="1:8" ht="12.75">
      <c r="A196" s="45"/>
      <c r="B196" s="45"/>
      <c r="C196" s="45"/>
      <c r="D196" s="45"/>
      <c r="E196" s="45"/>
      <c r="F196" s="45"/>
      <c r="G196" s="45"/>
      <c r="H196" s="45"/>
    </row>
    <row r="197" spans="1:8" ht="12.75">
      <c r="A197" s="45"/>
      <c r="B197" s="45"/>
      <c r="C197" s="45"/>
      <c r="D197" s="45"/>
      <c r="E197" s="45"/>
      <c r="F197" s="45"/>
      <c r="G197" s="45"/>
      <c r="H197" s="45"/>
    </row>
    <row r="198" spans="1:8" ht="12.75">
      <c r="A198" s="45"/>
      <c r="B198" s="45"/>
      <c r="C198" s="45"/>
      <c r="D198" s="45"/>
      <c r="E198" s="45"/>
      <c r="F198" s="45"/>
      <c r="G198" s="45"/>
      <c r="H198" s="45"/>
    </row>
    <row r="199" spans="1:8" ht="12.75">
      <c r="A199" s="45"/>
      <c r="B199" s="45"/>
      <c r="C199" s="45"/>
      <c r="D199" s="45"/>
      <c r="E199" s="45"/>
      <c r="F199" s="45"/>
      <c r="G199" s="45"/>
      <c r="H199" s="45"/>
    </row>
    <row r="200" spans="1:8" ht="12.75">
      <c r="A200" s="45"/>
      <c r="B200" s="45"/>
      <c r="C200" s="45"/>
      <c r="D200" s="45"/>
      <c r="E200" s="45"/>
      <c r="F200" s="45"/>
      <c r="G200" s="45"/>
      <c r="H200" s="45"/>
    </row>
    <row r="201" spans="1:8" ht="12.75">
      <c r="A201" s="45"/>
      <c r="B201" s="45"/>
      <c r="C201" s="45"/>
      <c r="D201" s="45"/>
      <c r="E201" s="45"/>
      <c r="F201" s="45"/>
      <c r="G201" s="45"/>
      <c r="H201" s="45"/>
    </row>
    <row r="202" spans="1:8" ht="12.75">
      <c r="A202" s="45"/>
      <c r="B202" s="45"/>
      <c r="C202" s="45"/>
      <c r="D202" s="45"/>
      <c r="E202" s="45"/>
      <c r="F202" s="45"/>
      <c r="G202" s="45"/>
      <c r="H202" s="45"/>
    </row>
    <row r="203" spans="1:8" ht="12.75">
      <c r="A203" s="45"/>
      <c r="B203" s="45"/>
      <c r="C203" s="45"/>
      <c r="D203" s="45"/>
      <c r="E203" s="45"/>
      <c r="F203" s="45"/>
      <c r="G203" s="45"/>
      <c r="H203" s="45"/>
    </row>
    <row r="204" spans="1:8" ht="12.75">
      <c r="A204" s="45"/>
      <c r="B204" s="45"/>
      <c r="C204" s="45"/>
      <c r="D204" s="45"/>
      <c r="E204" s="45"/>
      <c r="F204" s="45"/>
      <c r="G204" s="45"/>
      <c r="H204" s="45"/>
    </row>
    <row r="205" spans="1:8" ht="12.75">
      <c r="A205" s="45"/>
      <c r="B205" s="45"/>
      <c r="C205" s="45"/>
      <c r="D205" s="45"/>
      <c r="E205" s="45"/>
      <c r="F205" s="45"/>
      <c r="G205" s="45"/>
      <c r="H205" s="45"/>
    </row>
    <row r="206" spans="1:8" ht="12.75">
      <c r="A206" s="45"/>
      <c r="B206" s="45"/>
      <c r="C206" s="45"/>
      <c r="D206" s="45"/>
      <c r="E206" s="45"/>
      <c r="F206" s="45"/>
      <c r="G206" s="45"/>
      <c r="H206" s="45"/>
    </row>
    <row r="207" spans="1:8" ht="12.75">
      <c r="A207" s="45"/>
      <c r="B207" s="45"/>
      <c r="C207" s="45"/>
      <c r="D207" s="45"/>
      <c r="E207" s="45"/>
      <c r="F207" s="45"/>
      <c r="G207" s="45"/>
      <c r="H207" s="45"/>
    </row>
    <row r="208" spans="1:8" ht="12.75">
      <c r="A208" s="45"/>
      <c r="B208" s="45"/>
      <c r="C208" s="45"/>
      <c r="D208" s="45"/>
      <c r="E208" s="45"/>
      <c r="F208" s="45"/>
      <c r="G208" s="45"/>
      <c r="H208" s="45"/>
    </row>
    <row r="209" spans="1:8" ht="12.75">
      <c r="A209" s="45"/>
      <c r="B209" s="45"/>
      <c r="C209" s="45"/>
      <c r="D209" s="45"/>
      <c r="E209" s="45"/>
      <c r="F209" s="45"/>
      <c r="G209" s="45"/>
      <c r="H209" s="45"/>
    </row>
    <row r="210" spans="1:8" ht="12.75">
      <c r="A210" s="45"/>
      <c r="B210" s="45"/>
      <c r="C210" s="45"/>
      <c r="D210" s="45"/>
      <c r="E210" s="45"/>
      <c r="F210" s="45"/>
      <c r="G210" s="45"/>
      <c r="H210" s="45"/>
    </row>
    <row r="211" ht="15">
      <c r="A211" s="14" t="s">
        <v>24</v>
      </c>
    </row>
    <row r="212" spans="1:8" ht="20.25" customHeight="1">
      <c r="A212" s="36" t="s">
        <v>21</v>
      </c>
      <c r="B212" s="37"/>
      <c r="C212" s="38">
        <f aca="true" t="shared" si="17" ref="C212:H212">C6+C17+C27+C43+C60+C81+C90+C147+C169+C187</f>
        <v>6716695876.55</v>
      </c>
      <c r="D212" s="38">
        <f t="shared" si="17"/>
        <v>6709916661.52</v>
      </c>
      <c r="E212" s="38">
        <f t="shared" si="17"/>
        <v>3506684.91</v>
      </c>
      <c r="F212" s="38">
        <f t="shared" si="17"/>
        <v>1751766.85</v>
      </c>
      <c r="G212" s="38">
        <f t="shared" si="17"/>
        <v>1520763.2699999998</v>
      </c>
      <c r="H212" s="38">
        <f t="shared" si="17"/>
        <v>3272530.12</v>
      </c>
    </row>
    <row r="213" ht="12.75">
      <c r="G213" s="16"/>
    </row>
    <row r="214" spans="1:7" ht="12.75">
      <c r="A214" t="s">
        <v>52</v>
      </c>
      <c r="G214" s="16"/>
    </row>
    <row r="215" spans="1:7" ht="12.75">
      <c r="A215" t="s">
        <v>67</v>
      </c>
      <c r="C215" s="52">
        <v>3672.58</v>
      </c>
      <c r="G215" s="16"/>
    </row>
    <row r="216" spans="1:7" ht="12.75">
      <c r="A216" s="60" t="s">
        <v>95</v>
      </c>
      <c r="C216" s="52">
        <v>441061.51</v>
      </c>
      <c r="G216" s="16"/>
    </row>
    <row r="217" spans="1:7" ht="12.75">
      <c r="A217" s="60" t="s">
        <v>124</v>
      </c>
      <c r="C217" s="52">
        <v>7840.36</v>
      </c>
      <c r="G217" s="16"/>
    </row>
    <row r="218" spans="1:7" ht="12.75">
      <c r="A218" t="s">
        <v>53</v>
      </c>
      <c r="C218" s="52">
        <v>1189800</v>
      </c>
      <c r="G218" s="16"/>
    </row>
    <row r="219" spans="1:7" ht="12.75">
      <c r="A219" s="60" t="s">
        <v>84</v>
      </c>
      <c r="C219" s="52">
        <v>25027.05</v>
      </c>
      <c r="G219" s="16"/>
    </row>
    <row r="220" spans="1:7" ht="12.75">
      <c r="A220" s="60" t="s">
        <v>125</v>
      </c>
      <c r="C220" s="52">
        <v>49774.92</v>
      </c>
      <c r="G220" s="16"/>
    </row>
    <row r="221" spans="1:7" ht="12.75">
      <c r="A221" s="60" t="s">
        <v>126</v>
      </c>
      <c r="C221" s="52"/>
      <c r="G221" s="16"/>
    </row>
    <row r="222" spans="1:7" ht="12.75">
      <c r="A222" t="s">
        <v>62</v>
      </c>
      <c r="G222" s="16"/>
    </row>
    <row r="223" spans="1:7" ht="12.75">
      <c r="A223" s="60" t="s">
        <v>74</v>
      </c>
      <c r="C223" s="52">
        <v>6047</v>
      </c>
      <c r="G223" s="16"/>
    </row>
    <row r="224" spans="1:7" ht="12.75">
      <c r="A224" s="60" t="s">
        <v>108</v>
      </c>
      <c r="C224" s="52">
        <v>28543.43</v>
      </c>
      <c r="G224" s="16"/>
    </row>
    <row r="225" ht="12.75">
      <c r="G225" s="16"/>
    </row>
    <row r="226" spans="1:7" ht="12.75">
      <c r="A226" t="s">
        <v>54</v>
      </c>
      <c r="G226" s="16"/>
    </row>
    <row r="227" spans="1:7" ht="12.75">
      <c r="A227" t="s">
        <v>55</v>
      </c>
      <c r="C227" s="53">
        <v>3672.58</v>
      </c>
      <c r="G227" s="16"/>
    </row>
    <row r="228" spans="1:7" ht="12.75">
      <c r="A228" t="s">
        <v>56</v>
      </c>
      <c r="C228" s="53">
        <v>1676701.87</v>
      </c>
      <c r="G228" s="16"/>
    </row>
    <row r="229" spans="1:7" ht="12.75">
      <c r="A229" t="s">
        <v>35</v>
      </c>
      <c r="C229" s="52">
        <v>74801.97</v>
      </c>
      <c r="D229" s="60"/>
      <c r="G229" s="16"/>
    </row>
    <row r="230" spans="1:7" ht="12.75">
      <c r="A230" t="s">
        <v>146</v>
      </c>
      <c r="C230" s="52">
        <v>1517353.7</v>
      </c>
      <c r="G230" s="16"/>
    </row>
    <row r="231" spans="1:7" ht="12.75">
      <c r="A231" s="60"/>
      <c r="C231" s="53"/>
      <c r="G231" s="16"/>
    </row>
    <row r="232" spans="1:7" ht="12.75">
      <c r="A232" s="60"/>
      <c r="C232" s="53"/>
      <c r="G232" s="16"/>
    </row>
    <row r="233" spans="1:7" ht="12.75">
      <c r="A233" s="60"/>
      <c r="C233" s="53"/>
      <c r="G233" s="16"/>
    </row>
    <row r="234" ht="15">
      <c r="A234" s="14" t="s">
        <v>25</v>
      </c>
    </row>
    <row r="235" spans="1:8" ht="15">
      <c r="A235" s="36" t="s">
        <v>21</v>
      </c>
      <c r="B235" s="37"/>
      <c r="C235" s="38">
        <f aca="true" t="shared" si="18" ref="C235:H235">C11+C34+C52+C67+C74+C98+C157+C177+C193</f>
        <v>202820836.25</v>
      </c>
      <c r="D235" s="38">
        <f t="shared" si="18"/>
        <v>194832106.47000003</v>
      </c>
      <c r="E235" s="38">
        <f t="shared" si="18"/>
        <v>2674334.33</v>
      </c>
      <c r="F235" s="38">
        <f t="shared" si="18"/>
        <v>0</v>
      </c>
      <c r="G235" s="38">
        <f t="shared" si="18"/>
        <v>5314395.449999998</v>
      </c>
      <c r="H235" s="38">
        <f t="shared" si="18"/>
        <v>5314395.45</v>
      </c>
    </row>
    <row r="236" spans="3:7" ht="12.75">
      <c r="C236" s="53"/>
      <c r="G236" s="16"/>
    </row>
    <row r="237" spans="1:7" ht="12.75">
      <c r="A237" t="s">
        <v>61</v>
      </c>
      <c r="G237" s="16"/>
    </row>
    <row r="238" spans="1:7" ht="12.75">
      <c r="A238" t="s">
        <v>55</v>
      </c>
      <c r="C238" s="53">
        <v>7535</v>
      </c>
      <c r="G238" s="16"/>
    </row>
    <row r="239" spans="1:7" ht="12.75">
      <c r="A239" t="s">
        <v>35</v>
      </c>
      <c r="C239" s="53">
        <v>3744010.23</v>
      </c>
      <c r="D239" s="60"/>
      <c r="G239" s="16"/>
    </row>
    <row r="240" spans="1:7" ht="12.75">
      <c r="A240" t="s">
        <v>56</v>
      </c>
      <c r="C240" s="53">
        <f>190800.83+1352190.59</f>
        <v>1542991.4200000002</v>
      </c>
      <c r="G240" s="16"/>
    </row>
    <row r="241" spans="1:7" ht="12.75">
      <c r="A241" t="s">
        <v>57</v>
      </c>
      <c r="C241" s="53">
        <f>5229.8+9367</f>
        <v>14596.8</v>
      </c>
      <c r="G241" s="16"/>
    </row>
    <row r="242" spans="1:7" ht="12.75">
      <c r="A242" s="60" t="s">
        <v>139</v>
      </c>
      <c r="C242" s="53">
        <f>2300+2962</f>
        <v>5262</v>
      </c>
      <c r="G242" s="16"/>
    </row>
    <row r="243" spans="1:7" ht="12.75">
      <c r="A243" s="60"/>
      <c r="C243" s="53"/>
      <c r="G243" s="16"/>
    </row>
    <row r="244" spans="3:7" ht="12.75">
      <c r="C244" s="53"/>
      <c r="G244" s="16"/>
    </row>
    <row r="245" spans="1:7" ht="12.75">
      <c r="A245" s="99"/>
      <c r="C245" s="53"/>
      <c r="G245" s="16"/>
    </row>
    <row r="246" spans="3:7" ht="12.75">
      <c r="C246" s="53"/>
      <c r="G246" s="16"/>
    </row>
  </sheetData>
  <sheetProtection/>
  <mergeCells count="55">
    <mergeCell ref="E183:E185"/>
    <mergeCell ref="A169:B169"/>
    <mergeCell ref="F145:F146"/>
    <mergeCell ref="G145:G146"/>
    <mergeCell ref="H145:H146"/>
    <mergeCell ref="G139:G140"/>
    <mergeCell ref="H139:H140"/>
    <mergeCell ref="D145:D146"/>
    <mergeCell ref="H183:H185"/>
    <mergeCell ref="F183:F185"/>
    <mergeCell ref="A193:B193"/>
    <mergeCell ref="A177:B177"/>
    <mergeCell ref="A187:B187"/>
    <mergeCell ref="B183:B185"/>
    <mergeCell ref="G183:G185"/>
    <mergeCell ref="G127:G128"/>
    <mergeCell ref="A147:B147"/>
    <mergeCell ref="A157:B157"/>
    <mergeCell ref="C145:C146"/>
    <mergeCell ref="E145:E146"/>
    <mergeCell ref="H127:H128"/>
    <mergeCell ref="A52:B52"/>
    <mergeCell ref="G79:G80"/>
    <mergeCell ref="H79:H80"/>
    <mergeCell ref="C79:C80"/>
    <mergeCell ref="A81:B81"/>
    <mergeCell ref="C127:C128"/>
    <mergeCell ref="B127:B128"/>
    <mergeCell ref="A98:B98"/>
    <mergeCell ref="E79:E80"/>
    <mergeCell ref="A6:B6"/>
    <mergeCell ref="A11:B11"/>
    <mergeCell ref="A17:B17"/>
    <mergeCell ref="A27:B27"/>
    <mergeCell ref="A60:B60"/>
    <mergeCell ref="A74:B74"/>
    <mergeCell ref="A67:B67"/>
    <mergeCell ref="A34:B34"/>
    <mergeCell ref="A43:B43"/>
    <mergeCell ref="F79:F80"/>
    <mergeCell ref="C139:C140"/>
    <mergeCell ref="D139:D140"/>
    <mergeCell ref="E139:E140"/>
    <mergeCell ref="F139:F140"/>
    <mergeCell ref="D79:D80"/>
    <mergeCell ref="E127:E128"/>
    <mergeCell ref="F127:F128"/>
    <mergeCell ref="A79:A80"/>
    <mergeCell ref="D127:D128"/>
    <mergeCell ref="A90:B90"/>
    <mergeCell ref="B79:B80"/>
    <mergeCell ref="C183:C185"/>
    <mergeCell ref="D183:D185"/>
    <mergeCell ref="B139:B140"/>
    <mergeCell ref="B145:B146"/>
  </mergeCells>
  <printOptions/>
  <pageMargins left="0.5905511811023623" right="0.1968503937007874" top="0.9448818897637796" bottom="0.984251968503937" header="0.5118110236220472" footer="0.31496062992125984"/>
  <pageSetup firstPageNumber="184" useFirstPageNumber="1" horizontalDpi="600" verticalDpi="600" orientation="landscape" paperSize="9" scale="89" r:id="rId1"/>
  <headerFooter alignWithMargins="0">
    <oddFooter>&amp;L&amp;"Arial,Kurzíva"Zastupitelstvo Olomouckého kraje 19. 6. 2017
5.1. - Rozpočet Olomouckého kraje 2016 - závěrečný účet
Příloha č. 10: Vyúčtování finančních vztahů ke státnímu rozpočtu za rok 2016&amp;R&amp;"Arial,Kurzíva"Strana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Balabuch Petr</cp:lastModifiedBy>
  <cp:lastPrinted>2017-06-02T08:58:20Z</cp:lastPrinted>
  <dcterms:created xsi:type="dcterms:W3CDTF">2003-04-14T15:02:19Z</dcterms:created>
  <dcterms:modified xsi:type="dcterms:W3CDTF">2017-06-02T08:58:21Z</dcterms:modified>
  <cp:category/>
  <cp:version/>
  <cp:contentType/>
  <cp:contentStatus/>
</cp:coreProperties>
</file>