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360" yWindow="345" windowWidth="8460" windowHeight="8280"/>
  </bookViews>
  <sheets>
    <sheet name="1. Bilance příjmů a výdajů" sheetId="2" r:id="rId1"/>
  </sheets>
  <externalReferences>
    <externalReference r:id="rId2"/>
  </externalReferences>
  <definedNames>
    <definedName name="_xlnm.Print_Area" localSheetId="0">'1. Bilance příjmů a výdajů'!$A$1:$E$53</definedName>
  </definedNames>
  <calcPr calcId="162913"/>
</workbook>
</file>

<file path=xl/calcChain.xml><?xml version="1.0" encoding="utf-8"?>
<calcChain xmlns="http://schemas.openxmlformats.org/spreadsheetml/2006/main">
  <c r="D51" i="2" l="1"/>
  <c r="F18" i="2" l="1"/>
  <c r="C20" i="2" l="1"/>
  <c r="D31" i="2" l="1"/>
  <c r="C31" i="2"/>
  <c r="B31" i="2"/>
  <c r="D30" i="2"/>
  <c r="C30" i="2"/>
  <c r="B30" i="2"/>
  <c r="D29" i="2"/>
  <c r="C29" i="2"/>
  <c r="B29" i="2"/>
  <c r="D28" i="2"/>
  <c r="C28" i="2"/>
  <c r="B28" i="2"/>
  <c r="D27" i="2"/>
  <c r="D4" i="2" s="1"/>
  <c r="C27" i="2"/>
  <c r="B27" i="2"/>
  <c r="F4" i="2" l="1"/>
  <c r="E28" i="2"/>
  <c r="D32" i="2"/>
  <c r="C32" i="2" l="1"/>
  <c r="B32" i="2"/>
  <c r="E10" i="2" l="1"/>
  <c r="E8" i="2"/>
  <c r="E7" i="2" l="1"/>
  <c r="E9" i="2"/>
  <c r="E21" i="2" l="1"/>
  <c r="B20" i="2" l="1"/>
  <c r="D20" i="2"/>
  <c r="D22" i="2" s="1"/>
  <c r="E19" i="2"/>
  <c r="E18" i="2"/>
  <c r="C22" i="2" l="1"/>
  <c r="B22" i="2"/>
  <c r="E20" i="2"/>
  <c r="E22" i="2" l="1"/>
  <c r="B11" i="2" l="1"/>
  <c r="C11" i="2" l="1"/>
  <c r="D11" i="2"/>
  <c r="E11" i="2" l="1"/>
  <c r="E31" i="2"/>
  <c r="E27" i="2" l="1"/>
  <c r="E32" i="2" l="1"/>
  <c r="C13" i="2" l="1"/>
  <c r="B13" i="2"/>
  <c r="E12" i="2" l="1"/>
  <c r="D13" i="2"/>
  <c r="D34" i="2" s="1"/>
  <c r="E13" i="2" l="1"/>
  <c r="D37" i="2"/>
  <c r="D53" i="2" s="1"/>
  <c r="F53" i="2" l="1"/>
</calcChain>
</file>

<file path=xl/sharedStrings.xml><?xml version="1.0" encoding="utf-8"?>
<sst xmlns="http://schemas.openxmlformats.org/spreadsheetml/2006/main" count="64" uniqueCount="51">
  <si>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</si>
  <si>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</si>
  <si>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</si>
  <si>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</si>
  <si>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</si>
  <si>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</si>
  <si>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</si>
  <si>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</si>
  <si>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</si>
  <si>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</si>
  <si>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</si>
  <si>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</si>
  <si>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</si>
  <si>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</si>
  <si>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</si>
  <si>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</si>
  <si>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</si>
  <si>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</si>
  <si>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</si>
  <si>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</si>
  <si>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</si>
  <si>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</si>
  <si>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</si>
  <si>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</si>
  <si>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</si>
  <si>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</si>
  <si>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</si>
  <si>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Krátkodobé přijaté půjčené prostředky</t>
  </si>
  <si>
    <r>
      <t>•</t>
    </r>
    <r>
      <rPr>
        <sz val="13.5"/>
        <rFont val="Arial CE"/>
        <charset val="238"/>
      </rPr>
      <t xml:space="preserve"> Přijaté transfery</t>
    </r>
  </si>
  <si>
    <t>1. Bilance příjmů, výdajů a financování Olomouckého kraje k 31.12.2016</t>
  </si>
  <si>
    <t>Zůstatek na bankovních účtech Olomouckého kraje k 31.12.2016</t>
  </si>
  <si>
    <t>• Kurzové rozdíly na devizových účtech</t>
  </si>
  <si>
    <t xml:space="preserve">• Operace z peněžních účtů </t>
  </si>
  <si>
    <t>b) zapojení zůstatku na bankovních účtech schválené usnesením Zastupitelstva Olomouckého kraje ze dne 27.2.2017</t>
  </si>
  <si>
    <t>Zůstatek bankovních účtů k 31.12.2016</t>
  </si>
  <si>
    <t>a) zapojení zůstatku na bankovních účtech  ve schváleném rozpočtu Olomouckého kraje na rok 2017, schváleném Zastupitelstvem Olomouckého kraje dne 19.12.2016</t>
  </si>
  <si>
    <t>c) zapojení zůstatku na bankovních účtech schválené usnesením Zastupitelstva Olomouckého kraje ze dne 24.4.2017</t>
  </si>
  <si>
    <t>d) zůstatek na fondu sociálních potřeb (zapojuje se samostatně - Příloha č. 6)</t>
  </si>
  <si>
    <t>zapojeno do rozpočtu roku 2016</t>
  </si>
  <si>
    <t>Počáteční zůstatek k 1.1.2016</t>
  </si>
  <si>
    <t>e) zůstatek na fondu na podporu výstavby a obnovy vodohospodářské infrastruktury na území Olomouckého kraje  - částečně zapojeno usnesením Zastupitelstva Olomouckého kraje 24.4.2017</t>
  </si>
  <si>
    <t>f) zůstatek na fondu na podporu výstavby a obnovy vodohospodářské infrastruktury na území Olomouckého kraje  - částečně zapojeno usnesením Zastupitelstva Olomouckého kraje 24.4.2017, zbylá část viz Příloha č. 7)</t>
  </si>
  <si>
    <t>g) zůstatek na účtu pro Evropské programy (ORJ - 52) - zapojeno usnesením Rady Olomouckého kraje ze dne 23.1.2017</t>
  </si>
  <si>
    <t>h) zůstatek na účtu pro Evropské programy (ORJ - 60) - zapojeno usnesením Rady Olomouckého kraje ze dne 23.1.2017</t>
  </si>
  <si>
    <t>i) zůstatek na účtu pro Evropské programy (ORJ - 74) - zapojeno usnesením Rady Olomouckého kraje ze dne 23.1.2017</t>
  </si>
  <si>
    <t>j) zůstatek na účtu pro Evropské programy (ORJ - 75) - zapojeno usnesením Rady Olomouckého kraje ze dne 6.2.2017</t>
  </si>
  <si>
    <t>k) zůstatek na účtu pro Evropské programy (ORJ - 76) - zapojeno usnesením Rady Olomouckého kraje ze dne 23.1.2017</t>
  </si>
  <si>
    <t>l) zůstatek na účtu pro Evropské programy (ORJ - 77) - zapojeno usnesením Rady Olomouckého kraje ze dne 23.1.2017</t>
  </si>
  <si>
    <t xml:space="preserve">m) zůstatek na terminovaných vkladech u J &amp;T bank </t>
  </si>
  <si>
    <t>n) finanční vypořádání se státním rozpočtem - Příloha č. 10</t>
  </si>
  <si>
    <t>o) mylné platby - budou zapojeny na straně příjmů v roce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</si>
</sst>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Kč&quot;"/>
  </numFmts>
  <fonts count="4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 CE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3.5"/>
      <name val="Arial"/>
      <family val="2"/>
      <charset val="238"/>
    </font>
    <font>
      <sz val="13.5"/>
      <name val="Arial CE"/>
      <charset val="238"/>
    </font>
    <font>
      <sz val="13.5"/>
      <color indexed="10"/>
      <name val="Arial CE"/>
      <charset val="238"/>
    </font>
    <font>
      <sz val="13.5"/>
      <color indexed="10"/>
      <name val="Arial"/>
      <family val="2"/>
      <charset val="238"/>
    </font>
    <font>
      <b/>
      <sz val="13.5"/>
      <name val="Arial CE"/>
      <charset val="238"/>
    </font>
    <font>
      <b/>
      <sz val="13.5"/>
      <name val="Arial"/>
      <family val="2"/>
      <charset val="238"/>
    </font>
    <font>
      <b/>
      <sz val="13.5"/>
      <color indexed="10"/>
      <name val="Arial CE"/>
      <charset val="238"/>
    </font>
    <font>
      <b/>
      <sz val="13.5"/>
      <color indexed="10"/>
      <name val="Arial"/>
      <family val="2"/>
      <charset val="238"/>
    </font>
    <font>
      <sz val="13.5"/>
      <name val="Arial CE"/>
      <family val="2"/>
      <charset val="238"/>
    </font>
    <font>
      <sz val="13.5"/>
      <color indexed="10"/>
      <name val="Arial CE"/>
      <family val="2"/>
      <charset val="238"/>
    </font>
    <font>
      <b/>
      <sz val="13.5"/>
      <color indexed="10"/>
      <name val="Arial CE"/>
      <family val="2"/>
      <charset val="238"/>
    </font>
    <font>
      <sz val="12"/>
      <color indexed="9"/>
      <name val="Arial CE"/>
      <charset val="238"/>
    </font>
    <font>
      <sz val="10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sz val="11"/>
      <color rgb="FFFF0000"/>
      <name val="Arial"/>
      <family val="2"/>
      <charset val="238"/>
    </font>
    <font>
      <sz val="13.5"/>
      <color theme="0"/>
      <name val="Arial"/>
      <family val="2"/>
      <charset val="238"/>
    </font>
    <font>
      <b/>
      <sz val="13.5"/>
      <color theme="0"/>
      <name val="Arial"/>
      <family val="2"/>
      <charset val="238"/>
    </font>
    <font>
      <b/>
      <sz val="12"/>
      <color rgb="FFFF0000"/>
      <name val="Arial CE"/>
      <charset val="238"/>
    </font>
    <font>
      <b/>
      <sz val="13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" fontId="2" fillId="0" borderId="0"/>
  </cellStyleXfs>
  <cellXfs count="147">
    <xf numFmtId="0" fontId="0" fillId="0" borderId="0" xfId="0"/>
    <xf numFmtId="3" fontId="3" fillId="0" borderId="0" xfId="1" applyFont="1"/>
    <xf numFmtId="3" fontId="2" fillId="0" borderId="0" xfId="1"/>
    <xf numFmtId="0" fontId="8" fillId="0" borderId="0" xfId="0" applyFont="1"/>
    <xf numFmtId="4" fontId="10" fillId="0" borderId="0" xfId="0" applyNumberFormat="1" applyFont="1"/>
    <xf numFmtId="4" fontId="10" fillId="0" borderId="0" xfId="0" applyNumberFormat="1" applyFont="1" applyFill="1"/>
    <xf numFmtId="4" fontId="11" fillId="0" borderId="0" xfId="1" applyNumberFormat="1" applyFont="1" applyFill="1" applyBorder="1"/>
    <xf numFmtId="3" fontId="11" fillId="0" borderId="0" xfId="1" applyFont="1" applyFill="1" applyBorder="1"/>
    <xf numFmtId="2" fontId="0" fillId="0" borderId="0" xfId="0" applyNumberFormat="1"/>
    <xf numFmtId="0" fontId="12" fillId="0" borderId="0" xfId="0" applyFont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0" fillId="0" borderId="0" xfId="0" applyFill="1"/>
    <xf numFmtId="0" fontId="9" fillId="0" borderId="0" xfId="0" applyFont="1" applyFill="1"/>
    <xf numFmtId="4" fontId="13" fillId="0" borderId="0" xfId="0" applyNumberFormat="1" applyFont="1" applyFill="1"/>
    <xf numFmtId="0" fontId="1" fillId="0" borderId="0" xfId="0" applyFont="1" applyFill="1"/>
    <xf numFmtId="0" fontId="0" fillId="0" borderId="0" xfId="0" applyFill="1" applyBorder="1"/>
    <xf numFmtId="4" fontId="31" fillId="0" borderId="0" xfId="0" applyNumberFormat="1" applyFont="1"/>
    <xf numFmtId="0" fontId="31" fillId="0" borderId="0" xfId="0" applyFont="1"/>
    <xf numFmtId="0" fontId="32" fillId="0" borderId="0" xfId="0" applyFont="1" applyFill="1"/>
    <xf numFmtId="0" fontId="4" fillId="0" borderId="0" xfId="0" applyFont="1" applyFill="1"/>
    <xf numFmtId="3" fontId="14" fillId="0" borderId="0" xfId="1" applyFont="1"/>
    <xf numFmtId="3" fontId="5" fillId="0" borderId="0" xfId="1" applyFont="1" applyAlignment="1">
      <alignment horizontal="right"/>
    </xf>
    <xf numFmtId="0" fontId="15" fillId="0" borderId="3" xfId="0" applyFont="1" applyFill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3" fontId="5" fillId="0" borderId="0" xfId="1" applyFont="1" applyFill="1" applyAlignment="1">
      <alignment horizontal="right"/>
    </xf>
    <xf numFmtId="3" fontId="19" fillId="0" borderId="7" xfId="1" applyFont="1" applyFill="1" applyBorder="1"/>
    <xf numFmtId="164" fontId="19" fillId="0" borderId="1" xfId="0" applyNumberFormat="1" applyFont="1" applyFill="1" applyBorder="1"/>
    <xf numFmtId="4" fontId="21" fillId="0" borderId="0" xfId="1" applyNumberFormat="1" applyFont="1" applyFill="1" applyBorder="1"/>
    <xf numFmtId="3" fontId="21" fillId="0" borderId="0" xfId="1" applyFont="1" applyFill="1" applyBorder="1"/>
    <xf numFmtId="0" fontId="22" fillId="0" borderId="0" xfId="0" applyFont="1" applyFill="1"/>
    <xf numFmtId="3" fontId="19" fillId="0" borderId="11" xfId="1" applyFont="1" applyFill="1" applyBorder="1"/>
    <xf numFmtId="3" fontId="23" fillId="0" borderId="11" xfId="1" applyFont="1" applyFill="1" applyBorder="1"/>
    <xf numFmtId="164" fontId="24" fillId="0" borderId="6" xfId="0" applyNumberFormat="1" applyFont="1" applyFill="1" applyBorder="1"/>
    <xf numFmtId="4" fontId="25" fillId="0" borderId="0" xfId="1" applyNumberFormat="1" applyFont="1" applyFill="1" applyBorder="1"/>
    <xf numFmtId="3" fontId="25" fillId="0" borderId="0" xfId="1" applyFont="1" applyFill="1" applyBorder="1"/>
    <xf numFmtId="0" fontId="26" fillId="0" borderId="0" xfId="0" applyFont="1" applyFill="1"/>
    <xf numFmtId="1" fontId="27" fillId="0" borderId="13" xfId="1" applyNumberFormat="1" applyFont="1" applyFill="1" applyBorder="1" applyAlignment="1">
      <alignment horizontal="left"/>
    </xf>
    <xf numFmtId="4" fontId="28" fillId="0" borderId="0" xfId="1" applyNumberFormat="1" applyFont="1" applyFill="1" applyBorder="1"/>
    <xf numFmtId="3" fontId="28" fillId="0" borderId="0" xfId="1" applyFont="1" applyFill="1" applyBorder="1"/>
    <xf numFmtId="1" fontId="23" fillId="0" borderId="14" xfId="1" applyNumberFormat="1" applyFont="1" applyFill="1" applyBorder="1" applyAlignment="1">
      <alignment horizontal="left" wrapText="1"/>
    </xf>
    <xf numFmtId="164" fontId="24" fillId="0" borderId="16" xfId="0" applyNumberFormat="1" applyFont="1" applyFill="1" applyBorder="1"/>
    <xf numFmtId="4" fontId="29" fillId="0" borderId="0" xfId="0" applyNumberFormat="1" applyFont="1" applyFill="1" applyBorder="1"/>
    <xf numFmtId="3" fontId="16" fillId="0" borderId="3" xfId="1" applyFont="1" applyFill="1" applyBorder="1"/>
    <xf numFmtId="3" fontId="16" fillId="0" borderId="4" xfId="1" applyFont="1" applyFill="1" applyBorder="1" applyAlignment="1">
      <alignment horizontal="center" vertical="center"/>
    </xf>
    <xf numFmtId="4" fontId="30" fillId="0" borderId="0" xfId="1" applyNumberFormat="1" applyFont="1" applyFill="1" applyBorder="1"/>
    <xf numFmtId="3" fontId="30" fillId="0" borderId="0" xfId="1" applyFont="1" applyFill="1" applyBorder="1"/>
    <xf numFmtId="0" fontId="15" fillId="0" borderId="0" xfId="0" applyFont="1" applyFill="1"/>
    <xf numFmtId="3" fontId="14" fillId="0" borderId="0" xfId="1" applyFont="1" applyFill="1"/>
    <xf numFmtId="0" fontId="19" fillId="0" borderId="7" xfId="0" applyFont="1" applyFill="1" applyBorder="1" applyAlignment="1">
      <alignment wrapText="1"/>
    </xf>
    <xf numFmtId="4" fontId="19" fillId="2" borderId="8" xfId="0" applyNumberFormat="1" applyFont="1" applyFill="1" applyBorder="1" applyAlignment="1">
      <alignment horizontal="right"/>
    </xf>
    <xf numFmtId="4" fontId="22" fillId="0" borderId="0" xfId="0" applyNumberFormat="1" applyFont="1" applyFill="1" applyBorder="1"/>
    <xf numFmtId="0" fontId="26" fillId="0" borderId="0" xfId="0" applyFont="1" applyFill="1" applyBorder="1"/>
    <xf numFmtId="4" fontId="19" fillId="0" borderId="0" xfId="0" applyNumberFormat="1" applyFont="1" applyFill="1" applyBorder="1"/>
    <xf numFmtId="0" fontId="19" fillId="0" borderId="0" xfId="0" applyFont="1" applyFill="1"/>
    <xf numFmtId="0" fontId="19" fillId="0" borderId="7" xfId="0" applyFont="1" applyFill="1" applyBorder="1"/>
    <xf numFmtId="4" fontId="19" fillId="2" borderId="8" xfId="0" applyNumberFormat="1" applyFont="1" applyFill="1" applyBorder="1"/>
    <xf numFmtId="0" fontId="24" fillId="0" borderId="5" xfId="0" applyFont="1" applyFill="1" applyBorder="1" applyAlignment="1"/>
    <xf numFmtId="4" fontId="24" fillId="2" borderId="9" xfId="0" applyNumberFormat="1" applyFont="1" applyFill="1" applyBorder="1" applyAlignment="1"/>
    <xf numFmtId="4" fontId="26" fillId="0" borderId="0" xfId="0" applyNumberFormat="1" applyFont="1" applyFill="1" applyBorder="1"/>
    <xf numFmtId="3" fontId="19" fillId="0" borderId="0" xfId="0" applyNumberFormat="1" applyFont="1" applyFill="1"/>
    <xf numFmtId="3" fontId="26" fillId="0" borderId="0" xfId="0" applyNumberFormat="1" applyFont="1" applyFill="1"/>
    <xf numFmtId="1" fontId="27" fillId="0" borderId="13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8" fillId="0" borderId="0" xfId="0" applyFont="1" applyFill="1"/>
    <xf numFmtId="1" fontId="23" fillId="0" borderId="14" xfId="0" applyNumberFormat="1" applyFont="1" applyFill="1" applyBorder="1" applyAlignment="1">
      <alignment horizontal="left" wrapText="1"/>
    </xf>
    <xf numFmtId="164" fontId="24" fillId="0" borderId="17" xfId="0" applyNumberFormat="1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17" fillId="0" borderId="18" xfId="0" applyFont="1" applyFill="1" applyBorder="1"/>
    <xf numFmtId="3" fontId="34" fillId="0" borderId="0" xfId="1" applyFont="1"/>
    <xf numFmtId="4" fontId="34" fillId="0" borderId="0" xfId="1" applyNumberFormat="1" applyFont="1" applyFill="1" applyBorder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9" fillId="0" borderId="0" xfId="0" applyFont="1"/>
    <xf numFmtId="164" fontId="19" fillId="0" borderId="1" xfId="0" applyNumberFormat="1" applyFont="1" applyFill="1" applyBorder="1" applyAlignment="1">
      <alignment shrinkToFit="1"/>
    </xf>
    <xf numFmtId="0" fontId="36" fillId="0" borderId="0" xfId="0" applyFont="1" applyFill="1"/>
    <xf numFmtId="3" fontId="36" fillId="0" borderId="0" xfId="0" applyNumberFormat="1" applyFont="1" applyFill="1"/>
    <xf numFmtId="4" fontId="37" fillId="0" borderId="0" xfId="0" applyNumberFormat="1" applyFont="1" applyFill="1" applyBorder="1"/>
    <xf numFmtId="0" fontId="38" fillId="0" borderId="0" xfId="0" applyFont="1" applyFill="1" applyBorder="1"/>
    <xf numFmtId="0" fontId="37" fillId="0" borderId="0" xfId="0" applyFont="1" applyFill="1"/>
    <xf numFmtId="4" fontId="32" fillId="0" borderId="0" xfId="0" applyNumberFormat="1" applyFont="1" applyFill="1" applyBorder="1"/>
    <xf numFmtId="3" fontId="32" fillId="0" borderId="0" xfId="0" applyNumberFormat="1" applyFont="1" applyFill="1"/>
    <xf numFmtId="4" fontId="32" fillId="0" borderId="0" xfId="0" applyNumberFormat="1" applyFont="1" applyFill="1"/>
    <xf numFmtId="164" fontId="15" fillId="0" borderId="1" xfId="0" applyNumberFormat="1" applyFont="1" applyFill="1" applyBorder="1" applyAlignment="1">
      <alignment shrinkToFit="1"/>
    </xf>
    <xf numFmtId="3" fontId="35" fillId="3" borderId="0" xfId="1" applyFont="1" applyFill="1"/>
    <xf numFmtId="4" fontId="39" fillId="3" borderId="0" xfId="1" applyNumberFormat="1" applyFont="1" applyFill="1"/>
    <xf numFmtId="4" fontId="2" fillId="3" borderId="0" xfId="1" applyNumberFormat="1" applyFont="1" applyFill="1" applyBorder="1" applyAlignment="1">
      <alignment horizontal="right"/>
    </xf>
    <xf numFmtId="4" fontId="35" fillId="3" borderId="0" xfId="1" applyNumberFormat="1" applyFont="1" applyFill="1"/>
    <xf numFmtId="4" fontId="8" fillId="3" borderId="0" xfId="0" applyNumberFormat="1" applyFont="1" applyFill="1"/>
    <xf numFmtId="0" fontId="36" fillId="0" borderId="0" xfId="0" applyFont="1"/>
    <xf numFmtId="0" fontId="33" fillId="2" borderId="0" xfId="0" applyFont="1" applyFill="1"/>
    <xf numFmtId="4" fontId="31" fillId="2" borderId="0" xfId="0" applyNumberFormat="1" applyFont="1" applyFill="1"/>
    <xf numFmtId="0" fontId="40" fillId="2" borderId="18" xfId="0" applyFont="1" applyFill="1" applyBorder="1"/>
    <xf numFmtId="4" fontId="36" fillId="0" borderId="0" xfId="0" applyNumberFormat="1" applyFont="1"/>
    <xf numFmtId="0" fontId="31" fillId="0" borderId="0" xfId="0" applyFont="1" applyFill="1"/>
    <xf numFmtId="4" fontId="31" fillId="0" borderId="0" xfId="0" applyNumberFormat="1" applyFont="1" applyFill="1" applyAlignment="1">
      <alignment horizontal="center"/>
    </xf>
    <xf numFmtId="4" fontId="33" fillId="0" borderId="0" xfId="0" applyNumberFormat="1" applyFont="1" applyFill="1"/>
    <xf numFmtId="0" fontId="33" fillId="0" borderId="0" xfId="0" applyFont="1" applyFill="1"/>
    <xf numFmtId="0" fontId="40" fillId="0" borderId="18" xfId="0" applyFont="1" applyFill="1" applyBorder="1"/>
    <xf numFmtId="0" fontId="40" fillId="0" borderId="0" xfId="0" applyFont="1" applyFill="1" applyBorder="1"/>
    <xf numFmtId="4" fontId="40" fillId="0" borderId="0" xfId="0" applyNumberFormat="1" applyFont="1" applyFill="1" applyBorder="1"/>
    <xf numFmtId="0" fontId="40" fillId="0" borderId="0" xfId="0" applyFont="1" applyFill="1"/>
    <xf numFmtId="4" fontId="42" fillId="0" borderId="0" xfId="0" applyNumberFormat="1" applyFont="1" applyFill="1" applyBorder="1"/>
    <xf numFmtId="0" fontId="36" fillId="0" borderId="0" xfId="0" applyFont="1" applyFill="1" applyBorder="1"/>
    <xf numFmtId="0" fontId="4" fillId="2" borderId="0" xfId="0" applyFont="1" applyFill="1"/>
    <xf numFmtId="4" fontId="20" fillId="2" borderId="10" xfId="1" applyNumberFormat="1" applyFont="1" applyFill="1" applyBorder="1"/>
    <xf numFmtId="4" fontId="20" fillId="2" borderId="8" xfId="1" applyNumberFormat="1" applyFont="1" applyFill="1" applyBorder="1"/>
    <xf numFmtId="4" fontId="20" fillId="2" borderId="12" xfId="1" applyNumberFormat="1" applyFont="1" applyFill="1" applyBorder="1"/>
    <xf numFmtId="4" fontId="23" fillId="2" borderId="12" xfId="1" applyNumberFormat="1" applyFont="1" applyFill="1" applyBorder="1"/>
    <xf numFmtId="4" fontId="23" fillId="2" borderId="15" xfId="1" applyNumberFormat="1" applyFont="1" applyFill="1" applyBorder="1"/>
    <xf numFmtId="4" fontId="20" fillId="2" borderId="8" xfId="0" applyNumberFormat="1" applyFont="1" applyFill="1" applyBorder="1"/>
    <xf numFmtId="0" fontId="7" fillId="0" borderId="0" xfId="0" applyFont="1"/>
    <xf numFmtId="4" fontId="23" fillId="2" borderId="15" xfId="0" applyNumberFormat="1" applyFont="1" applyFill="1" applyBorder="1"/>
    <xf numFmtId="4" fontId="17" fillId="2" borderId="18" xfId="0" applyNumberFormat="1" applyFont="1" applyFill="1" applyBorder="1"/>
    <xf numFmtId="4" fontId="8" fillId="0" borderId="0" xfId="0" applyNumberFormat="1" applyFont="1"/>
    <xf numFmtId="0" fontId="17" fillId="2" borderId="18" xfId="0" applyFont="1" applyFill="1" applyBorder="1"/>
    <xf numFmtId="4" fontId="41" fillId="2" borderId="0" xfId="0" applyNumberFormat="1" applyFont="1" applyFill="1" applyBorder="1"/>
    <xf numFmtId="0" fontId="24" fillId="0" borderId="20" xfId="0" applyFont="1" applyFill="1" applyBorder="1" applyAlignment="1"/>
    <xf numFmtId="4" fontId="24" fillId="2" borderId="22" xfId="0" applyNumberFormat="1" applyFont="1" applyFill="1" applyBorder="1" applyAlignment="1"/>
    <xf numFmtId="0" fontId="4" fillId="0" borderId="21" xfId="0" applyFont="1" applyFill="1" applyBorder="1"/>
    <xf numFmtId="4" fontId="24" fillId="2" borderId="15" xfId="0" applyNumberFormat="1" applyFont="1" applyFill="1" applyBorder="1" applyAlignment="1"/>
    <xf numFmtId="164" fontId="24" fillId="0" borderId="23" xfId="0" applyNumberFormat="1" applyFont="1" applyFill="1" applyBorder="1"/>
    <xf numFmtId="4" fontId="7" fillId="0" borderId="0" xfId="0" applyNumberFormat="1" applyFont="1" applyAlignment="1">
      <alignment horizontal="right"/>
    </xf>
    <xf numFmtId="4" fontId="7" fillId="2" borderId="0" xfId="0" applyNumberFormat="1" applyFont="1" applyFill="1"/>
    <xf numFmtId="4" fontId="1" fillId="2" borderId="0" xfId="0" applyNumberFormat="1" applyFont="1" applyFill="1"/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/>
    <xf numFmtId="165" fontId="1" fillId="2" borderId="0" xfId="0" applyNumberFormat="1" applyFont="1" applyFill="1" applyAlignment="1"/>
    <xf numFmtId="165" fontId="17" fillId="2" borderId="18" xfId="0" applyNumberFormat="1" applyFont="1" applyFill="1" applyBorder="1" applyAlignment="1"/>
    <xf numFmtId="165" fontId="43" fillId="2" borderId="18" xfId="0" applyNumberFormat="1" applyFont="1" applyFill="1" applyBorder="1" applyAlignment="1"/>
    <xf numFmtId="0" fontId="4" fillId="2" borderId="0" xfId="0" applyFont="1" applyFill="1" applyAlignment="1">
      <alignment horizontal="left" wrapText="1"/>
    </xf>
    <xf numFmtId="165" fontId="4" fillId="2" borderId="19" xfId="0" applyNumberFormat="1" applyFont="1" applyFill="1" applyBorder="1" applyAlignment="1">
      <alignment horizontal="right"/>
    </xf>
    <xf numFmtId="165" fontId="7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_RaF/Z&#225;v&#283;re&#269;n&#253;%20&#250;&#269;et/2016/ROK%202.6.2017/x.x.%20-%20Z&#225;v&#283;re&#269;n&#253;%20&#250;&#269;et%202016%20-%20P&#345;&#237;loha%20&#269;.%2004%20(Financov&#225;n&#23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50">
          <cell r="E50">
            <v>219400000</v>
          </cell>
          <cell r="F50">
            <v>530440320.7299999</v>
          </cell>
          <cell r="G50">
            <v>530440320.7299999</v>
          </cell>
        </row>
        <row r="58">
          <cell r="E58">
            <v>26000000</v>
          </cell>
          <cell r="F58">
            <v>26000000</v>
          </cell>
          <cell r="G58">
            <v>26000000</v>
          </cell>
        </row>
        <row r="66">
          <cell r="E66">
            <v>0</v>
          </cell>
          <cell r="F66">
            <v>0</v>
          </cell>
          <cell r="G66">
            <v>642240.6</v>
          </cell>
        </row>
        <row r="73">
          <cell r="E73">
            <v>0</v>
          </cell>
          <cell r="F73">
            <v>0</v>
          </cell>
          <cell r="G73">
            <v>1.9</v>
          </cell>
        </row>
        <row r="108">
          <cell r="E108">
            <v>224587000</v>
          </cell>
          <cell r="F108">
            <v>224587000</v>
          </cell>
          <cell r="G108">
            <v>219030395.85999998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Normal="100" zoomScaleSheetLayoutView="100" workbookViewId="0">
      <selection activeCell="G43" sqref="G43"/>
    </sheetView>
  </sheetViews>
  <sheetFormatPr defaultRowHeight="12.75" x14ac:dyDescent="0.2"/>
  <cols>
    <col min="1" max="1" width="42.42578125" customWidth="1"/>
    <col min="2" max="2" width="28.140625" customWidth="1"/>
    <col min="3" max="3" width="27.42578125" customWidth="1"/>
    <col min="4" max="4" width="22.5703125" customWidth="1"/>
    <col min="5" max="5" width="8.7109375" customWidth="1"/>
    <col min="6" max="6" width="23.140625" style="4" bestFit="1" customWidth="1"/>
    <col min="7" max="7" width="24.85546875" customWidth="1"/>
    <col min="8" max="8" width="24" customWidth="1"/>
    <col min="9" max="9" width="20.140625" customWidth="1"/>
    <col min="10" max="10" width="14.42578125" customWidth="1"/>
  </cols>
  <sheetData>
    <row r="1" spans="1:8" ht="20.25" x14ac:dyDescent="0.3">
      <c r="A1" s="1" t="s">
        <v>29</v>
      </c>
      <c r="B1" s="2"/>
      <c r="C1" s="2"/>
      <c r="D1" s="2"/>
      <c r="E1" s="2"/>
      <c r="F1" s="6"/>
      <c r="G1" s="7"/>
    </row>
    <row r="2" spans="1:8" x14ac:dyDescent="0.2">
      <c r="A2" s="77"/>
      <c r="B2" s="77"/>
      <c r="C2" s="77"/>
      <c r="D2" s="77"/>
      <c r="E2" s="77"/>
      <c r="F2" s="78"/>
      <c r="G2" s="7"/>
    </row>
    <row r="3" spans="1:8" s="3" customFormat="1" ht="15.75" hidden="1" x14ac:dyDescent="0.25">
      <c r="A3" s="94" t="s">
        <v>39</v>
      </c>
      <c r="B3" s="94"/>
      <c r="C3" s="94"/>
      <c r="D3" s="95">
        <v>608507497.5</v>
      </c>
      <c r="E3" s="94" t="s">
        <v>13</v>
      </c>
      <c r="F3" s="96"/>
      <c r="G3" s="81"/>
      <c r="H3" s="82"/>
    </row>
    <row r="4" spans="1:8" s="3" customFormat="1" ht="15.75" hidden="1" x14ac:dyDescent="0.25">
      <c r="A4" s="94" t="s">
        <v>38</v>
      </c>
      <c r="B4" s="94"/>
      <c r="C4" s="94"/>
      <c r="D4" s="97">
        <f>SUM(D27)</f>
        <v>530440320.7299999</v>
      </c>
      <c r="E4" s="94" t="s">
        <v>13</v>
      </c>
      <c r="F4" s="98">
        <f>D3-D4</f>
        <v>78067176.7700001</v>
      </c>
    </row>
    <row r="5" spans="1:8" s="83" customFormat="1" ht="18.75" thickBot="1" x14ac:dyDescent="0.3">
      <c r="A5" s="22" t="s">
        <v>2</v>
      </c>
      <c r="B5" s="79"/>
      <c r="C5" s="80"/>
      <c r="D5" s="79"/>
      <c r="E5" s="23" t="s">
        <v>14</v>
      </c>
      <c r="F5" s="81"/>
      <c r="G5" s="82"/>
    </row>
    <row r="6" spans="1:8" s="54" customFormat="1" ht="16.5" thickTop="1" thickBot="1" x14ac:dyDescent="0.25">
      <c r="A6" s="50" t="s">
        <v>11</v>
      </c>
      <c r="B6" s="25" t="s">
        <v>4</v>
      </c>
      <c r="C6" s="25" t="s">
        <v>5</v>
      </c>
      <c r="D6" s="26" t="s">
        <v>7</v>
      </c>
      <c r="E6" s="51" t="s">
        <v>8</v>
      </c>
      <c r="F6" s="52"/>
      <c r="G6" s="53"/>
    </row>
    <row r="7" spans="1:8" s="37" customFormat="1" ht="18" thickTop="1" x14ac:dyDescent="0.25">
      <c r="A7" s="33" t="s">
        <v>19</v>
      </c>
      <c r="B7" s="115">
        <v>3828980000</v>
      </c>
      <c r="C7" s="115">
        <v>3843314230</v>
      </c>
      <c r="D7" s="115">
        <v>4092684077.8499999</v>
      </c>
      <c r="E7" s="34">
        <f t="shared" ref="E7:E13" si="0">D7/C7*100</f>
        <v>106.48840643586928</v>
      </c>
      <c r="F7" s="35"/>
      <c r="G7" s="36"/>
    </row>
    <row r="8" spans="1:8" s="37" customFormat="1" ht="17.25" x14ac:dyDescent="0.25">
      <c r="A8" s="33" t="s">
        <v>20</v>
      </c>
      <c r="B8" s="116">
        <v>299884000</v>
      </c>
      <c r="C8" s="116">
        <v>327709363.32999998</v>
      </c>
      <c r="D8" s="116">
        <v>379043744.70999998</v>
      </c>
      <c r="E8" s="34">
        <f t="shared" si="0"/>
        <v>115.6646062408375</v>
      </c>
      <c r="F8" s="35"/>
      <c r="G8" s="36"/>
    </row>
    <row r="9" spans="1:8" s="37" customFormat="1" ht="17.25" x14ac:dyDescent="0.25">
      <c r="A9" s="33" t="s">
        <v>21</v>
      </c>
      <c r="B9" s="116">
        <v>54900000</v>
      </c>
      <c r="C9" s="116">
        <v>54900000</v>
      </c>
      <c r="D9" s="116">
        <v>99286393</v>
      </c>
      <c r="E9" s="34">
        <f t="shared" si="0"/>
        <v>180.84953187613843</v>
      </c>
      <c r="F9" s="35"/>
      <c r="G9" s="36"/>
    </row>
    <row r="10" spans="1:8" s="37" customFormat="1" ht="17.25" x14ac:dyDescent="0.25">
      <c r="A10" s="38" t="s">
        <v>28</v>
      </c>
      <c r="B10" s="117">
        <v>84111000</v>
      </c>
      <c r="C10" s="117">
        <v>7392891222.2200003</v>
      </c>
      <c r="D10" s="117">
        <v>7865644170.6000004</v>
      </c>
      <c r="E10" s="34">
        <f t="shared" si="0"/>
        <v>106.39469639373426</v>
      </c>
      <c r="F10" s="35"/>
      <c r="G10" s="36"/>
    </row>
    <row r="11" spans="1:8" s="43" customFormat="1" ht="17.25" x14ac:dyDescent="0.25">
      <c r="A11" s="39" t="s">
        <v>12</v>
      </c>
      <c r="B11" s="118">
        <f>B7+B8+B9+B10</f>
        <v>4267875000</v>
      </c>
      <c r="C11" s="118">
        <f>C7+C8+C9+C10</f>
        <v>11618814815.549999</v>
      </c>
      <c r="D11" s="118">
        <f>D7+D8+D9+D10</f>
        <v>12436658386.16</v>
      </c>
      <c r="E11" s="40">
        <f t="shared" si="0"/>
        <v>107.03895865106175</v>
      </c>
      <c r="F11" s="41"/>
      <c r="G11" s="42"/>
    </row>
    <row r="12" spans="1:8" s="37" customFormat="1" ht="17.25" x14ac:dyDescent="0.25">
      <c r="A12" s="44" t="s">
        <v>9</v>
      </c>
      <c r="B12" s="116">
        <v>8083000</v>
      </c>
      <c r="C12" s="116">
        <v>8134100</v>
      </c>
      <c r="D12" s="116">
        <v>572656674.89999998</v>
      </c>
      <c r="E12" s="84">
        <f t="shared" si="0"/>
        <v>7040.1971318277374</v>
      </c>
      <c r="F12" s="45"/>
      <c r="G12" s="46"/>
    </row>
    <row r="13" spans="1:8" s="43" customFormat="1" ht="35.25" thickBot="1" x14ac:dyDescent="0.3">
      <c r="A13" s="47" t="s">
        <v>10</v>
      </c>
      <c r="B13" s="119">
        <f>B11-B12</f>
        <v>4259792000</v>
      </c>
      <c r="C13" s="119">
        <f>C11-C12</f>
        <v>11610680715.549999</v>
      </c>
      <c r="D13" s="119">
        <f>D11-D12</f>
        <v>11864001711.26</v>
      </c>
      <c r="E13" s="48">
        <f t="shared" si="0"/>
        <v>102.18179279851122</v>
      </c>
      <c r="F13" s="41"/>
      <c r="G13" s="49"/>
    </row>
    <row r="14" spans="1:8" s="12" customFormat="1" ht="13.5" thickTop="1" x14ac:dyDescent="0.2">
      <c r="B14" s="104"/>
      <c r="C14" s="104"/>
      <c r="D14" s="16"/>
      <c r="E14" s="14"/>
      <c r="F14" s="15"/>
    </row>
    <row r="15" spans="1:8" s="12" customFormat="1" x14ac:dyDescent="0.2">
      <c r="B15" s="104"/>
      <c r="C15" s="104"/>
      <c r="D15" s="104"/>
      <c r="E15" s="16"/>
      <c r="F15" s="15"/>
    </row>
    <row r="16" spans="1:8" s="12" customFormat="1" ht="18.75" thickBot="1" x14ac:dyDescent="0.3">
      <c r="A16" s="55" t="s">
        <v>3</v>
      </c>
      <c r="B16" s="105"/>
      <c r="C16" s="106"/>
      <c r="D16" s="106"/>
      <c r="E16" s="32" t="s">
        <v>14</v>
      </c>
      <c r="F16" s="10"/>
      <c r="G16" s="11"/>
    </row>
    <row r="17" spans="1:11" s="31" customFormat="1" ht="16.5" thickTop="1" thickBot="1" x14ac:dyDescent="0.25">
      <c r="A17" s="24" t="s">
        <v>0</v>
      </c>
      <c r="B17" s="25" t="s">
        <v>4</v>
      </c>
      <c r="C17" s="25" t="s">
        <v>5</v>
      </c>
      <c r="D17" s="26" t="s">
        <v>7</v>
      </c>
      <c r="E17" s="27" t="s">
        <v>8</v>
      </c>
      <c r="F17" s="28"/>
      <c r="G17" s="29"/>
      <c r="H17" s="29"/>
      <c r="I17" s="30"/>
      <c r="J17" s="30"/>
      <c r="K17" s="30"/>
    </row>
    <row r="18" spans="1:11" s="37" customFormat="1" ht="18" thickTop="1" x14ac:dyDescent="0.25">
      <c r="A18" s="56" t="s">
        <v>16</v>
      </c>
      <c r="B18" s="57">
        <v>3426778000</v>
      </c>
      <c r="C18" s="57">
        <v>10490513793.34</v>
      </c>
      <c r="D18" s="57">
        <v>10724634263.99</v>
      </c>
      <c r="E18" s="34">
        <f t="shared" ref="E18:E22" si="1">D18/C18*100</f>
        <v>102.23173502520567</v>
      </c>
      <c r="F18" s="58">
        <f>21847653665.34-11695676076.25+572656674.9</f>
        <v>10724634263.99</v>
      </c>
      <c r="G18" s="59"/>
      <c r="H18" s="60"/>
      <c r="I18" s="61"/>
      <c r="J18" s="43"/>
      <c r="K18" s="43"/>
    </row>
    <row r="19" spans="1:11" s="37" customFormat="1" ht="17.25" x14ac:dyDescent="0.25">
      <c r="A19" s="62" t="s">
        <v>18</v>
      </c>
      <c r="B19" s="63">
        <v>861910000</v>
      </c>
      <c r="C19" s="63">
        <v>1460154342.9400001</v>
      </c>
      <c r="D19" s="63">
        <v>1147990571.8800001</v>
      </c>
      <c r="E19" s="34">
        <f t="shared" si="1"/>
        <v>78.621179838327052</v>
      </c>
      <c r="F19" s="58"/>
      <c r="G19" s="59"/>
      <c r="H19" s="60"/>
      <c r="I19" s="61"/>
      <c r="J19" s="43"/>
      <c r="K19" s="43"/>
    </row>
    <row r="20" spans="1:11" s="43" customFormat="1" ht="17.25" x14ac:dyDescent="0.25">
      <c r="A20" s="64" t="s">
        <v>1</v>
      </c>
      <c r="B20" s="65">
        <f>SUM(B18:B19)</f>
        <v>4288688000</v>
      </c>
      <c r="C20" s="65">
        <f>SUM(C18:C19)</f>
        <v>11950668136.280001</v>
      </c>
      <c r="D20" s="65">
        <f>SUM(D18:D19)</f>
        <v>11872624835.869999</v>
      </c>
      <c r="E20" s="40">
        <f t="shared" si="1"/>
        <v>99.346954500618452</v>
      </c>
      <c r="F20" s="66"/>
      <c r="G20" s="59"/>
      <c r="H20" s="60"/>
      <c r="I20" s="67"/>
      <c r="J20" s="68"/>
      <c r="K20" s="68"/>
    </row>
    <row r="21" spans="1:11" s="37" customFormat="1" ht="17.25" x14ac:dyDescent="0.25">
      <c r="A21" s="69" t="s">
        <v>9</v>
      </c>
      <c r="B21" s="120">
        <v>8083000</v>
      </c>
      <c r="C21" s="120">
        <v>8134100</v>
      </c>
      <c r="D21" s="120">
        <v>572656674.89999998</v>
      </c>
      <c r="E21" s="93">
        <f>D21/C21*100</f>
        <v>7040.1971318277374</v>
      </c>
      <c r="F21" s="45"/>
      <c r="G21" s="70"/>
      <c r="H21" s="70"/>
      <c r="I21" s="71"/>
      <c r="J21" s="71"/>
      <c r="K21" s="71"/>
    </row>
    <row r="22" spans="1:11" s="43" customFormat="1" ht="35.25" thickBot="1" x14ac:dyDescent="0.3">
      <c r="A22" s="72" t="s">
        <v>6</v>
      </c>
      <c r="B22" s="122">
        <f>B20-B21</f>
        <v>4280605000</v>
      </c>
      <c r="C22" s="122">
        <f>C20-C21</f>
        <v>11942534036.280001</v>
      </c>
      <c r="D22" s="122">
        <f>D20-D21</f>
        <v>11299968160.969999</v>
      </c>
      <c r="E22" s="73">
        <f t="shared" si="1"/>
        <v>94.619518157888749</v>
      </c>
      <c r="F22" s="49"/>
      <c r="G22" s="49"/>
      <c r="H22" s="74"/>
      <c r="I22" s="75"/>
      <c r="J22" s="75"/>
      <c r="K22" s="75"/>
    </row>
    <row r="23" spans="1:11" s="13" customFormat="1" ht="15" thickTop="1" x14ac:dyDescent="0.2">
      <c r="A23" s="21"/>
      <c r="B23" s="107"/>
      <c r="C23" s="107"/>
      <c r="D23" s="107"/>
      <c r="E23" s="21"/>
      <c r="F23" s="5"/>
      <c r="H23" s="17"/>
    </row>
    <row r="24" spans="1:11" s="13" customFormat="1" ht="14.25" x14ac:dyDescent="0.2">
      <c r="A24" s="21"/>
      <c r="B24" s="107"/>
      <c r="C24" s="107"/>
      <c r="D24" s="107"/>
      <c r="E24" s="21"/>
      <c r="F24" s="5"/>
      <c r="H24" s="17"/>
    </row>
    <row r="25" spans="1:11" s="12" customFormat="1" ht="18.75" thickBot="1" x14ac:dyDescent="0.3">
      <c r="A25" s="55" t="s">
        <v>22</v>
      </c>
      <c r="B25" s="105"/>
      <c r="C25" s="106"/>
      <c r="D25" s="106"/>
      <c r="E25" s="32" t="s">
        <v>14</v>
      </c>
      <c r="F25" s="10"/>
      <c r="G25" s="11"/>
    </row>
    <row r="26" spans="1:11" s="31" customFormat="1" ht="16.5" thickTop="1" thickBot="1" x14ac:dyDescent="0.25">
      <c r="A26" s="24" t="s">
        <v>23</v>
      </c>
      <c r="B26" s="25" t="s">
        <v>4</v>
      </c>
      <c r="C26" s="25" t="s">
        <v>5</v>
      </c>
      <c r="D26" s="26" t="s">
        <v>7</v>
      </c>
      <c r="E26" s="27" t="s">
        <v>8</v>
      </c>
      <c r="F26" s="28"/>
      <c r="G26" s="29"/>
      <c r="H26" s="29"/>
      <c r="I26" s="30"/>
      <c r="J26" s="30"/>
      <c r="K26" s="30"/>
    </row>
    <row r="27" spans="1:11" s="37" customFormat="1" ht="35.25" thickTop="1" x14ac:dyDescent="0.25">
      <c r="A27" s="56" t="s">
        <v>24</v>
      </c>
      <c r="B27" s="57">
        <f>SUM('[1]4. Financování '!$E$50)</f>
        <v>219400000</v>
      </c>
      <c r="C27" s="57">
        <f>SUM('[1]4. Financování '!$F$50)</f>
        <v>530440320.7299999</v>
      </c>
      <c r="D27" s="57">
        <f>SUM('[1]4. Financování '!$G$50)</f>
        <v>530440320.7299999</v>
      </c>
      <c r="E27" s="34">
        <f t="shared" ref="E27:E32" si="2">D27/C27*100</f>
        <v>100</v>
      </c>
      <c r="F27" s="87"/>
      <c r="G27" s="88"/>
      <c r="H27" s="87"/>
      <c r="I27" s="89"/>
      <c r="J27" s="43"/>
      <c r="K27" s="43"/>
    </row>
    <row r="28" spans="1:11" s="37" customFormat="1" ht="34.5" x14ac:dyDescent="0.25">
      <c r="A28" s="56" t="s">
        <v>27</v>
      </c>
      <c r="B28" s="57">
        <f>SUM('[1]4. Financování '!$E$58)</f>
        <v>26000000</v>
      </c>
      <c r="C28" s="57">
        <f>SUM('[1]4. Financování '!$F$58)</f>
        <v>26000000</v>
      </c>
      <c r="D28" s="57">
        <f>SUM('[1]4. Financování '!$G$58)</f>
        <v>26000000</v>
      </c>
      <c r="E28" s="34">
        <f>D28/C28*100</f>
        <v>100</v>
      </c>
      <c r="F28" s="87"/>
      <c r="G28" s="88"/>
      <c r="H28" s="87"/>
      <c r="I28" s="89"/>
      <c r="J28" s="43"/>
      <c r="K28" s="43"/>
    </row>
    <row r="29" spans="1:11" s="37" customFormat="1" ht="17.25" x14ac:dyDescent="0.25">
      <c r="A29" s="56" t="s">
        <v>32</v>
      </c>
      <c r="B29" s="57">
        <f>SUM('[1]4. Financování '!$E$66)</f>
        <v>0</v>
      </c>
      <c r="C29" s="57">
        <f>SUM('[1]4. Financování '!$F$66)</f>
        <v>0</v>
      </c>
      <c r="D29" s="57">
        <f>SUM('[1]4. Financování '!$G$66)</f>
        <v>642240.6</v>
      </c>
      <c r="E29" s="34"/>
      <c r="F29" s="87"/>
      <c r="G29" s="88"/>
      <c r="H29" s="87"/>
      <c r="I29" s="89"/>
      <c r="J29" s="43"/>
      <c r="K29" s="43"/>
    </row>
    <row r="30" spans="1:11" s="37" customFormat="1" ht="34.5" x14ac:dyDescent="0.25">
      <c r="A30" s="56" t="s">
        <v>31</v>
      </c>
      <c r="B30" s="57">
        <f>SUM('[1]4. Financování '!$E$73)</f>
        <v>0</v>
      </c>
      <c r="C30" s="57">
        <f>SUM('[1]4. Financování '!$F$73)</f>
        <v>0</v>
      </c>
      <c r="D30" s="57">
        <f>SUM('[1]4. Financování '!$G$73)</f>
        <v>1.9</v>
      </c>
      <c r="E30" s="34"/>
      <c r="F30" s="87"/>
      <c r="G30" s="88"/>
      <c r="H30" s="87"/>
      <c r="I30" s="89"/>
      <c r="J30" s="43"/>
      <c r="K30" s="43"/>
    </row>
    <row r="31" spans="1:11" s="37" customFormat="1" ht="17.25" x14ac:dyDescent="0.25">
      <c r="A31" s="62" t="s">
        <v>25</v>
      </c>
      <c r="B31" s="63">
        <f>-SUM('[1]4. Financování '!$E$108)</f>
        <v>-224587000</v>
      </c>
      <c r="C31" s="63">
        <f>-SUM('[1]4. Financování '!$F$108)</f>
        <v>-224587000</v>
      </c>
      <c r="D31" s="63">
        <f>-SUM('[1]4. Financování '!$G$108)</f>
        <v>-219030395.85999998</v>
      </c>
      <c r="E31" s="34">
        <f t="shared" si="2"/>
        <v>97.525856732580237</v>
      </c>
      <c r="F31" s="90"/>
      <c r="G31" s="90"/>
      <c r="H31" s="90"/>
      <c r="I31" s="90"/>
      <c r="J31" s="85"/>
      <c r="K31" s="43"/>
    </row>
    <row r="32" spans="1:11" s="43" customFormat="1" ht="18" thickBot="1" x14ac:dyDescent="0.3">
      <c r="A32" s="127" t="s">
        <v>26</v>
      </c>
      <c r="B32" s="128">
        <f>SUM(B27:B31)</f>
        <v>20813000</v>
      </c>
      <c r="C32" s="130">
        <f>SUM(C27:C28,C29:C31)</f>
        <v>331853320.7299999</v>
      </c>
      <c r="D32" s="128">
        <f>SUM(D27:D28,D29:D31)</f>
        <v>338052167.36999989</v>
      </c>
      <c r="E32" s="131">
        <f t="shared" si="2"/>
        <v>101.86794775063994</v>
      </c>
      <c r="F32" s="90"/>
      <c r="G32" s="90"/>
      <c r="H32" s="90"/>
      <c r="I32" s="91"/>
      <c r="J32" s="86"/>
      <c r="K32" s="68"/>
    </row>
    <row r="33" spans="1:10" s="13" customFormat="1" ht="15.75" thickTop="1" x14ac:dyDescent="0.25">
      <c r="A33" s="21"/>
      <c r="B33" s="129"/>
      <c r="C33" s="21"/>
      <c r="D33" s="129"/>
      <c r="E33" s="129"/>
      <c r="F33" s="92"/>
      <c r="G33" s="92"/>
      <c r="H33" s="92"/>
      <c r="I33" s="20"/>
      <c r="J33" s="85"/>
    </row>
    <row r="34" spans="1:10" s="111" customFormat="1" ht="17.25" thickBot="1" x14ac:dyDescent="0.3">
      <c r="A34" s="76" t="s">
        <v>30</v>
      </c>
      <c r="B34" s="108"/>
      <c r="C34" s="108"/>
      <c r="D34" s="123">
        <f>D3-D4+D13-D22+D32</f>
        <v>980152894.43000126</v>
      </c>
      <c r="E34" s="76" t="s">
        <v>13</v>
      </c>
      <c r="F34" s="126">
        <v>980152894.42999995</v>
      </c>
      <c r="G34" s="109"/>
      <c r="H34" s="110"/>
    </row>
    <row r="35" spans="1:10" s="99" customFormat="1" ht="16.5" thickTop="1" x14ac:dyDescent="0.25">
      <c r="A35" s="9" t="s">
        <v>15</v>
      </c>
      <c r="D35" s="124"/>
      <c r="E35" s="3"/>
      <c r="F35" s="112"/>
      <c r="G35" s="113"/>
    </row>
    <row r="36" spans="1:10" s="99" customFormat="1" ht="15.75" x14ac:dyDescent="0.25">
      <c r="D36" s="124"/>
      <c r="E36" s="3"/>
      <c r="F36" s="112"/>
      <c r="G36" s="113"/>
    </row>
    <row r="37" spans="1:10" s="99" customFormat="1" ht="15" x14ac:dyDescent="0.25">
      <c r="A37" s="121" t="s">
        <v>17</v>
      </c>
      <c r="D37" s="143">
        <f>SUM(D34)</f>
        <v>980152894.43000126</v>
      </c>
      <c r="E37" s="138"/>
      <c r="F37" s="103"/>
    </row>
    <row r="38" spans="1:10" s="121" customFormat="1" ht="30.75" customHeight="1" x14ac:dyDescent="0.25">
      <c r="A38" s="145" t="s">
        <v>35</v>
      </c>
      <c r="B38" s="146"/>
      <c r="C38" s="146"/>
      <c r="D38" s="137">
        <v>-247878000</v>
      </c>
      <c r="E38" s="138"/>
      <c r="F38" s="132"/>
    </row>
    <row r="39" spans="1:10" s="121" customFormat="1" ht="27.75" customHeight="1" x14ac:dyDescent="0.25">
      <c r="A39" s="145" t="s">
        <v>33</v>
      </c>
      <c r="B39" s="146"/>
      <c r="C39" s="146"/>
      <c r="D39" s="137">
        <v>-21200000</v>
      </c>
      <c r="E39" s="138"/>
      <c r="F39" s="132"/>
    </row>
    <row r="40" spans="1:10" s="121" customFormat="1" ht="27.75" customHeight="1" x14ac:dyDescent="0.25">
      <c r="A40" s="145" t="s">
        <v>36</v>
      </c>
      <c r="B40" s="146"/>
      <c r="C40" s="146"/>
      <c r="D40" s="137">
        <v>-9051099.4199999999</v>
      </c>
      <c r="E40" s="138"/>
      <c r="F40" s="132"/>
    </row>
    <row r="41" spans="1:10" s="114" customFormat="1" ht="16.5" customHeight="1" x14ac:dyDescent="0.25">
      <c r="A41" s="114" t="s">
        <v>37</v>
      </c>
      <c r="D41" s="137">
        <v>-1110081.57</v>
      </c>
      <c r="E41" s="138"/>
      <c r="F41" s="133"/>
    </row>
    <row r="42" spans="1:10" s="114" customFormat="1" ht="30.75" customHeight="1" x14ac:dyDescent="0.2">
      <c r="A42" s="144" t="s">
        <v>40</v>
      </c>
      <c r="B42" s="144"/>
      <c r="C42" s="144"/>
      <c r="D42" s="137">
        <v>-11000000</v>
      </c>
      <c r="E42" s="138"/>
      <c r="F42" s="134"/>
    </row>
    <row r="43" spans="1:10" s="114" customFormat="1" ht="46.5" customHeight="1" x14ac:dyDescent="0.2">
      <c r="A43" s="144" t="s">
        <v>41</v>
      </c>
      <c r="B43" s="144"/>
      <c r="C43" s="144"/>
      <c r="D43" s="137">
        <v>-12740697.060000001</v>
      </c>
      <c r="E43" s="138"/>
      <c r="F43" s="134"/>
    </row>
    <row r="44" spans="1:10" s="100" customFormat="1" ht="30" customHeight="1" x14ac:dyDescent="0.2">
      <c r="A44" s="135" t="s">
        <v>42</v>
      </c>
      <c r="B44" s="135"/>
      <c r="C44" s="135"/>
      <c r="D44" s="137">
        <v>-2554747.85</v>
      </c>
      <c r="E44" s="137"/>
      <c r="F44" s="101"/>
    </row>
    <row r="45" spans="1:10" s="100" customFormat="1" ht="29.25" customHeight="1" x14ac:dyDescent="0.2">
      <c r="A45" s="135" t="s">
        <v>43</v>
      </c>
      <c r="B45" s="135"/>
      <c r="C45" s="135"/>
      <c r="D45" s="137">
        <v>-76718590.079999998</v>
      </c>
      <c r="E45" s="137"/>
      <c r="F45" s="101"/>
    </row>
    <row r="46" spans="1:10" s="100" customFormat="1" ht="31.5" customHeight="1" x14ac:dyDescent="0.2">
      <c r="A46" s="135" t="s">
        <v>44</v>
      </c>
      <c r="B46" s="135"/>
      <c r="C46" s="135"/>
      <c r="D46" s="136">
        <v>-2816.06</v>
      </c>
      <c r="E46" s="136"/>
      <c r="F46" s="101"/>
    </row>
    <row r="47" spans="1:10" s="100" customFormat="1" ht="31.5" customHeight="1" x14ac:dyDescent="0.2">
      <c r="A47" s="135" t="s">
        <v>45</v>
      </c>
      <c r="B47" s="135"/>
      <c r="C47" s="135"/>
      <c r="D47" s="136">
        <v>-127883.85</v>
      </c>
      <c r="E47" s="136"/>
      <c r="F47" s="101"/>
    </row>
    <row r="48" spans="1:10" s="100" customFormat="1" ht="31.5" customHeight="1" x14ac:dyDescent="0.2">
      <c r="A48" s="135" t="s">
        <v>46</v>
      </c>
      <c r="B48" s="135"/>
      <c r="C48" s="135"/>
      <c r="D48" s="136">
        <v>-67106.539999999994</v>
      </c>
      <c r="E48" s="136"/>
      <c r="F48" s="101"/>
    </row>
    <row r="49" spans="1:6" s="100" customFormat="1" ht="31.5" customHeight="1" x14ac:dyDescent="0.2">
      <c r="A49" s="135" t="s">
        <v>47</v>
      </c>
      <c r="B49" s="135"/>
      <c r="C49" s="135"/>
      <c r="D49" s="136">
        <v>-65706146.799999997</v>
      </c>
      <c r="E49" s="136"/>
      <c r="F49" s="101"/>
    </row>
    <row r="50" spans="1:6" s="100" customFormat="1" ht="19.5" customHeight="1" x14ac:dyDescent="0.2">
      <c r="A50" s="141" t="s">
        <v>48</v>
      </c>
      <c r="B50" s="141"/>
      <c r="C50" s="141"/>
      <c r="D50" s="136">
        <v>-101174453.48</v>
      </c>
      <c r="E50" s="136"/>
      <c r="F50" s="101"/>
    </row>
    <row r="51" spans="1:6" s="100" customFormat="1" ht="20.25" customHeight="1" x14ac:dyDescent="0.2">
      <c r="A51" s="114" t="s">
        <v>49</v>
      </c>
      <c r="D51" s="136">
        <f>-(34590.43+1642374.45+74801.97)</f>
        <v>-1751766.8499999999</v>
      </c>
      <c r="E51" s="136"/>
      <c r="F51" s="101"/>
    </row>
    <row r="52" spans="1:6" s="100" customFormat="1" ht="20.25" customHeight="1" x14ac:dyDescent="0.2">
      <c r="A52" s="114" t="s">
        <v>50</v>
      </c>
      <c r="D52" s="142">
        <v>-237123.34</v>
      </c>
      <c r="E52" s="142"/>
      <c r="F52" s="101"/>
    </row>
    <row r="53" spans="1:6" s="100" customFormat="1" ht="17.25" thickBot="1" x14ac:dyDescent="0.3">
      <c r="A53" s="125" t="s">
        <v>34</v>
      </c>
      <c r="B53" s="102"/>
      <c r="C53" s="102"/>
      <c r="D53" s="139">
        <f>D37+D38+D39+D41+D42+D44+D45+D46+D47+D48+D49+D50+D51+D52+D40+D43</f>
        <v>428832381.53000122</v>
      </c>
      <c r="E53" s="140"/>
      <c r="F53" s="101">
        <f>SUM(D37:E52)</f>
        <v>428832381.53000128</v>
      </c>
    </row>
    <row r="54" spans="1:6" s="19" customFormat="1" ht="15" thickTop="1" x14ac:dyDescent="0.2">
      <c r="D54" s="137"/>
      <c r="E54" s="138"/>
      <c r="F54" s="18"/>
    </row>
    <row r="55" spans="1:6" s="19" customFormat="1" x14ac:dyDescent="0.2">
      <c r="F55" s="18"/>
    </row>
    <row r="56" spans="1:6" s="19" customFormat="1" x14ac:dyDescent="0.2">
      <c r="F56" s="18"/>
    </row>
    <row r="57" spans="1:6" s="19" customFormat="1" x14ac:dyDescent="0.2">
      <c r="F57" s="18"/>
    </row>
    <row r="58" spans="1:6" s="19" customFormat="1" x14ac:dyDescent="0.2">
      <c r="F58" s="18"/>
    </row>
    <row r="59" spans="1:6" s="19" customFormat="1" x14ac:dyDescent="0.2">
      <c r="F59" s="18"/>
    </row>
    <row r="60" spans="1:6" s="19" customFormat="1" x14ac:dyDescent="0.2">
      <c r="F60" s="18"/>
    </row>
    <row r="61" spans="1:6" s="19" customFormat="1" x14ac:dyDescent="0.2">
      <c r="F61" s="18"/>
    </row>
    <row r="62" spans="1:6" s="19" customFormat="1" x14ac:dyDescent="0.2">
      <c r="F62" s="18"/>
    </row>
    <row r="63" spans="1:6" s="19" customFormat="1" x14ac:dyDescent="0.2">
      <c r="F63" s="18"/>
    </row>
    <row r="64" spans="1:6" s="19" customFormat="1" x14ac:dyDescent="0.2">
      <c r="F64" s="18"/>
    </row>
    <row r="65" spans="1:6" s="19" customFormat="1" x14ac:dyDescent="0.2">
      <c r="F65" s="18"/>
    </row>
    <row r="66" spans="1:6" s="19" customFormat="1" x14ac:dyDescent="0.2">
      <c r="F66" s="18"/>
    </row>
    <row r="67" spans="1:6" s="19" customFormat="1" x14ac:dyDescent="0.2">
      <c r="F67" s="18"/>
    </row>
    <row r="68" spans="1:6" s="19" customFormat="1" x14ac:dyDescent="0.2">
      <c r="F68" s="18"/>
    </row>
    <row r="69" spans="1:6" s="19" customFormat="1" x14ac:dyDescent="0.2">
      <c r="F69" s="18"/>
    </row>
    <row r="70" spans="1:6" s="19" customFormat="1" x14ac:dyDescent="0.2">
      <c r="F70" s="18"/>
    </row>
    <row r="71" spans="1:6" s="19" customFormat="1" x14ac:dyDescent="0.2">
      <c r="F71" s="18"/>
    </row>
    <row r="72" spans="1:6" s="19" customFormat="1" x14ac:dyDescent="0.2">
      <c r="F72" s="18"/>
    </row>
    <row r="73" spans="1:6" s="19" customFormat="1" x14ac:dyDescent="0.2">
      <c r="F73" s="18"/>
    </row>
    <row r="74" spans="1:6" s="19" customFormat="1" x14ac:dyDescent="0.2">
      <c r="A74"/>
      <c r="B74"/>
      <c r="C74" s="8"/>
      <c r="F74" s="18"/>
    </row>
  </sheetData>
  <mergeCells count="30">
    <mergeCell ref="A45:C45"/>
    <mergeCell ref="D45:E45"/>
    <mergeCell ref="D37:E37"/>
    <mergeCell ref="D41:E41"/>
    <mergeCell ref="A42:C42"/>
    <mergeCell ref="D42:E42"/>
    <mergeCell ref="A38:C38"/>
    <mergeCell ref="D38:E38"/>
    <mergeCell ref="A39:C39"/>
    <mergeCell ref="D39:E39"/>
    <mergeCell ref="A44:C44"/>
    <mergeCell ref="D44:E44"/>
    <mergeCell ref="D40:E40"/>
    <mergeCell ref="A40:C40"/>
    <mergeCell ref="A43:C43"/>
    <mergeCell ref="D43:E43"/>
    <mergeCell ref="D51:E51"/>
    <mergeCell ref="D54:E54"/>
    <mergeCell ref="D53:E53"/>
    <mergeCell ref="A50:C50"/>
    <mergeCell ref="A47:C47"/>
    <mergeCell ref="D50:E50"/>
    <mergeCell ref="D47:E47"/>
    <mergeCell ref="D52:E52"/>
    <mergeCell ref="A46:C46"/>
    <mergeCell ref="D46:E46"/>
    <mergeCell ref="A48:C48"/>
    <mergeCell ref="D48:E48"/>
    <mergeCell ref="A49:C49"/>
    <mergeCell ref="D49:E49"/>
  </mergeCells>
  <phoneticPr fontId="6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19. 6. 2017
5.1. - Rozpočet Olomouckého kraje 2016 - závěrečný  účet 
Příloha č. 1: Bilance příjmů a výdajů Olomouckého kraje k 31.12.2016
&amp;R&amp;"Arial,Kurzíva"Strana &amp;P (celkem 500)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Balabuch Petr</cp:lastModifiedBy>
  <cp:lastPrinted>2017-05-25T08:22:52Z</cp:lastPrinted>
  <dcterms:created xsi:type="dcterms:W3CDTF">2006-05-23T14:00:19Z</dcterms:created>
  <dcterms:modified xsi:type="dcterms:W3CDTF">2017-06-02T08:15:38Z</dcterms:modified>
</cp:coreProperties>
</file>