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5450" windowHeight="1180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List1!$A$1:$K$62</definedName>
  </definedNames>
  <calcPr calcId="145621"/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J57" i="1"/>
  <c r="H57" i="1"/>
  <c r="G57" i="1"/>
  <c r="F57" i="1"/>
  <c r="E57" i="1"/>
  <c r="D57" i="1"/>
  <c r="I56" i="1"/>
  <c r="I57" i="1" s="1"/>
  <c r="D53" i="1" l="1"/>
  <c r="J53" i="1" l="1"/>
  <c r="I53" i="1"/>
  <c r="H53" i="1"/>
  <c r="F53" i="1"/>
  <c r="E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3" i="1" l="1"/>
  <c r="F26" i="1"/>
  <c r="J27" i="1"/>
  <c r="H27" i="1"/>
  <c r="D27" i="1"/>
  <c r="F27" i="1"/>
  <c r="E26" i="1"/>
  <c r="G26" i="1" l="1"/>
  <c r="I26" i="1" s="1"/>
  <c r="I27" i="1" s="1"/>
  <c r="E27" i="1"/>
  <c r="E12" i="1"/>
  <c r="F12" i="1"/>
  <c r="G27" i="1" l="1"/>
  <c r="H11" i="1"/>
  <c r="G11" i="1"/>
  <c r="I11" i="1" l="1"/>
  <c r="F22" i="1"/>
  <c r="F23" i="1" s="1"/>
  <c r="E22" i="1"/>
  <c r="E23" i="1" s="1"/>
  <c r="J23" i="1"/>
  <c r="H23" i="1"/>
  <c r="D23" i="1"/>
  <c r="H12" i="1"/>
  <c r="G12" i="1"/>
  <c r="I12" i="1" s="1"/>
  <c r="G10" i="1"/>
  <c r="G31" i="1"/>
  <c r="I31" i="1" s="1"/>
  <c r="G30" i="1"/>
  <c r="I30" i="1" s="1"/>
  <c r="J13" i="1"/>
  <c r="F13" i="1"/>
  <c r="E13" i="1"/>
  <c r="D13" i="1"/>
  <c r="F9" i="1"/>
  <c r="G9" i="1" s="1"/>
  <c r="G16" i="1"/>
  <c r="G22" i="1" l="1"/>
  <c r="G13" i="1"/>
  <c r="I10" i="1"/>
  <c r="I9" i="1"/>
  <c r="I22" i="1" l="1"/>
  <c r="I23" i="1" s="1"/>
  <c r="G23" i="1"/>
  <c r="J32" i="1" l="1"/>
  <c r="H32" i="1"/>
  <c r="E32" i="1"/>
  <c r="D32" i="1"/>
  <c r="F32" i="1"/>
  <c r="G32" i="1" l="1"/>
  <c r="I32" i="1"/>
  <c r="J18" i="1" l="1"/>
  <c r="H18" i="1"/>
  <c r="F18" i="1"/>
  <c r="E18" i="1"/>
  <c r="D18" i="1"/>
  <c r="G17" i="1"/>
  <c r="I17" i="1" s="1"/>
  <c r="I18" i="1" l="1"/>
  <c r="G18" i="1"/>
  <c r="H13" i="1" l="1"/>
  <c r="I13" i="1" l="1"/>
</calcChain>
</file>

<file path=xl/sharedStrings.xml><?xml version="1.0" encoding="utf-8"?>
<sst xmlns="http://schemas.openxmlformats.org/spreadsheetml/2006/main" count="148" uniqueCount="96">
  <si>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</si>
  <si>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</si>
  <si>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</si>
  <si>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</si>
  <si>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</si>
  <si>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</si>
  <si>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</si>
  <si>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</si>
  <si>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</si>
  <si>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</si>
  <si>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</si>
  <si>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</si>
  <si>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</si>
  <si>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</si>
  <si>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</si>
  <si>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</si>
  <si>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</si>
  <si>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</si>
  <si>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</si>
  <si>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t>5.</t>
  </si>
  <si>
    <t>6.</t>
  </si>
  <si>
    <t>7.</t>
  </si>
  <si>
    <t>Celkem za projekty v Kč</t>
  </si>
  <si>
    <t>4.</t>
  </si>
  <si>
    <t>8.</t>
  </si>
  <si>
    <t>9.</t>
  </si>
  <si>
    <t>2.</t>
  </si>
  <si>
    <t>3.</t>
  </si>
  <si>
    <t>PO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</si>
  <si>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/>
    </r>
  </si>
  <si>
    <t>Podané žádosti a realizované projekty</t>
  </si>
  <si>
    <t>Projekty podané do Integrovaného regionálního operačního programu v rámci Komunitně vedeného místního rozvoje (CLLD)</t>
  </si>
  <si>
    <t>UR/22/27/2017</t>
  </si>
  <si>
    <t>Specifické informační systémy Krajského úřadu Olomouckého kraje</t>
  </si>
  <si>
    <t>UR/22/25/2017</t>
  </si>
  <si>
    <t>UR/22/29/2017</t>
  </si>
  <si>
    <t>Úprava Sluneční louky OLÚ Paseka</t>
  </si>
  <si>
    <t>Obnova zahrady zdravotnického zařízení v Moravském Berouně</t>
  </si>
  <si>
    <t>UR/25/13/2017</t>
  </si>
  <si>
    <t>Transformace příspěvkové organizace Nové Zámky-poskytovatel sociálních služeb-II. etapa</t>
  </si>
  <si>
    <t>Transformace příspěvkové organizace Nové Zámky-poskytovatel sociálních služeb-III. etapa</t>
  </si>
  <si>
    <t>Projekt podaný do národního dotačního programu Centra odborné přípravy Ministerstva zemědělství ČR</t>
  </si>
  <si>
    <r>
      <t>Centrum odborné přípravy 2017</t>
    </r>
    <r>
      <rPr>
        <sz val="12"/>
        <rFont val="Arial"/>
        <family val="2"/>
        <charset val="238"/>
      </rPr>
      <t xml:space="preserve"> (Střední lesnická škola Hranice)</t>
    </r>
  </si>
  <si>
    <t>UR/25/29/2017</t>
  </si>
  <si>
    <t xml:space="preserve">Projekt podaný do Operačního programu výzkum, vývoj a vzdělávání </t>
  </si>
  <si>
    <t>UR/21/37/2017</t>
  </si>
  <si>
    <t>ZZS OK - Modernizace, budování a rozvoj informačních a komunikačních systémů</t>
  </si>
  <si>
    <t>UIR/17/26/2017</t>
  </si>
  <si>
    <t>10.</t>
  </si>
  <si>
    <t>11.</t>
  </si>
  <si>
    <t>Projekt podaný do Operačního programu Technická pomoc</t>
  </si>
  <si>
    <r>
      <t xml:space="preserve">Vybudování učebny polytechnického vzdělávání včetně zajištění konektivity                                                                    </t>
    </r>
    <r>
      <rPr>
        <sz val="12"/>
        <rFont val="Arial"/>
        <family val="2"/>
        <charset val="238"/>
      </rPr>
      <t xml:space="preserve"> (Střední odborná škola a Střední odborné učiliště strojírenské a stavební Jeseník)</t>
    </r>
  </si>
  <si>
    <t>Rozvoj regionálního partnerství v programovacím období EU 2014-20 - II.</t>
  </si>
  <si>
    <t>Realizace energeticky úsporných opatření - SPŠ elektrotechnická Mohelnice - škola, dílny - a)</t>
  </si>
  <si>
    <t>UR/16/17/2017</t>
  </si>
  <si>
    <t>Realizace energeticky úsporných opatření - SPŠ elektrotechnická Mohelnice - škola, dílny - b)</t>
  </si>
  <si>
    <t>Realizace energeticky úsporných opatření - SŠ technická a zemědělská Mohelnice - a)</t>
  </si>
  <si>
    <t>Realizace energeticky úsporných opatření - SŠ technická a zemědělská Mohelnice - b)</t>
  </si>
  <si>
    <t>Střední škola logistiky a chemie, Olomouc, U Hradiska 29 - Zateplení budovy školy - a)</t>
  </si>
  <si>
    <t>Střední škola logistiky a chemie, Olomouc, U Hradiska 29 - Zateplení budovy školy - b)</t>
  </si>
  <si>
    <t>Realizace energeticky úsporných opatření - Sš, ZŠ a MŠ Prostějov - budova MŠ, ul. St. Manharda - a)</t>
  </si>
  <si>
    <t xml:space="preserve">Realizace energeticky úsporných opatření - Sš, ZŠ a MŠ Prostějov - budova MŠ, ul. St. Manharda - b) </t>
  </si>
  <si>
    <t>Základní umělecká škola Iši Krejčího Olomouc, Na Vozovce 32 - Výměna oken a zateplení pláště budovy na detašovaném pracovišti Jílová 43a - a)</t>
  </si>
  <si>
    <t>Základní umělecká škola Iši Krejčího Olomouc, Na Vozovce 32 - Výměna oken a zateplení pláště budovy na detašovaném pracovišti Jílová 43a - b)</t>
  </si>
  <si>
    <t>Hotelová škola Vincenze Priessnitze, Jeseník, Dukelská 680 - Zateplení budovy Kord - a)</t>
  </si>
  <si>
    <t>12.</t>
  </si>
  <si>
    <t>Hotelová škola Vincenze Priessnitze, Jeseník, Dukelská 680 - Zateplení budovy Kord - b)</t>
  </si>
  <si>
    <t>13.</t>
  </si>
  <si>
    <t xml:space="preserve">Dětské centrum Ostrůvek - Zateplení budovy a střechy objektu D, Mošnerova 1 - a) </t>
  </si>
  <si>
    <t>14.</t>
  </si>
  <si>
    <t>Dětské centrum Ostrůvek - Zateplení budovy a střechy objektu D, Mošnerova 1 - b)</t>
  </si>
  <si>
    <t>Dětský domov a Školní jídelna, Olomouc, U Sportovní haly 1a a domov mládže při SŠ zdravotnické Olomouc - Zateplení budovy a lodžie (jedná se o dvě totožné budovy spojené krčkem, jedna budova je v správě DD Olomouc a druhá ve správě SŠ zdravotnické Olomouc)</t>
  </si>
  <si>
    <t>Realizace energeticky úsporných opatření - SOŠ lesnická a strojírenská Šternberk - domov mládeže</t>
  </si>
  <si>
    <t>Střední škola gastronomie a farmářství Jeseník - Tělocvična (Horní Heřmanice)</t>
  </si>
  <si>
    <t>Realizace energeticky úsporných opatření  – SOŠ Šumperk, Zemědělská 3 - tělocvična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</si>
  <si>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</si>
  <si>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</si>
  <si>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</si>
  <si>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</si>
  <si>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</si>
  <si>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</si>
  <si>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</si>
  <si>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</si>
  <si>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</si>
  <si>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</si>
  <si>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</si>
  <si>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</si>
  <si>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</si>
  <si>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</si>
  <si>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</si>
  <si>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Projekty podané do Operačního programu životní prostředí, specifický cíl 5.1 Snížit energetickou náročnost veřejných budov a zvýšit využití obnovitelných zdrojů energie</t>
  </si>
  <si>
    <t>Projekty podané do Operačního programu životní prostředí, specifický cíl 4.4 Zlepšit kvalitu prostředí v sídlech</t>
  </si>
  <si>
    <r>
      <t>Modernizace technologického vybavení zemědělských oborů</t>
    </r>
    <r>
      <rPr>
        <sz val="12"/>
        <color theme="1"/>
        <rFont val="Arial"/>
        <family val="2"/>
        <charset val="238"/>
      </rPr>
      <t xml:space="preserve"> (Střední školagastronomie a farmářství Jeseník)</t>
    </r>
  </si>
  <si>
    <r>
      <t xml:space="preserve">Rovný přístup ke vzdělávání s ohledem na lepší uplatnitelnost na trhu práce </t>
    </r>
    <r>
      <rPr>
        <sz val="12"/>
        <rFont val="Arial"/>
        <family val="2"/>
        <charset val="238"/>
      </rPr>
      <t>(IKAP)</t>
    </r>
  </si>
  <si>
    <t>UR/29/37/2017</t>
  </si>
  <si>
    <t>UR/29/32/2017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</si>
</sst>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2" fillId="5" borderId="0" xfId="0" applyNumberFormat="1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left" vertical="center" wrapText="1"/>
    </xf>
    <xf numFmtId="164" fontId="2" fillId="4" borderId="11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right" vertical="center"/>
    </xf>
    <xf numFmtId="164" fontId="5" fillId="5" borderId="34" xfId="0" applyNumberFormat="1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center" vertical="center"/>
    </xf>
    <xf numFmtId="164" fontId="5" fillId="5" borderId="35" xfId="0" applyNumberFormat="1" applyFont="1" applyFill="1" applyBorder="1" applyAlignment="1">
      <alignment horizontal="right" vertical="center"/>
    </xf>
    <xf numFmtId="164" fontId="5" fillId="5" borderId="36" xfId="0" applyNumberFormat="1" applyFont="1" applyFill="1" applyBorder="1" applyAlignment="1">
      <alignment horizontal="right" vertical="center"/>
    </xf>
    <xf numFmtId="0" fontId="5" fillId="5" borderId="38" xfId="0" applyFont="1" applyFill="1" applyBorder="1" applyAlignment="1">
      <alignment horizontal="center" vertical="center" wrapText="1"/>
    </xf>
    <xf numFmtId="164" fontId="5" fillId="5" borderId="39" xfId="0" applyNumberFormat="1" applyFont="1" applyFill="1" applyBorder="1" applyAlignment="1">
      <alignment horizontal="right" vertical="center"/>
    </xf>
    <xf numFmtId="164" fontId="5" fillId="5" borderId="40" xfId="0" applyNumberFormat="1" applyFont="1" applyFill="1" applyBorder="1" applyAlignment="1">
      <alignment horizontal="right" vertical="center"/>
    </xf>
    <xf numFmtId="0" fontId="5" fillId="5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vertical="center" wrapText="1"/>
    </xf>
    <xf numFmtId="164" fontId="5" fillId="5" borderId="28" xfId="0" applyNumberFormat="1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49" fontId="5" fillId="5" borderId="30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vertical="center"/>
    </xf>
    <xf numFmtId="0" fontId="5" fillId="5" borderId="3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4" borderId="23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75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K26" sqref="K26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4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3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86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99" t="s">
        <v>3</v>
      </c>
      <c r="B3" s="88" t="s">
        <v>0</v>
      </c>
      <c r="C3" s="101" t="s">
        <v>16</v>
      </c>
      <c r="D3" s="90" t="s">
        <v>4</v>
      </c>
      <c r="E3" s="90" t="s">
        <v>5</v>
      </c>
      <c r="F3" s="90" t="s">
        <v>7</v>
      </c>
      <c r="G3" s="90" t="s">
        <v>8</v>
      </c>
      <c r="H3" s="92" t="s">
        <v>11</v>
      </c>
      <c r="I3" s="90" t="s">
        <v>6</v>
      </c>
      <c r="J3" s="90" t="s">
        <v>10</v>
      </c>
      <c r="K3" s="95" t="s">
        <v>1</v>
      </c>
    </row>
    <row r="4" spans="1:110" s="1" customFormat="1" ht="18.600000000000001" customHeight="1" x14ac:dyDescent="0.2">
      <c r="A4" s="100"/>
      <c r="B4" s="89"/>
      <c r="C4" s="102"/>
      <c r="D4" s="91"/>
      <c r="E4" s="91"/>
      <c r="F4" s="91"/>
      <c r="G4" s="91"/>
      <c r="H4" s="93"/>
      <c r="I4" s="91"/>
      <c r="J4" s="91"/>
      <c r="K4" s="96"/>
    </row>
    <row r="5" spans="1:110" s="1" customFormat="1" ht="17.25" customHeight="1" thickBot="1" x14ac:dyDescent="0.25">
      <c r="A5" s="17"/>
      <c r="B5" s="16"/>
      <c r="C5" s="103"/>
      <c r="D5" s="5" t="s">
        <v>13</v>
      </c>
      <c r="E5" s="5" t="s">
        <v>12</v>
      </c>
      <c r="F5" s="98"/>
      <c r="G5" s="98"/>
      <c r="H5" s="94"/>
      <c r="I5" s="5" t="s">
        <v>14</v>
      </c>
      <c r="J5" s="5" t="s">
        <v>15</v>
      </c>
      <c r="K5" s="97"/>
    </row>
    <row r="6" spans="1:110" s="1" customFormat="1" ht="21.4" customHeight="1" thickTop="1" thickBot="1" x14ac:dyDescent="0.25">
      <c r="A6" s="18">
        <v>1</v>
      </c>
      <c r="B6" s="19">
        <v>2</v>
      </c>
      <c r="C6" s="27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20">
        <v>10</v>
      </c>
      <c r="K6" s="21">
        <v>11</v>
      </c>
    </row>
    <row r="7" spans="1:110" ht="13.5" thickBot="1" x14ac:dyDescent="0.25">
      <c r="A7" s="9"/>
    </row>
    <row r="8" spans="1:110" s="12" customFormat="1" ht="57.75" customHeight="1" thickBot="1" x14ac:dyDescent="0.25">
      <c r="A8" s="83" t="s">
        <v>29</v>
      </c>
      <c r="B8" s="84"/>
      <c r="C8" s="84"/>
      <c r="D8" s="84"/>
      <c r="E8" s="84"/>
      <c r="F8" s="84"/>
      <c r="G8" s="84"/>
      <c r="H8" s="84"/>
      <c r="I8" s="84"/>
      <c r="J8" s="84"/>
      <c r="K8" s="85"/>
    </row>
    <row r="9" spans="1:110" s="12" customFormat="1" ht="57.75" customHeight="1" x14ac:dyDescent="0.2">
      <c r="A9" s="60" t="s">
        <v>2</v>
      </c>
      <c r="B9" s="38" t="s">
        <v>33</v>
      </c>
      <c r="C9" s="56" t="s">
        <v>17</v>
      </c>
      <c r="D9" s="61">
        <v>3024783</v>
      </c>
      <c r="E9" s="63">
        <v>3024783</v>
      </c>
      <c r="F9" s="61">
        <f>2571065.55+151239.15</f>
        <v>2722304.6999999997</v>
      </c>
      <c r="G9" s="63">
        <f>E9-F9</f>
        <v>302478.30000000028</v>
      </c>
      <c r="H9" s="61">
        <v>0</v>
      </c>
      <c r="I9" s="61">
        <f>G9+H9</f>
        <v>302478.30000000028</v>
      </c>
      <c r="J9" s="61">
        <v>0</v>
      </c>
      <c r="K9" s="62" t="s">
        <v>34</v>
      </c>
    </row>
    <row r="10" spans="1:110" s="12" customFormat="1" ht="57.75" customHeight="1" x14ac:dyDescent="0.2">
      <c r="A10" s="64" t="s">
        <v>26</v>
      </c>
      <c r="B10" s="33" t="s">
        <v>39</v>
      </c>
      <c r="C10" s="37" t="s">
        <v>17</v>
      </c>
      <c r="D10" s="32">
        <v>35987680</v>
      </c>
      <c r="E10" s="32">
        <v>33410700</v>
      </c>
      <c r="F10" s="32">
        <v>30069630</v>
      </c>
      <c r="G10" s="32">
        <f>E10-F10</f>
        <v>3341070</v>
      </c>
      <c r="H10" s="32">
        <v>2576980</v>
      </c>
      <c r="I10" s="32">
        <f>G10+H10</f>
        <v>5918050</v>
      </c>
      <c r="J10" s="32">
        <v>0</v>
      </c>
      <c r="K10" s="65" t="s">
        <v>38</v>
      </c>
    </row>
    <row r="11" spans="1:110" s="12" customFormat="1" ht="57.75" customHeight="1" x14ac:dyDescent="0.2">
      <c r="A11" s="66" t="s">
        <v>27</v>
      </c>
      <c r="B11" s="33" t="s">
        <v>40</v>
      </c>
      <c r="C11" s="67" t="s">
        <v>17</v>
      </c>
      <c r="D11" s="59">
        <v>71565200</v>
      </c>
      <c r="E11" s="59">
        <v>69307500</v>
      </c>
      <c r="F11" s="59">
        <v>62376750</v>
      </c>
      <c r="G11" s="32">
        <f>E11-F11</f>
        <v>6930750</v>
      </c>
      <c r="H11" s="59">
        <f>D11-E11</f>
        <v>2257700</v>
      </c>
      <c r="I11" s="59">
        <f>G11+H11</f>
        <v>9188450</v>
      </c>
      <c r="J11" s="59">
        <v>0</v>
      </c>
      <c r="K11" s="65" t="s">
        <v>38</v>
      </c>
    </row>
    <row r="12" spans="1:110" s="12" customFormat="1" ht="57.75" customHeight="1" thickBot="1" x14ac:dyDescent="0.25">
      <c r="A12" s="72" t="s">
        <v>23</v>
      </c>
      <c r="B12" s="33" t="s">
        <v>46</v>
      </c>
      <c r="C12" s="67" t="s">
        <v>17</v>
      </c>
      <c r="D12" s="59">
        <v>6750195</v>
      </c>
      <c r="E12" s="59">
        <f>D12-65340</f>
        <v>6684855</v>
      </c>
      <c r="F12" s="59">
        <f>5682126+334242.75</f>
        <v>6016368.75</v>
      </c>
      <c r="G12" s="32">
        <f>E12-F12</f>
        <v>668486.25</v>
      </c>
      <c r="H12" s="59">
        <f>D12-E12</f>
        <v>65340</v>
      </c>
      <c r="I12" s="59">
        <f>G12+H12</f>
        <v>733826.25</v>
      </c>
      <c r="J12" s="59">
        <v>0</v>
      </c>
      <c r="K12" s="65" t="s">
        <v>47</v>
      </c>
    </row>
    <row r="13" spans="1:110" s="4" customFormat="1" ht="21" customHeight="1" thickBot="1" x14ac:dyDescent="0.25">
      <c r="A13" s="107" t="s">
        <v>9</v>
      </c>
      <c r="B13" s="108"/>
      <c r="C13" s="26"/>
      <c r="D13" s="14">
        <f t="shared" ref="D13:J13" si="0">SUM(D9:D12)</f>
        <v>117327858</v>
      </c>
      <c r="E13" s="14">
        <f t="shared" si="0"/>
        <v>112427838</v>
      </c>
      <c r="F13" s="14">
        <f t="shared" si="0"/>
        <v>101185053.45</v>
      </c>
      <c r="G13" s="14">
        <f t="shared" si="0"/>
        <v>11242784.550000001</v>
      </c>
      <c r="H13" s="14">
        <f t="shared" si="0"/>
        <v>4900020</v>
      </c>
      <c r="I13" s="14">
        <f t="shared" si="0"/>
        <v>16142804.550000001</v>
      </c>
      <c r="J13" s="14">
        <f t="shared" si="0"/>
        <v>0</v>
      </c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31.5" customHeight="1" thickBot="1" x14ac:dyDescent="0.25">
      <c r="A14" s="9"/>
    </row>
    <row r="15" spans="1:110" ht="45.6" customHeight="1" thickBot="1" x14ac:dyDescent="0.25">
      <c r="A15" s="83" t="s">
        <v>31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0" s="12" customFormat="1" ht="57.75" customHeight="1" x14ac:dyDescent="0.2">
      <c r="A16" s="70" t="s">
        <v>19</v>
      </c>
      <c r="B16" s="58" t="s">
        <v>92</v>
      </c>
      <c r="C16" s="56" t="s">
        <v>28</v>
      </c>
      <c r="D16" s="41">
        <v>4550000</v>
      </c>
      <c r="E16" s="41">
        <v>4500000</v>
      </c>
      <c r="F16" s="41">
        <v>4275000</v>
      </c>
      <c r="G16" s="41">
        <f>E16-F16</f>
        <v>225000</v>
      </c>
      <c r="H16" s="41">
        <v>50000</v>
      </c>
      <c r="I16" s="41">
        <v>225000</v>
      </c>
      <c r="J16" s="42">
        <v>50000</v>
      </c>
      <c r="K16" s="43" t="s">
        <v>32</v>
      </c>
    </row>
    <row r="17" spans="1:110" s="68" customFormat="1" ht="63.75" customHeight="1" thickBot="1" x14ac:dyDescent="0.25">
      <c r="A17" s="71" t="s">
        <v>20</v>
      </c>
      <c r="B17" s="69" t="s">
        <v>51</v>
      </c>
      <c r="C17" s="57" t="s">
        <v>28</v>
      </c>
      <c r="D17" s="44">
        <v>4000000</v>
      </c>
      <c r="E17" s="44">
        <v>4000000</v>
      </c>
      <c r="F17" s="44">
        <v>3800000</v>
      </c>
      <c r="G17" s="44">
        <f>E17-F17</f>
        <v>200000</v>
      </c>
      <c r="H17" s="44">
        <v>0</v>
      </c>
      <c r="I17" s="44">
        <f>G17+H17</f>
        <v>200000</v>
      </c>
      <c r="J17" s="45">
        <v>0</v>
      </c>
      <c r="K17" s="82" t="s">
        <v>94</v>
      </c>
    </row>
    <row r="18" spans="1:110" s="4" customFormat="1" ht="21" customHeight="1" thickBot="1" x14ac:dyDescent="0.25">
      <c r="A18" s="104" t="s">
        <v>9</v>
      </c>
      <c r="B18" s="108"/>
      <c r="C18" s="26"/>
      <c r="D18" s="14">
        <f t="shared" ref="D18:J18" si="1">SUM(D16:D17)</f>
        <v>8550000</v>
      </c>
      <c r="E18" s="14">
        <f t="shared" si="1"/>
        <v>8500000</v>
      </c>
      <c r="F18" s="14">
        <f t="shared" si="1"/>
        <v>8075000</v>
      </c>
      <c r="G18" s="14">
        <f t="shared" si="1"/>
        <v>425000</v>
      </c>
      <c r="H18" s="14">
        <f t="shared" si="1"/>
        <v>50000</v>
      </c>
      <c r="I18" s="14">
        <f t="shared" si="1"/>
        <v>425000</v>
      </c>
      <c r="J18" s="14">
        <f t="shared" si="1"/>
        <v>50000</v>
      </c>
      <c r="K18" s="3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 s="12" customFormat="1" ht="21" customHeight="1" x14ac:dyDescent="0.2">
      <c r="A19" s="10"/>
      <c r="B19" s="10"/>
      <c r="C19" s="25"/>
      <c r="D19" s="31"/>
      <c r="E19" s="31"/>
      <c r="F19" s="31"/>
      <c r="G19" s="31"/>
      <c r="H19" s="31"/>
      <c r="I19" s="31"/>
      <c r="J19" s="31"/>
      <c r="K19" s="35"/>
    </row>
    <row r="20" spans="1:110" s="12" customFormat="1" ht="13.5" customHeight="1" thickBot="1" x14ac:dyDescent="0.25">
      <c r="A20" s="10"/>
      <c r="B20" s="10"/>
      <c r="C20" s="25"/>
      <c r="D20" s="31"/>
      <c r="E20" s="31"/>
      <c r="F20" s="31"/>
      <c r="G20" s="31"/>
      <c r="H20" s="31"/>
      <c r="I20" s="31"/>
      <c r="J20" s="31"/>
      <c r="K20" s="35"/>
    </row>
    <row r="21" spans="1:110" ht="45.6" customHeight="1" thickBot="1" x14ac:dyDescent="0.25">
      <c r="A21" s="83" t="s">
        <v>44</v>
      </c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0" s="12" customFormat="1" ht="57.75" customHeight="1" thickBot="1" x14ac:dyDescent="0.25">
      <c r="A22" s="55" t="s">
        <v>21</v>
      </c>
      <c r="B22" s="38" t="s">
        <v>93</v>
      </c>
      <c r="C22" s="40" t="s">
        <v>17</v>
      </c>
      <c r="D22" s="41">
        <v>111122299.52</v>
      </c>
      <c r="E22" s="41">
        <f>D22</f>
        <v>111122299.52</v>
      </c>
      <c r="F22" s="41">
        <f>94453954.59+11112229.95</f>
        <v>105566184.54000001</v>
      </c>
      <c r="G22" s="41">
        <f>E22-F22</f>
        <v>5556114.9799999893</v>
      </c>
      <c r="H22" s="41">
        <v>0</v>
      </c>
      <c r="I22" s="41">
        <f>G22+H22</f>
        <v>5556114.9799999893</v>
      </c>
      <c r="J22" s="42">
        <v>0</v>
      </c>
      <c r="K22" s="43" t="s">
        <v>45</v>
      </c>
    </row>
    <row r="23" spans="1:110" s="4" customFormat="1" ht="30.75" customHeight="1" thickBot="1" x14ac:dyDescent="0.25">
      <c r="A23" s="104" t="s">
        <v>9</v>
      </c>
      <c r="B23" s="105"/>
      <c r="C23" s="26"/>
      <c r="D23" s="14">
        <f t="shared" ref="D23:J23" si="2">SUM(D22:D22)</f>
        <v>111122299.52</v>
      </c>
      <c r="E23" s="14">
        <f t="shared" si="2"/>
        <v>111122299.52</v>
      </c>
      <c r="F23" s="14">
        <f t="shared" si="2"/>
        <v>105566184.54000001</v>
      </c>
      <c r="G23" s="14">
        <f t="shared" si="2"/>
        <v>5556114.9799999893</v>
      </c>
      <c r="H23" s="14">
        <f t="shared" si="2"/>
        <v>0</v>
      </c>
      <c r="I23" s="14">
        <f t="shared" si="2"/>
        <v>5556114.9799999893</v>
      </c>
      <c r="J23" s="14">
        <f t="shared" si="2"/>
        <v>0</v>
      </c>
      <c r="K23" s="3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s="12" customFormat="1" ht="30.75" customHeight="1" thickBot="1" x14ac:dyDescent="0.25">
      <c r="A24" s="10"/>
      <c r="B24" s="10"/>
      <c r="C24" s="25"/>
      <c r="D24" s="31"/>
      <c r="E24" s="31"/>
      <c r="F24" s="31"/>
      <c r="G24" s="31"/>
      <c r="H24" s="31"/>
      <c r="I24" s="31"/>
      <c r="J24" s="31"/>
      <c r="K24" s="35"/>
    </row>
    <row r="25" spans="1:110" ht="45.6" customHeight="1" thickBot="1" x14ac:dyDescent="0.25">
      <c r="A25" s="83" t="s">
        <v>50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0" s="12" customFormat="1" ht="57.75" customHeight="1" thickBot="1" x14ac:dyDescent="0.25">
      <c r="A26" s="55" t="s">
        <v>24</v>
      </c>
      <c r="B26" s="38" t="s">
        <v>52</v>
      </c>
      <c r="C26" s="40" t="s">
        <v>17</v>
      </c>
      <c r="D26" s="41">
        <v>4824000</v>
      </c>
      <c r="E26" s="41">
        <f>D26</f>
        <v>4824000</v>
      </c>
      <c r="F26" s="41">
        <f>D26</f>
        <v>4824000</v>
      </c>
      <c r="G26" s="41">
        <f>E26-F26</f>
        <v>0</v>
      </c>
      <c r="H26" s="41">
        <v>0</v>
      </c>
      <c r="I26" s="41">
        <f>G26+H26</f>
        <v>0</v>
      </c>
      <c r="J26" s="42">
        <v>0</v>
      </c>
      <c r="K26" s="43" t="s">
        <v>95</v>
      </c>
    </row>
    <row r="27" spans="1:110" s="4" customFormat="1" ht="30.75" customHeight="1" thickBot="1" x14ac:dyDescent="0.25">
      <c r="A27" s="104" t="s">
        <v>9</v>
      </c>
      <c r="B27" s="105"/>
      <c r="C27" s="26"/>
      <c r="D27" s="14">
        <f t="shared" ref="D27:J27" si="3">SUM(D26:D26)</f>
        <v>4824000</v>
      </c>
      <c r="E27" s="14">
        <f t="shared" si="3"/>
        <v>4824000</v>
      </c>
      <c r="F27" s="14">
        <f t="shared" si="3"/>
        <v>4824000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3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 s="12" customFormat="1" ht="30.75" customHeight="1" thickBot="1" x14ac:dyDescent="0.25">
      <c r="A28" s="10"/>
      <c r="B28" s="10"/>
      <c r="C28" s="25"/>
      <c r="D28" s="31"/>
      <c r="E28" s="31"/>
      <c r="F28" s="31"/>
      <c r="G28" s="31"/>
      <c r="H28" s="31"/>
      <c r="I28" s="31"/>
      <c r="J28" s="31"/>
      <c r="K28" s="35"/>
    </row>
    <row r="29" spans="1:110" s="4" customFormat="1" ht="48" customHeight="1" thickBot="1" x14ac:dyDescent="0.25">
      <c r="A29" s="83" t="s">
        <v>91</v>
      </c>
      <c r="B29" s="84"/>
      <c r="C29" s="84"/>
      <c r="D29" s="84"/>
      <c r="E29" s="84"/>
      <c r="F29" s="84"/>
      <c r="G29" s="84"/>
      <c r="H29" s="84"/>
      <c r="I29" s="84"/>
      <c r="J29" s="84"/>
      <c r="K29" s="8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 s="4" customFormat="1" ht="48" customHeight="1" thickBot="1" x14ac:dyDescent="0.25">
      <c r="A30" s="55" t="s">
        <v>25</v>
      </c>
      <c r="B30" s="39" t="s">
        <v>36</v>
      </c>
      <c r="C30" s="46" t="s">
        <v>17</v>
      </c>
      <c r="D30" s="47">
        <v>2987949</v>
      </c>
      <c r="E30" s="47">
        <v>762295</v>
      </c>
      <c r="F30" s="47">
        <v>457377</v>
      </c>
      <c r="G30" s="47">
        <f>E30-F30</f>
        <v>304918</v>
      </c>
      <c r="H30" s="47">
        <v>2225654</v>
      </c>
      <c r="I30" s="47">
        <f>G30+H30</f>
        <v>2530572</v>
      </c>
      <c r="J30" s="48">
        <v>0</v>
      </c>
      <c r="K30" s="49" t="s">
        <v>35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s="4" customFormat="1" ht="48" customHeight="1" thickBot="1" x14ac:dyDescent="0.25">
      <c r="A31" s="55" t="s">
        <v>48</v>
      </c>
      <c r="B31" s="39" t="s">
        <v>37</v>
      </c>
      <c r="C31" s="46" t="s">
        <v>17</v>
      </c>
      <c r="D31" s="47">
        <v>8547071.3599999994</v>
      </c>
      <c r="E31" s="47">
        <v>3477062.53</v>
      </c>
      <c r="F31" s="47">
        <v>2086237.52</v>
      </c>
      <c r="G31" s="47">
        <f>E31-F31</f>
        <v>1390825.0099999998</v>
      </c>
      <c r="H31" s="47">
        <v>5070008.83</v>
      </c>
      <c r="I31" s="47">
        <f>G31+H31</f>
        <v>6460833.8399999999</v>
      </c>
      <c r="J31" s="48">
        <v>0</v>
      </c>
      <c r="K31" s="49" t="s">
        <v>35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s="4" customFormat="1" ht="30.75" customHeight="1" thickBot="1" x14ac:dyDescent="0.25">
      <c r="A32" s="104" t="s">
        <v>9</v>
      </c>
      <c r="B32" s="105"/>
      <c r="C32" s="26"/>
      <c r="D32" s="14">
        <f t="shared" ref="D32" si="4">SUM(D29:D31)</f>
        <v>11535020.359999999</v>
      </c>
      <c r="E32" s="14">
        <f t="shared" ref="E32:J32" si="5">SUM(E29:E31)</f>
        <v>4239357.5299999993</v>
      </c>
      <c r="F32" s="14">
        <f t="shared" si="5"/>
        <v>2543614.52</v>
      </c>
      <c r="G32" s="14">
        <f t="shared" si="5"/>
        <v>1695743.0099999998</v>
      </c>
      <c r="H32" s="14">
        <f t="shared" si="5"/>
        <v>7295662.8300000001</v>
      </c>
      <c r="I32" s="14">
        <f t="shared" si="5"/>
        <v>8991405.8399999999</v>
      </c>
      <c r="J32" s="14">
        <f t="shared" si="5"/>
        <v>0</v>
      </c>
      <c r="K32" s="3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" s="3" customFormat="1" ht="30.75" customHeight="1" thickBot="1" x14ac:dyDescent="0.25">
      <c r="A33" s="73"/>
      <c r="B33" s="74"/>
      <c r="C33" s="75"/>
      <c r="D33" s="76"/>
      <c r="E33" s="76"/>
      <c r="F33" s="76"/>
      <c r="G33" s="76"/>
      <c r="H33" s="76"/>
      <c r="I33" s="76"/>
      <c r="J33" s="76"/>
      <c r="K33" s="77"/>
    </row>
    <row r="34" spans="1:11" s="12" customFormat="1" ht="57.75" customHeight="1" thickBot="1" x14ac:dyDescent="0.25">
      <c r="A34" s="83" t="s">
        <v>90</v>
      </c>
      <c r="B34" s="84"/>
      <c r="C34" s="84"/>
      <c r="D34" s="84"/>
      <c r="E34" s="84"/>
      <c r="F34" s="84"/>
      <c r="G34" s="84"/>
      <c r="H34" s="84"/>
      <c r="I34" s="84"/>
      <c r="J34" s="84"/>
      <c r="K34" s="85"/>
    </row>
    <row r="35" spans="1:11" s="12" customFormat="1" ht="57.75" customHeight="1" x14ac:dyDescent="0.2">
      <c r="A35" s="60" t="s">
        <v>49</v>
      </c>
      <c r="B35" s="38" t="s">
        <v>53</v>
      </c>
      <c r="C35" s="56" t="s">
        <v>17</v>
      </c>
      <c r="D35" s="61">
        <v>23159405</v>
      </c>
      <c r="E35" s="63">
        <v>18281389</v>
      </c>
      <c r="F35" s="61">
        <v>9140694.5</v>
      </c>
      <c r="G35" s="63">
        <f>I35-H35</f>
        <v>9140694.5</v>
      </c>
      <c r="H35" s="61">
        <v>4878016</v>
      </c>
      <c r="I35" s="61">
        <v>14018710.5</v>
      </c>
      <c r="J35" s="61">
        <v>0</v>
      </c>
      <c r="K35" s="62" t="s">
        <v>54</v>
      </c>
    </row>
    <row r="36" spans="1:11" s="12" customFormat="1" ht="57.75" customHeight="1" x14ac:dyDescent="0.2">
      <c r="A36" s="64" t="s">
        <v>65</v>
      </c>
      <c r="B36" s="33" t="s">
        <v>55</v>
      </c>
      <c r="C36" s="37" t="s">
        <v>17</v>
      </c>
      <c r="D36" s="32">
        <v>11655832</v>
      </c>
      <c r="E36" s="32">
        <v>11655832</v>
      </c>
      <c r="F36" s="32">
        <v>8159082.3999999994</v>
      </c>
      <c r="G36" s="32">
        <f t="shared" ref="G36:G51" si="6">I36-H36</f>
        <v>3496749.6000000006</v>
      </c>
      <c r="H36" s="32">
        <v>0</v>
      </c>
      <c r="I36" s="32">
        <v>3496749.6000000006</v>
      </c>
      <c r="J36" s="32">
        <v>0</v>
      </c>
      <c r="K36" s="65" t="s">
        <v>54</v>
      </c>
    </row>
    <row r="37" spans="1:11" s="12" customFormat="1" ht="57.75" customHeight="1" x14ac:dyDescent="0.2">
      <c r="A37" s="64" t="s">
        <v>67</v>
      </c>
      <c r="B37" s="33" t="s">
        <v>56</v>
      </c>
      <c r="C37" s="37" t="s">
        <v>17</v>
      </c>
      <c r="D37" s="32">
        <v>23787516</v>
      </c>
      <c r="E37" s="32">
        <v>18056252</v>
      </c>
      <c r="F37" s="32">
        <v>7222500.8000000007</v>
      </c>
      <c r="G37" s="32">
        <f t="shared" si="6"/>
        <v>10833751.199999999</v>
      </c>
      <c r="H37" s="32">
        <v>5731264</v>
      </c>
      <c r="I37" s="32">
        <v>16565015.199999999</v>
      </c>
      <c r="J37" s="32">
        <v>0</v>
      </c>
      <c r="K37" s="65" t="s">
        <v>54</v>
      </c>
    </row>
    <row r="38" spans="1:11" s="12" customFormat="1" ht="57.75" customHeight="1" x14ac:dyDescent="0.2">
      <c r="A38" s="64" t="s">
        <v>69</v>
      </c>
      <c r="B38" s="33" t="s">
        <v>57</v>
      </c>
      <c r="C38" s="37" t="s">
        <v>17</v>
      </c>
      <c r="D38" s="32">
        <v>11640795</v>
      </c>
      <c r="E38" s="32">
        <v>11640795</v>
      </c>
      <c r="F38" s="32">
        <v>8148556.4999999991</v>
      </c>
      <c r="G38" s="32">
        <f t="shared" si="6"/>
        <v>3492238.5000000009</v>
      </c>
      <c r="H38" s="32">
        <v>0</v>
      </c>
      <c r="I38" s="32">
        <v>3492238.5000000009</v>
      </c>
      <c r="J38" s="32">
        <v>0</v>
      </c>
      <c r="K38" s="65" t="s">
        <v>54</v>
      </c>
    </row>
    <row r="39" spans="1:11" s="12" customFormat="1" ht="57.75" customHeight="1" x14ac:dyDescent="0.2">
      <c r="A39" s="64" t="s">
        <v>75</v>
      </c>
      <c r="B39" s="33" t="s">
        <v>58</v>
      </c>
      <c r="C39" s="37" t="s">
        <v>17</v>
      </c>
      <c r="D39" s="32">
        <v>37007526</v>
      </c>
      <c r="E39" s="32">
        <v>21794513</v>
      </c>
      <c r="F39" s="32">
        <v>8717805.2000000011</v>
      </c>
      <c r="G39" s="32">
        <f t="shared" si="6"/>
        <v>13076707.799999997</v>
      </c>
      <c r="H39" s="32">
        <v>15213013</v>
      </c>
      <c r="I39" s="32">
        <v>28289720.799999997</v>
      </c>
      <c r="J39" s="32">
        <v>0</v>
      </c>
      <c r="K39" s="65" t="s">
        <v>54</v>
      </c>
    </row>
    <row r="40" spans="1:11" s="12" customFormat="1" ht="57.75" customHeight="1" x14ac:dyDescent="0.2">
      <c r="A40" s="64" t="s">
        <v>76</v>
      </c>
      <c r="B40" s="33" t="s">
        <v>59</v>
      </c>
      <c r="C40" s="37" t="s">
        <v>17</v>
      </c>
      <c r="D40" s="32">
        <v>10538425</v>
      </c>
      <c r="E40" s="32">
        <v>10538425</v>
      </c>
      <c r="F40" s="32">
        <v>7376897.4999999991</v>
      </c>
      <c r="G40" s="32">
        <f t="shared" si="6"/>
        <v>3161527.5000000009</v>
      </c>
      <c r="H40" s="32">
        <v>0</v>
      </c>
      <c r="I40" s="32">
        <v>3161527.5000000009</v>
      </c>
      <c r="J40" s="32">
        <v>0</v>
      </c>
      <c r="K40" s="65" t="s">
        <v>54</v>
      </c>
    </row>
    <row r="41" spans="1:11" s="12" customFormat="1" ht="57.75" customHeight="1" x14ac:dyDescent="0.2">
      <c r="A41" s="64" t="s">
        <v>77</v>
      </c>
      <c r="B41" s="33" t="s">
        <v>60</v>
      </c>
      <c r="C41" s="37" t="s">
        <v>17</v>
      </c>
      <c r="D41" s="32">
        <v>14197347</v>
      </c>
      <c r="E41" s="32">
        <v>13200309</v>
      </c>
      <c r="F41" s="32">
        <v>6600154.5</v>
      </c>
      <c r="G41" s="32">
        <f t="shared" si="6"/>
        <v>6600154.5</v>
      </c>
      <c r="H41" s="32">
        <v>997038</v>
      </c>
      <c r="I41" s="32">
        <v>7597192.5</v>
      </c>
      <c r="J41" s="32">
        <v>0</v>
      </c>
      <c r="K41" s="65" t="s">
        <v>54</v>
      </c>
    </row>
    <row r="42" spans="1:11" s="12" customFormat="1" ht="57.75" customHeight="1" x14ac:dyDescent="0.2">
      <c r="A42" s="64" t="s">
        <v>78</v>
      </c>
      <c r="B42" s="33" t="s">
        <v>61</v>
      </c>
      <c r="C42" s="37" t="s">
        <v>17</v>
      </c>
      <c r="D42" s="32">
        <v>2277795</v>
      </c>
      <c r="E42" s="32">
        <v>936540</v>
      </c>
      <c r="F42" s="32">
        <v>655578</v>
      </c>
      <c r="G42" s="32">
        <f t="shared" si="6"/>
        <v>280962</v>
      </c>
      <c r="H42" s="32">
        <v>1341255</v>
      </c>
      <c r="I42" s="32">
        <v>1622217</v>
      </c>
      <c r="J42" s="32">
        <v>0</v>
      </c>
      <c r="K42" s="65" t="s">
        <v>54</v>
      </c>
    </row>
    <row r="43" spans="1:11" s="12" customFormat="1" ht="57.75" customHeight="1" x14ac:dyDescent="0.2">
      <c r="A43" s="64" t="s">
        <v>79</v>
      </c>
      <c r="B43" s="33" t="s">
        <v>62</v>
      </c>
      <c r="C43" s="37" t="s">
        <v>17</v>
      </c>
      <c r="D43" s="32">
        <v>5457700</v>
      </c>
      <c r="E43" s="32">
        <v>5457700</v>
      </c>
      <c r="F43" s="32">
        <v>2728850</v>
      </c>
      <c r="G43" s="32">
        <f t="shared" si="6"/>
        <v>2728850</v>
      </c>
      <c r="H43" s="32">
        <v>0</v>
      </c>
      <c r="I43" s="32">
        <v>2728850</v>
      </c>
      <c r="J43" s="32">
        <v>0</v>
      </c>
      <c r="K43" s="65" t="s">
        <v>54</v>
      </c>
    </row>
    <row r="44" spans="1:11" s="12" customFormat="1" ht="57.75" customHeight="1" x14ac:dyDescent="0.2">
      <c r="A44" s="64" t="s">
        <v>80</v>
      </c>
      <c r="B44" s="33" t="s">
        <v>63</v>
      </c>
      <c r="C44" s="37" t="s">
        <v>17</v>
      </c>
      <c r="D44" s="32">
        <v>1784114</v>
      </c>
      <c r="E44" s="32">
        <v>1784114</v>
      </c>
      <c r="F44" s="32">
        <v>1248879.7999999998</v>
      </c>
      <c r="G44" s="32">
        <f t="shared" si="6"/>
        <v>535234.20000000019</v>
      </c>
      <c r="H44" s="32">
        <v>0</v>
      </c>
      <c r="I44" s="32">
        <v>535234.20000000019</v>
      </c>
      <c r="J44" s="32">
        <v>0</v>
      </c>
      <c r="K44" s="65" t="s">
        <v>54</v>
      </c>
    </row>
    <row r="45" spans="1:11" s="12" customFormat="1" ht="57.75" customHeight="1" x14ac:dyDescent="0.2">
      <c r="A45" s="64" t="s">
        <v>81</v>
      </c>
      <c r="B45" s="33" t="s">
        <v>64</v>
      </c>
      <c r="C45" s="37" t="s">
        <v>17</v>
      </c>
      <c r="D45" s="32">
        <v>7220636</v>
      </c>
      <c r="E45" s="32">
        <v>4139120</v>
      </c>
      <c r="F45" s="32">
        <v>2069560</v>
      </c>
      <c r="G45" s="32">
        <f t="shared" si="6"/>
        <v>2069560</v>
      </c>
      <c r="H45" s="32">
        <v>3081516</v>
      </c>
      <c r="I45" s="32">
        <v>5151076</v>
      </c>
      <c r="J45" s="32">
        <v>0</v>
      </c>
      <c r="K45" s="65" t="s">
        <v>54</v>
      </c>
    </row>
    <row r="46" spans="1:11" s="12" customFormat="1" ht="57.75" customHeight="1" x14ac:dyDescent="0.2">
      <c r="A46" s="64" t="s">
        <v>82</v>
      </c>
      <c r="B46" s="33" t="s">
        <v>66</v>
      </c>
      <c r="C46" s="37" t="s">
        <v>17</v>
      </c>
      <c r="D46" s="32">
        <v>2821038</v>
      </c>
      <c r="E46" s="32">
        <v>2821038</v>
      </c>
      <c r="F46" s="32">
        <v>1974726.5999999999</v>
      </c>
      <c r="G46" s="32">
        <f t="shared" si="6"/>
        <v>846311.40000000014</v>
      </c>
      <c r="H46" s="32">
        <v>0</v>
      </c>
      <c r="I46" s="32">
        <v>846311.40000000014</v>
      </c>
      <c r="J46" s="32">
        <v>0</v>
      </c>
      <c r="K46" s="65" t="s">
        <v>54</v>
      </c>
    </row>
    <row r="47" spans="1:11" s="12" customFormat="1" ht="57.75" customHeight="1" x14ac:dyDescent="0.2">
      <c r="A47" s="64" t="s">
        <v>83</v>
      </c>
      <c r="B47" s="33" t="s">
        <v>68</v>
      </c>
      <c r="C47" s="37" t="s">
        <v>17</v>
      </c>
      <c r="D47" s="32">
        <v>7694375</v>
      </c>
      <c r="E47" s="32">
        <v>4704858</v>
      </c>
      <c r="F47" s="32">
        <v>1881943.2000000002</v>
      </c>
      <c r="G47" s="32">
        <f t="shared" si="6"/>
        <v>2822914.8</v>
      </c>
      <c r="H47" s="32">
        <v>2989517</v>
      </c>
      <c r="I47" s="32">
        <v>5812431.7999999998</v>
      </c>
      <c r="J47" s="32">
        <v>0</v>
      </c>
      <c r="K47" s="65" t="s">
        <v>54</v>
      </c>
    </row>
    <row r="48" spans="1:11" s="12" customFormat="1" ht="57.75" customHeight="1" x14ac:dyDescent="0.2">
      <c r="A48" s="64" t="s">
        <v>84</v>
      </c>
      <c r="B48" s="33" t="s">
        <v>70</v>
      </c>
      <c r="C48" s="37" t="s">
        <v>17</v>
      </c>
      <c r="D48" s="32">
        <v>1784114</v>
      </c>
      <c r="E48" s="32">
        <v>1784114</v>
      </c>
      <c r="F48" s="32">
        <v>1248879.7999999998</v>
      </c>
      <c r="G48" s="32">
        <f t="shared" si="6"/>
        <v>535234.20000000019</v>
      </c>
      <c r="H48" s="32">
        <v>0</v>
      </c>
      <c r="I48" s="32">
        <v>535234.20000000019</v>
      </c>
      <c r="J48" s="32">
        <v>0</v>
      </c>
      <c r="K48" s="65" t="s">
        <v>54</v>
      </c>
    </row>
    <row r="49" spans="1:110" s="12" customFormat="1" ht="85.5" customHeight="1" x14ac:dyDescent="0.2">
      <c r="A49" s="64" t="s">
        <v>85</v>
      </c>
      <c r="B49" s="33" t="s">
        <v>71</v>
      </c>
      <c r="C49" s="37" t="s">
        <v>17</v>
      </c>
      <c r="D49" s="32">
        <v>17826052</v>
      </c>
      <c r="E49" s="32">
        <v>17073562</v>
      </c>
      <c r="F49" s="32">
        <v>6829424.8000000007</v>
      </c>
      <c r="G49" s="32">
        <f t="shared" si="6"/>
        <v>10244137.199999999</v>
      </c>
      <c r="H49" s="32">
        <v>752490</v>
      </c>
      <c r="I49" s="32">
        <v>10996627.199999999</v>
      </c>
      <c r="J49" s="32">
        <v>0</v>
      </c>
      <c r="K49" s="65" t="s">
        <v>54</v>
      </c>
    </row>
    <row r="50" spans="1:110" s="12" customFormat="1" ht="57.75" customHeight="1" x14ac:dyDescent="0.2">
      <c r="A50" s="64" t="s">
        <v>86</v>
      </c>
      <c r="B50" s="33" t="s">
        <v>72</v>
      </c>
      <c r="C50" s="37" t="s">
        <v>17</v>
      </c>
      <c r="D50" s="32">
        <v>14646050</v>
      </c>
      <c r="E50" s="32">
        <v>14592696</v>
      </c>
      <c r="F50" s="32">
        <v>5837078.4000000004</v>
      </c>
      <c r="G50" s="32">
        <f t="shared" si="6"/>
        <v>8755617.5999999996</v>
      </c>
      <c r="H50" s="32">
        <v>53354</v>
      </c>
      <c r="I50" s="32">
        <v>8808971.5999999996</v>
      </c>
      <c r="J50" s="32">
        <v>0</v>
      </c>
      <c r="K50" s="65" t="s">
        <v>54</v>
      </c>
    </row>
    <row r="51" spans="1:110" s="12" customFormat="1" ht="57.75" customHeight="1" x14ac:dyDescent="0.2">
      <c r="A51" s="64" t="s">
        <v>87</v>
      </c>
      <c r="B51" s="33" t="s">
        <v>73</v>
      </c>
      <c r="C51" s="37" t="s">
        <v>17</v>
      </c>
      <c r="D51" s="32">
        <v>18138630</v>
      </c>
      <c r="E51" s="32">
        <v>8348552</v>
      </c>
      <c r="F51" s="32">
        <v>4174276</v>
      </c>
      <c r="G51" s="32">
        <f t="shared" si="6"/>
        <v>4174276</v>
      </c>
      <c r="H51" s="32">
        <v>9790078</v>
      </c>
      <c r="I51" s="32">
        <v>13964354</v>
      </c>
      <c r="J51" s="32">
        <v>0</v>
      </c>
      <c r="K51" s="65" t="s">
        <v>54</v>
      </c>
    </row>
    <row r="52" spans="1:110" s="12" customFormat="1" ht="57.75" customHeight="1" thickBot="1" x14ac:dyDescent="0.25">
      <c r="A52" s="64" t="s">
        <v>88</v>
      </c>
      <c r="B52" s="33" t="s">
        <v>74</v>
      </c>
      <c r="C52" s="37" t="s">
        <v>17</v>
      </c>
      <c r="D52" s="32">
        <v>17051192</v>
      </c>
      <c r="E52" s="32">
        <v>9286697</v>
      </c>
      <c r="F52" s="32">
        <v>4643348.5</v>
      </c>
      <c r="G52" s="32">
        <f>I52-H52</f>
        <v>4643348.5</v>
      </c>
      <c r="H52" s="32">
        <v>7764495</v>
      </c>
      <c r="I52" s="32">
        <v>12407843.5</v>
      </c>
      <c r="J52" s="32">
        <v>0</v>
      </c>
      <c r="K52" s="65" t="s">
        <v>54</v>
      </c>
    </row>
    <row r="53" spans="1:110" s="4" customFormat="1" ht="21" customHeight="1" thickBot="1" x14ac:dyDescent="0.25">
      <c r="A53" s="107" t="s">
        <v>9</v>
      </c>
      <c r="B53" s="108"/>
      <c r="C53" s="26"/>
      <c r="D53" s="14">
        <f t="shared" ref="D53:J53" si="7">SUM(D35:D52)</f>
        <v>228688542</v>
      </c>
      <c r="E53" s="14">
        <f t="shared" si="7"/>
        <v>176096506</v>
      </c>
      <c r="F53" s="14">
        <f t="shared" si="7"/>
        <v>88658236.5</v>
      </c>
      <c r="G53" s="14">
        <f t="shared" si="7"/>
        <v>87438269.499999985</v>
      </c>
      <c r="H53" s="14">
        <f t="shared" si="7"/>
        <v>52592036</v>
      </c>
      <c r="I53" s="14">
        <f t="shared" si="7"/>
        <v>140030305.5</v>
      </c>
      <c r="J53" s="14">
        <f t="shared" si="7"/>
        <v>0</v>
      </c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</row>
    <row r="54" spans="1:110" s="4" customFormat="1" ht="21" customHeight="1" thickBot="1" x14ac:dyDescent="0.25">
      <c r="A54" s="78"/>
      <c r="B54" s="79"/>
      <c r="C54" s="80"/>
      <c r="D54" s="81"/>
      <c r="E54" s="81"/>
      <c r="F54" s="81"/>
      <c r="G54" s="81"/>
      <c r="H54" s="81"/>
      <c r="I54" s="81"/>
      <c r="J54" s="81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</row>
    <row r="55" spans="1:110" ht="45.6" customHeight="1" thickBot="1" x14ac:dyDescent="0.25">
      <c r="A55" s="83" t="s">
        <v>41</v>
      </c>
      <c r="B55" s="84"/>
      <c r="C55" s="84"/>
      <c r="D55" s="84"/>
      <c r="E55" s="84"/>
      <c r="F55" s="84"/>
      <c r="G55" s="84"/>
      <c r="H55" s="84"/>
      <c r="I55" s="84"/>
      <c r="J55" s="84"/>
      <c r="K55" s="85"/>
    </row>
    <row r="56" spans="1:110" s="12" customFormat="1" ht="57.75" customHeight="1" thickBot="1" x14ac:dyDescent="0.25">
      <c r="A56" s="55" t="s">
        <v>89</v>
      </c>
      <c r="B56" s="38" t="s">
        <v>42</v>
      </c>
      <c r="C56" s="40" t="s">
        <v>28</v>
      </c>
      <c r="D56" s="41">
        <v>1840000</v>
      </c>
      <c r="E56" s="41">
        <v>1840000</v>
      </c>
      <c r="F56" s="41">
        <v>1656000</v>
      </c>
      <c r="G56" s="41">
        <v>184000</v>
      </c>
      <c r="H56" s="41">
        <v>0</v>
      </c>
      <c r="I56" s="41">
        <f>G56+H56</f>
        <v>184000</v>
      </c>
      <c r="J56" s="42">
        <v>0</v>
      </c>
      <c r="K56" s="43" t="s">
        <v>43</v>
      </c>
    </row>
    <row r="57" spans="1:110" s="4" customFormat="1" ht="30.75" customHeight="1" thickBot="1" x14ac:dyDescent="0.25">
      <c r="A57" s="104" t="s">
        <v>9</v>
      </c>
      <c r="B57" s="105"/>
      <c r="C57" s="26"/>
      <c r="D57" s="14">
        <f t="shared" ref="D57:J57" si="8">SUM(D56:D56)</f>
        <v>1840000</v>
      </c>
      <c r="E57" s="14">
        <f t="shared" si="8"/>
        <v>1840000</v>
      </c>
      <c r="F57" s="14">
        <f t="shared" si="8"/>
        <v>1656000</v>
      </c>
      <c r="G57" s="14">
        <f t="shared" si="8"/>
        <v>184000</v>
      </c>
      <c r="H57" s="14">
        <f t="shared" si="8"/>
        <v>0</v>
      </c>
      <c r="I57" s="14">
        <f t="shared" si="8"/>
        <v>184000</v>
      </c>
      <c r="J57" s="14">
        <f t="shared" si="8"/>
        <v>0</v>
      </c>
      <c r="K57" s="3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</row>
    <row r="58" spans="1:110" s="4" customFormat="1" ht="30.75" customHeight="1" thickBot="1" x14ac:dyDescent="0.25">
      <c r="A58" s="50"/>
      <c r="B58" s="51"/>
      <c r="C58" s="52"/>
      <c r="D58" s="53"/>
      <c r="E58" s="53"/>
      <c r="F58" s="53"/>
      <c r="G58" s="53"/>
      <c r="H58" s="53"/>
      <c r="I58" s="53"/>
      <c r="J58" s="53"/>
      <c r="K58" s="5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</row>
    <row r="59" spans="1:110" s="4" customFormat="1" ht="27.75" customHeight="1" thickBot="1" x14ac:dyDescent="0.2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</row>
    <row r="60" spans="1:110" s="4" customFormat="1" ht="34.5" customHeight="1" thickBot="1" x14ac:dyDescent="0.25">
      <c r="A60" s="104" t="s">
        <v>22</v>
      </c>
      <c r="B60" s="109"/>
      <c r="C60" s="105"/>
      <c r="D60" s="14">
        <f t="shared" ref="D60:J60" si="9">D13+D18+D27+D32+D23+D53+D57</f>
        <v>483887719.88</v>
      </c>
      <c r="E60" s="14">
        <f t="shared" si="9"/>
        <v>419050001.05000001</v>
      </c>
      <c r="F60" s="14">
        <f t="shared" si="9"/>
        <v>312508089.00999999</v>
      </c>
      <c r="G60" s="14">
        <f t="shared" si="9"/>
        <v>106541912.03999998</v>
      </c>
      <c r="H60" s="14">
        <f t="shared" si="9"/>
        <v>64837718.829999998</v>
      </c>
      <c r="I60" s="14">
        <f t="shared" si="9"/>
        <v>171329630.87</v>
      </c>
      <c r="J60" s="14">
        <f t="shared" si="9"/>
        <v>50000</v>
      </c>
      <c r="K60" s="3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</row>
    <row r="61" spans="1:110" x14ac:dyDescent="0.2">
      <c r="A61" s="9"/>
    </row>
    <row r="62" spans="1:110" s="22" customFormat="1" ht="15" x14ac:dyDescent="0.25">
      <c r="A62" s="106" t="s">
        <v>18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</row>
    <row r="63" spans="1:110" x14ac:dyDescent="0.2">
      <c r="B63" s="7"/>
      <c r="C63" s="23"/>
    </row>
    <row r="64" spans="1:110" x14ac:dyDescent="0.2">
      <c r="B64" s="7"/>
      <c r="C64" s="23"/>
      <c r="G64" s="30"/>
    </row>
    <row r="65" spans="2:7" x14ac:dyDescent="0.2">
      <c r="F65" s="30"/>
    </row>
    <row r="72" spans="2:7" x14ac:dyDescent="0.2">
      <c r="B72" s="29"/>
      <c r="C72" s="28"/>
    </row>
    <row r="75" spans="2:7" x14ac:dyDescent="0.2">
      <c r="G75" s="15"/>
    </row>
  </sheetData>
  <mergeCells count="29">
    <mergeCell ref="A32:B32"/>
    <mergeCell ref="A62:K62"/>
    <mergeCell ref="A8:K8"/>
    <mergeCell ref="A13:B13"/>
    <mergeCell ref="A60:C60"/>
    <mergeCell ref="A15:K15"/>
    <mergeCell ref="A18:B18"/>
    <mergeCell ref="A59:K59"/>
    <mergeCell ref="A21:K21"/>
    <mergeCell ref="A23:B23"/>
    <mergeCell ref="A25:K25"/>
    <mergeCell ref="A27:B27"/>
    <mergeCell ref="A34:K34"/>
    <mergeCell ref="A55:K55"/>
    <mergeCell ref="A57:B57"/>
    <mergeCell ref="A53:B53"/>
    <mergeCell ref="A29:K29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77" firstPageNumber="2" fitToHeight="0" orientation="landscape" useFirstPageNumber="1" r:id="rId1"/>
  <headerFooter scaleWithDoc="0" alignWithMargins="0">
    <oddHeader>&amp;LPříloha č.1</oddHeader>
    <oddFooter>&amp;L&amp;"Arial,Kurzíva"Zastupitelstvo Olomouckého kraje 18. 12. 2017
54.- Projekty spolufinancované z evropských a národních fondů
Příloha č. 1 . Podané žádosti a realizované projekty&amp;R&amp;"Arial,Kurzíva"Strana &amp;P (celkem 5)</oddFooter>
  </headerFooter>
  <rowBreaks count="1" manualBreakCount="1">
    <brk id="23" max="10" man="1"/>
  </rowBreaks>
  <colBreaks count="1" manualBreakCount="1">
    <brk id="3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2017-11-27T13:35:52Z</cp:lastPrinted>
  <dcterms:created xsi:type="dcterms:W3CDTF">2010-05-05T13:52:59Z</dcterms:created>
  <dcterms:modified xsi:type="dcterms:W3CDTF">2017-11-27T13:36:55Z</dcterms:modified>
</cp:coreProperties>
</file>