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0" windowWidth="19320" windowHeight="10575" activeTab="9"/>
  </bookViews>
  <sheets>
    <sheet name="celkem" sheetId="20" r:id="rId1"/>
    <sheet name="01" sheetId="1" r:id="rId2"/>
    <sheet name="03" sheetId="3" r:id="rId3"/>
    <sheet name="04" sheetId="5" r:id="rId4"/>
    <sheet name="05" sheetId="6" r:id="rId5"/>
    <sheet name="06" sheetId="7" r:id="rId6"/>
    <sheet name="07" sheetId="15" r:id="rId7"/>
    <sheet name="08" sheetId="24" r:id="rId8"/>
    <sheet name="09" sheetId="25" r:id="rId9"/>
    <sheet name="10" sheetId="26" r:id="rId10"/>
    <sheet name="11" sheetId="27" r:id="rId11"/>
    <sheet name="12" sheetId="28" r:id="rId12"/>
    <sheet name="13" sheetId="29" r:id="rId13"/>
    <sheet name="14" sheetId="30" r:id="rId14"/>
    <sheet name="16" sheetId="9" r:id="rId15"/>
    <sheet name="17" sheetId="8" r:id="rId16"/>
    <sheet name="18" sheetId="21" r:id="rId17"/>
    <sheet name="19" sheetId="31" r:id="rId18"/>
  </sheets>
  <definedNames>
    <definedName name="_xlnm.Print_Area" localSheetId="1">'01'!$A$1:$G$181</definedName>
    <definedName name="_xlnm.Print_Area" localSheetId="2">'03'!$A$1:$G$317</definedName>
    <definedName name="_xlnm.Print_Area" localSheetId="3">'04'!$A$1:$G$59</definedName>
    <definedName name="_xlnm.Print_Area" localSheetId="4">'05'!$A$1:$G$21</definedName>
    <definedName name="_xlnm.Print_Area" localSheetId="5">'06'!$A$1:$G$368</definedName>
    <definedName name="_xlnm.Print_Area" localSheetId="6">'07'!$A$1:$G$65</definedName>
    <definedName name="_xlnm.Print_Area" localSheetId="7">'08'!$A$1:$G$351</definedName>
    <definedName name="_xlnm.Print_Area" localSheetId="8">'09'!$A$1:$G$258</definedName>
    <definedName name="_xlnm.Print_Area" localSheetId="9">'10'!$A$1:$G$206</definedName>
    <definedName name="_xlnm.Print_Area" localSheetId="10">'11'!$A$1:$G$212</definedName>
    <definedName name="_xlnm.Print_Area" localSheetId="11">'12'!$A$1:$G$113</definedName>
    <definedName name="_xlnm.Print_Area" localSheetId="12">'13'!$A$1:$G$102</definedName>
    <definedName name="_xlnm.Print_Area" localSheetId="13">'14'!$A$1:$G$89</definedName>
    <definedName name="_xlnm.Print_Area" localSheetId="14">'16'!$A$1:$G$17</definedName>
    <definedName name="_xlnm.Print_Area" localSheetId="15">'17'!$A$1:$G$36</definedName>
    <definedName name="_xlnm.Print_Area" localSheetId="16">'18'!$A$1:$G$298</definedName>
    <definedName name="_xlnm.Print_Area" localSheetId="17">'19'!$A$1:$G$57</definedName>
    <definedName name="_xlnm.Print_Area" localSheetId="0">celkem!$A$1:$J$71</definedName>
  </definedNames>
  <calcPr calcId="145621"/>
</workbook>
</file>

<file path=xl/calcChain.xml><?xml version="1.0" encoding="utf-8"?>
<calcChain xmlns="http://schemas.openxmlformats.org/spreadsheetml/2006/main">
  <c r="F65" i="15" l="1"/>
  <c r="F62" i="15" l="1"/>
  <c r="F13" i="15" s="1"/>
  <c r="F27" i="21" l="1"/>
  <c r="F26" i="30"/>
  <c r="F38" i="29"/>
  <c r="F40" i="26"/>
  <c r="F49" i="25"/>
  <c r="F19" i="24" l="1"/>
  <c r="F125" i="21" l="1"/>
  <c r="F221" i="24" l="1"/>
  <c r="F201" i="24"/>
  <c r="F186" i="24"/>
  <c r="F248" i="24"/>
  <c r="F185" i="24" l="1"/>
  <c r="G13" i="5"/>
  <c r="F18" i="3" l="1"/>
  <c r="F92" i="29" l="1"/>
  <c r="F315" i="3" l="1"/>
  <c r="F134" i="3"/>
  <c r="F129" i="3"/>
  <c r="F124" i="3"/>
  <c r="F111" i="3"/>
  <c r="H45" i="7" l="1"/>
  <c r="H95" i="7" l="1"/>
  <c r="H14" i="7" l="1"/>
  <c r="F14" i="7"/>
  <c r="H25" i="7"/>
  <c r="H316" i="7"/>
  <c r="F163" i="26"/>
  <c r="F162" i="26" s="1"/>
  <c r="F71" i="26"/>
  <c r="F12" i="31"/>
  <c r="F16" i="31"/>
  <c r="F9" i="31" s="1"/>
  <c r="F27" i="31"/>
  <c r="F10" i="31" s="1"/>
  <c r="F32" i="21"/>
  <c r="F52" i="21"/>
  <c r="F31" i="21" l="1"/>
  <c r="F122" i="27"/>
  <c r="F79" i="30"/>
  <c r="F80" i="30"/>
  <c r="E49" i="25"/>
  <c r="E48" i="25"/>
  <c r="E42" i="25"/>
  <c r="D49" i="25"/>
  <c r="D48" i="25"/>
  <c r="F224" i="25"/>
  <c r="F34" i="25" s="1"/>
  <c r="F177" i="25"/>
  <c r="F176" i="25" s="1"/>
  <c r="F327" i="24"/>
  <c r="E50" i="25" l="1"/>
  <c r="F110" i="3" l="1"/>
  <c r="G29" i="26" l="1"/>
  <c r="G20" i="26"/>
  <c r="G32" i="25"/>
  <c r="G10" i="6"/>
  <c r="G9" i="6"/>
  <c r="G12" i="5"/>
  <c r="G11" i="5"/>
  <c r="G10" i="5"/>
  <c r="G9" i="5"/>
  <c r="G11" i="3"/>
  <c r="G21" i="1"/>
  <c r="G12" i="1"/>
  <c r="G11" i="1"/>
  <c r="G10" i="1"/>
  <c r="F70" i="30" l="1"/>
  <c r="D20" i="15" l="1"/>
  <c r="D19" i="15" l="1"/>
  <c r="E13" i="15"/>
  <c r="E19" i="15" s="1"/>
  <c r="E27" i="21"/>
  <c r="E64" i="20" s="1"/>
  <c r="D27" i="21"/>
  <c r="D64" i="20" s="1"/>
  <c r="E9" i="21"/>
  <c r="E26" i="21" s="1"/>
  <c r="E63" i="20" s="1"/>
  <c r="D9" i="21"/>
  <c r="D26" i="21" s="1"/>
  <c r="D63" i="20" s="1"/>
  <c r="D60" i="20" l="1"/>
  <c r="E60" i="20"/>
  <c r="E28" i="21"/>
  <c r="E25" i="30"/>
  <c r="E56" i="20" s="1"/>
  <c r="E26" i="30"/>
  <c r="E57" i="20" s="1"/>
  <c r="D26" i="30"/>
  <c r="D57" i="20" s="1"/>
  <c r="D25" i="30"/>
  <c r="D56" i="20" s="1"/>
  <c r="E27" i="30"/>
  <c r="D27" i="30"/>
  <c r="E38" i="29"/>
  <c r="E52" i="20" s="1"/>
  <c r="D38" i="29"/>
  <c r="D52" i="20" s="1"/>
  <c r="E37" i="29"/>
  <c r="E39" i="29" s="1"/>
  <c r="D37" i="29"/>
  <c r="D39" i="29" s="1"/>
  <c r="E24" i="28"/>
  <c r="E47" i="20" s="1"/>
  <c r="D24" i="28"/>
  <c r="D47" i="20" s="1"/>
  <c r="E23" i="28"/>
  <c r="E25" i="28" s="1"/>
  <c r="D23" i="28"/>
  <c r="D25" i="28" s="1"/>
  <c r="E22" i="27"/>
  <c r="E44" i="20" s="1"/>
  <c r="E21" i="27"/>
  <c r="E43" i="20" s="1"/>
  <c r="D22" i="27"/>
  <c r="D21" i="27"/>
  <c r="D43" i="20" s="1"/>
  <c r="F138" i="26"/>
  <c r="F16" i="26" s="1"/>
  <c r="G16" i="26" s="1"/>
  <c r="F132" i="26"/>
  <c r="F15" i="26" s="1"/>
  <c r="G15" i="26" s="1"/>
  <c r="E40" i="26"/>
  <c r="E39" i="20" s="1"/>
  <c r="E39" i="26"/>
  <c r="E38" i="20" s="1"/>
  <c r="D40" i="26"/>
  <c r="D39" i="20" s="1"/>
  <c r="D39" i="26"/>
  <c r="D38" i="20" s="1"/>
  <c r="E34" i="20"/>
  <c r="D34" i="20"/>
  <c r="E33" i="20"/>
  <c r="D50" i="25"/>
  <c r="E32" i="24"/>
  <c r="E29" i="20" s="1"/>
  <c r="E31" i="24"/>
  <c r="E28" i="20" s="1"/>
  <c r="D32" i="24"/>
  <c r="D29" i="20" s="1"/>
  <c r="D31" i="24"/>
  <c r="E34" i="3"/>
  <c r="E16" i="20" s="1"/>
  <c r="E33" i="3"/>
  <c r="E15" i="20" s="1"/>
  <c r="D34" i="3"/>
  <c r="D16" i="20" s="1"/>
  <c r="D33" i="3"/>
  <c r="D15" i="20" s="1"/>
  <c r="E23" i="20"/>
  <c r="E20" i="15"/>
  <c r="E24" i="20" s="1"/>
  <c r="D24" i="20"/>
  <c r="D15" i="1"/>
  <c r="E15" i="1"/>
  <c r="E21" i="1"/>
  <c r="E11" i="20" s="1"/>
  <c r="D21" i="1"/>
  <c r="D11" i="20" s="1"/>
  <c r="E20" i="1"/>
  <c r="D20" i="1"/>
  <c r="F173" i="1"/>
  <c r="F12" i="1" s="1"/>
  <c r="F169" i="1"/>
  <c r="F9" i="15"/>
  <c r="E35" i="20" l="1"/>
  <c r="E40" i="20"/>
  <c r="E23" i="27"/>
  <c r="D23" i="27"/>
  <c r="D44" i="20"/>
  <c r="D69" i="20" s="1"/>
  <c r="E53" i="20"/>
  <c r="E20" i="20"/>
  <c r="F20" i="15"/>
  <c r="G9" i="15"/>
  <c r="D51" i="20"/>
  <c r="D48" i="20" s="1"/>
  <c r="E51" i="20"/>
  <c r="E48" i="20" s="1"/>
  <c r="D46" i="20"/>
  <c r="D45" i="20" s="1"/>
  <c r="E46" i="20"/>
  <c r="E45" i="20" s="1"/>
  <c r="E30" i="20"/>
  <c r="D33" i="20"/>
  <c r="D30" i="20" s="1"/>
  <c r="D33" i="24"/>
  <c r="E25" i="20"/>
  <c r="E33" i="24"/>
  <c r="D28" i="20"/>
  <c r="D25" i="20" s="1"/>
  <c r="E14" i="20"/>
  <c r="E69" i="20"/>
  <c r="D22" i="1"/>
  <c r="E22" i="1"/>
  <c r="E10" i="20"/>
  <c r="D10" i="20"/>
  <c r="D7" i="20" s="1"/>
  <c r="D53" i="20"/>
  <c r="E21" i="15"/>
  <c r="D21" i="15"/>
  <c r="D23" i="20"/>
  <c r="D40" i="20"/>
  <c r="D28" i="21"/>
  <c r="D35" i="20"/>
  <c r="E41" i="26"/>
  <c r="D41" i="26"/>
  <c r="E7" i="20"/>
  <c r="D35" i="3"/>
  <c r="D14" i="20"/>
  <c r="E35" i="3"/>
  <c r="F21" i="1"/>
  <c r="F24" i="20" l="1"/>
  <c r="G24" i="20" s="1"/>
  <c r="G20" i="15"/>
  <c r="F11" i="20"/>
  <c r="G11" i="20" s="1"/>
  <c r="D20" i="20"/>
  <c r="F30" i="15" l="1"/>
  <c r="F29" i="15" s="1"/>
  <c r="F10" i="15" s="1"/>
  <c r="G10" i="15" s="1"/>
  <c r="E14" i="15" l="1"/>
  <c r="D14" i="15"/>
  <c r="G14" i="29"/>
  <c r="F97" i="29"/>
  <c r="F93" i="29"/>
  <c r="F68" i="29"/>
  <c r="F24" i="29" s="1"/>
  <c r="G24" i="29" s="1"/>
  <c r="F22" i="29"/>
  <c r="G22" i="29" s="1"/>
  <c r="F20" i="29"/>
  <c r="G20" i="29" s="1"/>
  <c r="F25" i="29" l="1"/>
  <c r="G25" i="29" s="1"/>
  <c r="F37" i="29"/>
  <c r="F13" i="29"/>
  <c r="G13" i="29" s="1"/>
  <c r="E32" i="29"/>
  <c r="D32" i="29"/>
  <c r="F51" i="20" l="1"/>
  <c r="G51" i="20" s="1"/>
  <c r="G37" i="29"/>
  <c r="G38" i="29"/>
  <c r="F32" i="29"/>
  <c r="G32" i="29" s="1"/>
  <c r="F99" i="28"/>
  <c r="F16" i="28" s="1"/>
  <c r="G16" i="28" s="1"/>
  <c r="F52" i="20" l="1"/>
  <c r="G52" i="20" s="1"/>
  <c r="F39" i="29"/>
  <c r="G39" i="29" s="1"/>
  <c r="F80" i="29"/>
  <c r="F55" i="29"/>
  <c r="F48" i="20" l="1"/>
  <c r="G48" i="20" s="1"/>
  <c r="F51" i="29"/>
  <c r="F47" i="29"/>
  <c r="F43" i="29"/>
  <c r="H334" i="7" l="1"/>
  <c r="H118" i="7" l="1"/>
  <c r="F27" i="25" l="1"/>
  <c r="E28" i="3" l="1"/>
  <c r="E26" i="24" l="1"/>
  <c r="D34" i="26"/>
  <c r="E34" i="26"/>
  <c r="E18" i="28"/>
  <c r="E21" i="21"/>
  <c r="E20" i="30"/>
  <c r="F87" i="30"/>
  <c r="F19" i="30" s="1"/>
  <c r="G19" i="30" s="1"/>
  <c r="F78" i="30"/>
  <c r="F18" i="30" s="1"/>
  <c r="G18" i="30" s="1"/>
  <c r="F64" i="30"/>
  <c r="F16" i="30" s="1"/>
  <c r="G16" i="30" s="1"/>
  <c r="F60" i="30"/>
  <c r="F15" i="30" s="1"/>
  <c r="G15" i="30" s="1"/>
  <c r="F55" i="30"/>
  <c r="F14" i="30" s="1"/>
  <c r="F49" i="30"/>
  <c r="F13" i="30" s="1"/>
  <c r="F45" i="30"/>
  <c r="F12" i="30" s="1"/>
  <c r="G12" i="30" s="1"/>
  <c r="F40" i="30"/>
  <c r="F10" i="30" s="1"/>
  <c r="G10" i="30" s="1"/>
  <c r="H31" i="30"/>
  <c r="F32" i="30" s="1"/>
  <c r="F31" i="30" s="1"/>
  <c r="F9" i="30" s="1"/>
  <c r="G9" i="30" s="1"/>
  <c r="D42" i="25"/>
  <c r="F22" i="25"/>
  <c r="F243" i="25"/>
  <c r="F41" i="25" s="1"/>
  <c r="G41" i="25" s="1"/>
  <c r="F230" i="25"/>
  <c r="F38" i="25" s="1"/>
  <c r="G38" i="25" s="1"/>
  <c r="F216" i="25"/>
  <c r="F33" i="25" s="1"/>
  <c r="G33" i="25" s="1"/>
  <c r="F195" i="25"/>
  <c r="F31" i="25" s="1"/>
  <c r="G31" i="25" s="1"/>
  <c r="F30" i="25"/>
  <c r="G30" i="25" s="1"/>
  <c r="F170" i="25"/>
  <c r="G26" i="25" s="1"/>
  <c r="F140" i="25"/>
  <c r="F23" i="25" s="1"/>
  <c r="G23" i="25" s="1"/>
  <c r="F121" i="25"/>
  <c r="F19" i="25" s="1"/>
  <c r="F15" i="25"/>
  <c r="G15" i="25" s="1"/>
  <c r="F110" i="25"/>
  <c r="F16" i="25" s="1"/>
  <c r="G16" i="25" s="1"/>
  <c r="F94" i="25"/>
  <c r="F12" i="25" s="1"/>
  <c r="G12" i="25" s="1"/>
  <c r="F72" i="25"/>
  <c r="F11" i="25" s="1"/>
  <c r="G11" i="25" s="1"/>
  <c r="F10" i="25"/>
  <c r="G10" i="25" s="1"/>
  <c r="F54" i="25"/>
  <c r="F8" i="25" s="1"/>
  <c r="F34" i="31"/>
  <c r="F11" i="31" s="1"/>
  <c r="E12" i="31"/>
  <c r="E65" i="20" s="1"/>
  <c r="D12" i="31"/>
  <c r="D65" i="20" s="1"/>
  <c r="D21" i="21"/>
  <c r="F106" i="21"/>
  <c r="F98" i="21" s="1"/>
  <c r="F129" i="21"/>
  <c r="F128" i="21" s="1"/>
  <c r="F11" i="21" s="1"/>
  <c r="G11" i="21" s="1"/>
  <c r="D18" i="28"/>
  <c r="F42" i="28"/>
  <c r="F41" i="28" s="1"/>
  <c r="F70" i="28"/>
  <c r="F12" i="28" s="1"/>
  <c r="G12" i="28" s="1"/>
  <c r="F87" i="28"/>
  <c r="F14" i="28" s="1"/>
  <c r="F178" i="27"/>
  <c r="F14" i="27" s="1"/>
  <c r="F88" i="27"/>
  <c r="F87" i="27" s="1"/>
  <c r="F12" i="27" s="1"/>
  <c r="G12" i="27" l="1"/>
  <c r="F22" i="27"/>
  <c r="G14" i="28"/>
  <c r="F24" i="28"/>
  <c r="G8" i="25"/>
  <c r="F48" i="25"/>
  <c r="F42" i="25"/>
  <c r="G19" i="25"/>
  <c r="G49" i="25"/>
  <c r="G13" i="30"/>
  <c r="G26" i="30"/>
  <c r="F69" i="30"/>
  <c r="F17" i="30" s="1"/>
  <c r="G42" i="25"/>
  <c r="F65" i="20"/>
  <c r="F11" i="28"/>
  <c r="F39" i="27"/>
  <c r="F10" i="27" s="1"/>
  <c r="F46" i="26"/>
  <c r="F202" i="26"/>
  <c r="F33" i="26" s="1"/>
  <c r="G33" i="26" s="1"/>
  <c r="F161" i="26"/>
  <c r="F22" i="26" s="1"/>
  <c r="G22" i="26" s="1"/>
  <c r="F157" i="26"/>
  <c r="F19" i="26" s="1"/>
  <c r="G19" i="26" s="1"/>
  <c r="F150" i="26"/>
  <c r="F149" i="26" s="1"/>
  <c r="F18" i="26" s="1"/>
  <c r="G18" i="26" s="1"/>
  <c r="F144" i="26"/>
  <c r="F17" i="26" s="1"/>
  <c r="G17" i="26" s="1"/>
  <c r="D26" i="24"/>
  <c r="F12" i="24"/>
  <c r="G12" i="24" s="1"/>
  <c r="G22" i="27" l="1"/>
  <c r="F44" i="20"/>
  <c r="G44" i="20" s="1"/>
  <c r="G11" i="28"/>
  <c r="F57" i="20"/>
  <c r="G57" i="20" s="1"/>
  <c r="F25" i="30"/>
  <c r="F27" i="30" s="1"/>
  <c r="G27" i="30" s="1"/>
  <c r="G17" i="30"/>
  <c r="F20" i="30"/>
  <c r="F50" i="25"/>
  <c r="G50" i="25" s="1"/>
  <c r="F33" i="20"/>
  <c r="G33" i="20" s="1"/>
  <c r="G48" i="25"/>
  <c r="F34" i="20"/>
  <c r="G34" i="20" s="1"/>
  <c r="F38" i="24"/>
  <c r="F37" i="24" s="1"/>
  <c r="F8" i="24" s="1"/>
  <c r="F39" i="20" l="1"/>
  <c r="G39" i="20" s="1"/>
  <c r="G40" i="26"/>
  <c r="F47" i="20"/>
  <c r="G47" i="20" s="1"/>
  <c r="G24" i="28"/>
  <c r="F56" i="20"/>
  <c r="G25" i="30"/>
  <c r="F30" i="20"/>
  <c r="G30" i="20" s="1"/>
  <c r="F321" i="24"/>
  <c r="F320" i="24" s="1"/>
  <c r="F23" i="24" s="1"/>
  <c r="F73" i="24"/>
  <c r="F13" i="24" s="1"/>
  <c r="G13" i="24" s="1"/>
  <c r="F59" i="24"/>
  <c r="F10" i="24" s="1"/>
  <c r="G10" i="24" s="1"/>
  <c r="D28" i="3"/>
  <c r="F86" i="3"/>
  <c r="F15" i="3" s="1"/>
  <c r="G15" i="3" s="1"/>
  <c r="F93" i="3"/>
  <c r="F16" i="3" s="1"/>
  <c r="G16" i="3" s="1"/>
  <c r="F77" i="3"/>
  <c r="F12" i="3" s="1"/>
  <c r="F274" i="21"/>
  <c r="F19" i="21" s="1"/>
  <c r="G19" i="21" s="1"/>
  <c r="F269" i="21"/>
  <c r="F18" i="21" s="1"/>
  <c r="G18" i="21" s="1"/>
  <c r="F244" i="21"/>
  <c r="F220" i="21"/>
  <c r="F203" i="21"/>
  <c r="F177" i="21"/>
  <c r="F16" i="21" s="1"/>
  <c r="G16" i="21" s="1"/>
  <c r="F170" i="21"/>
  <c r="F15" i="21" s="1"/>
  <c r="G15" i="21" s="1"/>
  <c r="F164" i="21"/>
  <c r="F14" i="21" s="1"/>
  <c r="G23" i="24" l="1"/>
  <c r="F32" i="24"/>
  <c r="G12" i="3"/>
  <c r="F34" i="3"/>
  <c r="G56" i="20"/>
  <c r="F53" i="20"/>
  <c r="G53" i="20" s="1"/>
  <c r="F187" i="21"/>
  <c r="F17" i="21" s="1"/>
  <c r="G17" i="21" s="1"/>
  <c r="F16" i="20" l="1"/>
  <c r="G16" i="20" s="1"/>
  <c r="G34" i="3"/>
  <c r="F10" i="21"/>
  <c r="G10" i="21" s="1"/>
  <c r="E12" i="8"/>
  <c r="D12" i="8"/>
  <c r="F11" i="8"/>
  <c r="F23" i="8"/>
  <c r="F10" i="8" s="1"/>
  <c r="F12" i="8" s="1"/>
  <c r="F182" i="26"/>
  <c r="F31" i="26" s="1"/>
  <c r="G31" i="26" s="1"/>
  <c r="G27" i="21" l="1"/>
  <c r="F116" i="26"/>
  <c r="F63" i="26"/>
  <c r="F64" i="20" l="1"/>
  <c r="G64" i="20" s="1"/>
  <c r="F45" i="26"/>
  <c r="F14" i="26" s="1"/>
  <c r="F51" i="24"/>
  <c r="F9" i="24" s="1"/>
  <c r="F343" i="24"/>
  <c r="F334" i="24"/>
  <c r="F311" i="24"/>
  <c r="F304" i="24" s="1"/>
  <c r="F39" i="26" l="1"/>
  <c r="F41" i="26" s="1"/>
  <c r="G41" i="26" s="1"/>
  <c r="G14" i="26"/>
  <c r="F22" i="24"/>
  <c r="G22" i="24" s="1"/>
  <c r="F38" i="20" l="1"/>
  <c r="G39" i="26"/>
  <c r="F20" i="24"/>
  <c r="G20" i="24" s="1"/>
  <c r="G38" i="20" l="1"/>
  <c r="F35" i="20"/>
  <c r="G35" i="20" s="1"/>
  <c r="F164" i="24"/>
  <c r="F163" i="24" s="1"/>
  <c r="F17" i="24" s="1"/>
  <c r="F131" i="24"/>
  <c r="F83" i="24"/>
  <c r="F116" i="24"/>
  <c r="F108" i="24"/>
  <c r="F95" i="24"/>
  <c r="F94" i="24" l="1"/>
  <c r="F82" i="24" s="1"/>
  <c r="F15" i="24" s="1"/>
  <c r="G15" i="24" s="1"/>
  <c r="F29" i="20" l="1"/>
  <c r="G29" i="20" s="1"/>
  <c r="G32" i="24"/>
  <c r="F18" i="20"/>
  <c r="E18" i="20"/>
  <c r="D18" i="20"/>
  <c r="F9" i="6"/>
  <c r="F15" i="6"/>
  <c r="F27" i="3"/>
  <c r="G27" i="3" s="1"/>
  <c r="F26" i="3"/>
  <c r="G26" i="3" s="1"/>
  <c r="F303" i="3"/>
  <c r="F25" i="3" s="1"/>
  <c r="G25" i="3" s="1"/>
  <c r="F269" i="3"/>
  <c r="F237" i="3"/>
  <c r="F215" i="3"/>
  <c r="F202" i="3"/>
  <c r="F181" i="3"/>
  <c r="F172" i="3"/>
  <c r="F166" i="3"/>
  <c r="F159" i="3"/>
  <c r="F151" i="3"/>
  <c r="F22" i="3"/>
  <c r="G22" i="3" s="1"/>
  <c r="G18" i="20" l="1"/>
  <c r="F69" i="20"/>
  <c r="F143" i="3"/>
  <c r="F23" i="3" s="1"/>
  <c r="G23" i="3" s="1"/>
  <c r="G69" i="20" l="1"/>
  <c r="F105" i="3"/>
  <c r="F19" i="3" s="1"/>
  <c r="G19" i="3" s="1"/>
  <c r="F42" i="3"/>
  <c r="F10" i="3" s="1"/>
  <c r="G10" i="3" s="1"/>
  <c r="F39" i="3"/>
  <c r="F9" i="3" s="1"/>
  <c r="G9" i="3" s="1"/>
  <c r="F33" i="3" l="1"/>
  <c r="F28" i="3"/>
  <c r="G28" i="3" s="1"/>
  <c r="F78" i="28"/>
  <c r="F13" i="28" s="1"/>
  <c r="G13" i="28" s="1"/>
  <c r="F29" i="28"/>
  <c r="F9" i="28" s="1"/>
  <c r="G9" i="28" s="1"/>
  <c r="F15" i="20" l="1"/>
  <c r="G15" i="20" s="1"/>
  <c r="G33" i="3"/>
  <c r="F35" i="3"/>
  <c r="G35" i="3" s="1"/>
  <c r="F201" i="27"/>
  <c r="F187" i="27" s="1"/>
  <c r="F15" i="27" s="1"/>
  <c r="G15" i="27" s="1"/>
  <c r="F109" i="27"/>
  <c r="F13" i="27" s="1"/>
  <c r="G13" i="27" s="1"/>
  <c r="F50" i="27"/>
  <c r="F49" i="27" s="1"/>
  <c r="F11" i="27" s="1"/>
  <c r="G11" i="27" s="1"/>
  <c r="F27" i="27"/>
  <c r="F9" i="27" s="1"/>
  <c r="G9" i="27" s="1"/>
  <c r="E16" i="27"/>
  <c r="D16" i="27"/>
  <c r="F11" i="1"/>
  <c r="F10" i="1"/>
  <c r="F178" i="1"/>
  <c r="H54" i="1"/>
  <c r="F54" i="1"/>
  <c r="F27" i="1"/>
  <c r="F14" i="20" l="1"/>
  <c r="G14" i="20" s="1"/>
  <c r="F21" i="27"/>
  <c r="F16" i="27"/>
  <c r="G16" i="27" s="1"/>
  <c r="G21" i="27" l="1"/>
  <c r="F43" i="20"/>
  <c r="F23" i="27"/>
  <c r="G23" i="27" s="1"/>
  <c r="F42" i="5"/>
  <c r="F10" i="5" s="1"/>
  <c r="F17" i="5"/>
  <c r="F9" i="5" s="1"/>
  <c r="F40" i="20" l="1"/>
  <c r="G40" i="20" s="1"/>
  <c r="G43" i="20"/>
  <c r="G11" i="8"/>
  <c r="G10" i="8"/>
  <c r="G9" i="8"/>
  <c r="F14" i="9"/>
  <c r="F9" i="9" s="1"/>
  <c r="G9" i="9" l="1"/>
  <c r="F10" i="9"/>
  <c r="F9" i="7" l="1"/>
  <c r="F55" i="15"/>
  <c r="F11" i="15" s="1"/>
  <c r="G11" i="15" s="1"/>
  <c r="F34" i="26"/>
  <c r="G34" i="26" s="1"/>
  <c r="F10" i="7" l="1"/>
  <c r="G9" i="7"/>
  <c r="G12" i="20"/>
  <c r="G13" i="20"/>
  <c r="F19" i="20" l="1"/>
  <c r="D68" i="20"/>
  <c r="F11" i="5" l="1"/>
  <c r="F13" i="1" l="1"/>
  <c r="G13" i="1" s="1"/>
  <c r="F68" i="20" l="1"/>
  <c r="H87" i="30" l="1"/>
  <c r="H45" i="30"/>
  <c r="H40" i="30"/>
  <c r="D20" i="30"/>
  <c r="G20" i="30" s="1"/>
  <c r="F109" i="28"/>
  <c r="F17" i="28" s="1"/>
  <c r="G17" i="28" s="1"/>
  <c r="F93" i="28"/>
  <c r="F15" i="28" s="1"/>
  <c r="G15" i="28" s="1"/>
  <c r="F333" i="24"/>
  <c r="F24" i="24" s="1"/>
  <c r="G24" i="24" s="1"/>
  <c r="F130" i="24"/>
  <c r="F16" i="24" s="1"/>
  <c r="G16" i="24" s="1"/>
  <c r="F23" i="28" l="1"/>
  <c r="F18" i="28"/>
  <c r="G18" i="28" s="1"/>
  <c r="F342" i="24"/>
  <c r="F25" i="24" s="1"/>
  <c r="F46" i="20" l="1"/>
  <c r="G46" i="20" s="1"/>
  <c r="G23" i="28"/>
  <c r="F26" i="24"/>
  <c r="G26" i="24" s="1"/>
  <c r="G25" i="24"/>
  <c r="F45" i="20"/>
  <c r="G45" i="20" s="1"/>
  <c r="F31" i="24"/>
  <c r="F33" i="24" s="1"/>
  <c r="G33" i="24" s="1"/>
  <c r="F25" i="28"/>
  <c r="G25" i="28" s="1"/>
  <c r="F28" i="20" l="1"/>
  <c r="G28" i="20" s="1"/>
  <c r="G31" i="24"/>
  <c r="F9" i="21"/>
  <c r="G9" i="21" l="1"/>
  <c r="F25" i="20"/>
  <c r="G25" i="20" s="1"/>
  <c r="F314" i="3"/>
  <c r="E10" i="7" l="1"/>
  <c r="E19" i="20" s="1"/>
  <c r="D10" i="7"/>
  <c r="D13" i="5"/>
  <c r="D17" i="20" s="1"/>
  <c r="F55" i="5"/>
  <c r="F12" i="5" s="1"/>
  <c r="E13" i="5"/>
  <c r="E17" i="20" s="1"/>
  <c r="D19" i="20" l="1"/>
  <c r="G19" i="20" s="1"/>
  <c r="G10" i="7"/>
  <c r="F13" i="5"/>
  <c r="F17" i="20" l="1"/>
  <c r="G17" i="20" s="1"/>
  <c r="E10" i="9"/>
  <c r="G13" i="15" l="1"/>
  <c r="F19" i="15"/>
  <c r="G19" i="15" s="1"/>
  <c r="F14" i="15"/>
  <c r="G14" i="15" s="1"/>
  <c r="E68" i="20"/>
  <c r="G55" i="20"/>
  <c r="F23" i="20" l="1"/>
  <c r="G23" i="20" s="1"/>
  <c r="F21" i="15"/>
  <c r="G21" i="15" s="1"/>
  <c r="G32" i="20"/>
  <c r="G31" i="20"/>
  <c r="G9" i="20"/>
  <c r="F20" i="20" l="1"/>
  <c r="G20" i="20" s="1"/>
  <c r="G22" i="20"/>
  <c r="D21" i="20" l="1"/>
  <c r="E21" i="20"/>
  <c r="G54" i="20" l="1"/>
  <c r="F21" i="20" l="1"/>
  <c r="G21" i="20" s="1"/>
  <c r="F295" i="21"/>
  <c r="F9" i="1"/>
  <c r="G9" i="1" s="1"/>
  <c r="F8" i="1"/>
  <c r="G8" i="1" s="1"/>
  <c r="F15" i="1" l="1"/>
  <c r="G15" i="1" s="1"/>
  <c r="F20" i="1"/>
  <c r="G20" i="1" s="1"/>
  <c r="F20" i="21"/>
  <c r="F21" i="21" s="1"/>
  <c r="F26" i="21" l="1"/>
  <c r="G26" i="21" s="1"/>
  <c r="G20" i="21"/>
  <c r="F10" i="20"/>
  <c r="G10" i="20" s="1"/>
  <c r="F22" i="1"/>
  <c r="G22" i="1" s="1"/>
  <c r="G21" i="21"/>
  <c r="F28" i="21" l="1"/>
  <c r="G28" i="21" s="1"/>
  <c r="F63" i="20"/>
  <c r="G63" i="20" s="1"/>
  <c r="F7" i="20"/>
  <c r="G7" i="20" s="1"/>
  <c r="F60" i="20" l="1"/>
  <c r="G60" i="20" s="1"/>
  <c r="G27" i="20"/>
  <c r="G26" i="20" l="1"/>
  <c r="G37" i="20" l="1"/>
  <c r="G68" i="20"/>
  <c r="G42" i="20" l="1"/>
  <c r="G36" i="20"/>
  <c r="G41" i="20" l="1"/>
  <c r="G50" i="20" l="1"/>
  <c r="H66" i="20"/>
  <c r="I59" i="20"/>
  <c r="I58" i="20"/>
  <c r="I53" i="20"/>
  <c r="I48" i="20"/>
  <c r="I45" i="20"/>
  <c r="I40" i="20"/>
  <c r="I35" i="20"/>
  <c r="I30" i="20"/>
  <c r="I25" i="20"/>
  <c r="I20" i="20"/>
  <c r="I19" i="20"/>
  <c r="I18" i="20"/>
  <c r="I17" i="20"/>
  <c r="G49" i="20" l="1"/>
  <c r="I14" i="20"/>
  <c r="I7" i="20"/>
  <c r="I66" i="20" s="1"/>
  <c r="H14" i="9" l="1"/>
  <c r="E58" i="20"/>
  <c r="D10" i="9"/>
  <c r="D58" i="20" s="1"/>
  <c r="E59" i="20"/>
  <c r="F59" i="20"/>
  <c r="E67" i="20" l="1"/>
  <c r="E72" i="20" s="1"/>
  <c r="E66" i="20"/>
  <c r="D59" i="20"/>
  <c r="G59" i="20" s="1"/>
  <c r="G12" i="8"/>
  <c r="F58" i="20"/>
  <c r="G58" i="20" s="1"/>
  <c r="G10" i="9"/>
  <c r="D67" i="20" l="1"/>
  <c r="D72" i="20" s="1"/>
  <c r="D66" i="20"/>
  <c r="F66" i="20"/>
  <c r="F67" i="20"/>
  <c r="H15" i="6"/>
  <c r="F10" i="6"/>
  <c r="E10" i="6"/>
  <c r="D10" i="6"/>
  <c r="F72" i="20" l="1"/>
  <c r="G66" i="20"/>
  <c r="G67" i="20"/>
  <c r="H178" i="1"/>
  <c r="H160" i="1"/>
  <c r="G8" i="20" l="1"/>
</calcChain>
</file>

<file path=xl/sharedStrings.xml><?xml version="1.0" encoding="utf-8"?>
<sst xmlns="http://schemas.openxmlformats.org/spreadsheetml/2006/main" count="1809" uniqueCount="1001">
  <si>
    <t>Zastupitelé</t>
  </si>
  <si>
    <t xml:space="preserve">Správce: </t>
  </si>
  <si>
    <t>§</t>
  </si>
  <si>
    <t>seskupení položek</t>
  </si>
  <si>
    <t>Název seskupení položek</t>
  </si>
  <si>
    <t>%</t>
  </si>
  <si>
    <t>v tis.Kč</t>
  </si>
  <si>
    <t>Výdaje na platy, ostatní platby za provedenou práci a pojistné</t>
  </si>
  <si>
    <t>Neinvestiční nákupy a související výdaje</t>
  </si>
  <si>
    <t>Celkem</t>
  </si>
  <si>
    <t xml:space="preserve">Neinvestiční transfery veřejnoprávním subjektům a mezi peněžními fondy téhož subjektu </t>
  </si>
  <si>
    <t>Neinvestiční transfery obyvatelstvu</t>
  </si>
  <si>
    <t>7=6/4</t>
  </si>
  <si>
    <t>Komentář:</t>
  </si>
  <si>
    <t>§ 6113, seskupení pol. 50 - Výdaje na platy, ostatní platby za provedenou práci a pojistné</t>
  </si>
  <si>
    <t>Ostatní platy</t>
  </si>
  <si>
    <t>Knihy, učební pomůcky a tisk</t>
  </si>
  <si>
    <t>Drobný hmotný dlouhodobý majetek</t>
  </si>
  <si>
    <t>Nákup materiálu j.n.</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</si>
  <si>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</si>
  <si>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</si>
  <si>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</si>
  <si>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</si>
  <si>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</si>
  <si>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</si>
  <si>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xml:space="preserve">Prostředky na úhradu kurzových rozdílů při vyúčtování zahraničních pracovních cest členů zastupitelstva.  </t>
  </si>
  <si>
    <t xml:space="preserve">§ 6113, seskupení pol. 53 - Neinvestiční transfery veřejnoprávním subjektům a mezi peněžními fondy téhož subjektu </t>
  </si>
  <si>
    <t>§ 6113, seskupení pol. 54 - Neinvestiční transfery obyvatelstvu</t>
  </si>
  <si>
    <t xml:space="preserve">V souvislosti s platnou legislativou navrhujeme rozpočtovat i tuto položku.  </t>
  </si>
  <si>
    <t xml:space="preserve">§ 6330, seskupení pol. 53 - Neinvestiční transfery veřejnoprávním subjektům a mezi peněžními fondy téhož subjektu </t>
  </si>
  <si>
    <t>Ing. Luděk Niče</t>
  </si>
  <si>
    <t>ORJ - 01</t>
  </si>
  <si>
    <t>Ostatní osobní výdaje</t>
  </si>
  <si>
    <t>Odměny členů zastupitelstva obcí a krajů</t>
  </si>
  <si>
    <t>Povinné pojistné na sociální zabezpečení a příspěvek na státní politiku zaměstnanosti</t>
  </si>
  <si>
    <t>Ostatní povinné pojistné placené zaměstnavatelem</t>
  </si>
  <si>
    <t>Kursové rozdíly ve výdajích</t>
  </si>
  <si>
    <t>Studená voda</t>
  </si>
  <si>
    <t>Teplo</t>
  </si>
  <si>
    <t>Elektrická energie</t>
  </si>
  <si>
    <t>Pohonné hmoty a maziva</t>
  </si>
  <si>
    <t>Služby pošt</t>
  </si>
  <si>
    <t>Služby telekomunikací a radiokomunikací</t>
  </si>
  <si>
    <t>Služby peněžních ústavů</t>
  </si>
  <si>
    <t xml:space="preserve">Nájemné </t>
  </si>
  <si>
    <t>Cestovné (tuzemské i zahraniční)</t>
  </si>
  <si>
    <t>Pohoštění</t>
  </si>
  <si>
    <t>Účastnické poplatky na konference</t>
  </si>
  <si>
    <t>Ostatní poskytované zálohy a jistiny</t>
  </si>
  <si>
    <t>Věcné dary</t>
  </si>
  <si>
    <t>Nákup kolků</t>
  </si>
  <si>
    <t>Platby daní a poplatků státnímu rozpočtu</t>
  </si>
  <si>
    <t>Náhrady mezd v době nemoci</t>
  </si>
  <si>
    <t>Převody FKSP a sociálnímu fondu obcí a krajů</t>
  </si>
  <si>
    <t>Ostatní neinvestiční výdaje</t>
  </si>
  <si>
    <t>Ostatní neinvestiční transfery obyvatelstvu</t>
  </si>
  <si>
    <t>Nájemné</t>
  </si>
  <si>
    <t>Nespecifikované rezervy</t>
  </si>
  <si>
    <t>§ 6172, seskupení pol. 51 - Neinvestiční nákupy a související výdaje</t>
  </si>
  <si>
    <t>ORJ - 03</t>
  </si>
  <si>
    <t>Položka zahrnuje nákup cenin - kolků pro potřeby odborů KÚOK.</t>
  </si>
  <si>
    <t>§ 6172, seskupení pol. 50 - Výdaje na platy, ostatní platby za provedenou práci a pojistné</t>
  </si>
  <si>
    <t>Platy zaměstnanců v pracovním poměru</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</si>
  <si>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</si>
  <si>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Ostatní platby za provedenou práci jinde nezařazené</t>
  </si>
  <si>
    <t>Povinné pojistné na veřejné zdravotní pojištění</t>
  </si>
  <si>
    <t>Povinné pojistné na úrazové pojištění</t>
  </si>
  <si>
    <t>Plyn</t>
  </si>
  <si>
    <t>Teplá voda</t>
  </si>
  <si>
    <t xml:space="preserve">Regionální centrum Olomouc, s. r. o., Olomouc - Smlouva o zajištění služeb č. R/S/2008/001, na položce 5157 - jsou účtovány úhrady dle skutečně odebraných jednotek dle uzavřené smlouvy.   </t>
  </si>
  <si>
    <t>Nákup ostatních paliv a energie</t>
  </si>
  <si>
    <t>Nafta do náhradního zdroje elektrické energie.</t>
  </si>
  <si>
    <t xml:space="preserve">Hrazení poštovného. </t>
  </si>
  <si>
    <t>Položka zahrnuje nákup výrobků a služeb k pohoštění KÚOK.</t>
  </si>
  <si>
    <t>Poskytnuté neinvestiční příspěvky a náhrady (část)</t>
  </si>
  <si>
    <t xml:space="preserve">§ 6172, seskupení pol.53 - Neinvestiční transfery veřejnoprávním subjektům a mezi peněžními fondy téhož subjektu </t>
  </si>
  <si>
    <t>§ 6172, seskupení pol. 54 - Neinvestiční transfery obyvatelstvu</t>
  </si>
  <si>
    <t>ORJ - 04</t>
  </si>
  <si>
    <t>Odbor majetkový a právní</t>
  </si>
  <si>
    <t>Mgr. Hana Kamasová</t>
  </si>
  <si>
    <t>vedoucí odboru</t>
  </si>
  <si>
    <t>Investiční nákupy a související výdaje</t>
  </si>
  <si>
    <t>§ 6172, seskupení pol. 61 - Investiční nákupy a související výdaje</t>
  </si>
  <si>
    <t>Pozemky</t>
  </si>
  <si>
    <t>ORJ - 05</t>
  </si>
  <si>
    <t>JUDr. Marie Mazánková</t>
  </si>
  <si>
    <t>Odbor informačních technologií</t>
  </si>
  <si>
    <t>ORJ - 06</t>
  </si>
  <si>
    <t>Mgr. Jiří Šafránek</t>
  </si>
  <si>
    <t>ORJ - 17</t>
  </si>
  <si>
    <t>Ing. Miroslav Kubín</t>
  </si>
  <si>
    <t>§ 3315, seskupení pol. 59 - Ostatní neinvestiční výdaje</t>
  </si>
  <si>
    <t xml:space="preserve">Náklady spojené s výběrovými řízeními - centrální adresa, vícetisky, komoditní burza apod. a následná péče o zeleň na již ukončených investičních akcích.  </t>
  </si>
  <si>
    <t xml:space="preserve">Náklady spojené s úhradou poplatků a daní.  </t>
  </si>
  <si>
    <t>Útvar interního auditu</t>
  </si>
  <si>
    <t>ORJ - 16</t>
  </si>
  <si>
    <t>Ing. Věra Štembírková</t>
  </si>
  <si>
    <t>pověřena vedením odboru</t>
  </si>
  <si>
    <t>Odbor kultury a památkové péče</t>
  </si>
  <si>
    <t xml:space="preserve">Jedná se o refundace mzdy neuvolněných členů ZOK (při účasti členů na zasedáních ROK/ZOK,...).  </t>
  </si>
  <si>
    <t>Odbor ekonomický</t>
  </si>
  <si>
    <t>ORJ - 07</t>
  </si>
  <si>
    <t>Ing. Jiří Juřena</t>
  </si>
  <si>
    <t xml:space="preserve">Kurzové ztráty týkající se pohybu finančních prostředků na bankovních účtech vedených v EUR.  </t>
  </si>
  <si>
    <t>Poplatky dluhové služby</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</si>
  <si>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</si>
  <si>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</si>
  <si>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</si>
  <si>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</si>
  <si>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</si>
  <si>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školství, mládeže a tělovýchovy</t>
  </si>
  <si>
    <t>Odbor (kancelář)</t>
  </si>
  <si>
    <t>ORJ</t>
  </si>
  <si>
    <t>ROK 8.11.2011</t>
  </si>
  <si>
    <t>rozdíl</t>
  </si>
  <si>
    <t>9=6-8</t>
  </si>
  <si>
    <t xml:space="preserve">Odbor majetkový a právní </t>
  </si>
  <si>
    <t xml:space="preserve">Odbor ekonomický  </t>
  </si>
  <si>
    <t xml:space="preserve">Odbor zdravotnictví </t>
  </si>
  <si>
    <t xml:space="preserve">Útvar interního auditu </t>
  </si>
  <si>
    <t xml:space="preserve">Celkem </t>
  </si>
  <si>
    <t xml:space="preserve">Výdaje za soudní poplatky.  
S účinností od 1.4.2011 bylo ředitelem KÚOK rozhodnuto o převedení části agend z ODSH na OSL, která se týká rozhodování v odvolacím řízení o záznamu bodů v registru řidičů v důsledku porušení povinnosti stanovené zákonem o provozu na pozemních komunikacích. Vzhledem k tomu, že dosažení 12 bodů v registru řidičů znamená pro řidiče, je-li to jeho povolání, ztrátu zaměstnání, jsou ve velkém rozsahu proti našim rozhodnutím podávány žaloby ke správnímu soudu. S podanou žalobou je nutné provést úhradu soudních poplatků v případě, kdy námi rozhodovaná věc je vrácena k novému projednání a rozhodnutí.   </t>
  </si>
  <si>
    <t>Ochranné pomůcky</t>
  </si>
  <si>
    <t xml:space="preserve">Nákup ochranných pracovních pomůcek podle pracovněprávních předpisů a Vnitřního předpisu Krajského úřadu Olomouckého kraje č. VP-5/2013 - určeno pro zaměstnance odborů.                   </t>
  </si>
  <si>
    <t xml:space="preserve">Nákup dálničních známek pro vozidla KÚOK, zahraniční dálniční známky. </t>
  </si>
  <si>
    <t xml:space="preserve">Náklady na vyplacení odměn členům Zastupitelstva Olomouckého kraje, a to uvolněným i neuvolněným, (členové ZOK - předsedové  výborů, komisí, členové výborů a komisí, členové ROK). </t>
  </si>
  <si>
    <t xml:space="preserve">Jedná se o refundace pojistného (při účasti členů na zasedáních ROK/ZOK,...).  </t>
  </si>
  <si>
    <t xml:space="preserve">Čerpání na této položce představují výdaje za roční poplatky za platební karty, příp. poplatky za vyřízení víza při zahraničních cestách, výdaje za pojištění členů zastupitelstva při zahraničních pracovních cestách. </t>
  </si>
  <si>
    <t xml:space="preserve">Z této položky jsou hrazeny výdaje na občerstvení při jednání ZOK - Hynaisova, ROK, výborů a komisí, při oficiálních návštěvách OK včetně zahraničních, občerstvení na různé akce Olomouckého kraje, apod., dále pak jednotlivé reprefondy členů vedení OK. </t>
  </si>
  <si>
    <t xml:space="preserve">Jedná se o průběžné zálohy na drobné výdaje spojené se zajištěním akcí a chodů sekretariátů členů vedení OK vyplácené přes pokladnu. </t>
  </si>
  <si>
    <t>Odbor tajemníka hejtmana</t>
  </si>
  <si>
    <t>ORJ - 18</t>
  </si>
  <si>
    <t>§ 3341, seskupení pol. 51 - Neinvestiční nákupy a související výdaje</t>
  </si>
  <si>
    <t>§ 3349, seskupení pol. 51 - Neinvestiční nákupy a související výdaje</t>
  </si>
  <si>
    <t>§ 6409, seskupení pol. 51 - Neinvestiční nákupy a související výdaje</t>
  </si>
  <si>
    <t xml:space="preserve">z toho: </t>
  </si>
  <si>
    <t>výdaje odboru</t>
  </si>
  <si>
    <t>dotační tituly</t>
  </si>
  <si>
    <t xml:space="preserve">Z toho: </t>
  </si>
  <si>
    <t>výdaje odborů</t>
  </si>
  <si>
    <t>Úroky vlastní</t>
  </si>
  <si>
    <t xml:space="preserve">a) Rezerva na neplnění daňových příjmů  </t>
  </si>
  <si>
    <t>b) Rezerva na nepředvídané výdaje</t>
  </si>
  <si>
    <t xml:space="preserve">Na této položce jsou rozpočtovány prostředky pro možnost čerpání výdajů za konzultační, poradenské a právní služby pro potřeby členů vedení OK. </t>
  </si>
  <si>
    <t xml:space="preserve">Úhrady náhrad soudních řízení, úhrady advokátům a notářům (případy řešené OMP). </t>
  </si>
  <si>
    <t xml:space="preserve">Výdaje na úhradu nákladů za daňové poradenství a konzultační činnosti v oblasti účetnictví na základě uzavřených smluv.  </t>
  </si>
  <si>
    <t xml:space="preserve">Jedná se o zajištění prostředků na údržbu majetku pořízeného z dotace FM EHP/Norsko v rámci projektu "Brána poznání otevřena"  (rekonstrukce depozitářů Vlastivědného muzea v Olomouci). Dle podmínek FM EHP/Norska je příjemce dotace povinen zajistit  údržbu majetku spolufinancovaného z dotace. Na údržbu majetku je povinen vyčlenit finanční prostředky ve výši 0,5 % ze skutečných celkových výdajů projektu po dobu udržitelnosti projektu (10 let). Částka na údržbu majetku činí 23 217,35 Euro ročně - přibližně 650 tis. Kč.  </t>
  </si>
  <si>
    <t>Léky a zdravotnický materiál</t>
  </si>
  <si>
    <t>Nákup příručních lékárniček na pracovištích a jejich vybavení.</t>
  </si>
  <si>
    <t>Zpracování dat a služby související s informačními a komunikačními technologiemi</t>
  </si>
  <si>
    <t xml:space="preserve">§ 6172, seskupení pol. 53 - Neinvestiční transfery veřejnoprávním subjektům a mezi peněžními fondy téhož subjektu </t>
  </si>
  <si>
    <t>§ 5272, seskupení pol. 51 - Neinvestiční nákupy a související výdaje</t>
  </si>
  <si>
    <t>§ 5273, seskupení pol. 51 - Neinvestiční nákupy a související výdaje</t>
  </si>
  <si>
    <t>Prádlo, oděv a obuv</t>
  </si>
  <si>
    <t xml:space="preserve">Finanční prostředky na nákup odborných publikací pro potřeby krizového řízení, podklady pro metodické řízení obcí v oblasti krizového řízení, mapové podklady Olomouckého kraje atd. </t>
  </si>
  <si>
    <t>Položka je vyhrazena na platby nájemného za prostory určené k výcviku jednotek sborů dobrovolných hasičů Olomouckého kraje, HZS Olomouckého kraje a ostatních složek IZS v souladu s § 10 odst. 5 písm. b). Orgány kraje organizují instruktáže a školení v oblasti ochrany obyvatelstva a §11 zákona č. 239/2000 Sb., o integrovaném záchranném systému - hejtman organizuje integrovaný záchranný systém na úrovni kraje.</t>
  </si>
  <si>
    <t xml:space="preserve">Nákup služeb souvisejících s metodickým vedením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</si>
  <si>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xml:space="preserve">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integrovaném záchranném systému - hejtman organizuje integrovaný záchranný systém na úrovni kraje. </t>
  </si>
  <si>
    <t>§ 5529, seskupení pol. 51 - Neinvestiční nákupy a související výdaje</t>
  </si>
  <si>
    <t xml:space="preserve">Jedná se o položku, na které jsou finanční prostředky určené k zajištění cvičení a pravidelných porad základních složek IZS dle zákona č. 239/2000 Sb., o integrovaném záchranném systému nebo odborné přípravy jednotek sborů dobrovolných hasičů. </t>
  </si>
  <si>
    <t xml:space="preserve">Výdaje položky tvoří především odměny členům Výborů ZOK a Komisí ROK. </t>
  </si>
  <si>
    <t>Odměny za užití duševního vlastnictví</t>
  </si>
  <si>
    <t>Poštovní služby</t>
  </si>
  <si>
    <t xml:space="preserve">Položka je určena na čerpání prostředků v souvislosti s mimořádným odesíláním materiálů členům ZOK (při předání poště mimo podatelnu) a na případné zasílání odměn členům ZOK, kteří nemají bankovní účty.  </t>
  </si>
  <si>
    <t>§ 2143, seskupení pol. 51 - Neinvestiční nákupy a související výdaje</t>
  </si>
  <si>
    <t xml:space="preserve">Na této výdajové položce jsou rozpočtovány prostředky pro možnost pořízení DHM pro sekretariát hejtmana a odboru. </t>
  </si>
  <si>
    <t xml:space="preserve">Prostředky rozpočtované na této položce zahrnují půběžné zálohy na drobné výdaje se zajištěním akcí.  </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</si>
  <si>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</si>
  <si>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</si>
  <si>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</si>
  <si>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</si>
  <si>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</si>
  <si>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 3713, seskupení pol. 51 - Neinvestiční nákupy a související výdaje</t>
  </si>
  <si>
    <t>§ 3713, seskupení pol. 61 - Investiční nákupy a související výdaje</t>
  </si>
  <si>
    <t>Stroje, přístroje a zařízení</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</si>
  <si>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</si>
  <si>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</si>
  <si>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</si>
  <si>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</si>
  <si>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</si>
  <si>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</si>
  <si>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Úhrada nákladů soudních řízení v případě prohry soudních sporů. Termín pro uhrazení nákladů soudních řízení bývá v rozhodnutí soudu 
stanoven v řádu několika dní.</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</si>
  <si>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</si>
  <si>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</si>
  <si>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</si>
  <si>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</si>
  <si>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</si>
  <si>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xml:space="preserve">Úhrada nákladů na zpracování plánů péče o zvláště chráněná území - přírodní rezervace, přírodní památky. Jedná se o přenesenou působnost kraje (ust. § 77a odst. 4 písm. e) zákona č. 114/1992 Sb.). </t>
  </si>
  <si>
    <t>§ 3769, seskupení pol. 51 - Neinvestiční nákupy a související výdaje</t>
  </si>
  <si>
    <t>ORJ - 10</t>
  </si>
  <si>
    <t>Mgr. Miroslav Gajdůšek, MBA</t>
  </si>
  <si>
    <t>§ 3269, seskupení pol. 51 - Neinvestiční nákupy a související výdaje</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</si>
  <si>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a na aktivity související s činností a posláním ZMOK. </t>
  </si>
  <si>
    <t>Finanční prostředky na zajištění pravidelných porad s řediteli a ekonomy škol a školských zařízení zřizovaných Olomouckým krajem a dále pro akce Zastupitelstva mládeže Olomouckého kraje.</t>
  </si>
  <si>
    <t>Pronájem sálu k zajištění akce.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</si>
  <si>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</si>
  <si>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</si>
  <si>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</si>
  <si>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</si>
  <si>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</si>
  <si>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</si>
  <si>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</si>
  <si>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</si>
  <si>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</si>
  <si>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</si>
  <si>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2299, seskupení pol. 51 - Neinvestiční nákupy a související výdaje</t>
  </si>
  <si>
    <t>ORJ - 13</t>
  </si>
  <si>
    <t>PhDr. Jindřich Garčic</t>
  </si>
  <si>
    <t>§ 3319, seskupení pol. 51 - Neinvestiční nákupy a související výdaje</t>
  </si>
  <si>
    <t>Jedná se o možné náklady spojené s vypracováním znaleckých posudků, které bude případně nutné si vyžádat v rámci správních řízení a v rámci řízení odvolacích (převážně v oblasti památkové péče).</t>
  </si>
  <si>
    <t>Odbor zdravotnictví</t>
  </si>
  <si>
    <t>ORJ - 14</t>
  </si>
  <si>
    <t>Ing. Bohuslav Kolář, MBA</t>
  </si>
  <si>
    <t xml:space="preserve">Lékařská služba první pomoci </t>
  </si>
  <si>
    <t>Provoz záchytné stanice</t>
  </si>
  <si>
    <t>§ 3513, seskupení pol. 51 - Neinvestiční nákupy a související výdaje</t>
  </si>
  <si>
    <t>§ 3522, seskupení pol. 51 - Neinvestiční nákupy a související výdaje</t>
  </si>
  <si>
    <t xml:space="preserve">Na provoz záchytné stanice při Vojenské nemocnici Olomouc.  </t>
  </si>
  <si>
    <t>§ 3532, seskupení pol. 51 - Neinvestiční nákupy a související výdaje</t>
  </si>
  <si>
    <t xml:space="preserve">Na zajištění lékárenské služby o vánočních svátcích.  </t>
  </si>
  <si>
    <t>§ 3599, seskupení pol. 51 - Neinvestiční nákupy a související výdaje</t>
  </si>
  <si>
    <t xml:space="preserve">Inzerce pro personální výběrová řízení, psychologická vyšetření.  </t>
  </si>
  <si>
    <t xml:space="preserve">1. Poradenství, analýzy a studie zpracovávané externími experty a organizacemi pro potřebu zabezpečení výkonu státní správy v oblasti:  
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</si>
  <si>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 xml:space="preserve">Pohoštění </t>
  </si>
  <si>
    <t xml:space="preserve">Náklady spojené s přípravou podkladů pro výkup pozemků - geometrické plány, posudky, apod. a právní služby. </t>
  </si>
  <si>
    <t>2004/0107/OIT/DSM – MERIT GROUP, a.s. – 60 000,- Kč</t>
  </si>
  <si>
    <t>Dodavatel zajišťuje nákup materiálu na výměnu pro zařízení: notebooky a pracovní stanice.</t>
  </si>
  <si>
    <t>1. ANeT, s.r.o. 2008/1476/OIT/DSM 38 720,-</t>
  </si>
  <si>
    <t>SW docházkový systém.</t>
  </si>
  <si>
    <t>Dodavatel zajišťuje:</t>
  </si>
  <si>
    <t>Upgrade a update (dodává aktualizace SW – zajištění legislativy, apod.), řeší případné chyby v SW u nových verzí, nabízí odborné služby nad rámec smlouvy (rozvojové aktivity) dle ceníku služeb pro KÚOK.</t>
  </si>
  <si>
    <t>2. ASD Software, s.r.o. 2003/0721/OIT/DSM 217 800,-</t>
  </si>
  <si>
    <t>Dotační informační systém – veřejné zakázky, dotace, program obnovy venkova, evidence zájmových sdružení.</t>
  </si>
  <si>
    <t>3. AutoCont a.s. 2012/02885/OIEP/DSM 8 873 980,-</t>
  </si>
  <si>
    <t>4. DTG, a.s. 2003/0284/OIT/DSM 134 393,-</t>
  </si>
  <si>
    <t>Personální a mzdový systém.</t>
  </si>
  <si>
    <t>GINIS – ekonomika, spisová služba, rozšíření spisových služeb v rámci projektu eGovernmentu, rozklikávací rozpočet.</t>
  </si>
  <si>
    <t>Jízdní řády pro odbor ODSH.</t>
  </si>
  <si>
    <t>Inisoft, s.r.o. 2013/03264/OIT/DSM 8 228,-</t>
  </si>
  <si>
    <t>Informační systém o odpadech a web souhlasy – odbor OŽPZ.</t>
  </si>
  <si>
    <t>8. Kvasar, s.r.o. 2003/0717/OIT/DSM 16 940,-</t>
  </si>
  <si>
    <t>SW pro evidence znečišťování ovzduší – odbor OŽPZ.</t>
  </si>
  <si>
    <t>9. MP Orga, spol. s r.o. 2006/1749/OIT/DSM 26 620,-</t>
  </si>
  <si>
    <t>SW pro evidenci sociální pomoci pro OSV.</t>
  </si>
  <si>
    <t>10. MÚZO Praha, s.r.o. 2005/0272/OIT/DSM 9 553,-</t>
  </si>
  <si>
    <t>SW pro stanovení rozpočtu školství pro OŠMT.</t>
  </si>
  <si>
    <t>11. PER4MANCE s.r.o. 2012/03531/OIT/DSM 109 000,-</t>
  </si>
  <si>
    <t>Podpora databází ORACLE (pro Ginis, mzdy a personalistiku, CA Clarity, OK Dávky).</t>
  </si>
  <si>
    <t>Poznámka: databáze a obecně Oracle je velmi specifická IT oblast, kde v ČR existuje pouze několik renomovaných odborníků v této oblasti. Školení a rozvoj znalostí v oboru Oracle, se pohybují v desítkách či stovkách tisíců korun.</t>
  </si>
  <si>
    <t>12. První certifikační autorita, a.s. 2005/0320/OIT/DSM 50 000,-</t>
  </si>
  <si>
    <t>Agenda pro vystavování kvalifikovaných certifikátů naší krajskou certifikační (registrační) autoritou.</t>
  </si>
  <si>
    <t>Dodává platné certifikáty autority I.CA, na základě žádosti a zpracování podkladů krajskou registrační autoritou na jeden rok.</t>
  </si>
  <si>
    <t>Hlavní administrátoři a operátoři krajské registrační autority.</t>
  </si>
  <si>
    <t>Form server pro správu a tvorbu - chytré formuláře.</t>
  </si>
  <si>
    <t>Vytváří nové formuláře pro schvalovací procesy KÚOK, zajišťuje základní programátorské činnosti v tomto SW – statistiky, úpravy skriptů, apod.</t>
  </si>
  <si>
    <t>SW pro zveřejňování veřejných zakázek (Gordion) – webový profil zadavatele.</t>
  </si>
  <si>
    <t>SW Fama+ - facility management, zásobník projektových námětů.</t>
  </si>
  <si>
    <t>Právní informační systém.</t>
  </si>
  <si>
    <t>Instalace nových verzí administraci SW (především nových uživatelů) - přístupy do SW, apod., podporu technickou i metodickou pro uživatele KÚOK. Dále zajišťují kontrolu správného fungování SW. Organizují školení pro zaměstnance KÚOK.</t>
  </si>
  <si>
    <t>SW dopravní informační systém.</t>
  </si>
  <si>
    <t>SW evidence lesní správy pro OŽPZ.</t>
  </si>
  <si>
    <t>Evidence Nestátních Zdravotnických Zařízení.</t>
  </si>
  <si>
    <t>Mapové podklady.</t>
  </si>
  <si>
    <t>SW pro GIS (obecně nástroje GIS – geografické informační systémy).</t>
  </si>
  <si>
    <t>Jde o technickou a systémovou podporu následujících produktů: ArcGIS for Desktop Advanced (2 licence - plovoucí), ArcGIS for Desktop Basic (4 licence - plovoucí), ArcGIS for Server Enterprise Basic (1licence), ArcGIS for Server Enterprise Standard (1licence), ArcGIS Spatial Analyst for Desktop (1licence - plovoucí), ArcGIS 3D Analyst for Desktop (1licence - plovoucí).</t>
  </si>
  <si>
    <t>Technická podpora, správa a údržba jmenných služeb.</t>
  </si>
  <si>
    <t>Práva na používání licencí MICROSOFT.</t>
  </si>
  <si>
    <t>Údržba a rozvoj informačního systému mySAP.</t>
  </si>
  <si>
    <t>Smlouva o poskytování servisní a havarijní podpory na Information Archiver – úložiště dat pro datové sklady a VKOL.</t>
  </si>
  <si>
    <t>1. 2004/0107/OIT/DSM – MERIT GROUP, a.s. – 363 444,- Kč</t>
  </si>
  <si>
    <t xml:space="preserve">Výdaje této položky jsou tvořeny především upgradem SW IntraDoc pro potřeby členů rady, zastupitelstva, politických klubů a  zpracovatelů podkladových materiálů ROK a ZOK. </t>
  </si>
  <si>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</si>
  <si>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</si>
  <si>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</si>
  <si>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6=5/3</t>
  </si>
  <si>
    <t xml:space="preserve">Kooperativa, pojišťovna, a.s. Praha - Rámcová pojistná smlouva - cestovní  pojištění zaměstnanců KÚOK.    
        </t>
  </si>
  <si>
    <t>Legislativní update, udržovací poplatky, aktualizace počítačových programů - GPS.</t>
  </si>
  <si>
    <t>Dodavatel zajišťuje pronájem multifunkčních zařízení – opravy, výměny tonerů, servis, údržba.</t>
  </si>
  <si>
    <t>Pronájem optických tras.</t>
  </si>
  <si>
    <t>Záležitosti z oblasti zákonů, jejichž plnění OIT v rámci jednotlivých systémů zabezpečuje.</t>
  </si>
  <si>
    <t>Zákon č. 365/2000 Sb., o informačních systémech veřejné správy - informační koncepce.
Zákon č. 227/2000 Sb., o elektronickém podpisu. 
Zákon č. 300/2008 Sb., o elektronických úkonech a autorizované konverzi (datové schránky). 
Zákon č. 111/2009 Sb., o základních registrech. 
Zákon č. 499/2004 Sb., o archivnictví a spisové službě. 
Zákon č. 181/2014 Sb., o kybernetické bezpečnosti.</t>
  </si>
  <si>
    <t>Licenční smlouva na používání licencí pro informační systém SAP používaný na ZZS OK.</t>
  </si>
  <si>
    <t>Nákup software a jiných počítačových programů v pořizovací ceně do 60 000,- Kč.</t>
  </si>
  <si>
    <t>d) Smlouva o o revolvingovém úvěru s Českou spořitelnou, a.s. na spolufinacování evropských programů.</t>
  </si>
  <si>
    <t>Poradenství, analýzy a studie zpracovávané externími experty a organizacemi pro potřebu zabezpečení výkonu státní správy a  samosprávy v oblasti ochrany ovzduší.</t>
  </si>
  <si>
    <t xml:space="preserve">b) integrované prevence - úhrada nákladů za zpracování stanovisek odborně způsobilou osobou k předloženým žádostem o integrované povolení (ust. §. 11 zákona č. 76/2002 Sb., o integrované prevenci a omezování znečišťování), </t>
  </si>
  <si>
    <t xml:space="preserve">c) prevence závažných havárií - úhrada nákladů na zpracování posouzení možnosti domino efektů, to je zvýšení pravděpodobnosti vzniku nebo velikosti dopadů závažné havárie v důsledku vzájemné blízkosti objektů nebo zařízení nebo skupiny objektů nebo zařízení  a umístění nebezpečných látek, (ust. § 32 zákona č. 59/2006 Sb., o prevenci závažných havárií).  </t>
  </si>
  <si>
    <t xml:space="preserve">2. Úhrada nákladů na zajištění technického zabezpečení konání veřejného projednání dokumentace a posudku. Podle ust. § 18 odst. 2 zákona č. 100/2001 Sb., o posuzování vlivu na životní prostředí, náklady spojené s veřejným projednáním podle § 9 odst. 9 tohoto zákona a náklady spojené se zveřejňováním podle tohoto zákona nese příslušný krajský úřad.  </t>
  </si>
  <si>
    <t xml:space="preserve">Náklady spojené s dočasnými záběry pozemků pro realizaci staveb.  </t>
  </si>
  <si>
    <t>Schválený rozpočet 2015</t>
  </si>
  <si>
    <t>Upravený rozpočet k 31.8.2015</t>
  </si>
  <si>
    <t>Návrh rozpočtu 2016</t>
  </si>
  <si>
    <t>Výdaje na úhradu pojistného v roce 2016 jsou navrhovány v návaznosti na výši pojistného dle schválených pojistných smluv a jejich dodatků, kdy výše pojistného s ohledem na další připojištění majetku bude představovat v roce 2016 nárůst o cca 600 000,- Kč oproti schválenému rozpočtu roku 2015. Z těchto důvodů nelze dodržet u této položky stanovený limit ve výši 100 % schváleného rozpočtu roku 2015.</t>
  </si>
  <si>
    <t>Tato položka je zřízena pro úhradu nájemného, a to zejména za pronájem pozemků v souvislosti s majetkoprávním vypořádáním investičních akcí Olomouckého kraje. Položka je navrhována ve výši 50 % schváleného rozpočtu roku 2015.</t>
  </si>
  <si>
    <t xml:space="preserve">Tato položka zahrnuje zejména výdaje na základě uzavřené smlouvy s AK Ritter-Šťastný, výdaje na úhradu znaleckých posudků a geometrických plánů v souvislosti s realizací jednotlivých dispozic s nemovitými věcmi. Položka je navrhována ve výši 100 % schváleného rozpočtu roku 2015.  </t>
  </si>
  <si>
    <t xml:space="preserve">Tato položka je zřizena pro úhradu poplatků za ověřování listin, podpisů, případně poštovních poplatků organizacím. </t>
  </si>
  <si>
    <t xml:space="preserve">Tyto výdaje zahrnují úhradu poplatků třetím osobám za ověřování listin, podpisů, případně poštovních poplatků v souvislosti s uzavíranými kupními smlouvami na pořízení nemotivých věcí. </t>
  </si>
  <si>
    <t xml:space="preserve">Finanční prostředky na této položce budou použity zejména na majetkoprávní vypořádání odkupů pozemků pod silnicemi II. a III. třídy z vlastnictví třetích osob do vlastnictví Olomouckého kraje, popřípadě na pořízení pozemků, potřebných pro činnost příspěvkových organizací Olomouckého kraje. Navrhovaná částka se rovná 100 % schváleného rozpočtu u této položky v roce 2015.  
</t>
  </si>
  <si>
    <t>3. Výdaje Olomouckého kraje na rok 2016</t>
  </si>
  <si>
    <t xml:space="preserve">a) Odbory Krajského úřadu Olomouckého kraje </t>
  </si>
  <si>
    <t xml:space="preserve">vedoucí odboru tajemníka hejtmana </t>
  </si>
  <si>
    <t xml:space="preserve">Ostatní neinvestiční výdaje </t>
  </si>
  <si>
    <t>Výše výdajů této položky je stanovena výpočtem z položky 5023 – uvolnění a položka 5021</t>
  </si>
  <si>
    <t xml:space="preserve">Výše výdajů této položky je stanovena výpočtem z položky 5023 (9%) ve výši 1,08 mil. Kč. Pojistné je odváděno z odměn uvolněných i neuvolněných členů zastupitelstva. Dále na položce nárokováno pojistné z odměn uvolněných i neuvolněných členů zastupitelstva (9% z pol. 5021) 430 tis.Kč. </t>
  </si>
  <si>
    <t>Z této položky je hrazen poplatek za licenční smlouvu org. OSA (jedná se o předpokládanou cenu s ohledem na inflační koeficient, který je 0,8 %)</t>
  </si>
  <si>
    <t xml:space="preserve">Léky a zdravotnický materiál </t>
  </si>
  <si>
    <t>Prostředky určené na dovybavení lékárniček</t>
  </si>
  <si>
    <t xml:space="preserve">Na této položce jsou plánovány výdaje za nákup knih, mapových podkladů a za noviny a časopisy pro členy zastupitelstva OK. Cena je stanovena s ohledem na čerpání v roce 2015. </t>
  </si>
  <si>
    <t xml:space="preserve">Prostředky rozpočtované na této položce jsou určeny pro úhradu výdajů za kancelářské potřeby členů zastupitelstva (včetně uvolněných členů, vybavení klubů, potřeby pro vybavení kuchyněk členů vedení), tisk prvků grafického manuálu (hlavičkové papíry, obálky, vizitky..).  Tato položka zahrnuje i náklady na upomínkové předměty v pořizovací ceně do 3 tis.Kč (v jednotlivých případech), které jsou určeny k propagačním účelům Olomouckého kraje (týká se především náměstků hejtmana v rámci podpory různých akcí). Nově je zde i poplatek za knihařské práce - dříve placeno z položky 5169 (archivace materiálů ze zastupitelstva a rady). </t>
  </si>
  <si>
    <t xml:space="preserve">Na základě výpočtu poměru podlahové plochy kanceláří zastupitelů a poslaneckých klubů z celkové plochy kanceláří KÚOK  bývá stanovena výše nákladů za vodné a stočné na příslušný rok a s ohledem na vývoj cen. </t>
  </si>
  <si>
    <t xml:space="preserve">Na základě výpočtu poměru podlahové plochy kanceláří zastupitelů a poslaneckých klubů z celkové plochy kanceláří KÚOK  bývá stanovena výše nákladů za úhradu dálkově dodávané tepelné energie na příslušný rok a s ohledem na vývoj cen.  </t>
  </si>
  <si>
    <t xml:space="preserve">Na základě výpočtu poměru podlahové plochy kanceláří zastupitelů a poslaneckých klubů z celkové plochy kanceláří KÚOK  bývá stanovena výše nákladů za elektrickou energii na příslušný rok a s ohledem na vývoj cen. </t>
  </si>
  <si>
    <t xml:space="preserve">Na této položce je čerpáno za PHM do vozidel užívaných členy zastupitelstva a s ohledem na vývoj cen.   </t>
  </si>
  <si>
    <t xml:space="preserve">Na této položce jsou čerpány výdaje za tel. služby (T-Mobile) pro členy zastupitelstva a poslanecké kluby (pevné linky) a dále provoz  mobilních telefonů (Vodafone) členů zastupitelstva (vedení) včetně poplatků za internetového připojení.  </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</si>
  <si>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 </t>
  </si>
  <si>
    <t xml:space="preserve">Zpracování dat a služby související s informačními a komunikačními technologiemi </t>
  </si>
  <si>
    <t xml:space="preserve">Jedná se o finanční prostředky na úhradu nákladů za informační a komunikační technologie (webhosting). </t>
  </si>
  <si>
    <t xml:space="preserve">Prostředky rozpočtované na této položce zahrnují náklady na průběžné opravy vozidel zastupitelů, jsou zde alokovány prostředky na povinné garanční prohlídky, STK a výměn pneumatik v min. výši 150 tis. Kč, rovněž se z položky hradí opravy a servis kávovarů v sekretariátech uvolněných členů ZOK.  </t>
  </si>
  <si>
    <t xml:space="preserve">Z této položky jsou financovány cestovní výdaje členů ZOK při tuzemských i zahraničních pracovních cestách nárokované zpravidla  prostřednictvím klasických cestovních příkazů a u zahraničních pracovních cest včetně letenek do zahraničí, popř. systémem paušálních plateb. Na základě čerpání v roce 2015 navrhujeme částku na proplácení tuzemského cestovného ve výši 1 050 tis.Kč -  ORG 11 000 000 000 a zahraničního cestovného ve výši 320 tis.Kč - ORG 11 000 000 099. </t>
  </si>
  <si>
    <t xml:space="preserve">Požadavek do rozpočtu u této položky vychází z rozpočtu roku 2002-2015 při praktické nemožnosti stanovení přesné výše této položky  pro rok 2016. Na položce jsou nárokovány i prostředky pro možnou úhrady konferenčních poplatků zástupců Olomouckého kraje na  zahraničních konferencích.  </t>
  </si>
  <si>
    <t xml:space="preserve">Jedná se o nákup hodnotných dárkových předmětů (v pořizovací ceně nad 3 tis.Kč u jednotlivých případů) typických pro Českou  republiku a Olomoucký kraj (sklo, grafické listy apod.), které budou použity jako dary pro oficiální zahraniční návštěvy Olomouckého  kraje a jako dary pro významné představitele ČR partnerských regionů. </t>
  </si>
  <si>
    <t xml:space="preserve">I přesto, že v období I.-VII. 2015 nebylo na této položce čerpáno, navrhujeme rozpočet této výdajové položky ponechat na symbolické  
výši.  </t>
  </si>
  <si>
    <t xml:space="preserve">Dary obyvatelstvu </t>
  </si>
  <si>
    <t>Poskytnutí finančního daru prvnímu narozenému občánku kraje v roce 2016</t>
  </si>
  <si>
    <t xml:space="preserve">Projekt Rodinných pasů v Olomouckém kraji je realizován od roku 2007. V projektu se bude pokračovat i v roce 2016, a to na základě Smlouvy o dílo s firmou Sun drive communications, s.r.o. Pro rok 2016 jsou očekávány náklady cca 586 tisíc Kč s ohledem na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společnost Sun Drive Communications, s.r.o. IČ: 26941007, se sídlem Brno, Haraštova 370/22, 620 00. Jedná se o aktivitu v samostatné působnosti. </t>
  </si>
  <si>
    <t xml:space="preserve">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</si>
  <si>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 xml:space="preserve">Uvedená částka vychází ze schváleného materiálu ZOK dne 21.9.2012 č. UZ/26/38/2012 Strategie prevence kriminality Olomouckého kraje na období 2013 – 2016. Klade si za cíl podpořit zvýšení odbornosti realizátorů preventivních aktivit a dalších zúčastněných subjektů prostřednictvím cíleně konstruovaných vzdělávacích záměrů. V oblasti sociálního vyloučení se jedná o zaměření na aktivity v oblasti sociálně patologických jevů – drogy, zadluženost, exekuce, práce s klientem. Tyto aktivity budou realizovány formou jednodenních nebo vícedenních pracovních setkání, workshopů, seminářů. Finanční prostředky budou použity na financování lektorů a pronájmů místností prostřednictvím fyzických nebo právnických osob, které zajistí realizaci celé vzdělávací akce. Jedná se o aktivity v samostatné působnosti.  </t>
  </si>
  <si>
    <t>3. Konzultační akce pro pěstouny</t>
  </si>
  <si>
    <t xml:space="preserve">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spěstounem domácnost. Jedná se o zajištění realizaci konzultačních akcí jednodenních či vícedenních pro pěstouny a jejich děti, které budou probíhat v průběhu roku. Jedná se o aktivity v přenesené působnosti.  </t>
  </si>
  <si>
    <t>4. Aktivity kraje v samostatné působnosti v oblasti sociálně-právní ochrany dětí - kulturní, sportovní, jiná zájmová a vzdělávací činnost dětí</t>
  </si>
  <si>
    <t xml:space="preserve">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</si>
  <si>
    <t>5. Navazující specifické vzdělávání pro budoucí pěstouny, pěstouny na přechodnou dobu a osvojitele</t>
  </si>
  <si>
    <t>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Požadované prostředky představují náklady spojené s realizací specifických vzdělávacích aktivit spojených s doprovázením pěstounů, pěstounů napřechodnou dobu a osvojitelů. Jedná se o aktivitu v přenesené působnosti.</t>
  </si>
  <si>
    <t>Střednědobý plán rozvoje sociálních služeb</t>
  </si>
  <si>
    <t xml:space="preserve">Olomoucký kraj částečně zajišťuje povinnost danou § 95 zákona č. 108/2006 Sb., o sociálních službách, implementací opatření, které jsou stanoveny ve strategické části Střednědobého plánu rozvoje sociálních služeb v Olomouckém kraji pro roky 2015-2017 a vycházejí ze zpracovaných cílů jednotlivých pracovních skupin organizační struktury střednědobého plánování na úrovni kraje.Důležitým rámcovým cílem je podpora vytvoření efektivního systému financování sociálních služeb v Olomouckém kraji, který reaguje na odpovědnost krajů za rozhodování o výši dotace ze státního rozpočtu jednotlivým poskytovatelům sociálních služeb. Jedno z opatření tohoto cíle směřuje ke zpracování finanční analýzy poskytovaných finančních prostředků v oblasti sociálních služeb s cílem jejich efektivního financování. K naplnění cíle je využito metody benchmarking, kterou Olomoucký kraj zpracovává data již od roku 2007. Provoz této aplikace byl do 30.4. 2015 zajištěn finančními prostředky z individuálního projektu a to jako součásti nového Krajského informačního systému sociálních služeb (KISSoS), jehož vznik je zásadním výstupem projektu. V rámci veřejné zakázky na tuto ativitu byl provoz celého systému po ukončení projektu ošetřen Smlouvou o poskytování uživatelské podpory, která zajistí provoz celé aplikace v roce 2016 - 240 790 Kč (Smlouva č. 2014/01997/OSV/DSM uzavřená dne 28. 5. 2014 na základě UR/29/35/2014 ze dne 30. 4. 2014).  </t>
  </si>
  <si>
    <t>1. Realizace seminářů pro sociální pracovníky</t>
  </si>
  <si>
    <t xml:space="preserve">Realizace seminářů pro sociální pracovníky obcí (v činnosti sociální práce vedoucí k řešení nepříznivé sociální situace a k sociálnímu začleňování osob). Finanční prostředky budou využity pro realizaci vzdělávacích akcí – předběžná kalkulace na uskutečnění jednoho semináře cca 15.000,- Kč.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Předběžná kalkulace jednoho workshopu je cca 15.000,- Kč. Jedná se o aktivitu v samostatné působnosti.  </t>
  </si>
  <si>
    <t>2. Specializovaná lékařská vyšetření pro potřeby posuzování žadatelů o náhradní rodinnou péči</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</si>
  <si>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</si>
  <si>
    <t>3. Realizace seminářů pro sociální pracovníky v oblasti sociálně-právní ochrany dětí</t>
  </si>
  <si>
    <t xml:space="preserve">Realizace seminářů pro sociální pracovníky obecních úřadů obcí s rozšířenou působností v těchto oblastech: sociálně-právní ochrana dětí, oblast domácího násilí, syndrom zanedbávaného a zneužívaného dítěte, náhradní rodinná péče, problematika kurátorů pro mládež a supervize pro sociální pracovníky oddělerní sociálně-právní ochrany. Tyto aktivity budou realizovány formou jednodenních nebo vícedenních pracovních setkání. Fin.prostředky budou použity na financování lektorů a pronájmů místností prostřednictvím fyzických nebo právnických osob, které zajistí realizaci celé vzdělávací akce. Jedná se o aktivity v přenesené působnosti. </t>
  </si>
  <si>
    <t xml:space="preserve">1. Spolufinancování projektu z oblasti prevence kriminality </t>
  </si>
  <si>
    <t xml:space="preserve">2. Realizace seminářů (školení), workshopů pro oblast prevence sociálního vyloučení a prevence kriminality </t>
  </si>
  <si>
    <t xml:space="preserve">Olomoucký kraj částečně zajišťuje povinnost danou § 95 zákona č. 108/2006 Sb., o sociálních službách, implementací opatření, které jsou stanoveny ve strategické části Střednědobého plánu rozvoje sociálních služeb v Olomouckém kraji pro roky 2015-2017 a vycházejí ze zpracovaných cílů jednotlivých pracovních skupin organizační struktury střednědobého plánování na úrovni kraje. Za činnost v pracovních skupinách, kde jsou zastoupeni poskytovatelé, zadavatelé a uživatelé sociálních služeb není finanční odměna, pouze je na setkáních poskytováno občerstvení. Jedním z opatření rámcových cílů je podpora informovanosti v sociální oblasti - v roce 2014 byly v rámci stejného opatření předchozího střednědobého plánu přeloženy důležité informace z webových stránek OK do znakového jazyka, v roce 2016 bude nezbytné překlad aktualizovat - 50 tis Kč. V souvislosti se zásadními změnami v oblasti financování sociálních služeb, které jsou plánovány na rok 2016 bude nezbytné uspořádat setkání se všemi poskytovateli sociálních služeb v OK zařazenými do sítě sociálních služeb v kraji. 
Důležitým rámcovým cílem je podpora vytvoření efektivního systému financování sociálních služeb v Olomouckém kraji, který reaguje na odpovědnost krajů za rozhodování o výši dotace ze státního rozpočtu jednotlivým poskytovatelům sociálních služeb. Jedno z opatření tohoto cíle směřuje ke zpracování finanční analýzy poskytovaných finančních prostředků v oblasti sociálních služeb s cílem jejich efektivního financování. K naplnění cíle je využito metody benchmarking, kterou Olomoucký kraj zpracovává data již od roku 2007. Provoz této aplikace byl do 30. 4. 2015 zajištěn finančními prostředky z individuálního projektu a to jako součásti nového Krajského informačního systému sociálních služeb (KISSoS), jehož vznik je zásadním výstupem projektu. V rámci veřejné zakázky na tuto ativitu byl provoz celého systému po ukončení projektu ošetřen Smlouvou o poskytování uživatelské podpory, která zajistí provoz celé aplikace v roce 2016 (Smlouva č. 2014/01997/OSV/DSM uzavřená dne 28. 5. 2014 na základě UR/29/35/2014 ze dne 30. 4. 2014). V rámci tohoto opatření je nezbytné uspořádat setkání s poskytovateli k aktualizaci metodiky sběru dat do KISSoS (celkem cca 200 osob). </t>
  </si>
  <si>
    <t xml:space="preserve">Porady ředitelů a ekonomů příspěvkových organizací  
Finanční prostředky budou použity na zajištění pracovních setkání vybraných pracovníků OSV včetně účasti náměstkyně Mgr. Yvony Kubjátové s řediteli a ekonomy příspěvkových organizací za účelem metodického vedení a řešení aktuálních problémů v sociální a ekonomické oblasti. Prostředky budou využity na pronájem místností, pronájem techniky a drobné občerstvení.  </t>
  </si>
  <si>
    <t>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t>
  </si>
  <si>
    <t xml:space="preserve">Náklady na soudní spory (náklady řízení) v oblasti registrací poskytovatelů sociálních služeb a správních deliktů. Jedná se o náklady spojené s výkonem přenesené působnosti. Náklady na úhradu soudních poplatků, které by vznikly v souvislosti s prohranými soudními spory v případech žalob proti rozhodnutí vydaným oddělením sociální pomoci. Jedná se o náklady spojené s výkonem přenesené působnosti.  </t>
  </si>
  <si>
    <t>1. Náklady na soudní spory</t>
  </si>
  <si>
    <t>2. Poskytnuté náhrady</t>
  </si>
  <si>
    <t xml:space="preserve">Náklady spojené s vydáním bezdůvodného obohacení za užívání nemovitostí příspěvkovou organizací Olomouckého kraje, které jsou ve vlastnictví Arcibiskupství olomouckého na základě rozhodnutí Ústavního soudu č.j. IV.ÚS 3361/13 ze dne 4. 3. 2015. Předpokládáná výše bezdůvodného obohacení je 238 tis. Kč. Na základě znaleckého posudku výše obohacení a schválení dané věci v orgánech Olomouckého kraje bude realizována úhrada Arcibiskupství olomouckému. </t>
  </si>
  <si>
    <t xml:space="preserve">Jedná se o finanční prostředky, které budou určeny na úhradu poplatku na zajištění nízkorychlostního kontrolního vážení vozidel na silnicích I., II. a III. tříd v Olomouckém kraji, a to na základě schválené  objednávky  s Centrem služeb pro silniční dopravu Praha, příspěvkovou organizací Ministerstva dopravy. V souvislosti s legislativní změnou zákona č. 13/1997 Sb., o pozemních komunikacích ve znění pozdějších předpisů, kraj zajišťuje kontrolní vážení vozidel na silnicích II. a III. tříd a na silnicích I. tříd se souhlasem vlastníka (ŘSD ČR). Centrum služeb Praha zajišťovalo do 31.8.2012 vážení vozidel v Olomouckém kraji na základě příkazní smlouvy uzavřené s SSOK, p.o. bezúplatně. V souvislosti s legislativní změnou zákona provozovatel vozidla, které při vážení překročilo povolené hodnoty, je povinen uhradit vlastníkovi pozemní komunikace nebo kraji náklady vážení paušální částkou 6 tis.Kč. V případě uzavření příkazní smlouvy na rok 2016 požaduje Centrum služeb v návrhu smlouvy po kraji paušální úhradu nákladů vážení ve výši 3 tis.Kč za každé zvážené vozidlo, které nedodrželo požadované hodnoty. </t>
  </si>
  <si>
    <t xml:space="preserve">Úhrada nákladů za zpracování bezpečnostních auditů na posouzení nebezpečných a kolizních míst na silnicích v majetku Olomouckého  kraje a v místech železničních přejezdů - naplňování úkolu Národní strategie bezpečnosti silničního provozu (NSBSP)  </t>
  </si>
  <si>
    <t xml:space="preserve">Úhrada nákladů řízení při soudních sporech vedených proti Krajskému úřadu Olomouckého kraje, v řízeních spadajících do věcné  působnosti ODSH. Úhrada nákladů je prováděna na základě vydaného rozsudku soudem.  </t>
  </si>
  <si>
    <t>Finanční  prostředky budou použity na aktualizaci strategického dokumentu v oblasti silničního hospodářství  "Koncepce optimalizace a rozvoje silniční sítě II. a III. tříd na území Olomouckého kraje". Důvodem pro aktualizaci tohoto dokumentu je velký počet realizovaných invetičních akcí  v roce 2015.</t>
  </si>
  <si>
    <t>Pronájem školících prostor s příslušenstvím v průběhu září 2016, pro pořádání "Metodických dnů Krajského úřadu Olomouckého kraje" pro obce s rozšířenou působností, se zaměřením na řešení dopravních přestupků. Jedná se o každoročně pořádanou akci, která byla dříve hrazena z rozpočtu odboru kancelář ředitele.</t>
  </si>
  <si>
    <t>Ing. Karel Chovanec</t>
  </si>
  <si>
    <t>Odbor kancelář ředitele</t>
  </si>
  <si>
    <t xml:space="preserve">Na této položce jsou minimální finanční prostředky na případné dovybavení Bezpečnostní rady Olomouckého kraje a Krizového štábu Olomouckého kraje </t>
  </si>
  <si>
    <t xml:space="preserve">Materiál pro potřeby jednotek sborů dobrovolných hasičů obcí Olomouckého kraje a pořízení propagačního materiálu, který je určený složkám IZS k prezentaci a propagaci Olomouckého kraje v průběhu roku 2016. Zároveň tento materiál slouží jako ocenění pro děti do škol na různé hasičské soutěže aj.  </t>
  </si>
  <si>
    <t>Nákup a výměna opotřebovaného nefunkčního vybavení v kancelářích - výměna nefunkčních skartovaček, nákup kancelářských židlí - nutná výměna za opotřebované, další nákupy za opotřebované nefunkční vybavení</t>
  </si>
  <si>
    <t>1. Předplatné novin a odborných časopisů, jiných nosičů</t>
  </si>
  <si>
    <t xml:space="preserve">2. Nákup odborných publikací, odborných knih pro potřeby zaměstnanců </t>
  </si>
  <si>
    <t xml:space="preserve">1. Veškeré nákupy spotřebního materiálu - elektromateriál, razítka, polymery, sanitární prostředky </t>
  </si>
  <si>
    <t>2. Drobný materiál - dílna údržby, pokutové bloky, pro OE</t>
  </si>
  <si>
    <t xml:space="preserve">3. Nákup materiálu - tonery pro jednotlivé odbory </t>
  </si>
  <si>
    <t>4. Nákup materiálu - kancelářské potřeby (určeno pro 515 zaměstnanců)</t>
  </si>
  <si>
    <t>5. Nákup materiálu - kancelářský papír pro jednotlivé odbory</t>
  </si>
  <si>
    <t xml:space="preserve">1. Středomoravská vodárenská, a.s. Olomouc - Smlouva o odvádění odpadních vod č. 103-16179/5, Smlouva o dodávce vody č. 103-16178/2, vč. Dodatku č. 1, (ORG 0012007000000) </t>
  </si>
  <si>
    <t>2. Regionální centrum Olomouc, s. r .o., Olomouc - Smlouva o zajištění služeb č. R2/S/2008/001, (ORG 0012008000000)</t>
  </si>
  <si>
    <t>1. Veolia Energie ČR a. s., Ostrava - Smlouva na dodávku tepelné energie (ORG 0012007000000)</t>
  </si>
  <si>
    <t>2. Regionální centrum Olomouc, s. r. o., Olomouc - Smlouva o zajištění služeb č. R2/S/2008/001, (ORG 0012008000000) 
1 300 tis. Kč</t>
  </si>
  <si>
    <t>3. Nemocnice Šternberk - Dohoda o užívání nebytových prostor a úhradách za služby (ORG 0012000000000)</t>
  </si>
  <si>
    <t xml:space="preserve">1. Amper Market, a.s. -  ORG 0012007000000 </t>
  </si>
  <si>
    <t>2. Regionální centrum Olomouc, s. r. o. Olomouc - Smlouva o zajištění služeb č. R2/2008/001, ORG 00120080000</t>
  </si>
  <si>
    <t>3. Smlouva o zajištění služeb pro zařízení datového centra</t>
  </si>
  <si>
    <t>4. Nemocnice Šternberk - Dohoda o užívání nebytových prostor a úhradách za služby (archiv), ORG 0012000000000</t>
  </si>
  <si>
    <t>5.  Amper Market, a.s. - dodávka elektrické energie pro pracoviště OSV, Žilinská 7, Olomouc (ORG  0012009000000)</t>
  </si>
  <si>
    <t>Pohonné hmoty jsou čerpány prostřednictvím karet CCS. Návrh rozpočtu vychází z reality roku 2015.</t>
  </si>
  <si>
    <t xml:space="preserve">1. O2 Czech Republic, a.s. Praha - Smlouva o poskytování telekomunikačních služeb (služby IP VPN, pevné linky, referenční čísla za služby ISDN) </t>
  </si>
  <si>
    <t>2. MERIT Group, a.s. Olomouc - Smlouva o poskytování telekomunikačních služeb, Smlouva o připojování , údržbě a provozování zařízení, úhrady za připojení,  udržování a provozování telekomunikačních zařízení - INTERNET</t>
  </si>
  <si>
    <t>3. LARGO KAB s. r. o., Olomouc - Smlouva č. 02272/2007 - přenos poplachových zpráv</t>
  </si>
  <si>
    <t xml:space="preserve">4. Vodafone Czech Republic, a.s., Praha - Dílčí smlouva o poskytování veřejné služby elektronických komunikací (mobilní hovory) </t>
  </si>
  <si>
    <t>1. Regionální centrum Olomouc, s. r. o., Olomouc - Smlouva o nájmu nebytových prostor č. R2/N/2008/001 vč. Dodatku č. 1 ke Smlouvě - nájem nebytových prostor. (ORG 0012008000000)</t>
  </si>
  <si>
    <t xml:space="preserve">2. Regionální centrum Olomouc, s.r.o., Olomouc - Smlouva o nájmu zařízení datového centra (ORG 0012008000000) </t>
  </si>
  <si>
    <t>3. ČD Telematika, a.s. - Smlouva o nájmu nebytových prostor (spisovna a archiv)</t>
  </si>
  <si>
    <t>4. La Maison des Européens, s.a., Waterloo, Belgie - Smlouva o pronájmu kancelářských prostor (zastoupení OK)</t>
  </si>
  <si>
    <t>Platby na základě uzavřených objednávek - posuzování neopravitelnosti DHIM před pořízením nových předmětů, revizní zprávy vyplývající z revizí technologických zařízení, ostatní konzultace a poradenství, znalecké posudky</t>
  </si>
  <si>
    <t xml:space="preserve">Povinné vzdělávání zaměstnanců dle zákona č. 312/2002 Sb., o úřednících ÚSC a o změně některých zákonů, ve znění pozdějších předpisů, (vstupní vzdělávání, průběžné vzdělávání, ZOZ). Další vzdělávání dle plánu vzdělávání zaměstnanců krajského úřadu - úředníci ve výši 1 200 tis.Kč (ORG 12014000000, neúředníci ve výši 400 tis. Kč (ORG 12015000000 a hromadné akce ve výši 400 tis.Kč (ORG 12016000000) </t>
  </si>
  <si>
    <t xml:space="preserve">1. SodexoPass, s. r. o. Praha - Smlouva o odběru poukázek </t>
  </si>
  <si>
    <t>2. Jan Grézl, Sylva Grézlová - HARYSERVIS II., Olomouc - Smlouva o zabezpečení úklidových prací č. 231/II ve znění dodatků - úklid v budově RCO</t>
  </si>
  <si>
    <t xml:space="preserve">3. Jan Grézl,Sylva Grézlová - HARYSERVIS II., Olomouc - Smlouva o zabezpečení úklidových prací č. 165/I., ve znění dodatků - úklid v  budově KÚOK </t>
  </si>
  <si>
    <t>4. Statutární město Olomouc - Dohoda o užívání podzemního parkoviště</t>
  </si>
  <si>
    <t xml:space="preserve">5. S.O.S. akciová společnost, Olomouc - Smlouva o poskytování bezpečnostních služeb vč. dodatků </t>
  </si>
  <si>
    <t>6. GRASO a.s., Olomouc - Smlouva o střežení objektu ve znění dodatků - ostraha objektu RCO</t>
  </si>
  <si>
    <t xml:space="preserve">7. Ing. Klimíček Jiří, Olomouc - Smlouva o poskytování služeb v oblasti bezpečnosti práce a požární ochrany </t>
  </si>
  <si>
    <t xml:space="preserve">8. Revize - klimatice, UPS, hasicí zařízení s argonitem, ruční hasicí přístroje, hydranty, suchovod, EZS Žilinská, EZS přenos, rozvaděče, nouzové osvětlení, diesel, hromosvod a elektroinstalace, elektroinstalace - bufet, venkovní šachta,   sprinklery, vzduchotechnika  </t>
  </si>
  <si>
    <t xml:space="preserve">9. Česká pošta, s. p. Praha - Smlouva o svozu a rozvozu poštovních zásilek  </t>
  </si>
  <si>
    <t xml:space="preserve">10. Jan Grézl, Sylva Grézlová - HARYSERVIS II., Olomouc - Smlouva o zabezpečení úklidových prací č. 280/IV., ve znění dodatků - úklid v budově RCO </t>
  </si>
  <si>
    <t>11. Česká tisková kancelář, Praha - Smlouva o dodávání zpravodajského servisu ČT</t>
  </si>
  <si>
    <t xml:space="preserve">12. Střední odborná škola a Střední odborné učiliště strojírenské a stavební Jeseník - pracoviště Jeseník, Dohoda o užívání nebytových prostor a úhrada za služby </t>
  </si>
  <si>
    <t xml:space="preserve">13. Technické služby města Olomouce, a.s. - Smlouva o odvozu a zneškodňování odpadů vč. dodatků </t>
  </si>
  <si>
    <t xml:space="preserve">14. ANOPRESS Praha - Smlouva/ monitoring zpravodajský servis  </t>
  </si>
  <si>
    <t xml:space="preserve">15. Dopravní zdravotnictví a.s. Třinec - Smlouva o závodní preventivní péči  </t>
  </si>
  <si>
    <t xml:space="preserve">16. Ostatní úhrady nasmlouvané na objednávky - inzerce, poplatky za televizory, rádia, mytí oken v budovách KÚOK a RCO, mytí garáží, čištění fontány, úklid kancelářských prostor nad rámec uzavřených smluv, kurýrní služba, mytí žaluzií, výroba informačního systému, zhotovení vizitek, aj. </t>
  </si>
  <si>
    <t xml:space="preserve">17. Regionální centrum Olomouc , s.r.o. - Smlouva o zajištění služeb č. R2/S/2008/001                                                 </t>
  </si>
  <si>
    <t>18. ČD - Telematika, a.s., Praha - Smlouva o nájmu nebytových prostor (spisovna a archiv)</t>
  </si>
  <si>
    <t>19. Střední škola železniční, technická a služeb, Šumperk - DP Šumperk - Dohoda o užívání nebytových prostor a úhrada za služby</t>
  </si>
  <si>
    <t xml:space="preserve">20. jedná o úhradu za provoz videokonferenčních systémů krajů. Tento provoz bude garantovat nově Asociace krajů ČR. </t>
  </si>
  <si>
    <t>1. DIGITAL TELECOMMUNICATIONS, spol. s r.o. Ostrava - Servisní smlouva o údržbě komunikačního zařízení (telefonní ústředna, kontrola stavu baterií na obou ústřednách, softwarová relace)</t>
  </si>
  <si>
    <t>2. SITEL, spol. s r.o., Praha - Smlouva o dílo č. 8888/38 o provádění servisních služeb na slaboproudých zařízeních včetně dodatků</t>
  </si>
  <si>
    <t>3. Schindler Moravia, s. r.o. Olomouc-Smlouva o dílo č. V305/1/01 ve znění dodatků, servis a údržba výtahů v budově KÚOK</t>
  </si>
  <si>
    <t xml:space="preserve">4. Oprava střechy nad konresovým sálem </t>
  </si>
  <si>
    <t>5. Oprava klimatizace v kongresovém sále a v kantýně</t>
  </si>
  <si>
    <t>6. Servis, pozáruční a záruční opravy, roční prohlídky vozidel OK</t>
  </si>
  <si>
    <t>7.  Ostatní nutné opravy a údržba: opravy závor, opravy garážových vrat, opravy frankovacích strojů, opravy zámků, dveří, opravy žaluzií, veškeré opravy a údržba na budovách KÚOK, pronajatém objektu budovy RCO</t>
  </si>
  <si>
    <t>8. Výměna PVC a malba v budově RCO (3 patra) - jedná se o poslední patra, kde výměna ještě neproběhla</t>
  </si>
  <si>
    <t>9. Výměna podhledů v budově KÚOK - podhledy na chodbách praskají, jsou znečištěné, některé chybí. Rozměrově jsou nestandardní a nejsou na trhu náhradní. Cílem je postupně vyměnit podhledy za nové</t>
  </si>
  <si>
    <t>10. Výměna dlažby v budově KÚOK - dalžba na chodbách, příp. WC, kuchyňkách je odlepená, místy narušená. Cílem je postupně, během dalších let dlažbu vyměnit</t>
  </si>
  <si>
    <t>11. Rekonstrukce schodiště před hlavním vchodem - dlažba podesty není rovná a není spádovaná. Izolace tělesa je narušená, ze schodových stupňů vytéká voda</t>
  </si>
  <si>
    <t xml:space="preserve">Pro rok 2016 navrhujeme výši finančních prostředků na cestovné tuzemské cesty ve výši 2 000 tis. Kč, ORG 12 000 000 000 a zahraniční cesty ve výši 1 000 tis.Kč, ORG 12 000 000 099).  </t>
  </si>
  <si>
    <t>Finanční prostředky zůstávají na úrovni roku 2015 v členění na konference pro úředníky</t>
  </si>
  <si>
    <t xml:space="preserve">Vzhledem k čerpání roku 2015 navrhujeme výši položky náhrady pro rok 2016 ponechat ve stejné výši.     </t>
  </si>
  <si>
    <t>Odbor správní,  legislativní a Krajský živnostenský úřad</t>
  </si>
  <si>
    <t>Výdaje související s právním poradenstvím a s vyžádanými stanovisky</t>
  </si>
  <si>
    <t>Odbor strategického rozvoje kraje, územního plánování a stavebního řádu</t>
  </si>
  <si>
    <t>1. Zásady územního rozvoje Olomouckého kraje (ZÚR OK)</t>
  </si>
  <si>
    <t xml:space="preserve">Úkoly nové při naplňování Zásad územního rozvoje Olomouckého kraje vydaných usnesením č.UZ/21/32/2008 pod č. j. KUOK/8832/2008/OSR-1/274 dne 22.2.2008 ve znění Aktualizace č. 1 ZÚR OK, vydané usnesením č.UZ/19/44/2011 pod č.j.  KUOK 28400/2011 ze dne 22. 4. 2011 a vyplývající z přípravy pro jejich 2. aktualizaci dle § 42 odst. 1 stavebního zákona, ve  znění pozdějších předpisů. </t>
  </si>
  <si>
    <t>a) Aktualizace č. 2 ZÚR OK včetně samostatné dokumentace Vyhodnocení vlivů akt. Č. 2 ZÚR OK na udržitelný rozvoj území (včetně  vyhodnocení vlivu na ŽP - SEA a vyhodnocení vlivů na EVL a ptačí oblasti - NATURA 2000) a vyhodnocení právního stavu ZÚR OK po akt. č. 2 ZÚR OK dle SOD 2015/00548/OSR/DSM</t>
  </si>
  <si>
    <t xml:space="preserve">b) koordinace a doprojednání aktualizace č. 2a ZÚR OK ve vztahu na aktualizaci č. 2b ZÚR OK </t>
  </si>
  <si>
    <t xml:space="preserve">c) územní studie a posouzení </t>
  </si>
  <si>
    <t>d) úhrada nákladů na pořízení změn územních plánů vyplývajících z aktualizace č. 1 ZÚR OK dle § 45 odst. 2 stavebního zákona</t>
  </si>
  <si>
    <t>2. Územně analytické podklady Olomouckého kraje (ÚAP OK)</t>
  </si>
  <si>
    <t xml:space="preserve">Aktualizace dat ÚAP je povinnost ze stavebního zákona, viz ust. § 28 odst. 1, aktualizace dat musí být prováděna průběžně, úplná  
aktualizace 1x za dva roky. Krajský úřad při ní zajišťuje aktualizaci v části datového modelu i ve výsledcích a závěrech, tj. v Rozboru udržitelného rozvoje území. Součástí je zpracování dat z ORP a aktualizace údajů o území, zajištění metodik pro zpracování ÚAP obcí. </t>
  </si>
  <si>
    <t>a) Metodiky pro zpracování ÚAP obcí, aktualizace datového modelu, aktualizace symbologie</t>
  </si>
  <si>
    <t>b) Zpracování a analýza dat z ORP</t>
  </si>
  <si>
    <t>3. Technická pomoc II.</t>
  </si>
  <si>
    <t>b) Členský příspěvek České společnosti pro stavební právo</t>
  </si>
  <si>
    <t xml:space="preserve">Zveřejňování územně plánovacích podkladů a dokumentací (ÚPD) na Internetu nejen ve fázi po dokončení, ale i v průběhu pořizování, čímž se značně zvyšuje četnost umísťování dokumentací pro dálkový přístup, správa webové aplikace evidence podání územních a stavebních řízení OK, příprava dat ÚPD pro Portál územního plánování, rozvojové požadavky Portálu ÚP, správa dat na Portálu ÚP. </t>
  </si>
  <si>
    <t>a) Zveřejnění ÚPD a ÚPP kraje na Internetu</t>
  </si>
  <si>
    <t xml:space="preserve">b) Příprava dat ÚPD pro Portál územního plánování </t>
  </si>
  <si>
    <t>c) Správa webové aplikace evidence podání územních a stavebních řízení Olomouckého kraje</t>
  </si>
  <si>
    <t>d) Rozvojové požadavky Portálu ÚP</t>
  </si>
  <si>
    <t xml:space="preserve">e) Zajištění veřejné, elektronicky dostupné, ověřené a aktualizované služby - žádost pro vyjádření o existenci sítí, určené ke stavebnímu řízení v rámci všech stavebních úřadů v Olomouckém kraji </t>
  </si>
  <si>
    <r>
      <rPr>
        <b/>
        <i/>
        <sz val="11"/>
        <color theme="1"/>
        <rFont val="Arial"/>
        <family val="2"/>
        <charset val="238"/>
      </rPr>
      <t xml:space="preserve">Soudní náhrady
</t>
    </r>
    <r>
      <rPr>
        <sz val="11"/>
        <color theme="1"/>
        <rFont val="Arial"/>
        <family val="2"/>
        <charset val="238"/>
      </rPr>
      <t>K rozsudkům soudů vzniklých v řízení (soudní přezkumy dle Soudního řádu správního). Stanovené dle ustanovení § 60 odst. 1 zákona 
č. 150/2002 Sb., soudního řádu správního.</t>
    </r>
  </si>
  <si>
    <r>
      <t xml:space="preserve">1. Seminář k Programu obnovy venkova (POV) 2016 pro obce Olomouckého kraje 
</t>
    </r>
    <r>
      <rPr>
        <sz val="11"/>
        <color theme="1"/>
        <rFont val="Arial"/>
        <family val="2"/>
        <charset val="238"/>
      </rPr>
      <t xml:space="preserve">             </t>
    </r>
    <r>
      <rPr>
        <b/>
        <i/>
        <sz val="11"/>
        <color theme="1"/>
        <rFont val="Arial"/>
        <family val="2"/>
        <charset val="238"/>
      </rPr>
      <t xml:space="preserve">
</t>
    </r>
    <r>
      <rPr>
        <sz val="11"/>
        <color theme="1"/>
        <rFont val="Arial"/>
        <family val="2"/>
        <charset val="238"/>
      </rPr>
      <t xml:space="preserve">                                                                                                                                                                                                                                                                                                                                                                                   </t>
    </r>
  </si>
  <si>
    <t xml:space="preserve">Jedná se o výdaje na zajištění občerstvení na seminářích k POV 2016 pro celkem cca 300 účastníků (5 okresů kraje).  </t>
  </si>
  <si>
    <t xml:space="preserve">Zajištění občerstvení na jednáních u kulatého stolu v Jeseníku, panelových diskusích v nezaměstnaností postižených částech Olomouckého kraje. Zajištění občerstvení na semináře k podpoře sociálního podnikání. </t>
  </si>
  <si>
    <t>3. Porady stavebních úřadů a úřadů územního plánování</t>
  </si>
  <si>
    <t xml:space="preserve">Výdaje na zajištění občerstvení pro účastníky porad pro 38 stavebních úřadů a 13 úřadů územního plánování.   </t>
  </si>
  <si>
    <t>a) porady stavebních úřadů</t>
  </si>
  <si>
    <t xml:space="preserve">b) porady úřadů územního plánování </t>
  </si>
  <si>
    <t>4. Pracovní setkání zástupců mikroregionů OK</t>
  </si>
  <si>
    <t xml:space="preserve">Zajištění pohoštění pro setkání vedení kraje s partnery z oblasti venkova, zástupci mikroregionů, MAS a obcí a měst. Doposud uskutečněno 17 akcí, částečně financovány z projektů TP ROP SM. Důvodem realizace akcí je přenos aktuálních informací (problematika KP 2014+, reg. rozvoje, aktivita kraje směrem k venkovskému prostředí apod.) z vedení kraje na zástupce venkova. </t>
  </si>
  <si>
    <t>5. Workshop pro zástupce obcí s rozšířenou působností Olomouckého kraje (ORP OK)</t>
  </si>
  <si>
    <t xml:space="preserve">Zajištění pohoštění pro setkání odboru s pracovníky regionálního rozvoje na magistrátech a městských úřadech ORP OK (posledních 7 setkání bylo financováno z projektů absorpční kapacity). Důvodem realizace akce je přenos aktuálních informací (problematika KP 2014+, reg. rozvoje, podpora podnikatelů, rozvoj venkova, energetika, koncepční práce apod.) z krajského úřadu na ORP.    </t>
  </si>
  <si>
    <t>6. Setkání implementačního týmu projektu Strategie integrované spolupráce česko-polského příhraničí</t>
  </si>
  <si>
    <t xml:space="preserve">Zajištění pohoštění pro setkání implementačního týmu projektu Strategie integrované spolupráce česko-polského příhraničí (1 krát pořádané OK, další setkání pořádají ostatní kraje) </t>
  </si>
  <si>
    <t xml:space="preserve">7. Pohoštění v rámci prezentace kraje na konferencích, veletrzích a dalších akcích </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</si>
  <si>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2015 Olomouckého kraje. Schválení této aktivity bude součástí Plánu aktivit na rok 2016, který bude připraven k projednání v ROK v lednu 2016. </t>
  </si>
  <si>
    <t xml:space="preserve">§ 3636, seskupení pol. 52 - Neinvestiční transfery soukromoprávním subjektům </t>
  </si>
  <si>
    <t xml:space="preserve">Ostatní neinvestiční transfery neziskovým a podobných organizacím </t>
  </si>
  <si>
    <t xml:space="preserve">1. Členský příspěvek Olomouckého kraje Euroregionu Praděd </t>
  </si>
  <si>
    <t>2. Členský příspěvek Olomouckého kraje Euroregion Glacensis</t>
  </si>
  <si>
    <t xml:space="preserve">Přidružené členství a výše členského příspěvku bylo schváleno dne 29.6.2009 usnesením ZOK č. UZ/6/50/2009. Smlouva o přidruženém členství č. 2009/03250/OSR/DSM byla schválena usnesením ROK č. UR/18/13/2009 ze dne 30.7.2009. Poskytnutí příspěvku je realizováno vždy dle smlouvy v I. čtvrtletí daného kalendářního roku na žádost euroregionu. </t>
  </si>
  <si>
    <t xml:space="preserve">ROK schválila dne 16.6.2005 usnesením ROK č. UR/17/55/2005 Smlouvu o mimořádném členství OK v EUR Glacensis, č. sml. 2005/0924/OSR/DSM. Dodatek ke smlouvě o změně výše členského příspěvku č. S-2008/0848/OSR/D1 bych schválen usnesením ROK č. UR/76/38/2008 ze dne 31.1.2008. Poskytnutí příspěvku je realizováno vždy dle smlouvy v I. čtvrtletí daného kalendářního roku na žádost eurogionu. </t>
  </si>
  <si>
    <t>3. Evropské seskupení pro územní spolupráci (ESÚS NOVUM)</t>
  </si>
  <si>
    <t xml:space="preserve">Neinvestiční transfery soukromoprávním subjektům </t>
  </si>
  <si>
    <t>1. Propagační a prezentační materiály kraje v oblasti podnikání, obchodu, průmyslu, průmyslových zón, rozvojových ploch a brownfieldů</t>
  </si>
  <si>
    <t xml:space="preserve">Propagace investičních příležitostí Olomouckého kraje v tisku. Vydávání prezentačních materiálů, nákup a výroba propagačních předmětů na veletrhy, konference či jiné prezentační akce, dále grafická příprava těchto materiálů a inzerce. Schválení této aktivity bude součástí Plánu aktivit na rok 2016, který bude připraven ke schválení v ROK v lednu 2016. </t>
  </si>
  <si>
    <t>2. Náklady na propagaci krajského kola soutěže Vesnice roku 2015</t>
  </si>
  <si>
    <t>Finanční prostředky budou využity na výrobu diplomů, propagačních panelů, výrobu předávacích šeků a vyhodnocení krajského kola soutěže Vesnice roku 2016, grafický návrh, fotografování, korektury, tisk brožury Vesnice roku 2016.</t>
  </si>
  <si>
    <t xml:space="preserve">3. Publikace k Programu rozvoje územního obvodu Olomouckého kraje </t>
  </si>
  <si>
    <t xml:space="preserve">Vytvoření informační publikace v nákladu 500 ks, která bude informovat veřejnost o strategickém plánování, navrhovaných prioritách. Publikace bude využívána při seminářích,setkáních s obcemi a dalších akcích realizovaných Olomouckým krajem </t>
  </si>
  <si>
    <t xml:space="preserve">1. Pronájem - veletrhy investičních příležitostí </t>
  </si>
  <si>
    <t>Pronájem prostor v rámci podpory podnikání na odborných konferencích a veletrzích za účelem podpory podnikání a propagace investičních příležitostí, rozvojových ploch, průmyslových zón a brownfieldů. Dále je možné z této položky hradit pronájem prostor pro vyhlášení vítěze krajského kola soutěže Podnikatel roku 2015. Schválení této aktivity bude součástí Plánu aktivit na rok 2016, který bude připraven ke schválení v ROK v lednu 2016.</t>
  </si>
  <si>
    <t>2. Pronájem - pracovní setkání zástupců mikroregionů Olomouckého kraje</t>
  </si>
  <si>
    <t xml:space="preserve">Jedná se o tradiční aktivitu vedení kraje směrem ke klíčovým partnerům z oblasti venkova, zástupcům mikroregionů, MAS, obcí a měst (doposud uskutečněno 17 akcí, všechny financovány z ukončených projektů TP ROP SM).  Důvodem realizace akce je přenos aktuálních informací (problematika KP 2014+, regionálního rozvoje, apod.) z krajského úřadu na ORP.  Finanční prostředky budou využity na pronájem místnosti včetně techniky a ozvučení.     </t>
  </si>
  <si>
    <t>3. Pronájem - workshop pro zástupce obcí s rozšířenou působností</t>
  </si>
  <si>
    <t xml:space="preserve">Jedná se o tradiční aktivitu odboru směrem k pracovníkům regionálního rozvoje na magistrátech a městských úřadech ORP OK (posledních 7 akcí se uskutečnilo s finanční podporou ukončených projektů TP ROP SM). Důvodem realizace akce je přenos aktuálních informací (problematika KP 2014+, regionálního rozvoje, apod.) z krajského úřadu na ORP. Finanční prostředky budou využity na pronájem místnosti včetně techniky a ozvučení. </t>
  </si>
  <si>
    <t xml:space="preserve">4. Pronájem - pro akce spojené s kotlíkovými dotacemi - semináře, případně prostory pro sběr žádostí </t>
  </si>
  <si>
    <t xml:space="preserve">Finanční prostředky na pronájem prostor na základě uzavřených smluv, objednávek pro pořádání akcí spojených s realizací projektu kotlíkových dotací, např. semináře pro veřejnost a zástupce obcí, zajištění prostor pro příjem žádostí apod. </t>
  </si>
  <si>
    <t>(dle zákona č.248/2000Sb. o podpoře regionálního rozvoje) 
- zajišťování statistických dat o území uvnitř kraje (NUTS IV., NUTS V.) 
- zajišťování statistických dat o mikroregionech - nadstandart ČSÚ, za úplatu</t>
  </si>
  <si>
    <t xml:space="preserve">Finanční prostředky na externí (na základě smlouvy či objednávky) zpracování případných posudků, hodnocení a analýz nezbytných pro zajištění administrace globálních grantů Olomouckého kraje v rámci OP VK. </t>
  </si>
  <si>
    <t>1. Technické zabezpečení soutěže Vesnice roku 2016</t>
  </si>
  <si>
    <t xml:space="preserve">Náklady na přepravu a činnost 10-ti členné hodnotitelské komise v rámci soutěže Vesnice roku 2016. </t>
  </si>
  <si>
    <t xml:space="preserve">2. Zajištění činnosti Krajské energetické agentury (KEA) </t>
  </si>
  <si>
    <t>Financování energetických služeb pro Krajský úřad a příspěvkové organizace OK zajišťované KEA (spol. E-resources, s.r.o.) na základě tříleté (2015-2017) rámcové smlouvy č. 2015/00012/OSR/DSM schválila ROK svým usnesením č. UR/58/37/2015 ze dne 29.1.2015</t>
  </si>
  <si>
    <t>a) Příprava podkladů pro investiční akce a projekty EPC na budovách OK</t>
  </si>
  <si>
    <t>c) Zpracování průkazů energetické náročnosti budov OK (aktuální potřeba)</t>
  </si>
  <si>
    <t xml:space="preserve">d) Monitoring, školení a vyhodnocení procesu udržitelnosti projektů na energeticky úsporná opatření na budovách v majetku OK </t>
  </si>
  <si>
    <t>e) Odborné poradenství, konzultace, zpracování analýz, stanovisek</t>
  </si>
  <si>
    <t xml:space="preserve">Částka je odhadnuta dle zkušeností z předchozího obodobí, bude zpřesněna na základě Výzev poskytnutí dílčího plnění. </t>
  </si>
  <si>
    <t>3. Překlady</t>
  </si>
  <si>
    <t>Výdaje na předklady dokumentů a dopisů polských subjektů,  dokumentů souvisejících s činností ESÚS NOVUM.Výdaje souvisejícíc s uspořádáním setkání implementačního týmu projektu Strategie integrované spolupráce česko-polského příhraničí 1-krát pořádané OK (překlady podkladů do polštiny, zajištění tlumočení), 1x za 6 měs. povinné zveřejňování trojjazyčných informací (AJ, PL, ČJ) na webu projektu - vše vyplývá se Smlouvy o spolupráci č. 2015/00138/OSR/DSM, schválené ZOK usnesením č. UZ/12/45/2014 dne 19.9.2014.</t>
  </si>
  <si>
    <t>4. Prezentace kraje na konferencích a veletrzích za účelem propagace</t>
  </si>
  <si>
    <t xml:space="preserve">Jedná se o účast na dvou tuzemských veletrzích (URBIS INVEST v Brně, Strojírenský veletrh v Brně,  a REGIONINVEST v Olomouci apod.)  a účast na 1 zahraničním veletrhu (Vídeň). Z této položky budou placeny služby spojené s grafickým návrhem, stavbou, demontáží stánku na veletrhu, včetně registračního poplatku, úklidu, vybavení stánku potřebným nábytkem a dalším zařízením (elektřina, osvětlení, voda). Schválení této aktivity bude součástí Plánu aktivit na rok 2016, který bude připraven ke schválení v ROK v lednu 2016.         </t>
  </si>
  <si>
    <t>5. Služby spojené s organizací soutěže Podnikatel roku 2015</t>
  </si>
  <si>
    <t>Organizace a zajištění krajského kola soutěže Podnikatel roku 2015 Olomouckého kraje (kulturní program 60 tis. Kč, autorské poplatky OSA 5 tis. Kč,  zvukař, technika a květinová výzdoba 15 tis. Kč.  Schválení této aktivity bude součástí Plánu aktivit na rok 2016, který bude připraven ke schválení v ROK v lednu 2016.</t>
  </si>
  <si>
    <t xml:space="preserve">6. Poradenská, informační a analytická činnost v oblasti podpory podnikání </t>
  </si>
  <si>
    <t xml:space="preserve">§ 3639, seskupení pol. 52 - Neinvestiční transfery soukromoprávním subjektům </t>
  </si>
  <si>
    <t xml:space="preserve">Neinvestiční transfery nefinančním podnikatelským subjektům - fyzickým osobám </t>
  </si>
  <si>
    <t xml:space="preserve">Soutěž Podnikatel roku 2015 - ocenění vítěze </t>
  </si>
  <si>
    <t xml:space="preserve">Darovací smlouva o převedení finančních prostředků pro vítěze soutěže Podnikatel roku 2015 Olomouckého kraje. Schválení této aktivity bude součástí Plánu aktivit na rok 2016, který bude připraven k projednání v ROK v lednu 2016. Darovací smlouva bude řešena samostnou důvodou zprávou. </t>
  </si>
  <si>
    <t>1. Členský příspěvek zájmovému sdružení OK4 Inovace</t>
  </si>
  <si>
    <t xml:space="preserve">Členský příspěvek zájmovému sdružení právnických osob OK4 Inovace na zajištění činnosti. Přesná výše provozního rozpočtu bude schválena na Valné hromadě v prosinci 2015. Případné navýšení bude řešeno v rámci přebytku Olomouckého kraje. </t>
  </si>
  <si>
    <t xml:space="preserve">2. Členský příspěvek zájmovému sdružení OK4EU </t>
  </si>
  <si>
    <t xml:space="preserve">Členský příspěvek zájmovému sdružení právnických osob OK4EU na zajištění činnosti. Přesná výše provozního rozpočtu bude schválena na Valné hromadě v prosinci 2015. Případné navýšení bude řešeno v rámci přebytku Olomouckého kraje. </t>
  </si>
  <si>
    <t xml:space="preserve">§ 3639, seskupení pol. 53 - Neinvestiční transfery veřejnoprávním subjektům a mezi peněžními fondy téhož subjektu </t>
  </si>
  <si>
    <t xml:space="preserve">Neinvestiční transfery obcím </t>
  </si>
  <si>
    <t xml:space="preserve">Ocenění obcí Olomouckým krajem v krajském kole soutěže Vesnice roku 2016 formou darovacích smluv. Za 1. místo 100 tis.Kč na uspořádání slavnostního vyhlášení krajského kola, 2. místo 100 tis.Kč a 3. místo 100 tis.Kč, speciální finanční ocenění čtyřem obcím - 200 tis.Kč. Soutěž má vazbu na celostátní kolo organizované MMR, jedná se o 15. ročník krajského kola soutěže. </t>
  </si>
  <si>
    <t>1.Poskytování energetických služeb se zaručeným výsledkem - projekty financované metodou EPC</t>
  </si>
  <si>
    <t xml:space="preserve">Schváleno usnesením ROK č. UR/70/46/2007 ze dne 4. 10. 2007. Dne 21. 10. 2007 byly uzavřeny 3 smlouvy o poskytování energetických služeb, včetně dodávky souboru opatření a stavebních prací k realizaci energ.úspor, které přechází do roku 2016. Finanční závazky vyplývající z nákupu servisních služeb pro rok 2016 jsou realizovány formou čtvrtletních splátek.               
ÚSP Nové Zámky - Mladeč, S-2007/2475/OSR - 111 tis. Kč        
ZŠ + DD Zábřeh, S-2007/2476/OSR - 76 tis. Kč        
SOŠ a DM Olomouc, S-2007/2477/OSR - 86 tis. Kč </t>
  </si>
  <si>
    <t xml:space="preserve">2. Poskytování energetických služeb se zaručeným výsledkem - projekty financované metodou EPC - víceúspory </t>
  </si>
  <si>
    <t xml:space="preserve">Schváleno usnesením ROK č. UR/70/46/2007 ze dne 4. 10. 2007. Dne 21. 10. 2007 byly uzavřeny 3 smlouvy o poskytování energetických služeb, včetně dodávky souboru opatření a stavebních prací k realizaci energ.úspor, které přechází do roku 2016. Dosažení víceúspory nebo nedosažení smluvní úspory se vypořádává při ročním vyhodnocení buď ve prospěch zadavatele nebo poskytovatele (v dubnu 2016, proto jsou částky odhadem). 
ÚSP Nové Zámky - Mladeč, S-2007/2475/OSR - 120 tis. Kč        
ZŠ + DD Zábřeh, S-2007/2476/OSR - 80 tis. Kč        
SOŠ a DM Olomouc, S-2007/2477/OSR - 170 tis. Kč   </t>
  </si>
  <si>
    <t xml:space="preserve">1. Poskytování energetických služeb se zaručeným výsledkem - projekty financované metodou EPC </t>
  </si>
  <si>
    <r>
      <t xml:space="preserve">Schváleno usnesením ROK č. UR/70/46/2007 ze dne 4. 10. 2007. Dne 21. 10. 2007 byly uzavřeny 3 smlouvy o poskytování energetických služeb, včetně dodávky souboru opatření a stavebních prací k realizaci energ. úspor, které přechází do roku 2016. Finanční závazky vyplývající ze splácení dodávky souboru opatření a stavebních prací pro rok 2016 jsou realizovány formou měsíčních splátek. 
ÚSP Nové Zámky - Mladeč, S-2007/2475/OSR     
</t>
    </r>
    <r>
      <rPr>
        <b/>
        <i/>
        <sz val="11"/>
        <color theme="1"/>
        <rFont val="Arial"/>
        <family val="2"/>
        <charset val="238"/>
      </rPr>
      <t/>
    </r>
  </si>
  <si>
    <t>2. Poskytování energetických služeb se zaručeným výsledkem - projekty financované metodou EPC</t>
  </si>
  <si>
    <t>§ 2141, seskupení pol. 51 - Neinvestiční nákupy a související výdaje</t>
  </si>
  <si>
    <t xml:space="preserve">Účast Olomouckého kraje na výstavě Má vlast - cestami proměn </t>
  </si>
  <si>
    <t xml:space="preserve">Účast Olomouckého kraje na výstavě Má vlast cestami proměn pro rok 2016 bude projednána v ROK na pdzim 2015, až budou známy podmínky účasti. Podle loňských podmínek organizátorů je možné zapojení krajů ve 2 variantách: OK jako hlavní partner - účastnický poplatek cca 181 500 Kč  nebo OK jako základní partner - účastnický poplatek cca 60 500 Kč. V návrhu podmínek je zájem zapojení moravského partnera jako hlavního. Dále se předpokládá finančně podpořit zúčastněné obce, které budou prezentovat své proměny - cca 5 000 Kč / obec (předpoklad 15-20 obcí). </t>
  </si>
  <si>
    <t>1. Nákup materiálu pro potřeby odboru</t>
  </si>
  <si>
    <t>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pro nákup gratulací k životnímu jubileu, kondolencí, osobní korespondecí k jiným významných dnům a na akce Zastupitelstva mládeže Olomouckého kraje.</t>
  </si>
  <si>
    <t>2. Nákup materiálu v rámci ocenění garantů soutěží - Talent Olomouckého kraje</t>
  </si>
  <si>
    <t xml:space="preserve">1. Zajištění pravidelných porad </t>
  </si>
  <si>
    <t>2. Pronájem sálu - Talent Olomouckého kraje</t>
  </si>
  <si>
    <t xml:space="preserve">Poskytování služeb v oblasti bezpečnosti a ochrany zdraví při práci a požární ochrany pro školské příspěvkové organizace zřizované Olomouckým krajem. Smlouva je uzavřena na dobu neurčitou a měsíční paušální částka činí 1 003 641,- Kč. </t>
  </si>
  <si>
    <t>Zahrnuje kopírovací služby u rozsáhlých materiálů, zpracování výroční zprávy, zpracování analýz v oblasti školství.</t>
  </si>
  <si>
    <t>Finanční prostředky na zpracování Dlouhodobého záměru vzdělávání a rozvoje vzdělávací soustavy Olomouckého kraje, který je zpracováván na základě zákona č. 561/2004 Sb., o předškolním, základním, středním, vyšším odborném a jiném vzdělávání, (školský zákon) vždy jednou za čtyři roky. Zastupitelstvu Olomouckého kraje bude předloženo v první polovině roku 2016.</t>
  </si>
  <si>
    <t xml:space="preserve">Zahrnuje platby faktur za zveřejněné inzeráty v tisku týkající se vyhlášení konkurzních řízení na funkce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a vyhláškou č. 54/2005 Sb., o  náležitostech konkurzního řízení a konkurzních komisích. </t>
  </si>
  <si>
    <t xml:space="preserve">Finanční příspěvek na přezkoušení žadatelů o uznání zahraničního vzdělání. </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</si>
  <si>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</si>
  <si>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Finanční prostředky slouží k dofinancování okresních a krajských kol soutěží a přehlídek vyhlašovaných MŠMT realizovaných pověřenými organizacemi v jednotlivých okresech Olomouckého kraje a soutěží, které mají v Olomouckém kraji již dlouholetou tradici (např.: přehlídka "Nejmilejší koncert", realizovaná dětskými domovy, XXVIII. ročník štafetového běhu "Po stopách Jana Opletala a Memoriál Jiřího Vaci", 5. ročník krajského kola soutěže "SEARCH IT", krajské kolo soutěže ARS POETICA - Puškinův památník, krajské kolo soutěže "České ručičky". </t>
  </si>
  <si>
    <t xml:space="preserve">Jedná se o pokračování cyklu Olympiád dětí a mládeže - zimní verze. V termínu od 17. - 22. 1. 2016 se uskuteční v Ústeckém kraji již sedmá zimní olympiáda dětí a mládeže za účasti 14 krajů. Zahrnuje prostředky na úhradu komplexních organizačních nákladů pro účastníky, dopravu účastníků, odměnu trenérům a náklady spojené s oceněním medailistů hejtmanem Olomouckého kraje. Celkový předpokládaný počet účastníků za Olomoucký kraj je 97.  </t>
  </si>
  <si>
    <t xml:space="preserve">Finanční prostředky budou použity na zajištění služeb spojených se slavnostním vyhlášením ocenění.  </t>
  </si>
  <si>
    <t>1. Zastupitelstvo mládeže Olomouckého kraje</t>
  </si>
  <si>
    <t xml:space="preserve">Zahrnuje finanční prostředky na úhradu nákladů spojených se zasedáním Rady a Zastupitelstva mládeže Olomouckého kraje.  </t>
  </si>
  <si>
    <t xml:space="preserve">2. Porady ředitelů škol a školských zařízení </t>
  </si>
  <si>
    <t xml:space="preserve">Zahrnuje finanční prostředky na úhradu nákladů na pohoštění spojených s konáním pravidelných porad s řediteli a ekonomy škol a 
školských zařízení zřizovaných Olomouckým krajem. </t>
  </si>
  <si>
    <t>3. Talent Olomouckého kraje</t>
  </si>
  <si>
    <t xml:space="preserve">Zahrnuje finanční prostředky na úhradu nákladů na pohoštění v rámci slavnostního vyhlášení ocenění. </t>
  </si>
  <si>
    <t>Hry VII. zimní olympiády dětí a mládeže 2016</t>
  </si>
  <si>
    <t xml:space="preserve">Zahrnuje prostředky na úhradu jednotného ošacení a dresů pro účastníky Her VII. zimní olympiády dětí a mládeže 2016, která se koná v termínu od 17. - 22. 1. 2016.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</si>
  <si>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</si>
  <si>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</si>
  <si>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</si>
  <si>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Finanční prostředky na zajištění prostor v rámci realizace Krajské konference environmentálního vzdělávání, výchovy a osvěty Olomouckého kraje 2016. </t>
  </si>
  <si>
    <t xml:space="preserve">Environmentální vzdělávání, výchova a osvěta </t>
  </si>
  <si>
    <t>Zahrnuje prostředky na úhradu nákladů na pohoštění pro účastníky Krajské konference environmentálního vzdělávání, výchovy a osvěty Olomouckého kraje 2016.</t>
  </si>
  <si>
    <t>Odbor veřejných zakázek a investic</t>
  </si>
  <si>
    <t>1. Prezentace OK v tištěných a on-line médiích</t>
  </si>
  <si>
    <t xml:space="preserve">Prezentace o turistických atraktivitách kraje a obou turistických regionech v tištěných a on-line médiích. Uvedená aktivita vychází z Akčního plánu Marketingové studie cestovního ruchu Olomouckého kraje na období 2014 - 2020. </t>
  </si>
  <si>
    <t xml:space="preserve">2. Výstavy domácí i zahraniční, prezentace turistické nabídky kraje ve spolupráci s dalšími subjekty </t>
  </si>
  <si>
    <t xml:space="preserve">na sdružení cestovního ruchu (J-SCR:430 tis. Kč a SM-SCR:430 tis. Kč), která budou provádět obsahovou správu portálu. Uvedená aktivita je součástí Akčního plánu Programu rozvoje cestovního ruchu Olomouckého kraje na období 2014 - 2020. </t>
  </si>
  <si>
    <t xml:space="preserve">Zajištění technologické aktuálnosti portálu a jeho průběžný rozvoj s ohledem na aktuální vývoj v oblasti internetu (např. nové grafické prvky, flash animace, sociální sítě, virální marketing, technické zajištění implementace externího rezervačního systému např. prostřednictvím funkčních odkazů). Uvedená aktivita je součástí Akčního plánu Programu rozvoje cestovního ruchu Olomouckého kraje na období 2014- 2020 (UR/23/6/2013 a UZ/11/53/2014).  </t>
  </si>
  <si>
    <t>Na této položce jsou nárokovány vrácené finanční prostředky (1 650 tis. Kč) od Jeseníky – Sdružení cestovního ruchu v roce 2015 na nerealizovaný marketingový projekt z ROP Střední Morava, které Olomoucký kraj využije na realizaci marketingových aktivit na podporu zvýšení návštěvnosti turistického regionu Jeseníky.</t>
  </si>
  <si>
    <t xml:space="preserve">§ 2143, seskupení pol. 52 - Neinvestiční transfery soukromoprávním subjektům </t>
  </si>
  <si>
    <t xml:space="preserve">1. Členský příspěvek pro sdružení Jeseníky - Sdružení cestovního ruchu </t>
  </si>
  <si>
    <t>2. Členský příspěvek pro sdružení Střední Morava - Sdružení cestovního ruchu</t>
  </si>
  <si>
    <t xml:space="preserve">3. Členský příspěvek pro sdružení právnických osob Evropská kulturní stezka sv. Cyrila a Metoděje, z.s.p.o. </t>
  </si>
  <si>
    <t xml:space="preserve">Finanční prostředky na této položce zahrnují náklady za členský příspěvek.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Dle návrhu sekretatiátu EKSCM by výše členského příspěvku pro kraje měla činit částku 5.000 EUR. </t>
  </si>
  <si>
    <t>1. Propagační materiály a propagační předměty</t>
  </si>
  <si>
    <t>2. Propagační materiály v rámci spolupráce 4 krajů</t>
  </si>
  <si>
    <t>§ 2413, seskupení pol. 51 - Neinvestiční nákupy a související výdaje</t>
  </si>
  <si>
    <t xml:space="preserve">Prostředky rozpočtované na této položce jsou vyčleněny pro činnost produkčního oddělení odboru tajemníka hejtmana a to zejména pro úhradu výdajů za upomínkové předměty v pořizovací ceně do 3 000,- Kč (v jednotlivých případech), které jsou určeny k propagačním účelům Olomouckého kraje (na základě požadavků hejtmana), na nákup propagačních předmětů s využitím loga kraje, dále na květiny a poháry předávané na různých akcích hejtmanem a náměstky OK - UZ 351. Jedná se o předměty do 3000,-Kč předáváných v rámci akcí, jenž přímo pořádá OTH - např. Velikonoční zajíček pro děti, Mikulášská besídka pro děti, Vánoce OK, Ples OK, Sportovec roku, Pedagog roku, Ocenění zasloužilých trenérů, Vánoční setkávání se seniory, předávání Zlatých křížů, Váleční veteráni apod.  </t>
  </si>
  <si>
    <t xml:space="preserve">1. Nájemné při akcích Olomouckého kraje </t>
  </si>
  <si>
    <t xml:space="preserve">2. Nájemné při akcích realizovaných pro NNO </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</si>
  <si>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t>
  </si>
  <si>
    <t xml:space="preserve">Prostředky rozpočtované na této položce zahrnují náklady na pohoštění pro pracovní partnery při jednáních v expozici Olomouckého kraje v době konání veletrhů a výstav cestovního ruchu. </t>
  </si>
  <si>
    <t xml:space="preserve">Prostředky rozpočtované na této položce zahrnují náklady na členský příspěvek pro sdružení Střední Morava - Sdružení cestovního ruchu na rok 2016. (Vazba na projekt "Projekt organizace cestovního ruchu (destinačního managementu) v Olomouckém kraji" (schváleno usnesením ROK č. UR/25/76/2005 a usnesením ZOK č. UZ/7/56/2005). Uvedená aktivita je součástí Akčního plánu Programu rozvoje cestovního ruchu Olomouckého kraj na období 2014-2020.  </t>
  </si>
  <si>
    <t xml:space="preserve">Prostředky rozpočtované na této položce zahrnují částečně náklady v rámci uzavřené smlouvy č. 2014/01311/OTH/DSM (krajské periodikum) a náklady v rámci publikační a propagační činnosti OK. </t>
  </si>
  <si>
    <t xml:space="preserve">Na této výdajové položce jsou rozpočtovány prostředky pro možnost využití poštovních služeb v symbolické výši s ohledem na skutečnost čerpání v roce 2015. </t>
  </si>
  <si>
    <t>Prostředky rozpočtované na této položce zahrnují náklady za služby tajemníků klubů ZOK a na úhradu uzavřených příkazních smluv</t>
  </si>
  <si>
    <t>Položky rozpočtované na této položce zahrnují náklady spojené s pořízením např. registračního systému (konference samospráv)</t>
  </si>
  <si>
    <t xml:space="preserve">2. Náklady na organizační zajištění akcí Olomouckého kraje </t>
  </si>
  <si>
    <t>3. Náklady na organizační zajištění konferencí, seminářů, veletrhů, kulatých stojů a jiných akcí</t>
  </si>
  <si>
    <t>4. Monitoring OFF-LINE</t>
  </si>
  <si>
    <t>Prostředky rozpočtované na této položce zahrnují náklady nutné v rámci uzavřené smlouvy č. 2008/0426/KH/DSM včetně dodatku - doplnění ke smlouvě o službu na monitoring OFF-LINE včetně WEBmonitoringu ISA on-line verze Analytik - fa Anopress IT, a.s. na monitoring off-line</t>
  </si>
  <si>
    <t>Prostředky rozpočtované na této položce zahrnují náklady spojené s opravami či údržbou věcí ( např. aquamat) sloužících při konání akcí pořádaných produkčním oddělením</t>
  </si>
  <si>
    <t>Prostředky rozpočtované na této položce zahrnují náklady spojené financováním občerstvení na různých akcí OK organizovaných OTH. Při návrhu rozpočtu na rok 2016 vycházíme z částky rozpočtované v roce 2015. V případě potřeby bude částka na této položce upravena během roku 2016 rozpočtovou změnou - UZ 351. Jedná se občerstvení v rámci akcí, jenž přímo pořádá OTH - např. Velikonoční zajíček pro děti, Mikulášská besídka pro děti, Vánoce OK, Ples OK, Slavnostní podpisy smluv (přímá podpora, sport, kultura +ostatní), Ocenění zasloužilých trenérů OK, setkání se starostkami a starosty, Setkání s válečnými veterány, Sportovec roku, Pedagog roku, předávání Zlatých křížů, Váleční veteráni, Dožínky OK, výjezdní jednání ROK s VOD a pod.</t>
  </si>
  <si>
    <t xml:space="preserve">2. Náklady spojené s financování občerstvení na akcích organizovaných koordinačním oddělením </t>
  </si>
  <si>
    <t>1. Náklady spojené s financování občerstvení na akcích organizovaných OTH</t>
  </si>
  <si>
    <t>Položky rozpočtované na této položce zahrnují zejména náklady na občerstvení při akcích realizovaných koordinačním oddělením - např. výjezdy ROK do ORP, jednání Rady AKČR, konference samospráv a významné návštěvy v OK (např. ministrů, členů vlády ČR)</t>
  </si>
  <si>
    <t>3. Náklady spojené s financování občerstvení na akcích organizovaných pro NNO</t>
  </si>
  <si>
    <t>Prostředky rozpočtované na této položce zahrnují náklady na občerstvení na jednotlivých akcích realizovaných OTH pro NNO</t>
  </si>
  <si>
    <t xml:space="preserve">§ 6113, seskupení pol. 52 - Neinvestiční transfery soukromoprávním subjektům </t>
  </si>
  <si>
    <t>Prostředky rozpočtované na této položce zahrnují náklady na plánovaný členský příspěvek Asociaci krajů ČR. Vycházíme z výše příspěvku v roce 2015</t>
  </si>
  <si>
    <t>Prostředky rozpočtované na této položce zahrnují náklady na fotografické a grafické práce v rámci publikační a propagační činnosti OK a na propagaci OK prostřednictvím tištěných materiálů v rámci tzv. ediční řady. Jedná se o publikace a informační letáky, které se zhotovují na základě požadavků jednotlivých odborů. Pořízení těchto publikací je schváleno ROK - např. Atlas školství, Podpora vybraných technických oborů, Ekologická výchova OK, Partnerské regiony OK, Vítejte v OK apod. - zajišťuje tiskové oddělení OTH</t>
  </si>
  <si>
    <t>Nová položka v rozpočtu tiskového oddělení. Prostředky určené pro nezbytné úpravy v redakčním systému na webu Olomouckého kraje tak, aby výstupy k propagaci kraje odpovídaly trendu a aktuálnosti</t>
  </si>
  <si>
    <t>Prostředky rozpočtované na této položce zahrnují částečně náklady v rámci uzavřené smlouvy č. 2003/0489/KH/DSM uzavřenou s ČTK na vybírání a odesílání zpráv z aktuálního zpravodajství ČTK a náklady na publikační a komunikační činnosti</t>
  </si>
  <si>
    <t>Prostředky rozpočtované na této položce zahrnují náklady za občertsvení na tiskových konferencí a na další akce pořádané pro novináře, příp. s účastí novinářů (např.pracovní snídaně hejtmana s novináři atp.)</t>
  </si>
  <si>
    <t>Prostředky rozpočtované na této položce zahrnují náklady za propagaci akcí OK dle uazvřené smlouvy č. 2014/03473/OTH/DSM (TK Plus s.r.o. Prostějov)</t>
  </si>
  <si>
    <t>§ 5273, seskupení pol. 59 - Ostatní neinvestiční výdaje</t>
  </si>
  <si>
    <t xml:space="preserve">Rezerva Olomouckého kraje pro případ řešení krizové situace nebo mimořádné události. Jedná se o vyčleněné mimořádné finanční prostředky Olomouckého kraje, které jsou určeny především k přímému řešení krizových situací a mimořádných událostí v průběhu roku. V případě, že na území kraje nedojde k přímému řešení a odstraňování následků mimořádné události nebo krizové situace, je rezerva postupně rozdělována ve prospěch základních složek IZS (HZS Olomouckého kraje, Policie ČR, Zdravotnická záchranná služba OK) na základě návrhu BROK a hejtmana OK formou individuální dotace. </t>
  </si>
  <si>
    <t xml:space="preserve">§ 5512, seskupení pol. 53 - Neinvestiční transfery veřejnoprávním subjektům a mezi peněžními fondy téhož subjektu </t>
  </si>
  <si>
    <t xml:space="preserve">Kraj k zabezpečení plošného pokrytí území kraje jednotkami požární ochrany přispívá dle § 27 zákona č. 133/1985 Sb., o požární ochraně ve znění pozdějších předpisů obcím na financování potřeb jejich jednotek sborů dobrovolných hasičů obcí. Olomoucký kraj si plně uvědomuje nezbytnost udržení akceschopnosti těchto jednotek, které spolu s Hasičským záchranným sborem Olomouckého kraje tvoří prvosledové složky při odstraňování následků mimořádných událostí a krizových situací na území Olomouckého kraje. Tyto finance budou v průběhu roku 2016 poskytnuty příjemcům na základě k tomu určenému dotačnímu titulu. </t>
  </si>
  <si>
    <t xml:space="preserve">§ 5512, seskupení pol. 52 - Neinvestiční transfery soukromoprávním subjektům </t>
  </si>
  <si>
    <t xml:space="preserve">Neinvestiční transfery spolkům </t>
  </si>
  <si>
    <t xml:space="preserve">§ 2141, seskupení pol. 52 - Neinvestiční transfery soukromoprávním subjektům </t>
  </si>
  <si>
    <t xml:space="preserve">Program na podporu místních produktů 2016 - dotace na realizaci neinvestičních projektů na podporu regionálního značení v Olomouckém kraji a na podporu farmářských trhů v Olomouckém kraji </t>
  </si>
  <si>
    <t xml:space="preserve">§ 3349, seskupení pol. 52 - Neinvestiční transfery soukromoprávním subjektům </t>
  </si>
  <si>
    <t>Program na podporu ponikání 2016 - dotace na podporu soutěží propagujících podnikatele a podporu poradenství pro malé a střední podnikatele v Olomouckém kraji, včetně proexportního poradenství, spolupráce s partnerskými regiony, zajištění kulatých stolů  k obchodním příležitostem a obchodních misí</t>
  </si>
  <si>
    <t>1. Ocenění obcí Olomouckým krajem v krajském kole soutěže Vesnice roku 2016</t>
  </si>
  <si>
    <t>2. Program obnovy venkova</t>
  </si>
  <si>
    <t xml:space="preserve">§ 2125, seskupení pol. 52 - Neinvestiční transfery soukromoprávním subjektům </t>
  </si>
  <si>
    <t xml:space="preserve">Neinvestiční transfery nefinančním podnikatelským subjektům - právnickým osobám </t>
  </si>
  <si>
    <t>1. Program RIS 3 Olomouckého kraje - OP 1 Inovační vouchery Olomouckého kraje</t>
  </si>
  <si>
    <t xml:space="preserve">Dotace podnikatelským subjektům na realizaci projektu ve spolupráci s výzkumnou organizací. Alokace ve výši 2,5 mil. Kč pro oblast podpory OP 1 na roky 2015/2016 byla schválena usnesením ROK č. UR/70/32/2015 dne 18. 6. 2015. V roce 2015 nebyla tato alokace čerpána. Realizace projektu bude ukončena nejpozději 30. 9. 2016 a po jejím ukončení budou propláceny inovační vouchery na základě žádostí o proplacení.  </t>
  </si>
  <si>
    <t>2. Program RIS 3 Olomouckého kraje - OP 2 Studentské inovace ve firmách</t>
  </si>
  <si>
    <t xml:space="preserve">Dotace podnikatelským subjektům na realizaci projektu ve spolupráci s výzkumnou organizací. Alokace ve výši 1,4 mil. Kč pro oblast podpory OP 2 na roky 2015/2016 byla schválena usnesením ROK č. UR/70/32/2015 dne 18. 6. 2015. V roce 2015 nebyla tato alokace čerpána. Realizace projektu bude ukončena nejpozději 31. 10. 2016 a po jejím ukončení budou propláceny dotace na základě žádostí o proplacení. </t>
  </si>
  <si>
    <t xml:space="preserve">§ 3299,  seskupení pol. 52 - Neinvestiční transfery soukromoprávním subjektům </t>
  </si>
  <si>
    <t xml:space="preserve">Neinvestiční transfery obyvatelstvu nemající charakter daru </t>
  </si>
  <si>
    <t xml:space="preserve">Dotační program - Podpora talentů v Olomouckém kraji v roce 2016      </t>
  </si>
  <si>
    <t xml:space="preserve">§ 3299, seskupení pol. 52 - Neinvestiční transfery soukromoprávním subjektům </t>
  </si>
  <si>
    <t xml:space="preserve">Neinvestiční transfery obecně prospěšným společnostem </t>
  </si>
  <si>
    <t>Dotační program - Podpora terciárního vzdělávaní na vysokých školách v Olomouckém kraji</t>
  </si>
  <si>
    <t xml:space="preserve">§ 3299, seskupení pol. 53 - Neinvestiční transfery veřejnoprávním subjektům a mezi peněžními fondy téhož subjektu </t>
  </si>
  <si>
    <t xml:space="preserve">Neinvestiční příspěvky zřízeným příspěvkovým organizacím </t>
  </si>
  <si>
    <t xml:space="preserve">1. Dotační program - Podpora polytechnického vzdělávání a řemesel v Olomouckém kraji     </t>
  </si>
  <si>
    <t xml:space="preserve">2. Dotační program - Podpora mezinárodních výměnných pobytů mládeže a  mezinárodních vzdělávacích programů   </t>
  </si>
  <si>
    <t>§ 3299, seskupení pol. 54 - Neinvestiční transfery obyvatelstvu</t>
  </si>
  <si>
    <t xml:space="preserve">Účelové neinvestiční transfery fyzickým osobám </t>
  </si>
  <si>
    <t xml:space="preserve">Dotační program - Studijní stipendium Olomouckého kraje na studium v zahraničí v roce 2016  </t>
  </si>
  <si>
    <t xml:space="preserve">§ 3419, seskupení pol. 52 - Neinvestiční transfery soukromoprávním subjektům </t>
  </si>
  <si>
    <t xml:space="preserve">1. Dotační program - Podpora sportu v Olomouckém kraji v roce 2016 </t>
  </si>
  <si>
    <t>2. Dotační program - Podpora volnočasových a tělovýchovných aktivit v Olomouckém kraji v roce 2016</t>
  </si>
  <si>
    <t xml:space="preserve">§ 3792, seskupení pol. 53 - Neinvestiční transfery veřejnoprávním subjektům a mezi peněžními fondy téhož subjektu </t>
  </si>
  <si>
    <t xml:space="preserve">Dotační program - Environmentální vzdělávání, výchova a osvěta v Olomouckém kraji pro rok 2016 </t>
  </si>
  <si>
    <t>Investiční transfery</t>
  </si>
  <si>
    <t xml:space="preserve">§ 4339, seskupení pol. 52 - Neinvestiční transfery soukromoprávním subjektům </t>
  </si>
  <si>
    <t>Dotační program pro sociální oblast - Podpora prorodinných aktivit</t>
  </si>
  <si>
    <t xml:space="preserve">Uvedená částka vychází ze schváleného materiálu ZOK dne 26.6.2015 č. UZ/16/39/2015 Koncepce rodinné politiky Olomouckého kraje na období 2016-2018 a Akční plán rodinné politiky Olomouckého kraje na rok 2016. Částka je v souladu se schváleným Akčním plánem rodinné politiky na rok 2016, prioritou 4: Podpora služeb pro rodiny. Jedná se o opatření, v rámci kterého budou z rozpočtu Olomouckého kraje na rok 2016 uvolněny finanční prostředky v rámci dotačního programu Podpory prorodinných aktivit. Z dotačního titulu budou podporovány služby určené rozvoji partnerských vztahů, rodičovských kompetencí, služby prosazující zdravý životní styl, výchovu k odpovědnosti a mezigeneračního soužití. Jedná se o aktivity v samostatné působnosti. </t>
  </si>
  <si>
    <t xml:space="preserve">§ 4349, seskupení pol. 52 - Neinvestiční transfery soukromoprávním subjektům </t>
  </si>
  <si>
    <t xml:space="preserve">Uvedená částka vychází ze schváleného materiálu ZOK ze dne 21.9.2012 č. UZ/26/38/2012 Strategie prevence krmininality Olomouckého raje na období 2013-2016. Uvedená částka je rozdělena na následující aktivity: 800 000,- Kč Dotační program podporující zřízení, rozšíření či modernizaci městských kamerových dohlížecích systémů a dalších prvků situační prevence. Dotační program Olomouckého kraje podporující probační programy a další služby zaměřené na včasné vyhládávání rizikových jedinců. Jedná se aktivity v samostatné působnosti. </t>
  </si>
  <si>
    <t xml:space="preserve">1. Dotační program pro sociální oblast - Podpora prevence kriminality </t>
  </si>
  <si>
    <t>2. Dotační program pro sociální oblast - Podpora integrace romských komunit</t>
  </si>
  <si>
    <t xml:space="preserve">Uvedená částka vychází ze schváleného střednědobého dokumentu Olomouckého kraje Střednědobý plán rozvoje sociálních služeb Olomouckého kraje pro roky 2015-2017. Poskytovatelé sociálních služeb, ale i organizace, které nemají registraci sociálních služeb, zejména obce, byly v minulých letech úspěšné, pokud jde o dotační tituly vyhlašované MŠMT a Úřadem vlády. Úřad vlády však poskytuje max. 70 % dotace, obce a další poskytovatelé musí získat 30 % finančních prostředků z jiných zdojů. Finanční prostředky budou využity na dofinancování aktivit obcí a NNO, které nelze získat z jiných finančních zdrojů. Jedná se o aktivity v samostatné působnosti. </t>
  </si>
  <si>
    <t>3. Program finanční podpory poskytování sociálních služeb v Olomouckém kraji - Podprogram č. 2</t>
  </si>
  <si>
    <t xml:space="preserve">Účelem podprogramu - Dotace z rozpočtu Olomouckého kraje určená na poskytování sociálních služeb nestátními neziskovými organizacemi je zajištění dostupnosti sociálních služeb částečným finančním zajištěním poskytování sociálních služeb zařazených do sítě sociálních služeb v Olomouckém kraji, poskytovaných nestátními neziskovými organizacemi. Jedná se o aktivity v samostatné působnosti. </t>
  </si>
  <si>
    <t xml:space="preserve">§ 4399, seskupení pol. 52 - Neinvestiční transfery soukromoprávním subjektům </t>
  </si>
  <si>
    <t xml:space="preserve">Dotační program pro sociální oblast - Podpora aktivit směřujících k sociálnímu začleňování </t>
  </si>
  <si>
    <t xml:space="preserve">§ 2223, seskupení pol. 53 - Neinvestiční transfery veřejnoprávním subjektům a mezi peněžními fondy téhož subjektu </t>
  </si>
  <si>
    <t xml:space="preserve">Neinvestiční transfery cizím příspěvkovým organizacím </t>
  </si>
  <si>
    <t xml:space="preserve">V rámci provádění prevence v oblasti bezpečnosti a plynulosti silničního provozu na pozemních komunikacích (BESIP - činnost vyplývá ze zákona č. 361/2000 Sb., o provozu na pozemních komunikacích). Olomoucký kraj zajišťuje organizci výchovných akcí pro děti a dospělé, přípravu instruktorů dopravní výchovy, přispívá na údržbu a opravy dětských dopravních hřišť. </t>
  </si>
  <si>
    <t>§ 2212, seskupení pol. 63 - Investiční transfery</t>
  </si>
  <si>
    <t xml:space="preserve">Investiční transfery obcím </t>
  </si>
  <si>
    <t>1. Bezpečnost provozu na silnicích I. třídy</t>
  </si>
  <si>
    <t xml:space="preserve">Investiční dotace je určena na zvýšení bezpečnosti provozu na silnicich I. třídy nacházejícíc se v územním obvodu Olomouckého kraje. </t>
  </si>
  <si>
    <t>2. Dotace obci Čechy pod Kosířem - výstavba záchytného parkoviště</t>
  </si>
  <si>
    <t>3. Dotace městu Zábřeh - oprava komunikací dotčených výstavbou kanalizace</t>
  </si>
  <si>
    <t>§ 2219, seskupení pol. 63 - Investiční transfery</t>
  </si>
  <si>
    <t>Dotace v rámci dotačního programu Olomouckého kraje je určena obcím a svazkům obcí na území Olomouckého kraje na podporu výstavby a oprav cyklostezek.  Program finanční podpory probíhá od roku 2004. V roce 2015 bylo poskytnuto celkem  4 052 tis. Kč  obcím Olomouckého kraje. Návrh jednotlivých akcí musí být v souladu s "Územní studií rozvoje cyklistické dopravy v Olomouckém kraji", která byla schválena Radou Olomouckého kraje. Návrh cyklostaveb musí být schválen v ZOK.</t>
  </si>
  <si>
    <t>Podpora výstavby a oprav cyklostezek</t>
  </si>
  <si>
    <t>4. Opatření pro zvýšení bezpečnosti provozu na pozemních komunikacích</t>
  </si>
  <si>
    <t>5. Podpora budování a rekonstrukce přechodů pro chodce</t>
  </si>
  <si>
    <t>Specifickým cílem programu je zvýšení bezpečnosti na silnicích I., II. a III. třídy Olomouckého kraje budováním přechodů pro chodce. Důvodem vyhlášení samostatného dotačního programu od roku 2015 je finanční podpora obcím na budování nových přechodů pro chodce nabo úprav stávajících. Na základě podnětů Policie ČR na provedení úprav přechodů pro chodce, které z hlediska bezpečnosti nevyhovují, jsou rozpočty obcí výrazně zatíženy splněním požadavků na bezpečné přechody pro chodce. V roce 2015 bylo schváleno poskytnutí 4 160 tis. Kč na celkem 19 akcí. Návrh jednotlivých akcí musí být schválen v ZOK.</t>
  </si>
  <si>
    <t>Prostředky rozpočtované na této položce zahrnují prostředky na podporu kinematografie v turistickém regionu Jeseníky (1 mil. Kč) - dotační titul, který je součástí dotačního programu "Podpora cestovního ruchu a zahraničních vztahů", je určen na podporu příchodu filmařů a jejich tvorbu v turistickém regionu Jeseníky. V případě poskytnutí dotace by filmaři museli plnit konkrétní podmínky, které budou napomáhat další propagaci regionu.</t>
  </si>
  <si>
    <t>Program na podporu cestovního ruchu a zahraničních vztahů - Podpora kinematografie v turistickém regionu Jeseníky</t>
  </si>
  <si>
    <t xml:space="preserve">§ 2143, seskupení pol. 53 - Neinvestiční transfery veřejnoprávním subjektům a mezi peněžními fondy téhož subjektu </t>
  </si>
  <si>
    <t>1. Podpora činnosti střediska Europe Direct</t>
  </si>
  <si>
    <t>2. Program na podporu cestovního ruchu a zahraničních vztahů - Nadregionální akce cestovního ruchu</t>
  </si>
  <si>
    <t>Prostředky rozpočtované na této položce zahrnují náklady na nadregionální akce cestovního ruchu – dotační titul, který je součástí dotačního programu "Podpora cestovního ruchu a zahraničních vztahů", je určen na podporu vybraných akcí, které jsou významné z hlediska cestovního ruchu v kraji. Cílem je podpořit ty akce, které se pravidelně opakují a motivují tak návštěvníky kraje k návratu do regionu. Zahrnuty jsou akce z území celého Olomouckého kraje, které jsou významné z hlediska návštěvnosti jednotlivých turistických lokalit. Dalším významným přínosem pak je i zviditelnění kraje v rámci propagace těchto akcí</t>
  </si>
  <si>
    <t xml:space="preserve">3. Program na podporu cestovního ruchu a zahraničních vztahů - Podpora rozvoje zahraničních vztahů Olomouckého kraje </t>
  </si>
  <si>
    <t>Prostředky rozpočtované na této položce zahrnují náklady na podporu rozvoje zahraničních vztahů Olomouckého kraje - dotační titul, který je součástí dotačního programu "Podpora cestovního ruchu a zahraničních vztahů", je určen na podporu zahraničních aktivit subjektů z Olomouckého kraje  v partnerských regionech Olomouckého kraje. Jedná se o podporu akcí, které důstojně reprezentují a zviditelňují kraj a umožňují zejména mladým lidem nebo zástupcům neziskových organizací, případně dalším subjektům získat nové kontakty a zkušenosti</t>
  </si>
  <si>
    <t xml:space="preserve">4. Program na podporu cestovního ruchu a zahraničních vztahů - Podpora zkvalitnění služeb turistických informačních center v Olomouckém kraji </t>
  </si>
  <si>
    <t>5. Program na podporu cestovního ruchu a zahraničních vztahů - Podpora cestovního ruchu v turistických regionech Jeseníky a Střední Morava</t>
  </si>
  <si>
    <t>Prostředky rozpočtované na této položce zahrnují náklady na podporu cestovního ruchu v turistických regionech Jeseníky a Střední Morava - dotační titul, který je součástí dotačního programu "Podpora cestovního ruchu a zahraničních vztahů", je určen na podporu aktivit mající příznivý dopad na rozvoj cestovního ruchu v turistických regionech Jeseníky a Střední Morava, podporovány budou zejména aktivity, které budou naplňovat základní strategickou vizi, klíčové rozvojové priority, opatření a konkrétní aktivity k rozvoji cestovního ruchu v Olomouckém kraji</t>
  </si>
  <si>
    <t>4.  Finanční rezerva na případné individuální žádosti z oblasti cestovního ruchu</t>
  </si>
  <si>
    <t>Prostředky narozpočtované na této položce zahrnují finanční rezervu na případné individuální žádosti z oblasti cestovního ruchu</t>
  </si>
  <si>
    <t xml:space="preserve">Odbor podpory řízení příspěvkových organizací </t>
  </si>
  <si>
    <t>ORJ - 19</t>
  </si>
  <si>
    <t xml:space="preserve">Ing. Miroslava Březinová </t>
  </si>
  <si>
    <t xml:space="preserve">Nájemné - porady ředitelů a ekonomů PO </t>
  </si>
  <si>
    <t>Konzultační, poradenské a právní služby (při nákupu elektřiny a plynu)</t>
  </si>
  <si>
    <t>Služby zpracování dat</t>
  </si>
  <si>
    <t>Nákup ostatních služeb (při nákupu elektřiny a plynu)</t>
  </si>
  <si>
    <t xml:space="preserve">Pohoštění - porady ředitelů a ekonomů PO </t>
  </si>
  <si>
    <t xml:space="preserve">Náhrada za přičlenění honebních pozemků na základě dohod uzavřených mezi Olomouckým krajem a vlastníky pozemků, Městem Hranice a Lesy ČR, s.p., o přičlenění honebních pozemků k vlastní honitbě Olomouckého kraje Valšovice.  </t>
  </si>
  <si>
    <t xml:space="preserve">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2016 nárok na přidělení nebo obnovu stejnokroje 7 zaměstnanců. </t>
  </si>
  <si>
    <t xml:space="preserve">§ 1037, seskupení pol. 52 - Neinvestiční transfery soukromoprávním subjektům </t>
  </si>
  <si>
    <t>Dotace na hospodaření v lesích na území Olomouckého kraje pro období 2015-2020</t>
  </si>
  <si>
    <t>Poskytování finančních dotací na hospodaření v lesích, jejichž předmět je příkladně uveden v ustanovení § 46 zákona č. 289/1995 Sb. o lesích. Finanční prostředky vyčleněné na tyto dotace (nemandatorní výdaje) byly ze státního rozpočtu převedeny dorozpočtu krajů poprvé již v roce 2005. Finanční dotace poskytoval kraj v letech 2005-2015. Pravidla pro poskytování finančních dotací na hospodaření v lesích na území Olomouckého kraje pro období 2014-2020 byla notifikována Evropskou komisí a schválena usnesením ZOK č. UZ/13/30/2014 ze dne 12.12.2014. Následně byla, z důvodu nutnosti přizpůsobit novým požadavkům na poskytování dotací územně samosprávnými celky uvedeným v zákoně č. 24/2015 Sb., kterým se mění zákon č. 250/2000 Sb., o rozpočtových pravidnech, ve znění pozdějších předpisů, schválena úprava pravidel usnesením ZOK č. UZ/16/32/15 ze dne 26.6.2015</t>
  </si>
  <si>
    <t xml:space="preserve">§ 1099, seskupení pol. 54 - Neinvestiční transfery obyvatelstvu </t>
  </si>
  <si>
    <t>Program na podporu začínajících včelařů na území Olomouckého kraje pro rok 2016</t>
  </si>
  <si>
    <t>Olomoucký kraj poskytoval v rámci Programu podpory začínajícím a evidovaným včelařům v letech 2008, 2009, 2011 - 2015 dotace na nákup včelařského vybavení a včelstev. Je skutečností, že včelařů a včelstev v poslední době ubývá. V rozmezí od roku 2006 do roku 2010 se počet včelařů na území Olomouckého kraje, kteří jsou členy Českého svazu včelařů snížil z 3 069 na 2 722. Ve stejném období se snížil počet včelstev z 33 789 na 31 499. Cílem navrhované podpory včelařů na území Olomouckého kraje je podpořit zájem začínajících včelařů, ale i evidovaných stávajících včelařů na území Olomouckého kraje, zvýšení počtu včelstev v našem regionu a zkvalitnění chovu společně se zlepšením opylovací služby včelstev na kulturních či planě rostoucích rostlinách. Obdobně poskytují dotace i ostatní kraje v ČR. Navržená výše podpory vychází ze skutečnosti v roce 2015.</t>
  </si>
  <si>
    <t xml:space="preserve">Neinvestiční transfery obyvatelstvu </t>
  </si>
  <si>
    <t xml:space="preserve">§ 2310, seskupení pol. 53 - Neinvestiční transfery veřejnoprávním subjektům a mezi peněžními fondy téhož subjektu </t>
  </si>
  <si>
    <t>Dotace obcím na území Olomouckého kraje na řešení mimořádných událostí v oblasti vodohospodářské infrastruktury</t>
  </si>
  <si>
    <t xml:space="preserve">Finanční prostředky poskytované v rámci bývalého dotačního titulu Program drobné vodohospodářské ekologické akce, který byl v gesci Ministerstva životního prostředí, jsou od roku 2004 převáděny z kapitoly Všeobecná pokladní správa - Prostředky na financování běžného investičního rozvoje územních samosprávných celků, viz. příloha č. 5 důvodové zprávy k návrhu zákona, kterým se mění zákon č. 243/2000 Sb., o rozpočtovém určení výnosu daní, do rozpočtu krajů. V případě Olomouckého kraje se jednáo finanční prostředky ve výši 23 460 000 Kč, které obdržel kraj do svého rozpočtu již v průběhu let 2004 -2015. I když využití převedených rozpočtových prostředků není účelově vázáno, je nutné jejich prioritní využití v oblasti vodního hospodářství, zejména k řešení mimořádných (havarijních) situací v oblasti infrastruktury vodovodů a kanalizací obcí na území kraje.                          
Poskytování účelových dotací pro obce na území kraje na řešení mimořádných (havarijních) situací v oblasti vodovodů a kanalizací je řešeno v souladu s pravidly Poskytnutí příspěvku obcím na řešení mimořádných situaci schválenými ZOK UZ/19/16/2003 ze dne 16. 10. 2003. Jedná se zejména o řešení situací, kdy došlo k narušení základních funkcí území v důsledku havárie v oblasti:               
- zásobování obyvatelstva pitnou vodou,                                                                    
- odvádění a likvidace odpadních vod, 
- povodňová situace.                                                                                  
Dotace jsou poskytovány pouze na realizaci opatření bezprostředně souvisejících s odstraněním následků nebo prevenci mimořádné situace na majetku obce. </t>
  </si>
  <si>
    <t>Poradenství, analýzy a studie zpracovávané externími experty a organizacemi pro potřebu zabezpečení výkonu státní správy a samosprávy v oblasti vodního hospodářství. V roce 2012 byla zpracována Databáze ochranných pásem vodních zdrojů na území OK včetně grafických a vektorových vrstev. Pro zachování její aktuálnosti je navržena její pravidelná aktualizace 1x ročně.</t>
  </si>
  <si>
    <t xml:space="preserve">2. Plán rozvoje vodovodů a kanalizací Olomouckého kraje (dále jen PRVKOK). </t>
  </si>
  <si>
    <t xml:space="preserve">Finanční spoluúčast Olomouckého kraje na realizaci projektu "Intenzifikace odděleného sběru a zajištění využití komunálního odpadu včetně jeho obalové složky" v roce 2016. Rada Olomouckého kraje usnesením UR/76/37/2004 schválila účast Olomouckého kraje ve výše uvedeném projektu. Podle textu uzavřené smlouvy má být rozsah plnění pro další roky vždy do 31. 03. následujícího kalendářního roku konkretizován dodatkem ke smlouvě. Projekt byl realizován v letech 2004 - 2015. Celková výše nákladův roce 2004 tvořených zakoupením sběrových nádob a jejich distribucí obcím, informační kampaně o třídění a recyklaci komunálních odpadů byla 3, 5 mil. Kč a byla plně hrazena firmou EKO-KOM, a.s. </t>
  </si>
  <si>
    <t>Celková výše nákladů v roce 2005 byla 4,5 mil Kč.Z toho příspěvek firmy EKO-KOM, a.s. byl ve výši 4 mil. Kč. Celková výše nákladů v roce 2006 až 2009 byla shodně 5,2 mil Kč. Z toho příspěvek firmy EKO-KOM, a.s. byl ve výši 4,2 mil. Kč. V roce 2010 byly celkové náklady projektu 4 mil. Kč. Z tohospoluúčast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Podle informací zástupců firmy EKO-KOM, a.s., je předpoklad, že v roce 2015 budou z její strany na realizace projektu opětovně poskytnuty finanční prostředky. Vzhledem ke skutečnosti, že realizace tohoto projektu je pro kraj a zejména obce na území kraje velice výhodná (doposud bylo pro obce nakoupeno 3145 kontejnerů na separovaný sběr odpadu), je navrhovánopro rok 2016 spolufinancování projektu ze strany kraje ve výši 700 tis. Kč</t>
  </si>
  <si>
    <t>1. Poradenství, analýzy a studie</t>
  </si>
  <si>
    <t xml:space="preserve">Zastupitelstvo Olomouckého kraje usnesením UZ/10/26/2014 ze dne 11.04.2014 schválilo členství Olomouckého kraje v zájmovém spolku měst, obcí a mikroregionů s názvem "Odpady OK, z.s." za účelem společného řešení problematiky nakládání s komunálním odpadem. Dle důvodové zprávy je finanční příspěvek Olomouckého kraje na chod spolku 100 tis. Kč ročně. </t>
  </si>
  <si>
    <t>1. LPS při Fakultní nemocnici Olomouc, dětská 2 000 tis. Kč, dospělá 2 000 tis. Kč, zubní 2000 tis. Kč = 6 000 tis. Kč. Předpokládá se navýšení za každou tuto službu (dospělí, dětská, stomatologie) o 1 mil. Kč
2. Středomoravská nemocniční a.s., dětská a dospělá LPS - 6 264 tis. Kč
3. LPS při Nemocnici Hranice a.s., dětská LPS - 333 tis.Kč
4. Zubní LPS při Nemocnici Hranice, a.s., dětská LPS - 341 tis.Kč</t>
  </si>
  <si>
    <t xml:space="preserve">§ 3541, seskupení pol. 52 - Neinvestiční transfery soukromoprávním subjektům </t>
  </si>
  <si>
    <t>Dotační program Olomouckého kraje pro oblast protigrogové prevence pro rok 2016</t>
  </si>
  <si>
    <t xml:space="preserve">Dotace na financování protidrogové prevence oběcně prospěšným společnostem </t>
  </si>
  <si>
    <t xml:space="preserve">§ 3543, seskupení pol. 52 - Neinvestiční transfery soukromoprávním subjektům </t>
  </si>
  <si>
    <t xml:space="preserve">Program na podporu zdraví a zdravého životního stylu </t>
  </si>
  <si>
    <t xml:space="preserve">§ 3544, seskupení pol. 53 - Neinvestiční transfery veřejnoprávním subjektům a mezi peněžními fondy téhož subjektu </t>
  </si>
  <si>
    <t xml:space="preserve">Neinvestiční transfery státnímu rozpočtu </t>
  </si>
  <si>
    <t>Finanční dar v rámci dlouhodobého projektu program Zdraví 2020</t>
  </si>
  <si>
    <t xml:space="preserve">§ 3592, seskupení pol. 52 - Neinvestiční transfery soukromoprávním subjektům </t>
  </si>
  <si>
    <t>Dotační program Olomouckého kraje pro oblast zdravotnictví pro rok 2016</t>
  </si>
  <si>
    <t>1. Služby pro výkon státní správy v oblasti výběrových řízeních zdravotnických zařízení dle zákona č. 48/1997 Sb.</t>
  </si>
  <si>
    <t xml:space="preserve">2. Úhrada nákladů za likvidaci nepoužitelných léčiv dle zákona č. 378/2007 Sb., § 89 o léčivech </t>
  </si>
  <si>
    <t xml:space="preserve">3. Úhrada nákladů na očkování proti TBC, kalmetizace dle zákona č. 258/2000 Sb., § 45 o ochraně veřejného zdraví </t>
  </si>
  <si>
    <t xml:space="preserve">§ 3599, seskupení pol. 52 - Neinvestiční transfery soukromoprávním subjektům </t>
  </si>
  <si>
    <t xml:space="preserve">1. Program na podporu zdraví a zdravého životního stylu </t>
  </si>
  <si>
    <t xml:space="preserve">Kraje v samostatné působnosti zabezpečují podle ustanovení § 4 zákona č. 274/2001 Sb., o vodovodech a kanalizacích pro veřejnou potřebu a o změně některých zákonů ve znění pozdějších předpisů, (dále jen zákon o vodovodech a kanalizacích) zpracování a schvalování plánu rozvoje vodovodů a kanalizací.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Navržená koncepce musí obsahovat řešení vztahů k plánu rozvoje vodovodů a kanalizací pro sousedící území. Plán rozvoje vodovodů a kanalizací je podkladem pro zpracování politiky územního rozvoje a územně plánovací dokumentace a plánu dílčího povodí, pro činnost vodoprávního úřadu, stavebního úřadu a pro činnost obce a kraje v samostatné i přenesené působnosti. Osvědčení souladu s Plánem rozvoje vodovodů a kanalizací je nezbytným podkladem k žádostem obcí o poskytnutí dotací z dotačních titulů spolufinancovaných z EU a z národních programů. 
 </t>
  </si>
  <si>
    <t xml:space="preserve">PRVKOK byl zpracován v období 2002 - 2004 na dobu 10 let a následně byl schválen usnesením ROK č. UR/83/47/2004 dne 26.8.2004. Podle ustanovení § 4 odst. 6 zákona o vodovodech a kanalizacích, pokud po schválení plánu rozvoje vodovodů a kanalizací došlo ke změně podmínek, za nichž byl plán rozvoje vodovodů a kanalizací schválen, zpracuje a schválí kraj změnu a aktualizaci plánu rozvoje vodovodů a kanalizací. Aktualizace  PRVKOK byly provedeny v letech 2007, 2009, 2010, 2011, 2012, 2014 a poslední v roce 2015. Novela zákona o vodovodech a kanalizacích a novela prováděcí vyhlášky č. 428/2001 Sb., stanovila nové požadavky na PRVKOK a jeho aktualizace a to vzhledem k pokračující elektronizaci státní správy. S ohledem na tyto požadavky a jíž nevyhovující stav stávajícího PRVKOK, zejména jeho mapové části, která již neozbrazuje aktuální stav v zásobování pitnou vodou a odkanalizování a číštění odpadních vod na území kraje, je nutno tento  koncepční materiál přepracovat.  K 1.1.2016 vzniknou na území OK nové obce vyčleněním z VÚ Libavá - Město Libavá, Kozlov a Luboměř nad Strážnou, které nejsou ve stávajícím PRVKOKu zahrnuty a je nutno je tam doplnit. Bez souladu stímto zásadním koncepčním materiálem nelže žádat o dotace v oblasti vodohospodářské infrastruktury. </t>
  </si>
  <si>
    <t xml:space="preserve">§ 3429, seskupení pol. 52 - Neinvestiční transfery soukromoprávním subjektům </t>
  </si>
  <si>
    <t>b) Podpora aktivit přispívajících k zachování nebo zlepšení různorodosti přírody a krajiny</t>
  </si>
  <si>
    <t xml:space="preserve">c) Podpora činnosti záchranných stanic pro handicapované živočichy </t>
  </si>
  <si>
    <t xml:space="preserve">d) Podpora zájmových spolků a organizací předmětem, jejichž činnosti je oblast životního prostředí a zemědělství </t>
  </si>
  <si>
    <t xml:space="preserve">2. Úhrada nákladů spojených s tvorbou materiálp k problematice ochrany přírody - zajišťování ekologické výchovy a vzdělávání - přenesená působnost - § 77a odst. 4 písm. w) zákona č. 114/1992 Sb.). </t>
  </si>
  <si>
    <t>1. Úhrada nákladů na zajištění péče o zvláště chráněná území - přírodní rezervace, přírodní památky - celkem 102 území. Kraje zajišťují péči o tato zvláště chráněná území v přenesené působnosti kraje (ust. § 77a odst. 2 zákona č. 114/1992 Sb.). V roce 2016 bude nutno zajistit péči o území nově vyhlášená v rámci soustavy Natura 2000.</t>
  </si>
  <si>
    <t>Dotace Policii ČR, Krajskému ředitelství Olomouc - pořízení speciálního vozidla</t>
  </si>
  <si>
    <t>Dotace bude určena na pořízení speciálního vozidla, které bude vybaveno mimo jiné silničními vahami, speciální výpočetní technikou a nezávislým zdrojem napájení. Tím dojde k zefektivnění kontroly dodržování zákona č. 111/194 Sb., o silniční dopravě - doby řízení, bezpečnostních přestávek, doby odpočinku, neoprávněné manipulace se záznamovým zařízením, kontroly technického stavu vozidel, včetně kontroly upevňování přepravovaného nákladu a kontroly vozidel přepravujících nebezpečné věci (dle dohody ADR). Na základě veřejné zakázky uskutečněné v roce 2015 byl vybrán dodavatel speciálního vozidla - firma Hagemann, a.s. Ostrava. Smlouva uzavřena v roce 2015 - 2015/02712/ODSH/DSM.</t>
  </si>
  <si>
    <t>Nákup hardware (pracovní stanice, notebooky, monitory, grafické stanice, tablety, tiskárny, skenery, čtečky čárových kódů, zálohovací pásky, komponenty serverů a další obdobný sortiment) s finančním omezením do 40 000,- Kč. Správa, instalace systémových softwarů, instalace bezpečnostních softwarů, nastavení konfigurace pro jednotlivé agendy, nastavení konfigurace uživatelů.</t>
  </si>
  <si>
    <t>Pracovníci OIT zajišťují nákup materiálu pro opravy serverů, patrových přepínačů, záložních zdrojů, diskových polí a ostatních zařízení.</t>
  </si>
  <si>
    <t>1. 2015/00128/OIT/DSM – JANUS spol. s r.o. – 1 159 000,- Kč</t>
  </si>
  <si>
    <t>Pracovníci OIT zajišťují správu a údržbu uživatelů, nastavení serverů pro tisk, správa databázových serverů a tiskových front.</t>
  </si>
  <si>
    <t>2. 2012/01450/OIT/DSM – Metropolitní síť Olomouc s.r.o. – 769 416,- Kč</t>
  </si>
  <si>
    <t>Pracovníci OIT zajišťují správu a údržbu koncových zařízení, kontrolu jejich funkčnosti, zabezpečení přenosů.</t>
  </si>
  <si>
    <t>Pracovníci OIT zajišťují:</t>
  </si>
  <si>
    <t>eGovernment – provozní fáze - technologické centrum, vnitřní integrace, datové sklady, krajská digitální spisovna, digitální mapa veřejné správy.</t>
  </si>
  <si>
    <t>6. CHAPS, s.r.o. 2009/02927/OIT/DSM 52 112,-</t>
  </si>
  <si>
    <t>7. Inisoft, s.r.o. 2004/0283/OIT/DSM 76 230,-</t>
  </si>
  <si>
    <t>Odbornou činnost při správě klíčových databází úřadu – pravidelná kontrola správného fungování databází, statistika rychlosti databází, optimalizaci databází, kontrola záloh, tvorba nových databází, apod.</t>
  </si>
  <si>
    <t>Nápravu zjištěných problémů, ladění databází dle výstupů dodavatele, dále zajišťují vzdálené on line připojení dodavatele pro jeho aktivity.</t>
  </si>
  <si>
    <t>13. Software 602, a.s. 2010/00099/OIT/DSM 96 800,-</t>
  </si>
  <si>
    <t>14. Gordion s.r.o. 2012/02404/OIT/DSM 13 177,-</t>
  </si>
  <si>
    <t>15. TESCO SW, a.s. 2007/0434/OIT/DSM 203 280,-</t>
  </si>
  <si>
    <t>16. Wolters Kluwer ČR, a.s. 2006/1298/OIT/DSM 370 245,-</t>
  </si>
  <si>
    <t>Instalace nových verzí, administraci SW (především nových uživatelů) - přístupy do SW, technickou i metodickou podporu pro uživatele KÚOK, především pro odbor KŘ a OSR jako obsahového garanta tohoto SW. Zajišťují kontrolu a správnost vznikajících dat a kontrolují správnost záloh dat. Dále zajišťují kontrolu správného fungování SW.</t>
  </si>
  <si>
    <t>Administraci SW (především nových uživatelů) - přístupy do SW, technickou i metodickou podporu pro uživatele KÚOK. Zajišťují kontrolu a správnost vznikajících dat a kontrolují správnost záloh dat. Dále zajišťují kontrolu správného fungování SW.</t>
  </si>
  <si>
    <t>Instalace nových verzí, administraci SW (především nových uživatelů) - přístupy do SW, technickou i metodickou podporu pro uživatele KÚOK. Zajišťují kontrolu a správnost vznikajících dat a kontrolují správnost záloh dat. Dále zajišťují kontrolu správného fungování SW a funkci formulářů a jejich work-flow.</t>
  </si>
  <si>
    <t>Instalace nových verzí, administraci SW (především nových uživatelů) - přístupy do SW, technickou i metodickou podporu pro uživatele KÚOK, především pro odbor OŠMT jako obsahového garanta tohoto SW. Zajišťují kontrolu a správnost vznikajících dat a kontrolují správnost záloh dat. Dále zajišťují kontrolu správného fungování SW.</t>
  </si>
  <si>
    <t>Instalace nových verzí, administraci SW (především nových uživatelů) - přístupy do SW, technickou i metodickou podporu pro uživatele KÚOK, především pro odbor OSV jako obsahového garanta tohoto SW. Zajišťují kontrolu a správnost vznikajících dat a kontrolují správnost záloh dat. Dále zajišťují kontrolu správného fungování SW.</t>
  </si>
  <si>
    <t>Instalace nových verzí, administraci SW (především nových uživatelů) - přístupy do SW, technickou i metodickou podporu pro uživatele KÚOK, především pro OŽPZ. Zajišťují kontrolu a správnost vznikajících dat a kontrolují správnost záloh dat. Dále zajišťují kontrolu správného fungování SW.</t>
  </si>
  <si>
    <t>Instalace nových verzí, administraci SW (především nových uživatelů) - přístupy do SW, technickou i metodickou podporu pro uživatele KÚOK, především OŽPZ. Zajišťují kontrolu a správnost vznikajících dat a kontrolují správnost záloh dat. Dále zajišťují kontrolu správného fungování SW.</t>
  </si>
  <si>
    <t>Instalace nových verzí, administraci SW (především nových uživatelů) - přístupy do SW, technickou i metodickou podporu pro uživatele KÚOK, především pro odbor ODSH jako obsahového garanta tohoto SW. Dále zajišťují kontrolu správného fungování SW.</t>
  </si>
  <si>
    <t>Instalace nových verzí, administraci SW (především nových uživatelů) - přístupy do SW, technickou i metodickou podporu pro uživatele KÚOK. Zajišťují kontrolu a správnost vznikajících dat a kontrolují správnost záloh dat. Dále zajišťují kontrolu správného fungování SW. Provádějí základní programátorské činnosti (tvorba skriptů, sestav, statistik, apod.)</t>
  </si>
  <si>
    <t>Instalace nových verzí, administraci SW (především nových uživatelů) - přístupy do SW, technickou i metodickou podporu pro uživatele KÚOK, především pro odbor KŘ jako obsahového garanta tohoto SW. Zajišťují kontrolu a správnost vznikajících dat a kontrolují správnost záloh dat. Dále zajišťují kontrolu správného fungování SW.</t>
  </si>
  <si>
    <t>Instalace a zprovozňování nových verzí, administraci SW (především nových uživatelů) - přístupy do SW, technickou i metodickou podporu pro uživatele KÚOK. Spolupracuje s dodavatelem na rozvojových aktivitách SW a na aktivitách směřujících k udržitelnosti SW dle požadavků KÚOK olomouckého kraje. Zajišťují kontrolu a správnost vznikajících dat a kontrolují správnost záloh dat. Dále zajišťují kontrolu správného fungování SW. Řeší bezpečnost systému,nové požadavky na virtuální servery, správu licencí a podpor, infrastrukturu, komunikace, napojení na ostatní sítě, sledování a dohled technických prostředků, sledování zatížení sítě, antivirovou a antispamovou ochranu, certifikáty a další. Správu aplikace, řízení přístupů uživatelů k informačním systémům, správa externích subjetků, přidělování a definice uživatelských rolí, nastavování propojení IDM na personální systém a Active direktory - vnitřní správu uživatelských účtů. Portál PO - návrh řešení, řízení nasazení systému, správa a podpora interních i externích uživatelů, školení uživatelů portálu. Portál majetku - správa uživatelů, oprávnění, systémová nastavení.</t>
  </si>
  <si>
    <t>Instalace nových verzí, administraci SW (především nových uživatelů) - přístupy do SW, technickou i metodickou podporu pro uživatele KÚOK.</t>
  </si>
  <si>
    <t>Instalace nových verzí, administraci SW (především nových uživatelů) - přístupy do SW, technickou i metodickou podporu pro uživatele KÚOK, především pro odbor KŘ jako obsahového garanta tohoto SW.</t>
  </si>
  <si>
    <t>Instalace nových verzí administraci SW (především nových uživatelů) - přístupy do SW, technickou i metodickou podporu pro uživatele KÚOK. Dále zajišťují kontrolu správného fungování SW. Zajišťují kontrolu správného zálohování vznikajících dat.</t>
  </si>
  <si>
    <t>17. Yamaco Software 2003/1108/OIT/DSM 52 030,-</t>
  </si>
  <si>
    <t>Instalaci SW.</t>
  </si>
  <si>
    <t>Jedná se poradenskou, konzultační a přípravní činnost v rámci přípravy a nasazování GIS projektů na které spolupracují pracovníci OIT a ostatních odborů (OSV, OŽPZ).</t>
  </si>
  <si>
    <t>19. Milan Jindáček 2013/00907/OIT/DSM 209 088,-</t>
  </si>
  <si>
    <t>20. T-MAPY spol. s r.o. 2007/2190/OIT/DSM 30 855,-</t>
  </si>
  <si>
    <t>21. Central European Data Ag. 2006/0042/OIT/DSM 64 500,-</t>
  </si>
  <si>
    <t>1x ročně dodá soubory aktualizovaných vektorových dat. Upgrade a update (dodává aktualizace SW - zajištění legislativy, apod.), řeší případné chyby v SW u nových verzí, nabízí odborné služby nad rámec smlouvy (rozvojové aktivity) dle ceníku služeb pro KÚOK.</t>
  </si>
  <si>
    <t>Nahrátí do systému GIS (do geodatabáze) a přípravu jejich vizualizace pro použití v projektech GIS. Současně touto licencí je pokrytí užití StreetNeu na dispečinku Zdravotnické záchranné služby Olomouckého kraje.</t>
  </si>
  <si>
    <t>Nejnovější verzi SW, opravné balíčky a záplaty chyb v SW, lokalizační balíčky (počeštění uživatelského rozhraní). Podporu vývojářů a techniků při instalaci a zprovoznění programového vybavení.</t>
  </si>
  <si>
    <t>Instalaci SW, opravných balíčků, lokalizace.</t>
  </si>
  <si>
    <t>Nejnovější verzi SW, firmware, opravné balíčky a záplaty chyb. Podporu techniků při instalaci a zprovoznění programového vybavení.</t>
  </si>
  <si>
    <t xml:space="preserve">Pracovníci OIT zajišťují: </t>
  </si>
  <si>
    <t>Návrhy infrastruktury, směrování datování datových toků mezi servery, návrhy zabezpečení serverů.</t>
  </si>
  <si>
    <t>24. 2012/03827/OIT/DSM - SoftwareONE Czech Republic s.r.o. – 2 515 861,- Kč</t>
  </si>
  <si>
    <t>Správa a platnost licencí, distribuci na koncové uživatele.</t>
  </si>
  <si>
    <t>25. 2005/0292/OIT/DSM – Consulting 4U, s.r.o. – 298 666,- Kč</t>
  </si>
  <si>
    <t>26. 2007/2329/OIT/DSM – Consulting 4U, s.r.o. – 174 240,- Kč</t>
  </si>
  <si>
    <t xml:space="preserve">Pracovníci OIT: </t>
  </si>
  <si>
    <t>Zajišťují správu a údržbu hardwaru, zálohování dat, správu náhradních zdrojů.</t>
  </si>
  <si>
    <t>Konfiguraci a správu uživatelských dat.</t>
  </si>
  <si>
    <t>Kevis - Krajský evidenční systém.</t>
  </si>
  <si>
    <t>Základní funkčnost, opravy zdrojových kódů při poruše aplikace, nové verze, podpora.</t>
  </si>
  <si>
    <t>Vytváření evidencí podle požadavků jednotlivých odborů včetně výstupních sestav, celková správa aplikace, řízení oprávnění k jednotlivým evidencím.</t>
  </si>
  <si>
    <t>29. 2012/00566/OIT/DSM – Inflex, s. r.o. – 58 897,- Kč</t>
  </si>
  <si>
    <t>IntraDoc - Systém pro přípravu materiálů pro Radu a Zastupitelstvo Olomouckého kraje. Systém pro přípravu materiálů na schůze vedení a vedoucích odborů Krajského úřadu Olomouckého kraje.</t>
  </si>
  <si>
    <t>Zajištění funkčnosti aplikace.</t>
  </si>
  <si>
    <t>Správa uživatelů a jejich oprávnění.</t>
  </si>
  <si>
    <t>27. 2014/00160/OIT/DSM – IBM Česká republika, spol. s r.o. – 215 776,- Kč</t>
  </si>
  <si>
    <t>Clix - Registr oznámení, aplikace na podporu zákona č. 159/2006 Sb., o střetu zájmů</t>
  </si>
  <si>
    <t>Zajištění funkčnosti aplikace, instalace.</t>
  </si>
  <si>
    <t>Správa uživatelů, podpora uživatelů.</t>
  </si>
  <si>
    <t>30. 2010/1860/OIT/DSM – BMI SYSTEM CZECH, a.s. – 30 000,- Kč</t>
  </si>
  <si>
    <t>OSR - Úprava odkazů - 30 000,- Kč</t>
  </si>
  <si>
    <t>OSR - Optimalizace a zvýšení funkčnosti 272 250,- Kč</t>
  </si>
  <si>
    <t>OSR - Aktualizace datového modelu - 420 000,- Kč</t>
  </si>
  <si>
    <t>OTH - Rozvoj IS IntraDoc - 260 000,- Kč</t>
  </si>
  <si>
    <t>OTH - Přepracování webu - 60 000,- Kč</t>
  </si>
  <si>
    <t>OKŘ - Rozšíření IS personalistika - 70 000,- Kč</t>
  </si>
  <si>
    <t>18. Foresta SG, a.s. 2008/0730/OIT/DSM 38 720,-</t>
  </si>
  <si>
    <t>23. 2003/0984/OIT/DSM/1 – ICZ, a.s. – 279 516,- Kč</t>
  </si>
  <si>
    <t>28. 2014/00186/OIT/DSM – Marbes consulting s.r.o. – 97 492,- Kč</t>
  </si>
  <si>
    <t>Nákup služeb nezařazených do položky 5168, nákup serverových certifikátů k zajištění bezpečnosti webových prezentací.</t>
  </si>
  <si>
    <t>Pracovníci OIT zajišťují správu, instalace systémových softwarů, instalace bezpečnostních softwarů, nastavení konfigurací pro jednotlivé agendy, nastavení konfigurací uživatelů, zálohování a obnovu dat na opravených zařízeních.</t>
  </si>
  <si>
    <t>Činnosti generující náklady nepokryté smlouvami</t>
  </si>
  <si>
    <t>Správa systému zálohování a archivace uživatelských dat uložených na serverech a diskových polích</t>
  </si>
  <si>
    <t>Správa aktivních prvků sítě LAN</t>
  </si>
  <si>
    <t>Správa systému elektronické pošty a její zabezpečení před spamem, malwarem</t>
  </si>
  <si>
    <t>Problematika bezpečností sítě (firewall, proxy server, demilitarizovaná zóna, antivirový systém)</t>
  </si>
  <si>
    <t>Správa bezpečnostní politiky informačních systémů</t>
  </si>
  <si>
    <t>Správa pracovních stanic</t>
  </si>
  <si>
    <t>Správa Active Directory (databáze všech objektů v počítačové síti - uživatelů, serverů, pracovních stanic, tiskáren, síťových prvků) a IDM</t>
  </si>
  <si>
    <t>Správa videokonferenčního systému</t>
  </si>
  <si>
    <t>Spravuje snímačů docházky</t>
  </si>
  <si>
    <t>Správa technologického centra (administrátorské činnosti, virtuální privátní sítě pro přístup do technologického centra, databázové servery, konfigurační databáze, napájení …)</t>
  </si>
  <si>
    <t>MS Office - kancelářský balík</t>
  </si>
  <si>
    <t>Intranet</t>
  </si>
  <si>
    <t>Portál PO - veřejná část - vytvoření vlastní aplikace podle požadavků odborů, zajištění publikace pro veřejnost, správa uživatelů, podpora</t>
  </si>
  <si>
    <t>TCOK - webová prezentace projektu Rozvoj služeb eGovernmentu v Olomouckém kraji</t>
  </si>
  <si>
    <t>Správa licencí</t>
  </si>
  <si>
    <t>Kybernetická bezpečnost</t>
  </si>
  <si>
    <t>Správa certifikátů, digitálních podpisů, časových razítek, zabezpečení webových prezentací (https, DNSSEC, apod.)</t>
  </si>
  <si>
    <t>Katalog služeb, konfigurační databáze</t>
  </si>
  <si>
    <t>Neplánované aktivity - provozní poplatky za nově realizované projekty odborů (příklady z roku 2015: komunikace ZZSOK x nemocnice, elektronické učebnice, formulářové řešení IBM, rozvoj webu nad standardní platby, nákup nových modulů ERP (rozklikávací rozpočet, zveřejňování smluv, ...)</t>
  </si>
  <si>
    <t>Neinvestiční transfery soukromoprávním subjektům</t>
  </si>
  <si>
    <t>§ 3311, seskupení pol. 52 - Neinvestiční transfery soukromoprávním subjektům</t>
  </si>
  <si>
    <t>Neinvestiční transfery nefinančním podnikatelským subjektům - právnickým osobám</t>
  </si>
  <si>
    <t>Dotace profesionálním kulturním organizacím zajišťujícím představení veřejnosti žijící mimo jejich sídlo (ÚZ 200)</t>
  </si>
  <si>
    <t>Neinvestiční transfery obcím</t>
  </si>
  <si>
    <t>Neinvestiční transfery veřejným rozpočtům územní úrovně</t>
  </si>
  <si>
    <t>§ 3311, seskupení pol. 53 - Neinvestiční transfery veřejným rozpočtům územní úrovně</t>
  </si>
  <si>
    <t>§ 3314, seskupení pol. 53 - Neinvestiční transfery veřejným rozpočtům územní úrovně</t>
  </si>
  <si>
    <t>Dotace podle zákona č. 257/2001 Sb. (knihovní zákon) (ÚZ 204)</t>
  </si>
  <si>
    <t>§ 3315, seskupení pol. 53 - Neinvestiční transfery veřejným rozpočtům územní úrovně</t>
  </si>
  <si>
    <t>Neinvestiční transfery cizím příspěvkovým organizacím</t>
  </si>
  <si>
    <t>Dotace poskytnuté z titulu plnění závazku Olomouckého kraje (ÚZ 016)</t>
  </si>
  <si>
    <t>§ 3319, seskupení pol. 52 - Neinvestiční transfery soukromoprávním subjektům</t>
  </si>
  <si>
    <t>Neinvestiční transfery spolkům</t>
  </si>
  <si>
    <r>
      <t xml:space="preserve">1. Dotační program </t>
    </r>
    <r>
      <rPr>
        <b/>
        <sz val="11"/>
        <color theme="1"/>
        <rFont val="Arial"/>
        <family val="2"/>
        <charset val="238"/>
      </rPr>
      <t>"Program památkové péče v Olomouckém kraji"</t>
    </r>
    <r>
      <rPr>
        <sz val="11"/>
        <color theme="1"/>
        <rFont val="Arial"/>
        <family val="2"/>
        <charset val="238"/>
      </rPr>
      <t xml:space="preserve"> se 2 dotačními tituly:
a. Obnova kulturních památek (12 mil. Kč)
b. Obnova staveb drobné akrchitektury místního významu (3 mil. Kč)                                                                                                                                                                                                                                  2. Dotační program "Program podpory kultury v Olomouckém kraji" se 2 dotačními tituly:
a. Podpora kulturních aktivit (22 mil. Kč)
b. Víceletá podpora významných kulturních akcí (11 mil. Kč)</t>
    </r>
  </si>
  <si>
    <t>§ 2299, seskupení pol. 61 - Investiční nákupy a související výdaje</t>
  </si>
  <si>
    <t>Dopravní prostředky</t>
  </si>
  <si>
    <t>22. ARCDATA cca 400 000,- (každý rok objednávkou) 400 000,-</t>
  </si>
  <si>
    <t>OPŘPO - Energetický management - 250 000,- Kč</t>
  </si>
  <si>
    <t>OPŘPO - Rozvoj portálu - 100 000,- Kč</t>
  </si>
  <si>
    <t>OPŘPO - Údržba a správa webserveru - 50 000,- Kč</t>
  </si>
  <si>
    <t>OPŘPO - Technická správa nákupního systému - 327 000,- Kč</t>
  </si>
  <si>
    <t>OPŘPO - Datové tržiště Ekonomika - 200 000,- Kč</t>
  </si>
  <si>
    <t>OPŘPO - Geografická data PO - 126 000,- Kč</t>
  </si>
  <si>
    <t>OPŘPO - Datové tržiště kultura - 200 000,- Kč</t>
  </si>
  <si>
    <t>OPŘPO - Datové tržiště sociálka - 200 000,- Kč</t>
  </si>
  <si>
    <t>OPŘPO - Datové tržiště majetek - 200 000,- Kč</t>
  </si>
  <si>
    <t xml:space="preserve">§ 3311, seskupení pol. 52 - Neinvestiční transfery soukromoprávním subjektům </t>
  </si>
  <si>
    <t xml:space="preserve">§ 3314, seskupení pol. 53 - Neinvestiční transfery veřejnoprávním subjektům a mezi peněžními fondy téhož subjektu </t>
  </si>
  <si>
    <t>Dotace podle zákona č. 257/2001 Sb., (knihovní zákon)</t>
  </si>
  <si>
    <t xml:space="preserve">§ 3315, seskupení pol. 53 - Neinvestiční transfery veřejnoprávním subjektům a mezi peněžními fondy téhož subjektu </t>
  </si>
  <si>
    <t xml:space="preserve">Dotace poskytovaná z titulu plnění závazku Olomouckého kraje - Muzeum umění Olomouc </t>
  </si>
  <si>
    <t xml:space="preserve">§ 3319, seskupení pol. 52 - Neinvestiční transfery soukromoprávním subjektům </t>
  </si>
  <si>
    <t>Dotační tituly:  Obnova kulturních památek</t>
  </si>
  <si>
    <t xml:space="preserve">         Obnova staveb drobné architektury místního významu</t>
  </si>
  <si>
    <t xml:space="preserve">Program podpory kultury v Olomouckém kraji </t>
  </si>
  <si>
    <t xml:space="preserve">Dotační tituly: Podpora kulturních aktivit </t>
  </si>
  <si>
    <t xml:space="preserve">        Víceletá podpora významných kulturních akcí </t>
  </si>
  <si>
    <t xml:space="preserve">Zajištění schůze Krajské epidemiologické komise Olomouckého kraje </t>
  </si>
  <si>
    <t xml:space="preserve">Rekapitulace: </t>
  </si>
  <si>
    <t xml:space="preserve">Výdaje odboru </t>
  </si>
  <si>
    <t>Dotační tituly</t>
  </si>
  <si>
    <t>5=4/2</t>
  </si>
  <si>
    <t>z toho: výdaje odboru</t>
  </si>
  <si>
    <t xml:space="preserve">            dotační tituly</t>
  </si>
  <si>
    <t>Neinvestiční půjčené prostředky podnikatelským subjektům</t>
  </si>
  <si>
    <r>
      <rPr>
        <b/>
        <i/>
        <sz val="11"/>
        <color theme="1"/>
        <rFont val="Arial"/>
        <family val="2"/>
        <charset val="238"/>
      </rPr>
      <t>1. Metodická činnost - 5 tis.Kč</t>
    </r>
    <r>
      <rPr>
        <sz val="11"/>
        <color theme="1"/>
        <rFont val="Arial"/>
        <family val="2"/>
        <charset val="238"/>
      </rPr>
      <t xml:space="preserve">
Podle ustanovení § 28 odst. 1 zák. č. 20/1987 Sb., metodicky řídí krajský úřad výkon státní památkové péče v kraji. Povinnost zajišťovat  metodickou činnost v oblasti kultury vyplývá především z ustanovení § 1,odst. 3 a § 14, odst. 2 zákona č. 129/2000 Sb., o krajích.  Požadovaná finanční částka bude použita na úhradu činnosti lektorů a vypracování metodických materiálů. Metodická činnost bude  výrazně zaměřena na problematiku možnosti získat pro akce v oblasti kultury a památkové péče zdroje z fondu EU.  
</t>
    </r>
  </si>
  <si>
    <r>
      <rPr>
        <b/>
        <i/>
        <sz val="11"/>
        <color theme="1"/>
        <rFont val="Arial"/>
        <family val="2"/>
        <charset val="238"/>
      </rPr>
      <t>2. Inzerce - 70 tis.Kč</t>
    </r>
    <r>
      <rPr>
        <sz val="11"/>
        <color theme="1"/>
        <rFont val="Arial"/>
        <family val="2"/>
        <charset val="238"/>
      </rPr>
      <t xml:space="preserve"> 
Tato částka je stanovena pro financování výběrových řízení, které jsou plánovány v roce 2016. 
</t>
    </r>
    <r>
      <rPr>
        <b/>
        <i/>
        <sz val="11"/>
        <color theme="1"/>
        <rFont val="Arial"/>
        <family val="2"/>
        <charset val="238"/>
      </rPr>
      <t xml:space="preserve">
3. Náklady spojené s nákupem ostatních služeb pro zajišťování společných kulturních akcí v rámci činnosti Olomouckého kraje</t>
    </r>
    <r>
      <rPr>
        <sz val="11"/>
        <color theme="1"/>
        <rFont val="Arial"/>
        <family val="2"/>
        <charset val="238"/>
      </rPr>
      <t xml:space="preserve">
 - 66 tis.Kč</t>
    </r>
  </si>
  <si>
    <t>Kurzové rozdíly ve výdajích</t>
  </si>
  <si>
    <t xml:space="preserve">Zahrnuje výdaje za: 
- ubytování zejména zahraničních oficiálních návštěv Olomouckého kraje (pozvaní hosté),  
- za zajištění překladatelských služeb při zahraničních návštěvách včetně překladu písemných materiálů,  
- úhradu průvodcovských služeb při organizaci a zajištění programu oficiálních návštěv kraje,  
- vydání výroční zprávy za rok 2015 (část nákladů se hradí z položky 5139 a část z 5169),  
- úhradu poplatků za rozhlasové a televizní přijímače užívané v rámci kanceláří uvolněnými členy zastupitelstva  
- úhradu podílu za zajištění úklidu budovy (Jeremenkova 40a) - podíl podlahové plochy zaujímané kancelářemi uvolněných členů vedení  a polit. klubů.
Na položce je nárokován i členský poplatek Olomouckého kraje v Československém  ústavu zahraničním - 5 tis. Kč.  </t>
  </si>
  <si>
    <t xml:space="preserve">Dovybavení stálého pracoviště krizového štábu, pracoviště krizového řízení dle požadavků Ministerstva vnitra ČR.  </t>
  </si>
  <si>
    <t>Bohemia Energy entity s.r.o. - měsíční zálohy na dodávku plynu pro pracoviště OSV, Žilinská 7, Olomouc  (ORG 0012009000000)</t>
  </si>
  <si>
    <t>5. V návrhu rozpočtu na rok 2016 je ponechána částka, která bude použita na zajištění prostor na školení, semináře, poskytování metodické pomoci zaměstnancům KÚOK, obcím a příspěvkovým organizacím</t>
  </si>
  <si>
    <t xml:space="preserve">Z této položky jsou hrazeny výdaje na úhradu  provizí realitním kancelářím dle uzavřených smluv o  zprostředkování odprodeje nepotřebných nemovitých věcí, na inzerci záměrů Olomouckého kraje v tisku, na pořízení fotodokumentace, uveřejnění informací o veřejných zakázkách na centrální adrese a výdaje na pořízení kopií geometrických plánů. </t>
  </si>
  <si>
    <t xml:space="preserve">Tato položka zahrnuje výdaje na úhrady daní z nabytí nemotivých věcí, na úhradu daně z nemovitých věcí, a dále výdaje na finanční odvody při úhradě správních poplatků státu. U této položky předpokládáme výdaje v celkové výši 2 800 tis.Kč a vzhledem k tomu, že tyto daně byly v roce 2015 hrazeny z výdajů rozpočtu OE ani u této položky nelze dodržet stanovený limit ve výši 100 % schváleného rozpočtu roku 2015.  </t>
  </si>
  <si>
    <t>Podporu a rady jak správně využívat SW v jeho plné funkčnosti, zdokonalení SW, oprava chyb a dodatky uživatelské dokumentace. V podpoře nejsou zahrnuty úpravy vyvolané změnou dotačních pravidel kraje ani specifické úpravy vyžádané uživatelem.</t>
  </si>
  <si>
    <t>Technická podpora v důsledku změn legislativy, instalace změn a nových verzí na server. V případě nestandartního chování systému, zajišťuje připojení firmy za účelem testování a odstranění závady.</t>
  </si>
  <si>
    <t xml:space="preserve">Dotace na podporu realizace investičních a neivestičních projektů obcí se sídlem v Olomouckém kraji. Návrh podmínek programu bude po projednání v Komisi pro rozvoj venkova a zemědělství předložen orgánům kraje k projednání. </t>
  </si>
  <si>
    <t>c) Zpracování podrobných tématických studií, např. technická infrastruktura</t>
  </si>
  <si>
    <t>a) Povinnost je dána § 56 zákona č. 500/2004 Sb., správní řád, opatřování znaleckých posudků a dle § 30 odst. 1 stavebního zákona -  územní studie pro ověření vybraných problémů v území (např. protipovodňová opatření, brownfields,…)</t>
  </si>
  <si>
    <t>2. Jednání v oblasti snižování nezaměstnanosti v OK a semináře k sociálnímu podnikání</t>
  </si>
  <si>
    <t xml:space="preserve">Zakládací dokumenty (Stanovy, Úmluva) ESÚS byly schváleny ZOK dne 12.6.2014 usnesením č. UZ/11/43/2014. Dle Stanov činí celkový roční členský příspěvek min. 120 000 EUR, z toho podíl OK tvoří 10,88 % (13 056 EUR, tj. 359 040 Kč při kurzu 27,50 Kč/ 1 EUR). Konkrétní výši celkového příspěvku však stanoví valné shromáždění ESÚS. Výše členského příspěvku OK se tedy bude odvíjet od schválené částky valným shromážděním a od aktuálního kurzu, tudíž skutečnou výši členského příspěvku OK nelze nyní přesně vyčíslit. </t>
  </si>
  <si>
    <t xml:space="preserve">Aktualizace Územní energetické koncepce Olomouckého kraje (dále ÚEK) včetně Akčního plánu byla zahájena v roce 2015 výběrem zpracovatele formou VZMR s předpokladem zpracování analytické části koncepce do konce roku 2015. V červenci 2015 není výběr dodavatele dokončen. V návrhu předpokládáme hradit z rozpočtu roku 2016 zbývající podstatnou část ceny zakázky.  Aktualizace ÚEK je prováděna ve smyslu zákona č. 406/2000 Sb., o hospodaření energií a je vyvolána schválením nové Státní energetické koncepce ČR (schváleno dne 18.5.2015 vládou ČR na následujících 25 let). Krajské územní koncepce musí být v souladu s SEK a tento soulad musí být nově potvrzen Ministerstvem průmyslu a obchodu ČR. Provedení výběru zpracovatele ÚEK a úvodní sběr dat schválila ROK svým usnesením č. UR/58/37/2015 ze dne 29.1.2015. </t>
  </si>
  <si>
    <t xml:space="preserve">Na základě dobrých, čtyřletých zkušeností se zajištěním centralizovaných a ekonomicky výhodných služeb preventivní údržby, pravidelných prohlídek a periodických revizí trafostanic v majetku OK schválila ROK svým usnesením č. UR/58/37/2015 ze dne 29.1.2015 provedení výběru poskytovatele a uzavření smlouvy na výše uvedené služby na období 2016-2019. V červenci 2015 není výběr poskytovatele proveden, částka odhadnuta dle předcházejícího období. </t>
  </si>
  <si>
    <t xml:space="preserve">Asktivita navazuje na Vyhledávací stuie rozvoje cyklistické dopravy zpracované v roce 2015 pro území v ITI Olomoucká aglomerace a následně pro území Olomouckého kraje mimo Olomouckou aglomeraci. Dopracováním územní studie a koncepce rozvoje navazujeme na koncepční dokument zpracovaný v roce 2011 pro potřeby řízení rozvoje cyklistické dopravy v Olomouckém kraji z dotací ROP Střední Morava. Předpoklad výběru dodavatele v 1. čtvrtletí 2016. </t>
  </si>
  <si>
    <t xml:space="preserve">Studie vychází z metodiky a prindip HBSC studie, která je mezinárodní výzkumnou studií o zdraví a zdravotním chování dětí a dospívajících. Studie bude využita při aktualizaci strategických dokumentů, pro zdůvodnění zacílení projektů z národních či evropských zdrojů </t>
  </si>
  <si>
    <t>b) Zpracování energetických auditů (aktuální potřeba)</t>
  </si>
  <si>
    <t xml:space="preserve">V prvním čtvrtletí roku 2016 proběhne formou dotazníkového šetření  - Analýza potřeb a aktuálních problémů podnikatelů v Olomouckém kraji. Výsledky šetření budou použity k plánování dalších aktivit v oblasti podpory podnikání a polupráce s partnerskými regiony. Předpoklad vydávání informačních publikací, brožur a letáků zaměřených dle aktuálních požadavků místních samospráv, podnikatelů a vedení kraje (např. dotačních možností pro podnikatele, představení volných průmyslových nemovitostí a brownfieldů v kraji). Předpoklad pravidelné aktualizace krajských databází volných průmyslových nemovitosí, brownfieldů na území kraje, kontaktů neinstituce veřejné správy podporující podnikání. Předpoklad zpracování aktuálních statistik o podnikatelské aktivitě zaměstnanosti v kraji. Zajištění pravidlených setkání zástupců Olomouckého kraje se zástupci jednotlivých ORP věnovaná prezentaci aktivit měst a kraje v oblasti podpory podnikání s cílem vzájemné informovanosti. Pro podnikatele kraje budou uspořádány informační semináře a kulaté stoly se zástupci Olomouckého kraje (dotační poradenství, proexportní poradenství, příprava investic....). Podrobnější rozpracování výše uvedených aktivit bude součástí Plánu aktivit v oblasti podpory podnikání na rok 2016, který bude připraven k projednání v ROK v lednu 2016. </t>
  </si>
  <si>
    <t xml:space="preserve">Schváleno usnesením ROK č. UR/70/46/2007 ze dne 4. 10. 2007. Dne 21. 10. 2007 byly uzavřeny 3 smlouvy o poskytování energetických služeb, včetně dodávky souboru opatření a stavebních prací k realizaci energ.úspor, které přechází do roku 2016. Finanční závazky vyplývající ze splácení dodávky souboru opatření a stavebních prací pro rok 2016 jsou realizovány formou měsíčních splátek.                      ZŠ + DD Zábřeh, S-2007/2476/OSR - 500 tis. Kč        
SOŠ a DM Olomouc, S-2007/2477/OSR - 871 tis. Kč                                                                                                                                                    </t>
  </si>
  <si>
    <t xml:space="preserve">Dotační program: Program památkové péče v Olomouckém kraji </t>
  </si>
  <si>
    <t>Dotační program:</t>
  </si>
  <si>
    <t xml:space="preserve">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2013–2018 a z korespondujícího Krajského plánu primární prevence Olomouckého kraje na léta 2015-2018. </t>
  </si>
  <si>
    <t xml:space="preserve">Finančními prostředky budou realizovány činnosti vyplývající z Akčního plánu EVVO - uspořádání XI. ročníku Krajské konference environmentálního vzdělávání, výchovy a osvěty podpora realizace tradičních a významných akcí regionálního charakteru zaměřených na EVVO (př. Ekologické dny Olomouc aj.) vydání publikace Ekologická výchova Olomouckého kraje realizace akcí lesní pedagogiky v Olomouckém kraji v roce 2015 podpora projektu EKOŠKOLA zajištění realizace seminářů a školení pro pedagogické pracovníky podpora realizace vzdělávacích akcí zaměřených zejména na děti a mládež ve spolupráci s externími subjekty podpora ekologického poradenství finanční podpora soutěží s ekologickou tematikou zajištění služeb v oblasti EVVO, které významně přispívají k naplnění koncepce EVVO. </t>
  </si>
  <si>
    <t xml:space="preserve">Smlouva o dílo a dodatek ke smlouvě č. 2012/03372/OSV/DSM/1- na poskytování služeb v oblasti bezpečnosti a ochrany zdraví při práci, požární ochrany a ochrany život. prostř. pro PO v sociální oblasti zřizované Olomouckým krajem - uzavřená mezi Olomouckým krajem a Vzdělávacím institutem, spol. s r. o., se sídlem Vápenice 2980/7, 796 01 (dle UR/93/11/2012, ze dne 29 .6. 2012 a uzavření dodatku č. 1 ke smlouvě o dílo bylo schváleno usnesením ROK č. UR/64/21/2015 ze dne 2. 4. 2015.). Jedná se o zajištění úkolů a povinností v oblasti bezpečnosti a ochrany zdraví při práci, požární ochrany a ochrany život. prostř. daných platnými práv. předpisy. Stanovená částka pro zajištění úkolů na rok 2016 činí 4 184 tis. Kč. </t>
  </si>
  <si>
    <t xml:space="preserve">Dotační program pro sociální oblast, který obsáhne aktivity dosud podporované v sociální oblasti z Významných projektů, Příspěvků do 25 tis.Kč (s výjimkou podpory rehabilitačních či rekondičních pobytů a preventivního  programu proti bolestem pohybového aparátu) a Přímé podpory významných akcí. Cíl nově navrženého dotačního titulu bude specifikován tak, aby odpovídal dosud podporovaným aktivitám, jejichž realizace vede k sociálnímu začleňování. V dotačním titulu bude stanovena minimální výše dotace 10 tis.Kč, maximální na 400 tis.Kč. </t>
  </si>
  <si>
    <t xml:space="preserve">Náklady spojené se soudním jednáním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</si>
  <si>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Zastupitelstvo Olomouckého kraje schválilo poskytnutí dotace městu Zábřeh na orpavu povrchu krajských komunikací dotčených výstavbou kanalizace ve výši 23,1 mil.Kč. Dotace je rozdělena do dvou plateb. První částka ve výši 10 mil.Kč byla schválena z přebytku hospodaření Olomouckého kraje za rok 2014 a bude vyplacena v roce 2015 a druhá část ve výši 13,1 mil.Kč bude uplatněna v rámci návrhu rozpočtu na rok 2016 - 2015/02586/ODSH/DSM</t>
  </si>
  <si>
    <t xml:space="preserve">Zajištění konzultační, poradenské a právní služby pro potřeby Útvaru interního auditu. Lze rovněž využít pro potřeby analýz, případně studií zpracovaných externími experty. Nejde o duplicitní činnosti s již existující právní a daňovou činností pro Olomoucký kraj.  </t>
  </si>
  <si>
    <t xml:space="preserve">Prostředky rozpočtované na této položce zahrnují náklady na společnou tvorbu propagačních materiálů se sousedními kraji. Pokračování spolupráce mezi moravskými kraji (OK, ZK, MSK a JMK) z let 2005-2015. Uvedená aktivita je součástí Akčního plánu Programu rozvoje cestovního ruchu Olomouckého kraje na obodbí 2014-2020. </t>
  </si>
  <si>
    <t>Prostředky rozpočtované na této položce zahrnují náklady na zpracování strategického dokumentu pro oblast marketingu cestovního ruchu na období 2017 - 2020. Uvedená aktivita vychází z Akčního plánu Programu rozvoje cestovního ruchu Olomouckého kraje na období 2014 - 2020. Dále tato položka zahrnuje náklady na zpracování analýzy stávající mezinárodní spolupráce kraje včetně podkladové studie pro zpracování Koncepce rozvoje zahraniční spolupráce Olomouckého kraje.</t>
  </si>
  <si>
    <t xml:space="preserve">Na této položce jsou zahrnuty náklady na realizaci veletrhů (pronájem prostor a sektorů vč. grafického zpracování, technické přípojky, atd.) a na zajištění roadshow na podporu letní a zimní sezony (cca 20 jednodenních prezentací v ČR, Slovensku a Polsku v místech s větší kumulaci lidí - nákupní centra, nádraží apod.), které v roce 2016 již nemohou být hrazeny z fondů EU, protože cestovní ruch není v novém programovacím období mezi podporovanými aktivitami. Dále je třeba zajistit aktivity, které vychází z nabídek ostatních spolupracujících subjektů ČR, akcí ve spolupráci s moravskými kraji v důležitých zdrojových trzích - ČR, Slovensko, Polsko, Německo, Rakousko, Itálie, východní trhy apod. Na této položce jsou také rozpočtovány akce, mající za cíl zajistit větší propagaci turistického potenciálu Olomouckého kraje (Zahájení cykloturistické sezóny v Olomouckém kraji, Setkání turistických informačních center Olomouckého kraje …) Navrhované akce jsou v souladu s Programovým prohlášením ROK, které si klade za cíl intenzivnější využití turistického potenciálu Olomouckého kraje (např. podporou činnosti turistických informačních center v kraji či nadregionálních akcí cestovního ruchu). Dále je zde zahrnuto zabezpečení aktualizace fotobanky, společných prezentací se statutárním městem Olomouc, sdruženími cestovního ruchu a dle rozhodnutí vedení či pana hejtmana. Uvedené aktivity vychází z Akčního plánu Marketingové studie cestovního ruchu Olomouckého kraje na období 2014 - 2020. </t>
  </si>
  <si>
    <t xml:space="preserve">Uvedená aktivita na podporu domácího cestovního ruchu úspěšně proběhla v letech 2008 až 2015 (vyjma roku 2009). V roce 2015 je předpoklad uskuteční celkem cca 70 zájezdů za účasti cca 2600 seniorů. Náklady Olomouckého kraje v roce 2015 činí 1.209.000,- Kč. Uvedená aktivita je součástí Akčního plánu Programu rozvoje cestovního ruchu Olomouckého kraje na období 2014-2020.        </t>
  </si>
  <si>
    <t xml:space="preserve">Prostředky rozpočtované na této položce zahrnují náklady na členský příspěvek pro sdružení Jeseníky - Sdružení cestovního ruchu na rok 2016. (Vazba na projekt "Projekt organizace cestovního ruchu (destinačního managementu) v Olomouckém kraji" (schváleno usnesením ROK č. UR/25/76/2005 a usnesením ZOK č. UZ/7/56/2005). Uvedená aktivita je součástí Akčního plánu Programu rozvoje cestovního ruchu Olomouckého kraje na období 2014-2020. </t>
  </si>
  <si>
    <t xml:space="preserve">Z této položky je hrazen příspěvek staturánímu městu Olomouc na základě rámcové smlouvy o podpoře činnosti střediska Europe Direct na období 2013-2017 (č. smlouvy 2013/002218/KH/DSB). Na jejím základě jsou každoročně připravovány smlouvy o příspěvku,který činí 350 tis.Kč, tuto částku navrhujeme i pro rok 2016. </t>
  </si>
  <si>
    <t>Prostředky rozpočtované na této položce zahrnují náklady na podporu zkvalitnění služeb turistických informačních center v Olomouckém kraji (800 tis. Kč) - dotační titul, který je součástí dotačního programu "Podpora cestovního ruchu a zahraničních vztahů", je určen na podporu činnosti turistických informačních center v Olomouckém kraji ve vybraných aktivitách jako je např. podpora standardizace, zkvalitňování a rozšiřování informačních služeb v oblasti cestovního ruchu v kraji, rozšíření otevírací doby turistických informačních center v letní turistické sezóně, atd.</t>
  </si>
  <si>
    <t>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t>
  </si>
  <si>
    <t>Prostředky rozpočtované na této položce zahrnují částečně náklady v rámci uzavřené smlouvy č. 2014/01311/OTH/DSM (krajské periodikum) , náklady v rámci publikační a propagační činnosti OK (např. případné přílohy ke krajskému periodiku, inzerce a pod.) a na náklady za komunikační kampaně</t>
  </si>
  <si>
    <t xml:space="preserve">Prostředky rozpočtované na této položce zahrnují náklady jsou alokovány na úhrady pronájmů prostor při akcích Olomouckého kraje pořádaných produkčním oddělením - UZ 351. Jedná se o pronájmy prostor v rámci akcí, jenž přímo pořádá OTH - produkční oddělení - např.  Velikonoční zajíček pro děti, Mikulášská besídka pro děti, Vánoce OK, Ples OK, Sportovec roku, Pedagog roku, Ocenění zasloužilých trenérů, předávání Zlatých křížů, Váleční veteráni apod. Dále pronájmy prostor na Moravské dopravní fórum a konferenci Střední Morava křižovatka dopravních a ekonomických zájmů. </t>
  </si>
  <si>
    <t xml:space="preserve">Prostředky rozpočtované na této položce zahrnují náklady za úhrady pronájmů prostor při akcích realizovaných pro NNO. </t>
  </si>
  <si>
    <t>1. Náklady na organizační zajištění vybraných komisí Rady AKČR</t>
  </si>
  <si>
    <t xml:space="preserve">Položky rozpočtované na této položce zahrnují zejména náklady na organizační zajištění vybraných komisí a jejich pracovních skupin, Rady AKČR, konference samospráv a významné návštěvy v OK (např. ministrů, členů vlády ČR) </t>
  </si>
  <si>
    <t>Prostředky rozpočtované na této položce zahrnují náklady spojené s organizačním zajištěním konferencí, seminářů, veletrhů, kulatých stolů a jiných akcí pořádaných pro NNO</t>
  </si>
  <si>
    <t xml:space="preserve">Prostředky rozpočtované na této položce zahrnují náklady spojené se zajištěním věcných darů v rámci akce Ceny kultury OK Jedná se o předměty od 3000,- Kč předáváných v rámci akcí, jenž přímo pořádá OTH - např. Ceny kultury OK o pořízení těchto předmětů - darů rozhoduje ROK. </t>
  </si>
  <si>
    <t>Dotace na činnosti, akce a projekty hasičů (fyzických osob), spolků a pobočných spolků hasičů Olomouckého kraje 2016</t>
  </si>
  <si>
    <t>Dotace na pořízení, rekonstrukci, opravu požární techniky a nákup věcného vybavení JSDH obcí Olomouckého kraje 2016</t>
  </si>
  <si>
    <t>Výše finančních prostředků na platy zaměstnanců Olomouckého kraje zařazené do KÚOK je navržena ve výši 182 320 tis. Kč pro udržení průměrného platu z roku 2015 při odhadovaném přepočteném stavu zaměstnanců 515 a po odečtu očekávaných refundací ve výši cca 6 000 tis. Kč. Návrh požadavku do rozpočtu vychází ze stavu informací, které jsou známy ke 14. 8. 2015.Nařízením vlády je od 1. 11. 2015 schváleno navýšení platů zaměstnanců o 3%, což znamená navýšení finančních prostředků na této položce cca 4 000 tis. Kč.</t>
  </si>
  <si>
    <t>Dle zákona č. 589/1992 Sb., o pojistném na sociální zabezpečení a příspěvku na státní politiku zaměstnanosti, ve znění pozdějších předpisů (25%).  Nařízením vlády je od 1. 11. 2015 schváleno navýšení platů zaměstnanců o 3%, čímž dochází k navýšení na položce povinného pojistného na sociální zabezpečení o 1 000 tis. Kč.</t>
  </si>
  <si>
    <t>Dle zákona č. 48/1997 Sb., o veřejném zdravotním pojištění a o změně a doplnění některých souvisejících zákonů, ve znění pozdějších předpisů (9%). Nařízením vlády je od 1. 11. 2015 schváleno navýšení platů zaměstnanců o 3%, čímž dochází k navýšení na položce povinného pojistného na veřejné zdravotní pojištění o 360 tis. Kč.</t>
  </si>
  <si>
    <t>Dle vyhlášky č. 125/1993 Sb., kterou se stanoví podmínky a sazby zákonného pojištění odpovědnosti zaměstnavatele za škodu při pracovním úraze nebo nemoci z povolání, ve znění pozdějších předpisů (4,2‰). Nařízením vlády je od 1. 11. 2015 schváleno navýšení platů zaměstnanců o 3%, čímž dochází k navýšení na položce povinného pojistného na úrazové pojištění o 16,8 tis. Kč.</t>
  </si>
  <si>
    <t xml:space="preserve">Pravidla pro čerpání neinvestičních dotací z rozpočtu Olomouckého kraje na činnost, akce a projekty sdružení hasičů Olomouckého kraje pro rok 2016. Tyto finance budou v průběhu roku 2016 poskytnuty příjemcům na základě k tomu určenému dotačnímu titulu. </t>
  </si>
  <si>
    <t xml:space="preserve">Neinvestiční dotace pro Úřad regonální rady regionu soudržnosti Střední Morava na základě Smlouvy o zajištění financování regionálního operačního programu Střední Morava. </t>
  </si>
  <si>
    <t xml:space="preserve">Jedná se o výdaje na úhradu nákladů na bezpečnostní schránky zřízené u Komerční banky, a.s. </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</si>
  <si>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</si>
  <si>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Program na podporu místních produktů 2016</t>
  </si>
  <si>
    <t xml:space="preserve">Dotační tituly: Podpora regionálního značení </t>
  </si>
  <si>
    <t xml:space="preserve">                         Podpora farmářských trhů</t>
  </si>
  <si>
    <t>Program na podporu podnikání 2016</t>
  </si>
  <si>
    <t>Dotační tituly: Podpora soutěží propagujících podnikatele</t>
  </si>
  <si>
    <t xml:space="preserve">                         Podpora poradenství pro podnikatele</t>
  </si>
  <si>
    <t>Dotační tituly: Podpora budování a obnovy infrastruktury obce</t>
  </si>
  <si>
    <t xml:space="preserve">           Podpora zpracování územně plánovací dokumentace</t>
  </si>
  <si>
    <t>Dotace na zajištění přípravy rozvojových projektů obcí a kraje za zvýhodněných podmínek, do max. výše pravidel veřejné podpory de minimis.  Regionální agentura pro rozvoj Střední Moravy (RARSM) dle uzavřené smlouvy 2014/00067/OSR/DSM schválena UR/31/49/2014 ze dne 23.1.2014, která přechází do roku 2016.</t>
  </si>
  <si>
    <t xml:space="preserve">Odbor strategického rozvoje kraje, územního plánování a stavebního řádu  </t>
  </si>
  <si>
    <t>Odbor správní a legislativní  a Krajský živnostenský úřad</t>
  </si>
  <si>
    <t>§ 1019, seskupení pol. 51 - Neinvestiční nákupy a související výdaje</t>
  </si>
  <si>
    <t xml:space="preserve">Olomoucký kraj je spolupořadatelem (2005, 2007, 2009 - 2015) soutěže o nejlepší regionální produkt "Výrobek Olomouckého kraje". Záštitu nad touto soutěží měl doposud vždy jen hejtman Olomuckého kraje. Obdobné soutěže organizují i jiné kraje. Předmětem akce je umožnění prezentace a propagace potravinářských výrobků na území Olomouckého kraje oceněných v soutěži o nejlepší regionální potravinářský produkt "Výrobek Olomouckého kraje". </t>
  </si>
  <si>
    <t>Úhrada nákladů spojených s organizací chovatelských přehlídek pro hodnocení kvality chované a kontrolou ulovené zvěře - § 59 odst. 2 písm. b) zákona č. 449/2001Sb., o myslivosti. V roce 2014 došlo k navýšení počtu oblastí chovu zvěře vymezených krajským úřadem na 12. Úhrada části nákladů spojených s konáním 5.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předchoích ročnících byla účast na této dvoudenní akci cca 3.000 účastníků, zejména dětí. Na zajištění přípravy a průběhu akce se podílí řada subjektů. V roce 2014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</si>
  <si>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 2399, seskupení pol. 51 - Neinvestiční nákupy a související výdaje</t>
  </si>
  <si>
    <t xml:space="preserve">V roce 2014 a 2015 se Olomoucký kraj spolupodílel částkou 250 tis.Kč na financování nákladů na provoz srážecích stanic na přítocích do vodní nádrže Plumlov realizovaných v rámci projektu "Zlepšení jakosti vod a snížení eutrofizace v povodí vodního díla Plumlov". Na úrovni vedení kraje bylo přislíbeno, že se Olomoucký kraj bude na financování provozu srážecích stanic podílet i v roce 2016. </t>
  </si>
  <si>
    <t xml:space="preserve">Program na podporu aktivit v oblasti životního prostředí a zemědělství </t>
  </si>
  <si>
    <t xml:space="preserve">Poradenství, analýzy a studie zpracovávané externími experty a organizacemi pro potřebu zabezpečení výkonu státní správy a samosprávy v oblasti odpadového hospodářství.   </t>
  </si>
  <si>
    <t xml:space="preserve">§ 3729, seskupení pol. 52 - Neinvestiční transfery soukromoprávním subjektům </t>
  </si>
  <si>
    <t xml:space="preserve">Dotační titul: Podpora udržování a zvyšování odborných kompetencí ve zdravotnictví </t>
  </si>
  <si>
    <t>Dotační titul: Podpora ozdravných a rehabilitačních pobytů pro specifické skupiny obyvatel</t>
  </si>
  <si>
    <t xml:space="preserve">                       Podpora preventivních aktivit a výchovy ke zdraví </t>
  </si>
  <si>
    <t xml:space="preserve">                       Podpora udržování a zvyšování odborných kompetencí ve zdravotnictví </t>
  </si>
  <si>
    <t xml:space="preserve">2. Rezerva na individuální dotace v oblasti zdravotnictví </t>
  </si>
  <si>
    <t xml:space="preserve">Rezerva odboru kultury a památkové péče, ze které budou financovány kulturní aktivity na základě individuálních žádostí. </t>
  </si>
  <si>
    <t>V roce 2015 byla schválena Zastupitelstvem Olomouckého kraje dotace ve výši 1 mil. Kč pro obec Čechy pod Kosířem na výstavbu záchytného parkoviště. V ZOK 25.9.2015 byla schválena smlouva s obcí Čechy pod Kosířem na vástavbu záchytného parkoviště číslo 2015/03451/ODSH/DSM.</t>
  </si>
  <si>
    <t xml:space="preserve">4. Střednědobý plán rozvoje sociálních služeb </t>
  </si>
  <si>
    <t>Výdaje této rozpočtové položky tvoří úhrady nákladů za školení, semináře a jazykové vzdělávání absolvované členy Zastupitelstva a Rady Olomouckého kraje. Položka povýšena na základě uzavřených smluvních vztahů v říjnu 2015.</t>
  </si>
  <si>
    <t>Prostředky rozpočtované na této položce zahrnují náklady na dotisk stávajících propagačních materiálů a na propagační předměty pro prezentaci kraje na veletrzích cestovního ruchu. Uvedená aktivita vychází z Akčního plánu Programu rozvoje cestovního ruchu Olomouckého kraje na období 2014 - 2020. Dále jsou zde narozpočtovány prostředky na zhotovení nových propagačních materiálů OK (550 tis.Kč). Zhotovení propagačních materiálů bude upřesněno v edičním plánu na rok 2016. Navýšení je způsobeno ukončením realizace marketingových projektů z ROP Střední Morava. Uvedená aktivita vychází z Akčního plánu Programu rozvoje cestovního ruchu Olomouckého kraje na období 2014 - 2020</t>
  </si>
  <si>
    <t xml:space="preserve">3. Zajištění provozu Turistického informačního portálu Olomouckého kraje (provozní a obsahový servis) </t>
  </si>
  <si>
    <t>4. Rozvoj Turistického informačního portálu Olomouckého kraje</t>
  </si>
  <si>
    <t xml:space="preserve">5. Seniorské cestování </t>
  </si>
  <si>
    <t xml:space="preserve">6. Nárokování vrácených prostředků </t>
  </si>
  <si>
    <t xml:space="preserve">7. Náklady souvisejícíc se zahraničními aktivitami Olomouckého kraje </t>
  </si>
  <si>
    <t>Prostředky rozpočtované na této položce zahrnují náklady na podporu medializace Olomouckého kraje (obdobně jako v roce 2015 TV Morava, ZZIP, TV Přerov) - pro rok 2016 se budou smlouvy uzavírat na základě výsledků VŘ, v případě nutnosti dalších finančních prostředků se jejich přesun bude řešit formou rozpočtové změny. Ve vysílacím schématu i nadále zůstanou dosavadní pořady, jako např. „Náš kraj“ i „Krásně v kraji“. Nejpozději v prosinci 2015 se uskuteční VŘ na dodavatele služeb</t>
  </si>
  <si>
    <t>Prostředky rozpočtované na této položce zahrnují zejména náklady na organizační zajištění tradičních akcí Olomouckého kraje organizovaných OTH (významné návštěvy /prezident,ostatní /, výjezd ROK s VO, Ples OK, Předávání zlatých křížů, Setkání se starostkami a starosty, Akce pro děti / veřejnost, Ceny kultury, Sportovec OK, Pedagog OK, Ocenění nejlepších trenérů OK, Vánoční setkávání hejtmana se seniory OK, Vánoční výzdoba budovy KÚ, Dožínky OK, Vánoce OK)</t>
  </si>
  <si>
    <t>Smlouva o dílo - na poskytování služeb v oblasti bezpečnosti a ochrany zdraví při práci, požární ochrany a ochrany životního prostředí pro PO v sociální oblasti</t>
  </si>
  <si>
    <t xml:space="preserve">Smlouva o dílo - na poskytování služeb v oblasti bezpečnosti a ochrany zdraví při práci, požární ochrany a ochrany životního prostředí pro PO v oblasti školství </t>
  </si>
  <si>
    <t>1. Administrativní služby</t>
  </si>
  <si>
    <t xml:space="preserve">2. Dlouhodobý záměr vzdělávání a rozvoje vzdělávací soustavy Olomouckého kraje </t>
  </si>
  <si>
    <t xml:space="preserve">3. Konkurzní řízení a hodnocení ředitelů </t>
  </si>
  <si>
    <t>4. Nostrifikace</t>
  </si>
  <si>
    <t xml:space="preserve">5. Zastupitelstvo mládeže Olomouckého kraje (dále jen ZMOK) </t>
  </si>
  <si>
    <t>6. Podpora programů škol a školských zařízení, které jsou zaměřeny na DVPP v oblasti primární prevence sociálně - patologických jevů</t>
  </si>
  <si>
    <t>7. Organizace soutěží a přehlídek</t>
  </si>
  <si>
    <t>8. Hry VII. zimní olympiády dětí a mládeže 2016</t>
  </si>
  <si>
    <t>9. Talent Olomouckého kraje</t>
  </si>
  <si>
    <t>Dotační titul  – Podpora celoroční sportovní činnosti</t>
  </si>
  <si>
    <t xml:space="preserve">Dotační titul – Podpora sportovních akcí regionálního charakteru                </t>
  </si>
  <si>
    <t>Dotační titul – Dotace na získání trenérské licence</t>
  </si>
  <si>
    <t>3. Dotační program - Program na podporu sportovní činnosti dětí a mládeže v Olomouckém kraji v roce 2016</t>
  </si>
  <si>
    <t>Jedná se o kofinancování pokračujícího dotačního programu z prostředků Českého olympijského výboru získaných od loterijních společností na podporu činnosti dětí a mládeže (do dovršení juniorského věku v dané sportovní disciplíně) ve sportovních klubech Olomouckém kraji v roce 2016</t>
  </si>
  <si>
    <t>4. Dotační program - Program podpory práce s dětmi a mládeží pro nestátní neziskové organizace v Olomouckém kraji v roce 2016</t>
  </si>
  <si>
    <t xml:space="preserve">5. Neinvestiční prostředky pro individuální žádosti. </t>
  </si>
  <si>
    <t>Jedná se o kofinancování nově vzniklého dotačního titulu MŠMT na podporu práce s dětmi a mládeží, zejména zabezpečení pravidelné činnosti NNO v územní působnosti Olomouckého kraje</t>
  </si>
  <si>
    <t>OSR - Rozvoj portálu územního plánování - doplnění funkčnosti - 335 200,- Kč</t>
  </si>
  <si>
    <t xml:space="preserve">5. Gordic spol. s r.o. 2003/0765/OIT/DSM </t>
  </si>
  <si>
    <t xml:space="preserve">Gordic spol. s r.o. 2003/0719/OIT/DSM </t>
  </si>
  <si>
    <t>Gordic spol. s r.o. 2014/00170/OIT/DSM</t>
  </si>
  <si>
    <t>31. Požadavky odborů - Zpracování dat a služby související s informačními a komunikačními technologiemi 3 100 450,-</t>
  </si>
  <si>
    <t>Gordic spol. s r.o. 2014/01733/OIT/DSM  = 4 233 104,- Kč</t>
  </si>
  <si>
    <t xml:space="preserve">Rezerva Olomouckého kraje pro případ řešení krizové situace nebo mimořádné události </t>
  </si>
  <si>
    <t>Na této výdajové položce jsou rozpočtovány prostředky pro možnost pořízení DHM do kanceláří uvolněných členů zastupitelstva, politických klubů, doplnění výbavy služebních vozidel zastupitelů, apod. Dále jsou na této položce nárokovány finanční prostředky na nákup nové výpočetní techniky (tablety) pro členy zastupitelstva s přihlédnutím ke změně volebního období.</t>
  </si>
  <si>
    <t>2. Drobné opravy hw. - 362 404,- Kč</t>
  </si>
  <si>
    <t>Dotační titul 1 – Podpora talentovaných žáků a studentů v Olomouckém kraji 2016  - 180 tis.Kč
Dotační titul 2 – Podpora škol vychovávajících talentovanou mládež v Olomouckém kraji 2016 - 115 tis.Kč</t>
  </si>
  <si>
    <r>
      <t xml:space="preserve">Dotační titul 1 - Výjezd dětí a mládeže do zahraničí - 170 tis.Kč
</t>
    </r>
    <r>
      <rPr>
        <sz val="10.5"/>
        <color theme="1"/>
        <rFont val="Arial"/>
        <family val="2"/>
        <charset val="238"/>
      </rPr>
      <t>Dotační titul 2 - Organizace výměnného pobytu pro děti, žáky a studenty ze zahraničních partnerských škol a školských zařízení-100 tis.Kč</t>
    </r>
    <r>
      <rPr>
        <sz val="11"/>
        <color theme="1"/>
        <rFont val="Arial"/>
        <family val="2"/>
        <charset val="238"/>
      </rPr>
      <t xml:space="preserve">
Dotační titul 3 - Kofinancování mezinárodních vzdělávacích programů - 80 tis.Kč</t>
    </r>
  </si>
  <si>
    <t xml:space="preserve">Dotační titul 1 – Podpora environmentálního vzdělávání, výchovy a osvěty v Olomouckém kraji pro rok 2016 - 350 tis.Kč                                                             
Dotační titul 2 – Zelená škola Olomouckého kraje - 50 tis.Kč      </t>
  </si>
  <si>
    <t>Výdaje za FKSP členů zastupitelstva (vedení OK) byly nárokovány dle informací OŘLZ OKŘ(4 % z objemu mzdových prostředků). Oproti roku 2015 jsou náklady vyšší, v případě potřeby bude částka na této položce upravena během roku 2016 rozpočtovou změnou.</t>
  </si>
  <si>
    <t xml:space="preserve">Pro rok 2016 navrhujeme příděl ve výši 4 %.             </t>
  </si>
  <si>
    <t>Individuální žádosti v oblasti kultury a památkové péče</t>
  </si>
  <si>
    <t xml:space="preserve">§ 5512, seskupení pol. 63 - Investiční transfery </t>
  </si>
  <si>
    <t xml:space="preserve">Dotační titul pro JSDH na nákup dopravních aut a zařízení </t>
  </si>
  <si>
    <r>
      <rPr>
        <b/>
        <i/>
        <sz val="11"/>
        <color theme="1"/>
        <rFont val="Arial"/>
        <family val="2"/>
        <charset val="238"/>
      </rPr>
      <t xml:space="preserve">4. Technická pomoc I 
</t>
    </r>
    <r>
      <rPr>
        <sz val="11"/>
        <color theme="1"/>
        <rFont val="Arial"/>
        <family val="2"/>
        <charset val="238"/>
      </rPr>
      <t>Vícetisky územních studií a posouzení.</t>
    </r>
  </si>
  <si>
    <t>7. Aktualizace Územní energetické koncepce Olomouckého kraje</t>
  </si>
  <si>
    <t>1. Zajištění provozu trafostanic v majetku OK velkoodběratelé - provoz trafostanic</t>
  </si>
  <si>
    <t>2. pořizování a zajišťování statistických údajů</t>
  </si>
  <si>
    <t>3. Zajištění poradenské činnosti v oblasti grantových schémat</t>
  </si>
  <si>
    <t xml:space="preserve">4. Koncepce rozvoje včetně zpracování územní studie rozvoje cyklistické dopravy v Olomouckém kraji </t>
  </si>
  <si>
    <t xml:space="preserve">5. Krajská zpráva o životním stylu a zdraví dětí a školáků v Olomouckém kraji </t>
  </si>
  <si>
    <t xml:space="preserve">1. Jedná se o nový dotační program se 4 dotačními tituly nahrazující dotační program Významné projekty Olomouckého kraje a Příspěvky do 25 tis.Kč v oblasti životního prostředí a zemědělství. </t>
  </si>
  <si>
    <t xml:space="preserve">2. Finanční rezerva na případné individuální žádosti z životního prostředí a zemedělství </t>
  </si>
  <si>
    <t xml:space="preserve">§ 3636, seskupení pol. 56 - Neinvestiční půjčené prostředky                     </t>
  </si>
  <si>
    <t xml:space="preserve">Finanční rezerva na případné individuální žádosti na návratné finanční výpomoci </t>
  </si>
  <si>
    <t>Finanční dar prvnímu narozenému občánku kraje v roce 2016</t>
  </si>
  <si>
    <t xml:space="preserve">a) Podpora propagačních, vzdělávacích a osvětových akcí zaměřených na tématiku životního prostředí a zemědělství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</si>
</sst>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quot;tis.Kč&quot;"/>
    <numFmt numFmtId="165" formatCode="\-#,##0_\&quot;tis.Kč&quot;"/>
    <numFmt numFmtId="166" formatCode="00"/>
  </numFmts>
  <fonts count="35"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0"/>
      <color theme="1"/>
      <name val="Arial"/>
      <family val="2"/>
      <charset val="238"/>
    </font>
    <font>
      <sz val="8"/>
      <color theme="1"/>
      <name val="Arial"/>
      <family val="2"/>
      <charset val="238"/>
    </font>
    <font>
      <b/>
      <sz val="11"/>
      <color theme="1"/>
      <name val="Arial"/>
      <family val="2"/>
      <charset val="238"/>
    </font>
    <font>
      <b/>
      <u/>
      <sz val="11"/>
      <color theme="1"/>
      <name val="Arial"/>
      <family val="2"/>
      <charset val="238"/>
    </font>
    <font>
      <b/>
      <sz val="11"/>
      <color rgb="FFFF0000"/>
      <name val="Arial CE"/>
      <charset val="238"/>
    </font>
    <font>
      <sz val="11"/>
      <name val="Arial"/>
      <family val="2"/>
      <charset val="238"/>
    </font>
    <font>
      <b/>
      <sz val="18"/>
      <color theme="1"/>
      <name val="Arial"/>
      <family val="2"/>
      <charset val="238"/>
    </font>
    <font>
      <b/>
      <i/>
      <sz val="11"/>
      <color theme="1"/>
      <name val="Arial"/>
      <family val="2"/>
      <charset val="238"/>
    </font>
    <font>
      <i/>
      <sz val="11"/>
      <color theme="1"/>
      <name val="Arial"/>
      <family val="2"/>
      <charset val="238"/>
    </font>
    <font>
      <b/>
      <sz val="10"/>
      <color rgb="FFFF0000"/>
      <name val="Arial CE"/>
      <charset val="238"/>
    </font>
    <font>
      <i/>
      <sz val="11"/>
      <color theme="1"/>
      <name val="Calibri"/>
      <family val="2"/>
      <charset val="238"/>
      <scheme val="minor"/>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i/>
      <sz val="11"/>
      <name val="Arial"/>
      <family val="2"/>
      <charset val="238"/>
    </font>
    <font>
      <sz val="10"/>
      <color rgb="FFFF0000"/>
      <name val="Arial"/>
      <family val="2"/>
      <charset val="238"/>
    </font>
    <font>
      <b/>
      <sz val="11"/>
      <color rgb="FFFF0000"/>
      <name val="Arial"/>
      <family val="2"/>
      <charset val="238"/>
    </font>
    <font>
      <sz val="10"/>
      <color rgb="FFFFFF00"/>
      <name val="Arial"/>
      <family val="2"/>
      <charset val="238"/>
    </font>
    <font>
      <b/>
      <sz val="11"/>
      <color rgb="FFFFFF00"/>
      <name val="Arial"/>
      <family val="2"/>
      <charset val="238"/>
    </font>
    <font>
      <sz val="11"/>
      <color rgb="FFFFFF00"/>
      <name val="Arial"/>
      <family val="2"/>
      <charset val="238"/>
    </font>
    <font>
      <i/>
      <sz val="10"/>
      <name val="Arial"/>
      <family val="2"/>
      <charset val="238"/>
    </font>
    <font>
      <b/>
      <sz val="11"/>
      <name val="Calibri"/>
      <family val="2"/>
      <charset val="238"/>
      <scheme val="minor"/>
    </font>
    <font>
      <b/>
      <sz val="10"/>
      <color rgb="FFFF0000"/>
      <name val="Arial"/>
      <family val="2"/>
      <charset val="238"/>
    </font>
    <font>
      <b/>
      <i/>
      <sz val="11"/>
      <color theme="1"/>
      <name val="Calibri"/>
      <family val="2"/>
      <charset val="238"/>
      <scheme val="minor"/>
    </font>
    <font>
      <sz val="10.5"/>
      <color theme="1"/>
      <name val="Arial"/>
      <family val="2"/>
      <charset val="238"/>
    </font>
    <font>
      <b/>
      <i/>
      <sz val="11"/>
      <name val="Arial CE"/>
      <charset val="238"/>
    </font>
    <font>
      <b/>
      <i/>
      <sz val="11"/>
      <name val="Arial"/>
      <family val="2"/>
      <charset val="238"/>
    </font>
    <font>
      <sz val="11"/>
      <color theme="6" tint="-0.499984740745262"/>
      <name val="Arial"/>
      <family val="2"/>
      <charset val="238"/>
    </font>
    <font>
      <strike/>
      <sz val="11"/>
      <name val="Arial"/>
      <family val="2"/>
      <charset val="238"/>
    </font>
    <font>
      <strike/>
      <sz val="11"/>
      <name val="Calibri"/>
      <family val="2"/>
      <charset val="23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4">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top/>
      <bottom/>
      <diagonal/>
    </border>
    <border>
      <left style="thin">
        <color auto="1"/>
      </left>
      <right style="thin">
        <color auto="1"/>
      </right>
      <top style="thin">
        <color auto="1"/>
      </top>
      <bottom style="double">
        <color auto="1"/>
      </bottom>
      <diagonal/>
    </border>
    <border>
      <left style="double">
        <color auto="1"/>
      </left>
      <right/>
      <top style="thin">
        <color auto="1"/>
      </top>
      <bottom style="double">
        <color auto="1"/>
      </bottom>
      <diagonal/>
    </border>
    <border>
      <left/>
      <right/>
      <top style="thin">
        <color indexed="64"/>
      </top>
      <bottom style="thin">
        <color indexed="64"/>
      </bottom>
      <diagonal/>
    </border>
    <border>
      <left/>
      <right/>
      <top/>
      <bottom style="thin">
        <color indexed="64"/>
      </bottom>
      <diagonal/>
    </border>
    <border>
      <left style="thin">
        <color indexed="64"/>
      </left>
      <right style="double">
        <color auto="1"/>
      </right>
      <top style="thin">
        <color indexed="64"/>
      </top>
      <bottom style="double">
        <color auto="1"/>
      </bottom>
      <diagonal/>
    </border>
    <border>
      <left style="thin">
        <color auto="1"/>
      </left>
      <right style="double">
        <color auto="1"/>
      </right>
      <top/>
      <bottom style="thin">
        <color indexed="64"/>
      </bottom>
      <diagonal/>
    </border>
    <border>
      <left style="thin">
        <color auto="1"/>
      </left>
      <right style="double">
        <color auto="1"/>
      </right>
      <top style="thin">
        <color indexed="64"/>
      </top>
      <bottom/>
      <diagonal/>
    </border>
    <border>
      <left style="thin">
        <color indexed="64"/>
      </left>
      <right/>
      <top style="double">
        <color auto="1"/>
      </top>
      <bottom/>
      <diagonal/>
    </border>
    <border>
      <left/>
      <right style="thin">
        <color indexed="64"/>
      </right>
      <top style="double">
        <color auto="1"/>
      </top>
      <bottom/>
      <diagonal/>
    </border>
    <border>
      <left style="double">
        <color auto="1"/>
      </left>
      <right/>
      <top style="double">
        <color auto="1"/>
      </top>
      <bottom/>
      <diagonal/>
    </border>
  </borders>
  <cellStyleXfs count="2">
    <xf numFmtId="0" fontId="0" fillId="0" borderId="0"/>
    <xf numFmtId="0" fontId="15" fillId="0" borderId="0"/>
  </cellStyleXfs>
  <cellXfs count="610">
    <xf numFmtId="0" fontId="0" fillId="0" borderId="0" xfId="0"/>
    <xf numFmtId="0" fontId="2" fillId="0" borderId="0" xfId="0" applyFont="1"/>
    <xf numFmtId="0" fontId="3" fillId="0" borderId="0" xfId="0" applyFont="1"/>
    <xf numFmtId="3" fontId="2" fillId="0" borderId="0" xfId="0" applyNumberFormat="1" applyFont="1"/>
    <xf numFmtId="3" fontId="3" fillId="0" borderId="0" xfId="0" applyNumberFormat="1" applyFont="1"/>
    <xf numFmtId="0" fontId="4" fillId="0" borderId="0" xfId="0" applyFont="1" applyAlignment="1">
      <alignment horizontal="center"/>
    </xf>
    <xf numFmtId="3" fontId="2" fillId="0" borderId="5" xfId="0" applyNumberFormat="1" applyFont="1" applyBorder="1"/>
    <xf numFmtId="4" fontId="2" fillId="0" borderId="6" xfId="0" applyNumberFormat="1" applyFont="1" applyBorder="1"/>
    <xf numFmtId="0" fontId="2" fillId="0" borderId="8" xfId="0" applyFont="1" applyBorder="1"/>
    <xf numFmtId="3" fontId="2" fillId="0" borderId="8" xfId="0" applyNumberFormat="1" applyFont="1" applyBorder="1"/>
    <xf numFmtId="4" fontId="2" fillId="0" borderId="9" xfId="0" applyNumberFormat="1" applyFont="1" applyBorder="1"/>
    <xf numFmtId="3" fontId="2" fillId="0" borderId="11" xfId="0" applyNumberFormat="1" applyFont="1" applyBorder="1"/>
    <xf numFmtId="4" fontId="2" fillId="0" borderId="12" xfId="0" applyNumberFormat="1" applyFont="1" applyBorder="1"/>
    <xf numFmtId="0" fontId="2" fillId="0" borderId="5" xfId="0" applyFont="1" applyBorder="1" applyAlignment="1">
      <alignment wrapText="1"/>
    </xf>
    <xf numFmtId="0" fontId="2" fillId="0" borderId="8" xfId="0" applyFont="1" applyBorder="1" applyAlignment="1">
      <alignment wrapText="1"/>
    </xf>
    <xf numFmtId="0" fontId="2" fillId="0" borderId="11" xfId="0" applyFont="1" applyBorder="1" applyAlignment="1">
      <alignment wrapText="1"/>
    </xf>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center"/>
    </xf>
    <xf numFmtId="3" fontId="5" fillId="0" borderId="0" xfId="0" applyNumberFormat="1" applyFont="1"/>
    <xf numFmtId="165" fontId="7" fillId="0" borderId="0" xfId="0" applyNumberFormat="1" applyFont="1"/>
    <xf numFmtId="3" fontId="2" fillId="0" borderId="0" xfId="0" applyNumberFormat="1" applyFont="1" applyBorder="1"/>
    <xf numFmtId="0" fontId="2" fillId="0" borderId="0" xfId="0" applyFont="1" applyBorder="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3" fontId="4" fillId="2" borderId="2" xfId="0" applyNumberFormat="1" applyFont="1" applyFill="1" applyBorder="1" applyAlignment="1">
      <alignment horizontal="center" wrapText="1"/>
    </xf>
    <xf numFmtId="0" fontId="4" fillId="2" borderId="3" xfId="0" applyFont="1" applyFill="1" applyBorder="1" applyAlignment="1">
      <alignment horizontal="center"/>
    </xf>
    <xf numFmtId="3" fontId="5" fillId="2" borderId="2" xfId="0" applyNumberFormat="1" applyFont="1" applyFill="1" applyBorder="1"/>
    <xf numFmtId="4" fontId="5" fillId="2" borderId="3" xfId="0" applyNumberFormat="1" applyFont="1" applyFill="1" applyBorder="1"/>
    <xf numFmtId="164" fontId="8"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5" fillId="0" borderId="0" xfId="0" applyFont="1" applyAlignment="1"/>
    <xf numFmtId="0" fontId="0" fillId="2" borderId="16" xfId="0" applyFill="1" applyBorder="1" applyAlignment="1"/>
    <xf numFmtId="0" fontId="9" fillId="0" borderId="0" xfId="0" applyFont="1" applyAlignment="1">
      <alignment horizontal="left"/>
    </xf>
    <xf numFmtId="0" fontId="5" fillId="0" borderId="0" xfId="0" applyFont="1" applyAlignment="1">
      <alignment horizontal="justify"/>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165" fontId="12" fillId="0" borderId="0" xfId="0" applyNumberFormat="1" applyFont="1"/>
    <xf numFmtId="0" fontId="5" fillId="3" borderId="0" xfId="0" applyFont="1" applyFill="1" applyBorder="1" applyAlignment="1">
      <alignment horizontal="left"/>
    </xf>
    <xf numFmtId="0" fontId="2" fillId="3" borderId="0" xfId="0" applyFont="1" applyFill="1" applyBorder="1" applyAlignment="1">
      <alignment horizontal="center"/>
    </xf>
    <xf numFmtId="0" fontId="2" fillId="3" borderId="0" xfId="0" applyFont="1" applyFill="1" applyBorder="1"/>
    <xf numFmtId="3" fontId="2" fillId="3" borderId="0" xfId="0" applyNumberFormat="1" applyFont="1" applyFill="1" applyBorder="1"/>
    <xf numFmtId="0" fontId="2" fillId="3" borderId="0" xfId="0" applyFont="1" applyFill="1"/>
    <xf numFmtId="164" fontId="8" fillId="3" borderId="0" xfId="0" applyNumberFormat="1" applyFont="1" applyFill="1" applyBorder="1"/>
    <xf numFmtId="0" fontId="2" fillId="0" borderId="0" xfId="0" applyFont="1" applyBorder="1" applyAlignment="1">
      <alignment horizontal="center"/>
    </xf>
    <xf numFmtId="0" fontId="2" fillId="0" borderId="5" xfId="0" applyFont="1" applyBorder="1"/>
    <xf numFmtId="0" fontId="0" fillId="0" borderId="0" xfId="0" applyAlignment="1">
      <alignment horizontal="justify"/>
    </xf>
    <xf numFmtId="0" fontId="2" fillId="0" borderId="18" xfId="0" applyFont="1" applyBorder="1" applyAlignment="1">
      <alignment wrapText="1"/>
    </xf>
    <xf numFmtId="164" fontId="11" fillId="0" borderId="0" xfId="0" applyNumberFormat="1" applyFont="1" applyBorder="1" applyAlignment="1">
      <alignment horizontal="left"/>
    </xf>
    <xf numFmtId="164" fontId="13" fillId="0" borderId="0" xfId="0" applyNumberFormat="1" applyFont="1" applyBorder="1" applyAlignment="1">
      <alignment horizontal="left"/>
    </xf>
    <xf numFmtId="0" fontId="2" fillId="0" borderId="0" xfId="0" applyFont="1" applyAlignment="1">
      <alignment horizontal="justify"/>
    </xf>
    <xf numFmtId="0" fontId="2" fillId="0" borderId="0" xfId="0" applyFont="1" applyBorder="1" applyAlignment="1">
      <alignment horizontal="left"/>
    </xf>
    <xf numFmtId="0" fontId="16" fillId="0" borderId="0" xfId="1" applyFont="1" applyFill="1"/>
    <xf numFmtId="0" fontId="15" fillId="0" borderId="0" xfId="1" applyFill="1"/>
    <xf numFmtId="0" fontId="17" fillId="0" borderId="0" xfId="1" applyFont="1" applyFill="1"/>
    <xf numFmtId="0" fontId="14" fillId="3" borderId="0" xfId="1" applyFont="1" applyFill="1"/>
    <xf numFmtId="0" fontId="14" fillId="3" borderId="23" xfId="1" applyFont="1" applyFill="1" applyBorder="1"/>
    <xf numFmtId="0" fontId="14" fillId="3" borderId="24" xfId="1" applyFont="1" applyFill="1" applyBorder="1"/>
    <xf numFmtId="166" fontId="14" fillId="3" borderId="24" xfId="1" applyNumberFormat="1" applyFont="1" applyFill="1" applyBorder="1"/>
    <xf numFmtId="3" fontId="14" fillId="3" borderId="24" xfId="1" applyNumberFormat="1" applyFont="1" applyFill="1" applyBorder="1"/>
    <xf numFmtId="3" fontId="14" fillId="3" borderId="25" xfId="1" applyNumberFormat="1" applyFont="1" applyFill="1" applyBorder="1"/>
    <xf numFmtId="0" fontId="8" fillId="3" borderId="0" xfId="1" applyFont="1" applyFill="1"/>
    <xf numFmtId="3" fontId="8" fillId="3" borderId="0" xfId="1" applyNumberFormat="1" applyFont="1" applyFill="1"/>
    <xf numFmtId="0" fontId="8" fillId="0" borderId="0" xfId="1" applyFont="1" applyFill="1"/>
    <xf numFmtId="0" fontId="15" fillId="3" borderId="0" xfId="1" applyFill="1"/>
    <xf numFmtId="0" fontId="15" fillId="2" borderId="11" xfId="1" applyFill="1" applyBorder="1" applyAlignment="1">
      <alignment horizontal="center"/>
    </xf>
    <xf numFmtId="3" fontId="15" fillId="2" borderId="11" xfId="1" applyNumberFormat="1" applyFont="1" applyFill="1" applyBorder="1" applyAlignment="1">
      <alignment horizontal="center" vertical="center" wrapText="1"/>
    </xf>
    <xf numFmtId="0" fontId="15" fillId="2" borderId="2" xfId="1" applyFill="1" applyBorder="1" applyAlignment="1">
      <alignment horizontal="center" vertical="center"/>
    </xf>
    <xf numFmtId="3" fontId="14" fillId="2" borderId="2" xfId="1" applyNumberFormat="1" applyFont="1" applyFill="1" applyBorder="1"/>
    <xf numFmtId="3" fontId="2" fillId="3" borderId="8" xfId="0" applyNumberFormat="1" applyFont="1" applyFill="1" applyBorder="1"/>
    <xf numFmtId="0" fontId="2" fillId="0" borderId="0" xfId="0" applyFont="1" applyAlignment="1">
      <alignment horizontal="justify"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xf numFmtId="4" fontId="2" fillId="3" borderId="9" xfId="0" applyNumberFormat="1" applyFont="1" applyFill="1" applyBorder="1"/>
    <xf numFmtId="3" fontId="2" fillId="3" borderId="11" xfId="0" applyNumberFormat="1" applyFont="1" applyFill="1" applyBorder="1"/>
    <xf numFmtId="3" fontId="11" fillId="3" borderId="0" xfId="0" applyNumberFormat="1" applyFont="1" applyFill="1" applyAlignment="1">
      <alignment horizontal="right"/>
    </xf>
    <xf numFmtId="0" fontId="11" fillId="3" borderId="0" xfId="0" applyFont="1" applyFill="1" applyAlignment="1">
      <alignment horizontal="right"/>
    </xf>
    <xf numFmtId="0" fontId="2" fillId="3" borderId="0" xfId="0" applyFont="1" applyFill="1" applyAlignment="1">
      <alignment horizontal="right"/>
    </xf>
    <xf numFmtId="164" fontId="11"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0" fontId="10" fillId="0" borderId="0" xfId="0" applyFont="1" applyBorder="1" applyAlignment="1">
      <alignment horizontal="left"/>
    </xf>
    <xf numFmtId="0" fontId="15" fillId="2" borderId="34" xfId="1" applyFill="1" applyBorder="1" applyAlignment="1">
      <alignment horizontal="center" vertical="center"/>
    </xf>
    <xf numFmtId="0" fontId="15" fillId="2" borderId="35" xfId="1" applyFill="1" applyBorder="1"/>
    <xf numFmtId="3" fontId="15" fillId="2" borderId="36" xfId="1" applyNumberFormat="1" applyFont="1" applyFill="1" applyBorder="1" applyAlignment="1">
      <alignment horizontal="center" vertical="center" wrapText="1"/>
    </xf>
    <xf numFmtId="3" fontId="15" fillId="2" borderId="37" xfId="1" applyNumberFormat="1" applyFont="1" applyFill="1" applyBorder="1" applyAlignment="1">
      <alignment horizontal="center" vertical="center" wrapText="1"/>
    </xf>
    <xf numFmtId="3" fontId="14" fillId="3" borderId="33" xfId="1" applyNumberFormat="1" applyFont="1" applyFill="1" applyBorder="1"/>
    <xf numFmtId="3" fontId="14" fillId="2" borderId="15" xfId="1" applyNumberFormat="1" applyFont="1" applyFill="1" applyBorder="1"/>
    <xf numFmtId="3" fontId="14" fillId="2" borderId="13" xfId="1" applyNumberFormat="1" applyFont="1" applyFill="1" applyBorder="1"/>
    <xf numFmtId="166" fontId="14" fillId="3" borderId="29" xfId="1" applyNumberFormat="1" applyFont="1" applyFill="1" applyBorder="1" applyAlignment="1"/>
    <xf numFmtId="3" fontId="14" fillId="3" borderId="40" xfId="1" applyNumberFormat="1" applyFont="1" applyFill="1" applyBorder="1" applyAlignment="1"/>
    <xf numFmtId="3" fontId="14" fillId="3" borderId="41" xfId="1" applyNumberFormat="1" applyFont="1" applyFill="1" applyBorder="1"/>
    <xf numFmtId="0" fontId="19" fillId="3" borderId="42" xfId="1" applyFont="1" applyFill="1" applyBorder="1" applyAlignment="1"/>
    <xf numFmtId="0" fontId="19" fillId="3" borderId="40" xfId="1" applyFont="1" applyFill="1" applyBorder="1" applyAlignment="1"/>
    <xf numFmtId="3" fontId="19" fillId="3" borderId="29" xfId="1" applyNumberFormat="1" applyFont="1" applyFill="1" applyBorder="1" applyAlignment="1">
      <alignment horizontal="left"/>
    </xf>
    <xf numFmtId="0" fontId="20" fillId="0" borderId="0" xfId="1" applyFont="1" applyFill="1"/>
    <xf numFmtId="0" fontId="18" fillId="0" borderId="0" xfId="1" applyFont="1" applyFill="1"/>
    <xf numFmtId="0" fontId="22" fillId="0" borderId="0" xfId="1" applyFont="1" applyFill="1"/>
    <xf numFmtId="0" fontId="24" fillId="0" borderId="0" xfId="1" applyFont="1" applyFill="1"/>
    <xf numFmtId="0" fontId="15" fillId="0" borderId="0" xfId="1" applyFont="1" applyFill="1"/>
    <xf numFmtId="4" fontId="15" fillId="0" borderId="0" xfId="1" applyNumberFormat="1" applyFont="1" applyFill="1"/>
    <xf numFmtId="0" fontId="15" fillId="0" borderId="16" xfId="1" applyFont="1" applyFill="1" applyBorder="1"/>
    <xf numFmtId="0" fontId="15" fillId="3" borderId="0" xfId="1" applyFont="1" applyFill="1"/>
    <xf numFmtId="4" fontId="15" fillId="3" borderId="0" xfId="1" applyNumberFormat="1" applyFont="1" applyFill="1"/>
    <xf numFmtId="0" fontId="19" fillId="3" borderId="43" xfId="1" applyFont="1" applyFill="1" applyBorder="1" applyAlignment="1"/>
    <xf numFmtId="0" fontId="19" fillId="3" borderId="19" xfId="1" applyFont="1" applyFill="1" applyBorder="1" applyAlignment="1"/>
    <xf numFmtId="166" fontId="14" fillId="3" borderId="8" xfId="1" applyNumberFormat="1" applyFont="1" applyFill="1" applyBorder="1" applyAlignment="1"/>
    <xf numFmtId="3" fontId="19" fillId="3" borderId="8" xfId="1" applyNumberFormat="1" applyFont="1" applyFill="1" applyBorder="1" applyAlignment="1">
      <alignment horizontal="left"/>
    </xf>
    <xf numFmtId="3" fontId="8" fillId="2" borderId="24" xfId="1" applyNumberFormat="1" applyFont="1" applyFill="1" applyBorder="1"/>
    <xf numFmtId="3" fontId="8" fillId="2" borderId="44" xfId="1" applyNumberFormat="1" applyFont="1" applyFill="1" applyBorder="1"/>
    <xf numFmtId="0" fontId="8" fillId="2" borderId="32" xfId="1" applyFont="1" applyFill="1" applyBorder="1"/>
    <xf numFmtId="0" fontId="8" fillId="2" borderId="45" xfId="1" applyFont="1" applyFill="1" applyBorder="1"/>
    <xf numFmtId="0" fontId="8" fillId="2" borderId="33" xfId="1" applyFont="1" applyFill="1" applyBorder="1"/>
    <xf numFmtId="0" fontId="8" fillId="2" borderId="37" xfId="1" applyFont="1" applyFill="1" applyBorder="1"/>
    <xf numFmtId="0" fontId="8" fillId="2" borderId="46" xfId="1" applyFont="1" applyFill="1" applyBorder="1"/>
    <xf numFmtId="0" fontId="8" fillId="2" borderId="35" xfId="1" applyFont="1" applyFill="1" applyBorder="1"/>
    <xf numFmtId="0" fontId="8" fillId="2" borderId="42" xfId="1" applyFont="1" applyFill="1" applyBorder="1"/>
    <xf numFmtId="0" fontId="8" fillId="2" borderId="47" xfId="1" applyFont="1" applyFill="1" applyBorder="1"/>
    <xf numFmtId="0" fontId="8" fillId="2" borderId="40" xfId="1" applyFont="1" applyFill="1" applyBorder="1"/>
    <xf numFmtId="3" fontId="8" fillId="2" borderId="29" xfId="1" applyNumberFormat="1" applyFont="1" applyFill="1" applyBorder="1"/>
    <xf numFmtId="4" fontId="0" fillId="0" borderId="0" xfId="0" applyNumberFormat="1" applyBorder="1" applyAlignment="1">
      <alignment vertical="top" wrapText="1"/>
    </xf>
    <xf numFmtId="0" fontId="0" fillId="0" borderId="0" xfId="0" applyBorder="1" applyAlignment="1">
      <alignment vertical="top" wrapText="1"/>
    </xf>
    <xf numFmtId="164" fontId="5" fillId="0" borderId="0" xfId="0" applyNumberFormat="1" applyFont="1" applyBorder="1" applyAlignment="1"/>
    <xf numFmtId="164" fontId="1" fillId="0" borderId="0" xfId="0" applyNumberFormat="1" applyFont="1" applyBorder="1" applyAlignment="1"/>
    <xf numFmtId="0" fontId="2" fillId="3" borderId="0" xfId="0" applyFont="1" applyFill="1" applyAlignment="1">
      <alignment horizontal="left"/>
    </xf>
    <xf numFmtId="0" fontId="1" fillId="3" borderId="0" xfId="0" applyFont="1" applyFill="1" applyAlignment="1">
      <alignment horizontal="left" wrapText="1"/>
    </xf>
    <xf numFmtId="0" fontId="14" fillId="3" borderId="0" xfId="0" applyFont="1" applyFill="1" applyAlignment="1">
      <alignment horizontal="left"/>
    </xf>
    <xf numFmtId="0" fontId="8" fillId="3" borderId="0" xfId="0" applyFont="1" applyFill="1" applyAlignment="1">
      <alignment horizontal="center"/>
    </xf>
    <xf numFmtId="0" fontId="8" fillId="3" borderId="0" xfId="0" applyFont="1" applyFill="1"/>
    <xf numFmtId="3" fontId="8" fillId="3" borderId="0" xfId="0" applyNumberFormat="1" applyFont="1" applyFill="1"/>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wrapText="1"/>
      <protection locked="0"/>
    </xf>
    <xf numFmtId="0" fontId="2" fillId="0" borderId="0" xfId="0" applyFont="1"/>
    <xf numFmtId="3" fontId="2" fillId="0" borderId="0" xfId="0" applyNumberFormat="1" applyFont="1"/>
    <xf numFmtId="3" fontId="2" fillId="0" borderId="8" xfId="0" applyNumberFormat="1" applyFont="1" applyBorder="1"/>
    <xf numFmtId="4" fontId="2" fillId="0" borderId="9" xfId="0" applyNumberFormat="1" applyFont="1" applyBorder="1"/>
    <xf numFmtId="0" fontId="2" fillId="0" borderId="8" xfId="0" applyFont="1" applyBorder="1" applyAlignment="1">
      <alignment wrapText="1"/>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5"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0" fontId="2" fillId="3" borderId="0" xfId="0" applyFont="1" applyFill="1"/>
    <xf numFmtId="0" fontId="5" fillId="3" borderId="0" xfId="0" applyFont="1" applyFill="1" applyAlignment="1">
      <alignment horizontal="left"/>
    </xf>
    <xf numFmtId="0" fontId="2" fillId="3" borderId="0" xfId="0" applyFont="1" applyFill="1" applyAlignment="1">
      <alignment horizontal="center"/>
    </xf>
    <xf numFmtId="3" fontId="2" fillId="3" borderId="0" xfId="0" applyNumberFormat="1" applyFont="1" applyFill="1"/>
    <xf numFmtId="0" fontId="0" fillId="3" borderId="0" xfId="0" applyFill="1" applyAlignment="1">
      <alignment horizontal="justify" wrapText="1"/>
    </xf>
    <xf numFmtId="164" fontId="5" fillId="3" borderId="0" xfId="0" applyNumberFormat="1" applyFont="1" applyFill="1" applyBorder="1" applyAlignment="1"/>
    <xf numFmtId="164" fontId="1" fillId="3" borderId="0" xfId="0" applyNumberFormat="1" applyFont="1" applyFill="1" applyBorder="1" applyAlignment="1"/>
    <xf numFmtId="0" fontId="2" fillId="3" borderId="0" xfId="0" applyFont="1" applyFill="1" applyAlignment="1">
      <alignment horizontal="justify" wrapText="1"/>
    </xf>
    <xf numFmtId="0" fontId="2" fillId="0" borderId="0" xfId="0" applyFont="1" applyAlignment="1">
      <alignment horizontal="justify" vertical="justify" wrapText="1"/>
    </xf>
    <xf numFmtId="0" fontId="10" fillId="0" borderId="0" xfId="0" applyFont="1" applyBorder="1" applyAlignment="1">
      <alignment horizontal="left"/>
    </xf>
    <xf numFmtId="0" fontId="11" fillId="0" borderId="0" xfId="0" applyFont="1" applyBorder="1" applyAlignment="1">
      <alignment horizontal="justify"/>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xf numFmtId="3" fontId="5" fillId="0" borderId="0" xfId="0" applyNumberFormat="1" applyFont="1" applyFill="1"/>
    <xf numFmtId="0" fontId="2" fillId="0" borderId="0" xfId="0" applyFont="1" applyFill="1" applyAlignment="1">
      <alignment horizontal="justify" wrapText="1"/>
    </xf>
    <xf numFmtId="0" fontId="0" fillId="0" borderId="0" xfId="0" applyFill="1" applyAlignment="1">
      <alignment horizontal="justify" wrapText="1"/>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3" fontId="2" fillId="0" borderId="0" xfId="0" applyNumberFormat="1" applyFont="1" applyFill="1"/>
    <xf numFmtId="3" fontId="2" fillId="0" borderId="0" xfId="0" applyNumberFormat="1" applyFont="1" applyFill="1" applyBorder="1"/>
    <xf numFmtId="0" fontId="2" fillId="0" borderId="0" xfId="0" applyFont="1" applyFill="1" applyBorder="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justify" vertical="justify" wrapText="1"/>
    </xf>
    <xf numFmtId="0" fontId="2" fillId="0" borderId="0" xfId="0" applyFont="1" applyAlignment="1">
      <alignment horizontal="justify"/>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0" fillId="0" borderId="0" xfId="0" applyAlignment="1">
      <alignment wrapText="1"/>
    </xf>
    <xf numFmtId="0" fontId="2" fillId="0" borderId="0" xfId="0" applyFont="1" applyAlignment="1">
      <alignment horizontal="left"/>
    </xf>
    <xf numFmtId="0" fontId="0" fillId="0" borderId="0" xfId="0" applyBorder="1" applyAlignment="1">
      <alignment horizontal="justify" wrapText="1"/>
    </xf>
    <xf numFmtId="3" fontId="8" fillId="0" borderId="8" xfId="0" applyNumberFormat="1" applyFont="1" applyBorder="1"/>
    <xf numFmtId="3" fontId="8" fillId="0" borderId="11" xfId="0" applyNumberFormat="1" applyFont="1" applyBorder="1"/>
    <xf numFmtId="164" fontId="2" fillId="0" borderId="0" xfId="0" applyNumberFormat="1" applyFont="1"/>
    <xf numFmtId="0" fontId="5" fillId="0" borderId="0" xfId="0" applyFont="1" applyAlignment="1">
      <alignment horizontal="left" vertical="top"/>
    </xf>
    <xf numFmtId="0" fontId="5" fillId="0" borderId="0" xfId="0" applyFont="1" applyFill="1" applyBorder="1" applyAlignment="1">
      <alignment horizontal="left"/>
    </xf>
    <xf numFmtId="0" fontId="2" fillId="0" borderId="0" xfId="0" applyFont="1" applyFill="1" applyBorder="1" applyAlignment="1">
      <alignment horizontal="center"/>
    </xf>
    <xf numFmtId="164" fontId="8" fillId="0" borderId="0" xfId="0" applyNumberFormat="1" applyFont="1" applyFill="1"/>
    <xf numFmtId="0" fontId="8" fillId="3" borderId="0" xfId="0" applyNumberFormat="1" applyFont="1" applyFill="1"/>
    <xf numFmtId="0" fontId="0" fillId="0" borderId="0" xfId="0" applyBorder="1" applyAlignment="1">
      <alignment horizontal="justify" vertical="top" wrapText="1"/>
    </xf>
    <xf numFmtId="0" fontId="2" fillId="0" borderId="18" xfId="0" applyFont="1" applyBorder="1"/>
    <xf numFmtId="0" fontId="5" fillId="0" borderId="0" xfId="0" applyFont="1" applyBorder="1" applyAlignment="1">
      <alignment horizontal="left"/>
    </xf>
    <xf numFmtId="0" fontId="0" fillId="0" borderId="0" xfId="0" applyAlignment="1">
      <alignment horizontal="justify" vertical="top" wrapText="1"/>
    </xf>
    <xf numFmtId="0" fontId="10" fillId="0" borderId="0" xfId="0" applyFont="1" applyAlignment="1">
      <alignment horizontal="left"/>
    </xf>
    <xf numFmtId="0" fontId="10" fillId="0" borderId="0" xfId="0" applyFont="1"/>
    <xf numFmtId="0" fontId="2" fillId="0" borderId="19" xfId="0" applyFont="1" applyBorder="1"/>
    <xf numFmtId="0" fontId="5" fillId="0" borderId="0" xfId="0" applyFont="1" applyAlignment="1">
      <alignment horizontal="left" wrapText="1"/>
    </xf>
    <xf numFmtId="164" fontId="5" fillId="0" borderId="0" xfId="0" applyNumberFormat="1" applyFont="1" applyAlignment="1">
      <alignment horizontal="left"/>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justify" vertical="justify" wrapText="1"/>
    </xf>
    <xf numFmtId="0" fontId="2"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Fill="1" applyBorder="1" applyAlignment="1">
      <alignment horizontal="justify" wrapText="1"/>
    </xf>
    <xf numFmtId="0" fontId="0" fillId="0" borderId="0" xfId="0" applyFill="1" applyAlignment="1">
      <alignment horizontal="justify" vertical="top" wrapText="1"/>
    </xf>
    <xf numFmtId="0" fontId="8" fillId="2" borderId="0" xfId="1" applyFont="1" applyFill="1" applyBorder="1"/>
    <xf numFmtId="0" fontId="8" fillId="2" borderId="16" xfId="1" applyFont="1" applyFill="1" applyBorder="1"/>
    <xf numFmtId="3" fontId="15" fillId="3" borderId="0" xfId="1" applyNumberFormat="1" applyFont="1" applyFill="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0" borderId="0" xfId="0" applyAlignment="1">
      <alignment horizontal="justify" vertical="top" wrapText="1"/>
    </xf>
    <xf numFmtId="3" fontId="14" fillId="3" borderId="0" xfId="1" applyNumberFormat="1" applyFont="1" applyFill="1"/>
    <xf numFmtId="165" fontId="27" fillId="0" borderId="0" xfId="0" applyNumberFormat="1" applyFont="1"/>
    <xf numFmtId="0" fontId="10" fillId="0" borderId="0" xfId="0" applyFont="1" applyAlignment="1">
      <alignment horizontal="center"/>
    </xf>
    <xf numFmtId="3" fontId="10" fillId="0" borderId="0" xfId="0" applyNumberFormat="1" applyFont="1"/>
    <xf numFmtId="0" fontId="0" fillId="0" borderId="0" xfId="0" applyAlignment="1">
      <alignment horizontal="justify" wrapText="1"/>
    </xf>
    <xf numFmtId="164" fontId="11" fillId="3" borderId="0" xfId="0" applyNumberFormat="1" applyFont="1" applyFill="1" applyBorder="1" applyAlignment="1">
      <alignment horizontal="right"/>
    </xf>
    <xf numFmtId="0" fontId="0" fillId="0" borderId="0" xfId="0" applyAlignment="1">
      <alignment horizontal="justify" vertical="top" wrapText="1"/>
    </xf>
    <xf numFmtId="0" fontId="15" fillId="2" borderId="3" xfId="0" applyFont="1" applyFill="1" applyBorder="1" applyAlignment="1">
      <alignment horizontal="center" vertical="center"/>
    </xf>
    <xf numFmtId="4" fontId="15" fillId="2" borderId="12" xfId="1" applyNumberFormat="1" applyFont="1" applyFill="1" applyBorder="1" applyAlignment="1">
      <alignment horizontal="center" vertical="center" wrapText="1"/>
    </xf>
    <xf numFmtId="4" fontId="14" fillId="3" borderId="39" xfId="1" applyNumberFormat="1" applyFont="1" applyFill="1" applyBorder="1" applyAlignment="1"/>
    <xf numFmtId="4" fontId="19" fillId="3" borderId="49" xfId="1" applyNumberFormat="1" applyFont="1" applyFill="1" applyBorder="1" applyAlignment="1">
      <alignment horizontal="left"/>
    </xf>
    <xf numFmtId="4" fontId="19" fillId="3" borderId="50" xfId="1" applyNumberFormat="1" applyFont="1" applyFill="1" applyBorder="1" applyAlignment="1">
      <alignment horizontal="left"/>
    </xf>
    <xf numFmtId="4" fontId="14" fillId="2" borderId="3" xfId="1" applyNumberFormat="1" applyFont="1" applyFill="1" applyBorder="1"/>
    <xf numFmtId="4" fontId="8" fillId="2" borderId="39" xfId="1" applyNumberFormat="1" applyFont="1" applyFill="1" applyBorder="1" applyAlignment="1"/>
    <xf numFmtId="4" fontId="8" fillId="2" borderId="48" xfId="1" applyNumberFormat="1" applyFont="1" applyFill="1" applyBorder="1" applyAlignment="1"/>
    <xf numFmtId="0" fontId="2" fillId="0" borderId="0" xfId="0" applyFont="1"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horizontal="left"/>
    </xf>
    <xf numFmtId="4" fontId="2" fillId="0" borderId="9" xfId="0" applyNumberFormat="1" applyFont="1" applyBorder="1" applyAlignment="1">
      <alignment shrinkToFit="1"/>
    </xf>
    <xf numFmtId="0" fontId="21" fillId="3" borderId="0" xfId="1" applyFont="1" applyFill="1"/>
    <xf numFmtId="0" fontId="21" fillId="3" borderId="0" xfId="1" applyFont="1" applyFill="1" applyBorder="1"/>
    <xf numFmtId="164" fontId="5" fillId="3" borderId="0" xfId="0" applyNumberFormat="1" applyFont="1" applyFill="1" applyBorder="1" applyAlignment="1">
      <alignment horizontal="right"/>
    </xf>
    <xf numFmtId="164" fontId="8" fillId="3" borderId="0" xfId="0" applyNumberFormat="1" applyFont="1" applyFill="1"/>
    <xf numFmtId="0" fontId="10" fillId="3" borderId="0" xfId="0" applyFont="1" applyFill="1" applyBorder="1" applyAlignment="1">
      <alignment horizontal="left"/>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10" fillId="0" borderId="0" xfId="0" applyFont="1" applyBorder="1" applyAlignment="1">
      <alignment horizontal="left"/>
    </xf>
    <xf numFmtId="0" fontId="2" fillId="0" borderId="0" xfId="0" applyFont="1" applyAlignment="1">
      <alignment horizontal="justify"/>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2" fillId="0" borderId="0" xfId="0" applyFont="1" applyAlignment="1">
      <alignment horizontal="left"/>
    </xf>
    <xf numFmtId="0" fontId="0" fillId="0" borderId="0" xfId="0" applyAlignment="1">
      <alignment vertical="top" wrapText="1"/>
    </xf>
    <xf numFmtId="0" fontId="2" fillId="0" borderId="0" xfId="0" applyFont="1" applyAlignment="1">
      <alignment wrapText="1"/>
    </xf>
    <xf numFmtId="164" fontId="11" fillId="0" borderId="0" xfId="0" applyNumberFormat="1" applyFont="1" applyBorder="1" applyAlignment="1"/>
    <xf numFmtId="164" fontId="13" fillId="0" borderId="0" xfId="0" applyNumberFormat="1" applyFont="1" applyBorder="1" applyAlignment="1"/>
    <xf numFmtId="0" fontId="2" fillId="0" borderId="0" xfId="0" applyFont="1" applyAlignment="1"/>
    <xf numFmtId="3" fontId="8" fillId="3" borderId="8" xfId="0" applyNumberFormat="1" applyFont="1" applyFill="1" applyBorder="1" applyProtection="1">
      <protection locked="0"/>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vertical="top"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0" borderId="0" xfId="0" applyFont="1" applyAlignment="1">
      <alignment horizontal="justify" wrapText="1"/>
    </xf>
    <xf numFmtId="0" fontId="2" fillId="0" borderId="0" xfId="0" applyFont="1" applyAlignment="1">
      <alignment horizontal="justify" vertical="top" wrapText="1"/>
    </xf>
    <xf numFmtId="0" fontId="0" fillId="0" borderId="0" xfId="0" applyAlignment="1">
      <alignment horizontal="justify" vertical="top" wrapText="1"/>
    </xf>
    <xf numFmtId="0" fontId="10" fillId="0" borderId="0" xfId="0" applyFont="1" applyAlignment="1">
      <alignment horizontal="left"/>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justify" vertical="justify" wrapText="1"/>
    </xf>
    <xf numFmtId="0" fontId="10" fillId="0" borderId="0" xfId="0" applyFont="1" applyAlignment="1">
      <alignment horizontal="left"/>
    </xf>
    <xf numFmtId="0" fontId="5" fillId="3" borderId="0" xfId="0" applyFont="1" applyFill="1" applyBorder="1" applyAlignment="1"/>
    <xf numFmtId="0" fontId="10" fillId="3" borderId="0" xfId="0" applyFont="1" applyFill="1" applyBorder="1" applyAlignment="1"/>
    <xf numFmtId="0" fontId="2" fillId="0" borderId="0" xfId="0" applyFont="1"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xf>
    <xf numFmtId="0" fontId="2" fillId="3" borderId="0" xfId="0" applyFont="1" applyFill="1" applyAlignment="1">
      <alignment horizontal="justify" wrapText="1"/>
    </xf>
    <xf numFmtId="0" fontId="0" fillId="3" borderId="0" xfId="0" applyFill="1" applyAlignment="1">
      <alignment horizontal="justify" wrapText="1"/>
    </xf>
    <xf numFmtId="0" fontId="2" fillId="0" borderId="0" xfId="0" applyFont="1" applyAlignment="1">
      <alignment horizontal="justify" vertical="justify" wrapText="1"/>
    </xf>
    <xf numFmtId="0" fontId="0" fillId="0" borderId="0" xfId="0" applyFont="1" applyAlignment="1">
      <alignment horizontal="justify" wrapText="1"/>
    </xf>
    <xf numFmtId="0" fontId="2" fillId="0" borderId="0" xfId="0" applyFont="1" applyAlignment="1">
      <alignment horizontal="justify" vertical="top" wrapText="1"/>
    </xf>
    <xf numFmtId="0" fontId="10" fillId="0" borderId="0" xfId="0" applyFont="1" applyAlignment="1">
      <alignment horizontal="left"/>
    </xf>
    <xf numFmtId="0" fontId="11" fillId="0" borderId="0" xfId="0" applyFont="1" applyAlignment="1">
      <alignment horizontal="center"/>
    </xf>
    <xf numFmtId="0" fontId="11" fillId="0" borderId="0" xfId="0" applyFont="1"/>
    <xf numFmtId="3" fontId="11" fillId="0" borderId="0" xfId="0" applyNumberFormat="1" applyFont="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0" borderId="0" xfId="0" applyFont="1" applyAlignment="1">
      <alignment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2" fillId="0" borderId="0" xfId="0" applyFont="1" applyAlignment="1">
      <alignment horizontal="left"/>
    </xf>
    <xf numFmtId="0" fontId="0" fillId="0" borderId="0" xfId="0" applyFont="1" applyAlignment="1">
      <alignment wrapText="1"/>
    </xf>
    <xf numFmtId="0" fontId="10" fillId="0" borderId="0" xfId="0" applyFont="1" applyBorder="1" applyAlignment="1">
      <alignment horizontal="left"/>
    </xf>
    <xf numFmtId="0" fontId="0" fillId="0" borderId="0" xfId="0" applyFont="1" applyAlignment="1">
      <alignment horizontal="justify" wrapText="1"/>
    </xf>
    <xf numFmtId="0" fontId="2" fillId="0" borderId="0" xfId="0" applyFont="1" applyAlignment="1">
      <alignment horizontal="justify" vertical="top" wrapText="1"/>
    </xf>
    <xf numFmtId="0" fontId="10" fillId="0" borderId="0" xfId="0" applyFont="1" applyAlignment="1">
      <alignment horizontal="left"/>
    </xf>
    <xf numFmtId="0" fontId="5" fillId="0" borderId="0" xfId="0" applyFont="1" applyAlignment="1">
      <alignment horizontal="left"/>
    </xf>
    <xf numFmtId="0" fontId="10" fillId="0" borderId="0" xfId="0" applyFont="1" applyAlignment="1"/>
    <xf numFmtId="3" fontId="30" fillId="0" borderId="0" xfId="0" applyNumberFormat="1" applyFont="1" applyBorder="1" applyAlignment="1">
      <alignment vertical="center"/>
    </xf>
    <xf numFmtId="164" fontId="31" fillId="0" borderId="0" xfId="0" applyNumberFormat="1" applyFont="1"/>
    <xf numFmtId="3" fontId="8" fillId="3" borderId="8" xfId="0" applyNumberFormat="1" applyFont="1" applyFill="1" applyBorder="1"/>
    <xf numFmtId="0" fontId="2" fillId="0" borderId="19" xfId="0" applyFont="1" applyBorder="1" applyAlignment="1">
      <alignment wrapText="1"/>
    </xf>
    <xf numFmtId="0" fontId="0" fillId="0" borderId="0" xfId="0" applyAlignment="1">
      <alignment horizontal="justify" wrapText="1"/>
    </xf>
    <xf numFmtId="0" fontId="10" fillId="0" borderId="0" xfId="0" applyFont="1" applyAlignment="1">
      <alignment horizontal="left"/>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5" xfId="0" applyFont="1" applyBorder="1" applyAlignment="1" applyProtection="1">
      <alignment wrapText="1"/>
      <protection locked="0"/>
    </xf>
    <xf numFmtId="3" fontId="8" fillId="3" borderId="5" xfId="0" applyNumberFormat="1" applyFont="1" applyFill="1" applyBorder="1" applyProtection="1">
      <protection locked="0"/>
    </xf>
    <xf numFmtId="0" fontId="2" fillId="0" borderId="9" xfId="0" applyFont="1" applyBorder="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xf>
    <xf numFmtId="0" fontId="2" fillId="0" borderId="0" xfId="0" applyFont="1" applyAlignment="1">
      <alignment wrapText="1"/>
    </xf>
    <xf numFmtId="0" fontId="10" fillId="0" borderId="0" xfId="0" applyFont="1" applyAlignment="1">
      <alignment horizontal="left"/>
    </xf>
    <xf numFmtId="0" fontId="13" fillId="0" borderId="0" xfId="0" applyFont="1" applyAlignment="1">
      <alignment horizontal="justify" wrapText="1"/>
    </xf>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vertical="top" wrapText="1"/>
    </xf>
    <xf numFmtId="0" fontId="18" fillId="0" borderId="0" xfId="0" applyFont="1"/>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10" fillId="0" borderId="0" xfId="0" applyFont="1" applyBorder="1" applyAlignment="1">
      <alignment horizontal="left"/>
    </xf>
    <xf numFmtId="0" fontId="18" fillId="0" borderId="0" xfId="0" applyFont="1" applyAlignment="1">
      <alignment vertical="top"/>
    </xf>
    <xf numFmtId="0" fontId="18" fillId="0" borderId="0" xfId="0" applyFont="1" applyAlignment="1"/>
    <xf numFmtId="0" fontId="8" fillId="0" borderId="0" xfId="0" applyFont="1" applyAlignment="1">
      <alignment vertical="top"/>
    </xf>
    <xf numFmtId="0" fontId="8" fillId="0" borderId="0" xfId="0" applyFont="1"/>
    <xf numFmtId="0" fontId="8" fillId="0" borderId="0" xfId="0" applyFont="1" applyAlignment="1"/>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xf>
    <xf numFmtId="0" fontId="0" fillId="0" borderId="0" xfId="0" applyAlignment="1">
      <alignment horizontal="justify" wrapText="1"/>
    </xf>
    <xf numFmtId="0" fontId="2" fillId="0" borderId="0" xfId="0" applyFont="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0" fontId="10" fillId="0" borderId="0" xfId="0" applyFont="1" applyBorder="1" applyAlignment="1">
      <alignment horizontal="left"/>
    </xf>
    <xf numFmtId="0" fontId="2" fillId="3" borderId="0" xfId="0" applyFont="1" applyFill="1" applyAlignment="1">
      <alignment horizontal="justify" wrapText="1"/>
    </xf>
    <xf numFmtId="0" fontId="0" fillId="3" borderId="0" xfId="0" applyFill="1" applyAlignment="1">
      <alignment horizontal="justify" wrapText="1"/>
    </xf>
    <xf numFmtId="0" fontId="2" fillId="0" borderId="0" xfId="0" applyFont="1" applyAlignment="1">
      <alignment horizontal="justify" vertical="top" wrapText="1"/>
    </xf>
    <xf numFmtId="0" fontId="0" fillId="0" borderId="0" xfId="0" applyAlignment="1">
      <alignment horizontal="justify" vertical="top" wrapText="1"/>
    </xf>
    <xf numFmtId="0" fontId="10" fillId="0" borderId="0" xfId="0" applyFont="1" applyAlignment="1">
      <alignment horizontal="left"/>
    </xf>
    <xf numFmtId="0" fontId="2" fillId="0" borderId="11" xfId="0" applyFont="1" applyBorder="1"/>
    <xf numFmtId="0" fontId="2" fillId="0" borderId="17" xfId="0" applyFont="1" applyBorder="1" applyAlignment="1"/>
    <xf numFmtId="0" fontId="32" fillId="0" borderId="0" xfId="0" applyFont="1" applyBorder="1"/>
    <xf numFmtId="0" fontId="8" fillId="0" borderId="0" xfId="0" applyFont="1" applyBorder="1"/>
    <xf numFmtId="0" fontId="5" fillId="3" borderId="17" xfId="0" applyFont="1" applyFill="1" applyBorder="1" applyAlignment="1">
      <alignment horizontal="left"/>
    </xf>
    <xf numFmtId="3" fontId="5" fillId="3" borderId="17" xfId="0" applyNumberFormat="1" applyFont="1" applyFill="1" applyBorder="1"/>
    <xf numFmtId="4" fontId="5" fillId="3" borderId="17" xfId="0" applyNumberFormat="1" applyFont="1" applyFill="1" applyBorder="1"/>
    <xf numFmtId="0" fontId="5" fillId="3" borderId="0" xfId="0" applyFont="1" applyFill="1"/>
    <xf numFmtId="3" fontId="5" fillId="3" borderId="0" xfId="0" applyNumberFormat="1" applyFont="1" applyFill="1" applyBorder="1"/>
    <xf numFmtId="3"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28" fillId="0" borderId="0" xfId="0" applyFont="1" applyAlignment="1">
      <alignment horizontal="justify" wrapText="1"/>
    </xf>
    <xf numFmtId="0" fontId="2" fillId="3" borderId="18" xfId="0" applyFont="1" applyFill="1" applyBorder="1" applyAlignment="1">
      <alignment horizontal="left"/>
    </xf>
    <xf numFmtId="0" fontId="5" fillId="3" borderId="19" xfId="0" applyFont="1" applyFill="1" applyBorder="1" applyAlignment="1">
      <alignment horizontal="left"/>
    </xf>
    <xf numFmtId="0" fontId="2" fillId="3" borderId="51" xfId="0" applyFont="1" applyFill="1" applyBorder="1" applyAlignment="1">
      <alignment horizontal="left"/>
    </xf>
    <xf numFmtId="0" fontId="5" fillId="3" borderId="52" xfId="0" applyFont="1" applyFill="1" applyBorder="1" applyAlignment="1">
      <alignment horizontal="left"/>
    </xf>
    <xf numFmtId="3" fontId="2" fillId="3" borderId="5" xfId="0" applyNumberFormat="1" applyFont="1" applyFill="1" applyBorder="1"/>
    <xf numFmtId="0" fontId="5" fillId="3" borderId="0" xfId="0" applyFont="1" applyFill="1" applyBorder="1"/>
    <xf numFmtId="4" fontId="19" fillId="3" borderId="39" xfId="1" applyNumberFormat="1" applyFont="1" applyFill="1" applyBorder="1" applyAlignment="1">
      <alignment horizontal="left"/>
    </xf>
    <xf numFmtId="0" fontId="19" fillId="3" borderId="32" xfId="1" applyFont="1" applyFill="1" applyBorder="1" applyAlignment="1"/>
    <xf numFmtId="0" fontId="19" fillId="3" borderId="33" xfId="1" applyFont="1" applyFill="1" applyBorder="1" applyAlignment="1"/>
    <xf numFmtId="0" fontId="14" fillId="3" borderId="0" xfId="1" applyFont="1" applyFill="1" applyBorder="1"/>
    <xf numFmtId="3" fontId="14" fillId="3" borderId="31" xfId="1" applyNumberFormat="1" applyFont="1" applyFill="1" applyBorder="1"/>
    <xf numFmtId="3" fontId="14" fillId="3" borderId="16" xfId="1" applyNumberFormat="1" applyFont="1" applyFill="1" applyBorder="1"/>
    <xf numFmtId="0" fontId="0" fillId="0" borderId="0" xfId="0" applyAlignment="1">
      <alignment horizontal="justify" wrapText="1"/>
    </xf>
    <xf numFmtId="3" fontId="14" fillId="3" borderId="8" xfId="1" applyNumberFormat="1" applyFont="1" applyFill="1" applyBorder="1" applyAlignment="1">
      <alignment horizontal="right"/>
    </xf>
    <xf numFmtId="4" fontId="14" fillId="3" borderId="9" xfId="1" applyNumberFormat="1" applyFont="1" applyFill="1" applyBorder="1" applyAlignment="1">
      <alignment horizontal="right"/>
    </xf>
    <xf numFmtId="3" fontId="14" fillId="3" borderId="19" xfId="1" applyNumberFormat="1" applyFont="1" applyFill="1" applyBorder="1" applyAlignment="1">
      <alignment horizontal="right"/>
    </xf>
    <xf numFmtId="3" fontId="14" fillId="3" borderId="0" xfId="1" applyNumberFormat="1" applyFont="1" applyFill="1" applyBorder="1" applyAlignment="1">
      <alignment horizontal="right"/>
    </xf>
    <xf numFmtId="0" fontId="0" fillId="0" borderId="0" xfId="0" applyBorder="1" applyAlignment="1">
      <alignment horizontal="justify" wrapText="1"/>
    </xf>
    <xf numFmtId="0" fontId="0" fillId="3" borderId="0" xfId="0" applyFill="1" applyAlignment="1">
      <alignment horizontal="justify" wrapText="1"/>
    </xf>
    <xf numFmtId="0" fontId="10" fillId="3" borderId="0" xfId="0" applyFont="1" applyFill="1" applyBorder="1" applyAlignment="1">
      <alignment horizontal="left"/>
    </xf>
    <xf numFmtId="0" fontId="2" fillId="0" borderId="0" xfId="0" applyFont="1" applyAlignment="1">
      <alignment horizontal="justify" wrapText="1"/>
    </xf>
    <xf numFmtId="0" fontId="0" fillId="0" borderId="0" xfId="0" applyAlignment="1">
      <alignment horizontal="justify" wrapText="1"/>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wrapText="1"/>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0" fontId="0" fillId="0" borderId="0" xfId="0" applyBorder="1" applyAlignment="1">
      <alignment horizontal="justify" wrapText="1"/>
    </xf>
    <xf numFmtId="0" fontId="2" fillId="0" borderId="0" xfId="0" applyFont="1" applyAlignment="1">
      <alignment horizontal="justify" vertical="top" wrapText="1"/>
    </xf>
    <xf numFmtId="0" fontId="0" fillId="0" borderId="0" xfId="0" applyAlignment="1">
      <alignment horizontal="justify" vertical="top" wrapText="1"/>
    </xf>
    <xf numFmtId="164" fontId="10" fillId="0" borderId="0" xfId="0" applyNumberFormat="1" applyFont="1" applyBorder="1" applyAlignment="1"/>
    <xf numFmtId="164" fontId="28" fillId="0" borderId="0" xfId="0" applyNumberFormat="1" applyFont="1" applyBorder="1" applyAlignment="1"/>
    <xf numFmtId="0" fontId="0" fillId="0" borderId="0" xfId="0" applyFont="1" applyAlignment="1">
      <alignment horizontal="justify" vertical="top" wrapText="1"/>
    </xf>
    <xf numFmtId="0" fontId="10" fillId="0" borderId="0" xfId="0" applyFont="1" applyAlignment="1">
      <alignment horizontal="left"/>
    </xf>
    <xf numFmtId="164" fontId="5" fillId="0" borderId="0" xfId="0" applyNumberFormat="1" applyFont="1" applyBorder="1" applyAlignment="1"/>
    <xf numFmtId="164" fontId="1" fillId="0" borderId="0" xfId="0" applyNumberFormat="1" applyFont="1" applyBorder="1" applyAlignment="1"/>
    <xf numFmtId="0" fontId="2" fillId="0" borderId="0" xfId="0" applyFont="1" applyAlignment="1">
      <alignment horizontal="left"/>
    </xf>
    <xf numFmtId="0" fontId="0" fillId="0" borderId="0" xfId="0" applyFont="1" applyAlignment="1">
      <alignment wrapText="1"/>
    </xf>
    <xf numFmtId="164" fontId="10" fillId="0" borderId="0" xfId="0" applyNumberFormat="1" applyFont="1" applyBorder="1" applyAlignment="1"/>
    <xf numFmtId="164" fontId="28" fillId="0" borderId="0" xfId="0" applyNumberFormat="1" applyFont="1" applyBorder="1" applyAlignment="1"/>
    <xf numFmtId="0" fontId="10" fillId="3" borderId="0" xfId="0" applyFont="1" applyFill="1" applyBorder="1" applyAlignment="1">
      <alignment horizontal="left"/>
    </xf>
    <xf numFmtId="0" fontId="10" fillId="0" borderId="0" xfId="0" applyFont="1" applyAlignment="1">
      <alignment horizontal="left"/>
    </xf>
    <xf numFmtId="0" fontId="0" fillId="0" borderId="0" xfId="0" applyFill="1" applyAlignment="1">
      <alignment horizontal="justify" vertical="top" wrapText="1"/>
    </xf>
    <xf numFmtId="0" fontId="2" fillId="0" borderId="0" xfId="0" applyFont="1" applyAlignment="1">
      <alignment horizontal="justify" vertical="justify" wrapText="1"/>
    </xf>
    <xf numFmtId="0" fontId="2" fillId="3" borderId="53" xfId="0" applyFont="1" applyFill="1" applyBorder="1" applyAlignment="1">
      <alignment horizontal="left"/>
    </xf>
    <xf numFmtId="0" fontId="2" fillId="3" borderId="43" xfId="0" applyFont="1" applyFill="1" applyBorder="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0" fontId="14" fillId="3" borderId="0" xfId="1" applyFont="1" applyFill="1" applyAlignment="1">
      <alignment horizontal="right"/>
    </xf>
    <xf numFmtId="0" fontId="23" fillId="3" borderId="0" xfId="1" applyFont="1" applyFill="1"/>
    <xf numFmtId="0" fontId="14" fillId="3" borderId="20" xfId="1" applyFont="1" applyFill="1" applyBorder="1" applyAlignment="1"/>
    <xf numFmtId="0" fontId="14" fillId="3" borderId="21" xfId="1" applyFont="1" applyFill="1" applyBorder="1" applyAlignment="1"/>
    <xf numFmtId="166" fontId="14" fillId="3" borderId="21" xfId="1" applyNumberFormat="1" applyFont="1" applyFill="1" applyBorder="1" applyAlignment="1"/>
    <xf numFmtId="3" fontId="14" fillId="3" borderId="21" xfId="1" applyNumberFormat="1" applyFont="1" applyFill="1" applyBorder="1" applyAlignment="1"/>
    <xf numFmtId="4" fontId="14" fillId="3" borderId="38" xfId="1" applyNumberFormat="1" applyFont="1" applyFill="1" applyBorder="1" applyAlignment="1"/>
    <xf numFmtId="3" fontId="14" fillId="3" borderId="36" xfId="1" applyNumberFormat="1" applyFont="1" applyFill="1" applyBorder="1" applyAlignment="1"/>
    <xf numFmtId="3" fontId="14" fillId="3" borderId="22" xfId="1" applyNumberFormat="1" applyFont="1" applyFill="1" applyBorder="1"/>
    <xf numFmtId="3" fontId="21" fillId="3" borderId="0" xfId="1" applyNumberFormat="1" applyFont="1" applyFill="1"/>
    <xf numFmtId="3" fontId="14" fillId="3" borderId="28" xfId="1" applyNumberFormat="1" applyFont="1" applyFill="1" applyBorder="1"/>
    <xf numFmtId="3" fontId="14" fillId="3" borderId="26" xfId="1" applyNumberFormat="1" applyFont="1" applyFill="1" applyBorder="1"/>
    <xf numFmtId="3" fontId="14" fillId="3" borderId="24" xfId="1" applyNumberFormat="1" applyFont="1" applyFill="1" applyBorder="1" applyAlignment="1"/>
    <xf numFmtId="3" fontId="14" fillId="3" borderId="33" xfId="1" applyNumberFormat="1" applyFont="1" applyFill="1" applyBorder="1" applyAlignment="1"/>
    <xf numFmtId="0" fontId="18" fillId="3" borderId="0" xfId="1" applyFont="1" applyFill="1"/>
    <xf numFmtId="3" fontId="21" fillId="3" borderId="0" xfId="1" applyNumberFormat="1" applyFont="1" applyFill="1" applyBorder="1"/>
    <xf numFmtId="0" fontId="14" fillId="3" borderId="23" xfId="1" applyFont="1" applyFill="1" applyBorder="1" applyAlignment="1"/>
    <xf numFmtId="0" fontId="14" fillId="3" borderId="24" xfId="1" applyFont="1" applyFill="1" applyBorder="1" applyAlignment="1"/>
    <xf numFmtId="0" fontId="14" fillId="3" borderId="29" xfId="1" applyFont="1" applyFill="1" applyBorder="1"/>
    <xf numFmtId="3" fontId="14" fillId="3" borderId="29" xfId="1" applyNumberFormat="1" applyFont="1" applyFill="1" applyBorder="1"/>
    <xf numFmtId="3" fontId="14" fillId="3" borderId="37" xfId="1" applyNumberFormat="1" applyFont="1" applyFill="1" applyBorder="1"/>
    <xf numFmtId="3" fontId="23" fillId="3" borderId="0" xfId="1" applyNumberFormat="1" applyFont="1" applyFill="1"/>
    <xf numFmtId="0" fontId="10" fillId="0" borderId="0" xfId="0" applyFont="1" applyAlignment="1">
      <alignment horizontal="left"/>
    </xf>
    <xf numFmtId="164" fontId="5" fillId="0" borderId="0" xfId="0" applyNumberFormat="1" applyFont="1" applyBorder="1" applyAlignment="1"/>
    <xf numFmtId="164" fontId="1" fillId="0" borderId="0" xfId="0" applyNumberFormat="1" applyFont="1" applyBorder="1" applyAlignment="1"/>
    <xf numFmtId="0" fontId="0" fillId="0" borderId="0" xfId="0" applyAlignment="1">
      <alignment horizontal="justify" wrapText="1"/>
    </xf>
    <xf numFmtId="0" fontId="0" fillId="0" borderId="0" xfId="0" applyAlignment="1">
      <alignment wrapText="1"/>
    </xf>
    <xf numFmtId="0" fontId="0" fillId="0" borderId="0" xfId="0" applyFont="1" applyAlignment="1">
      <alignment horizontal="justify" wrapText="1"/>
    </xf>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justify" vertical="top" wrapText="1"/>
    </xf>
    <xf numFmtId="0" fontId="2" fillId="0" borderId="0" xfId="0" applyFont="1" applyAlignment="1">
      <alignment vertical="top" wrapText="1"/>
    </xf>
    <xf numFmtId="4" fontId="8" fillId="0" borderId="9" xfId="0" applyNumberFormat="1" applyFont="1" applyBorder="1"/>
    <xf numFmtId="0" fontId="10" fillId="0" borderId="0" xfId="0" applyFont="1" applyAlignment="1">
      <alignment horizontal="left"/>
    </xf>
    <xf numFmtId="0" fontId="25" fillId="3" borderId="0" xfId="1" applyFont="1" applyFill="1" applyAlignment="1">
      <alignment horizontal="justify"/>
    </xf>
    <xf numFmtId="0" fontId="14" fillId="3" borderId="27" xfId="1" applyFont="1" applyFill="1" applyBorder="1" applyAlignment="1">
      <alignment horizontal="left"/>
    </xf>
    <xf numFmtId="0" fontId="14" fillId="3" borderId="29" xfId="1" applyFont="1" applyFill="1" applyBorder="1" applyAlignment="1">
      <alignment horizontal="left"/>
    </xf>
    <xf numFmtId="0" fontId="14" fillId="3" borderId="32" xfId="1" applyFont="1" applyFill="1" applyBorder="1" applyAlignment="1">
      <alignment horizontal="left"/>
    </xf>
    <xf numFmtId="0" fontId="15" fillId="3" borderId="33" xfId="1" applyFont="1" applyFill="1" applyBorder="1" applyAlignment="1">
      <alignment horizontal="left"/>
    </xf>
    <xf numFmtId="0" fontId="14" fillId="2" borderId="1" xfId="1" applyFont="1" applyFill="1" applyBorder="1" applyAlignment="1">
      <alignment horizontal="left"/>
    </xf>
    <xf numFmtId="0" fontId="14" fillId="2" borderId="2" xfId="1" applyFont="1" applyFill="1" applyBorder="1" applyAlignment="1">
      <alignment horizontal="left"/>
    </xf>
    <xf numFmtId="0" fontId="14" fillId="3" borderId="33" xfId="1" applyFont="1" applyFill="1" applyBorder="1" applyAlignment="1">
      <alignment horizontal="left"/>
    </xf>
    <xf numFmtId="0" fontId="14" fillId="3" borderId="45" xfId="1" applyFont="1" applyFill="1" applyBorder="1" applyAlignment="1">
      <alignment wrapText="1"/>
    </xf>
    <xf numFmtId="0" fontId="0" fillId="3" borderId="37" xfId="0" applyFill="1" applyBorder="1" applyAlignment="1">
      <alignment wrapText="1"/>
    </xf>
    <xf numFmtId="0" fontId="15" fillId="2" borderId="13" xfId="1" applyFill="1" applyBorder="1" applyAlignment="1">
      <alignment horizontal="center" vertical="center"/>
    </xf>
    <xf numFmtId="0" fontId="15" fillId="2" borderId="15" xfId="1" applyFill="1" applyBorder="1" applyAlignment="1">
      <alignment horizontal="center" vertical="center"/>
    </xf>
    <xf numFmtId="0" fontId="15" fillId="2" borderId="30" xfId="1" applyFill="1" applyBorder="1" applyAlignment="1">
      <alignment horizontal="center"/>
    </xf>
    <xf numFmtId="0" fontId="15" fillId="2" borderId="31" xfId="1" applyFill="1" applyBorder="1" applyAlignment="1">
      <alignment horizontal="center"/>
    </xf>
    <xf numFmtId="0" fontId="14" fillId="3" borderId="23" xfId="1" applyFont="1" applyFill="1" applyBorder="1" applyAlignment="1">
      <alignment horizontal="left"/>
    </xf>
    <xf numFmtId="0" fontId="14" fillId="3" borderId="24" xfId="1" applyFont="1" applyFill="1" applyBorder="1" applyAlignment="1">
      <alignment horizontal="left"/>
    </xf>
    <xf numFmtId="0" fontId="14" fillId="3" borderId="32" xfId="1" applyFont="1" applyFill="1" applyBorder="1" applyAlignment="1">
      <alignment wrapText="1"/>
    </xf>
    <xf numFmtId="0" fontId="0" fillId="3" borderId="33" xfId="0" applyFill="1" applyBorder="1" applyAlignment="1">
      <alignment wrapText="1"/>
    </xf>
    <xf numFmtId="0" fontId="2"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164" fontId="5" fillId="0" borderId="0" xfId="0" applyNumberFormat="1" applyFont="1" applyBorder="1" applyAlignment="1"/>
    <xf numFmtId="164" fontId="1" fillId="0" borderId="0" xfId="0" applyNumberFormat="1" applyFont="1" applyBorder="1" applyAlignment="1"/>
    <xf numFmtId="0" fontId="2" fillId="0" borderId="0" xfId="0" applyFont="1" applyFill="1" applyAlignment="1">
      <alignment horizontal="justify" vertical="justify" wrapText="1"/>
    </xf>
    <xf numFmtId="0" fontId="0" fillId="0" borderId="0" xfId="0" applyFill="1" applyAlignment="1">
      <alignment horizontal="justify" vertical="justify" wrapText="1"/>
    </xf>
    <xf numFmtId="0" fontId="0" fillId="0" borderId="0" xfId="0" applyFill="1" applyAlignment="1">
      <alignment wrapText="1"/>
    </xf>
    <xf numFmtId="164" fontId="5" fillId="0" borderId="0" xfId="0" applyNumberFormat="1" applyFont="1" applyFill="1" applyBorder="1" applyAlignment="1"/>
    <xf numFmtId="164" fontId="1" fillId="0" borderId="0" xfId="0" applyNumberFormat="1" applyFont="1" applyFill="1" applyBorder="1" applyAlignment="1"/>
    <xf numFmtId="0" fontId="2" fillId="0" borderId="0" xfId="0" applyFont="1" applyFill="1" applyAlignment="1">
      <alignment horizontal="justify" wrapText="1"/>
    </xf>
    <xf numFmtId="0" fontId="0" fillId="0" borderId="0" xfId="0" applyFill="1" applyAlignment="1">
      <alignment horizontal="justify" wrapText="1"/>
    </xf>
    <xf numFmtId="164" fontId="5" fillId="2" borderId="16" xfId="0" applyNumberFormat="1" applyFont="1" applyFill="1" applyBorder="1" applyAlignment="1">
      <alignment horizontal="right"/>
    </xf>
    <xf numFmtId="164" fontId="5" fillId="0" borderId="17" xfId="0" applyNumberFormat="1" applyFont="1" applyBorder="1" applyAlignment="1"/>
    <xf numFmtId="164" fontId="1" fillId="0" borderId="17" xfId="0" applyNumberFormat="1" applyFont="1" applyBorder="1" applyAlignment="1"/>
    <xf numFmtId="3" fontId="9" fillId="0" borderId="0" xfId="0" applyNumberFormat="1" applyFont="1" applyAlignment="1">
      <alignment horizontal="center"/>
    </xf>
    <xf numFmtId="164" fontId="5" fillId="0" borderId="17" xfId="0" applyNumberFormat="1" applyFont="1" applyFill="1" applyBorder="1" applyAlignment="1"/>
    <xf numFmtId="164" fontId="1" fillId="0" borderId="17" xfId="0" applyNumberFormat="1" applyFont="1" applyFill="1" applyBorder="1" applyAlignment="1"/>
    <xf numFmtId="0" fontId="5" fillId="2" borderId="13" xfId="0" applyFont="1" applyFill="1" applyBorder="1" applyAlignment="1">
      <alignment horizontal="left"/>
    </xf>
    <xf numFmtId="0" fontId="5" fillId="2" borderId="14" xfId="0" applyFont="1" applyFill="1" applyBorder="1" applyAlignment="1">
      <alignment horizontal="left"/>
    </xf>
    <xf numFmtId="0" fontId="5" fillId="2" borderId="15" xfId="0" applyFont="1" applyFill="1" applyBorder="1" applyAlignment="1">
      <alignment horizontal="left"/>
    </xf>
    <xf numFmtId="0" fontId="10" fillId="0" borderId="0" xfId="0" applyFont="1" applyBorder="1" applyAlignment="1">
      <alignment horizontal="left"/>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5" fillId="2" borderId="16" xfId="0" applyFont="1" applyFill="1" applyBorder="1" applyAlignment="1">
      <alignment horizontal="left" wrapText="1"/>
    </xf>
    <xf numFmtId="0" fontId="0" fillId="0" borderId="16" xfId="0" applyBorder="1" applyAlignment="1">
      <alignment wrapText="1"/>
    </xf>
    <xf numFmtId="164" fontId="5" fillId="3" borderId="0" xfId="0" applyNumberFormat="1" applyFont="1" applyFill="1" applyBorder="1" applyAlignment="1"/>
    <xf numFmtId="164" fontId="1" fillId="3" borderId="0" xfId="0" applyNumberFormat="1" applyFont="1" applyFill="1" applyBorder="1" applyAlignment="1"/>
    <xf numFmtId="0" fontId="2" fillId="0" borderId="0" xfId="0" applyFont="1" applyAlignment="1">
      <alignment horizontal="left"/>
    </xf>
    <xf numFmtId="164" fontId="11" fillId="0" borderId="0" xfId="0" applyNumberFormat="1" applyFont="1" applyBorder="1" applyAlignment="1"/>
    <xf numFmtId="164" fontId="13" fillId="0" borderId="0" xfId="0" applyNumberFormat="1" applyFont="1" applyBorder="1" applyAlignment="1"/>
    <xf numFmtId="0" fontId="2" fillId="3" borderId="0" xfId="0" applyFont="1" applyFill="1" applyAlignment="1" applyProtection="1">
      <alignment horizontal="left"/>
      <protection locked="0"/>
    </xf>
    <xf numFmtId="0" fontId="2" fillId="0" borderId="0" xfId="0" applyFont="1" applyAlignment="1">
      <alignment horizontal="left" wrapText="1"/>
    </xf>
    <xf numFmtId="0" fontId="29" fillId="0" borderId="0" xfId="0" applyFont="1" applyAlignment="1">
      <alignment horizontal="left"/>
    </xf>
    <xf numFmtId="0" fontId="2" fillId="3" borderId="0" xfId="0" applyFont="1" applyFill="1" applyAlignment="1">
      <alignment horizontal="left" wrapText="1"/>
    </xf>
    <xf numFmtId="0" fontId="10" fillId="0" borderId="17" xfId="0" applyFont="1" applyBorder="1" applyAlignment="1">
      <alignment horizontal="left"/>
    </xf>
    <xf numFmtId="0" fontId="8" fillId="0" borderId="0" xfId="0" applyFont="1" applyAlignment="1">
      <alignment horizontal="justify" wrapText="1"/>
    </xf>
    <xf numFmtId="0" fontId="5" fillId="3" borderId="17" xfId="0" applyFont="1" applyFill="1" applyBorder="1" applyAlignment="1">
      <alignment horizontal="left" wrapText="1"/>
    </xf>
    <xf numFmtId="0" fontId="2" fillId="3" borderId="0" xfId="0" applyFont="1" applyFill="1" applyAlignment="1">
      <alignment horizontal="justify" wrapText="1"/>
    </xf>
    <xf numFmtId="0" fontId="0" fillId="3" borderId="0" xfId="0" applyFill="1" applyAlignment="1">
      <alignment horizontal="justify" wrapText="1"/>
    </xf>
    <xf numFmtId="0" fontId="0" fillId="3" borderId="0" xfId="0" applyFill="1" applyAlignment="1">
      <alignment wrapText="1"/>
    </xf>
    <xf numFmtId="164" fontId="14" fillId="3" borderId="0" xfId="0" applyNumberFormat="1" applyFont="1" applyFill="1" applyBorder="1" applyAlignment="1"/>
    <xf numFmtId="164" fontId="26" fillId="3" borderId="0" xfId="0" applyNumberFormat="1" applyFont="1" applyFill="1" applyBorder="1" applyAlignment="1"/>
    <xf numFmtId="0" fontId="8" fillId="3" borderId="0" xfId="0" applyFont="1" applyFill="1" applyAlignment="1">
      <alignment horizontal="justify"/>
    </xf>
    <xf numFmtId="0" fontId="10" fillId="3" borderId="17" xfId="0" applyFont="1" applyFill="1" applyBorder="1" applyAlignment="1">
      <alignment horizontal="left" wrapText="1"/>
    </xf>
    <xf numFmtId="0" fontId="10" fillId="3" borderId="0" xfId="0" applyFont="1" applyFill="1" applyBorder="1" applyAlignment="1">
      <alignment horizontal="left" wrapText="1"/>
    </xf>
    <xf numFmtId="0" fontId="2" fillId="0" borderId="0" xfId="0" applyFont="1" applyAlignment="1">
      <alignment horizontal="left" vertical="center" wrapText="1"/>
    </xf>
    <xf numFmtId="0" fontId="2" fillId="0" borderId="0" xfId="0" applyFont="1" applyAlignment="1">
      <alignment horizontal="justify"/>
    </xf>
    <xf numFmtId="0" fontId="2" fillId="3" borderId="0" xfId="0" applyFont="1" applyFill="1" applyAlignment="1">
      <alignment horizontal="left"/>
    </xf>
    <xf numFmtId="0" fontId="0" fillId="0" borderId="0" xfId="0" applyFont="1" applyAlignment="1">
      <alignment wrapText="1"/>
    </xf>
    <xf numFmtId="0" fontId="2" fillId="0" borderId="0" xfId="0" applyFont="1" applyAlignment="1">
      <alignment wrapText="1"/>
    </xf>
    <xf numFmtId="0" fontId="0" fillId="0" borderId="0" xfId="0" applyAlignment="1">
      <alignment horizontal="left" wrapText="1"/>
    </xf>
    <xf numFmtId="0" fontId="2" fillId="0" borderId="0" xfId="0" applyFont="1" applyBorder="1" applyAlignment="1">
      <alignment horizontal="justify" wrapText="1"/>
    </xf>
    <xf numFmtId="0" fontId="0" fillId="0" borderId="0" xfId="0" applyBorder="1" applyAlignment="1">
      <alignment horizontal="justify" wrapText="1"/>
    </xf>
    <xf numFmtId="0" fontId="2" fillId="3" borderId="0" xfId="0" applyNumberFormat="1" applyFont="1" applyFill="1" applyAlignment="1">
      <alignment horizontal="justify" vertical="top" wrapText="1"/>
    </xf>
    <xf numFmtId="0" fontId="0" fillId="0" borderId="0" xfId="0" applyFont="1" applyAlignment="1">
      <alignment horizontal="justify" wrapText="1"/>
    </xf>
    <xf numFmtId="0" fontId="2" fillId="0" borderId="0" xfId="0" applyFont="1" applyAlignment="1">
      <alignment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2" fillId="0" borderId="0" xfId="0" applyFont="1" applyAlignment="1"/>
    <xf numFmtId="0" fontId="2" fillId="0" borderId="0" xfId="0" applyNumberFormat="1" applyFont="1" applyAlignment="1">
      <alignment horizontal="left"/>
    </xf>
    <xf numFmtId="0" fontId="2" fillId="0" borderId="0" xfId="0" applyNumberFormat="1" applyFont="1" applyAlignment="1">
      <alignment wrapText="1"/>
    </xf>
    <xf numFmtId="164" fontId="11" fillId="3" borderId="0" xfId="0" applyNumberFormat="1" applyFont="1" applyFill="1" applyBorder="1" applyAlignment="1">
      <alignment horizontal="right"/>
    </xf>
    <xf numFmtId="0" fontId="5" fillId="0" borderId="17" xfId="0" applyFont="1" applyBorder="1" applyAlignment="1">
      <alignment horizontal="justify"/>
    </xf>
    <xf numFmtId="0" fontId="0" fillId="0" borderId="17" xfId="0" applyBorder="1" applyAlignment="1">
      <alignment horizontal="justify"/>
    </xf>
    <xf numFmtId="0" fontId="5" fillId="0" borderId="0" xfId="0" applyFont="1" applyAlignment="1">
      <alignment horizontal="justify"/>
    </xf>
    <xf numFmtId="0" fontId="0" fillId="0" borderId="0" xfId="0" applyAlignment="1">
      <alignment horizontal="justify"/>
    </xf>
    <xf numFmtId="164" fontId="13" fillId="3" borderId="0" xfId="0" applyNumberFormat="1" applyFont="1" applyFill="1" applyBorder="1" applyAlignment="1">
      <alignment horizontal="right"/>
    </xf>
    <xf numFmtId="0" fontId="2" fillId="0" borderId="17" xfId="0" applyFont="1" applyBorder="1" applyAlignment="1">
      <alignment horizontal="left" wrapText="1"/>
    </xf>
    <xf numFmtId="0" fontId="0" fillId="0" borderId="17" xfId="0" applyFont="1" applyBorder="1" applyAlignment="1">
      <alignment wrapText="1"/>
    </xf>
    <xf numFmtId="0" fontId="2" fillId="0" borderId="0" xfId="0" applyFont="1" applyAlignment="1">
      <alignment horizontal="justify" vertical="top" wrapText="1"/>
    </xf>
    <xf numFmtId="0" fontId="0" fillId="0" borderId="0" xfId="0" applyAlignment="1">
      <alignment horizontal="justify" vertical="top" wrapText="1"/>
    </xf>
    <xf numFmtId="164" fontId="10" fillId="0" borderId="0" xfId="0" applyNumberFormat="1" applyFont="1" applyBorder="1" applyAlignment="1"/>
    <xf numFmtId="164" fontId="28" fillId="0" borderId="0" xfId="0" applyNumberFormat="1" applyFont="1" applyBorder="1" applyAlignment="1"/>
    <xf numFmtId="0" fontId="10" fillId="3" borderId="0" xfId="0" applyFont="1" applyFill="1" applyBorder="1" applyAlignment="1">
      <alignment horizontal="left"/>
    </xf>
    <xf numFmtId="0" fontId="10" fillId="0" borderId="0" xfId="0" applyFont="1" applyAlignment="1">
      <alignment horizontal="justify" wrapText="1"/>
    </xf>
    <xf numFmtId="0" fontId="10" fillId="0" borderId="0" xfId="0" applyFont="1" applyAlignment="1">
      <alignment horizontal="left" wrapText="1"/>
    </xf>
    <xf numFmtId="0" fontId="2" fillId="3" borderId="0" xfId="0" applyFont="1" applyFill="1" applyBorder="1" applyAlignment="1">
      <alignment wrapText="1"/>
    </xf>
    <xf numFmtId="0" fontId="2" fillId="3" borderId="0" xfId="0" applyFont="1" applyFill="1" applyBorder="1" applyAlignment="1">
      <alignment horizontal="justify" wrapText="1"/>
    </xf>
    <xf numFmtId="0" fontId="10" fillId="0" borderId="0" xfId="0" applyFont="1" applyAlignment="1">
      <alignment horizontal="left"/>
    </xf>
    <xf numFmtId="164" fontId="5" fillId="0" borderId="0" xfId="0" applyNumberFormat="1" applyFont="1" applyBorder="1" applyAlignment="1">
      <alignment horizontal="right"/>
    </xf>
    <xf numFmtId="0" fontId="10" fillId="0" borderId="0" xfId="0" applyFont="1" applyFill="1" applyBorder="1" applyAlignment="1">
      <alignment horizontal="left"/>
    </xf>
    <xf numFmtId="0" fontId="2" fillId="0" borderId="0" xfId="0" applyFont="1" applyFill="1" applyBorder="1" applyAlignment="1">
      <alignment horizontal="justify" wrapText="1"/>
    </xf>
    <xf numFmtId="0" fontId="2"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13" fillId="0" borderId="0" xfId="0" applyFont="1" applyAlignment="1">
      <alignment wrapText="1"/>
    </xf>
    <xf numFmtId="164" fontId="5" fillId="0" borderId="17" xfId="0" applyNumberFormat="1" applyFont="1" applyBorder="1" applyAlignment="1">
      <alignment horizontal="right"/>
    </xf>
    <xf numFmtId="0" fontId="2" fillId="0" borderId="17" xfId="0" applyFont="1" applyBorder="1" applyAlignment="1">
      <alignment horizontal="left" vertical="top" wrapText="1"/>
    </xf>
    <xf numFmtId="0" fontId="0" fillId="0" borderId="0" xfId="0" applyFont="1" applyAlignment="1">
      <alignment horizontal="justify" vertical="top" wrapText="1"/>
    </xf>
    <xf numFmtId="0" fontId="2" fillId="0" borderId="0" xfId="0" applyFont="1" applyAlignment="1">
      <alignment horizontal="left" vertical="top" wrapText="1"/>
    </xf>
    <xf numFmtId="0" fontId="9" fillId="0" borderId="0" xfId="0" applyFont="1" applyAlignment="1">
      <alignment horizontal="left" wrapText="1"/>
    </xf>
    <xf numFmtId="0" fontId="10" fillId="0" borderId="0" xfId="0" applyFont="1" applyAlignment="1">
      <alignment horizontal="center"/>
    </xf>
    <xf numFmtId="0" fontId="10" fillId="0" borderId="0" xfId="0" applyFont="1" applyAlignment="1">
      <alignment vertical="top" wrapText="1"/>
    </xf>
    <xf numFmtId="0" fontId="5" fillId="0" borderId="0" xfId="0" applyFont="1" applyAlignment="1">
      <alignment horizontal="left"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2" fillId="3" borderId="0" xfId="0" applyFont="1" applyFill="1" applyBorder="1" applyAlignment="1">
      <alignment horizontal="justify"/>
    </xf>
    <xf numFmtId="0" fontId="10" fillId="0" borderId="0" xfId="0" applyFont="1" applyAlignment="1">
      <alignment horizontal="justify" vertical="top" wrapText="1"/>
    </xf>
    <xf numFmtId="0" fontId="2" fillId="0" borderId="0" xfId="0" applyFont="1" applyBorder="1" applyAlignment="1">
      <alignment horizontal="justify" vertical="top" wrapText="1"/>
    </xf>
    <xf numFmtId="0" fontId="0" fillId="0" borderId="0" xfId="0" applyBorder="1" applyAlignment="1">
      <alignment horizontal="justify" vertical="top" wrapText="1"/>
    </xf>
    <xf numFmtId="0" fontId="2" fillId="3" borderId="0" xfId="0" applyFont="1" applyFill="1" applyAlignment="1">
      <alignment horizontal="justify" vertical="top"/>
    </xf>
    <xf numFmtId="0" fontId="2" fillId="0" borderId="17" xfId="0" applyFont="1" applyBorder="1" applyAlignment="1">
      <alignment horizontal="justify"/>
    </xf>
    <xf numFmtId="164" fontId="5"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64" fontId="14" fillId="0" borderId="0" xfId="0" applyNumberFormat="1" applyFont="1" applyBorder="1" applyAlignment="1"/>
    <xf numFmtId="164" fontId="26" fillId="0" borderId="0" xfId="0" applyNumberFormat="1" applyFont="1" applyBorder="1" applyAlignment="1"/>
    <xf numFmtId="0" fontId="2" fillId="0" borderId="0" xfId="0" applyFont="1" applyAlignment="1">
      <alignment horizontal="justify" vertical="justify" wrapText="1"/>
    </xf>
    <xf numFmtId="0" fontId="0" fillId="0" borderId="0" xfId="0" applyAlignment="1">
      <alignment horizontal="justify" vertical="justify" wrapText="1"/>
    </xf>
    <xf numFmtId="0" fontId="10" fillId="0" borderId="0" xfId="0" applyFont="1" applyAlignment="1">
      <alignment horizontal="left" vertical="justify" wrapText="1"/>
    </xf>
    <xf numFmtId="0" fontId="5" fillId="0" borderId="0" xfId="0" applyFont="1" applyAlignment="1">
      <alignment horizontal="left" vertical="justify" wrapText="1"/>
    </xf>
    <xf numFmtId="0" fontId="10" fillId="3" borderId="0" xfId="0" applyFont="1" applyFill="1" applyBorder="1" applyAlignment="1">
      <alignment horizontal="justify" wrapText="1"/>
    </xf>
    <xf numFmtId="0" fontId="33" fillId="0" borderId="0" xfId="0" applyFont="1" applyAlignment="1">
      <alignment horizontal="left" wrapText="1"/>
    </xf>
    <xf numFmtId="0" fontId="34" fillId="0" borderId="0" xfId="0" applyFont="1" applyAlignment="1">
      <alignment wrapText="1"/>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244"/>
  <sheetViews>
    <sheetView showGridLines="0" view="pageBreakPreview" zoomScaleNormal="100" zoomScaleSheetLayoutView="100" workbookViewId="0">
      <selection activeCell="L82" sqref="L82"/>
    </sheetView>
  </sheetViews>
  <sheetFormatPr defaultRowHeight="12.75" x14ac:dyDescent="0.2"/>
  <cols>
    <col min="1" max="1" width="9.140625" style="77"/>
    <col min="2" max="2" width="33.85546875" style="77" customWidth="1"/>
    <col min="3" max="3" width="4.28515625" style="77" customWidth="1"/>
    <col min="4" max="6" width="19.7109375" style="123" customWidth="1"/>
    <col min="7" max="7" width="9" style="124" customWidth="1"/>
    <col min="8" max="8" width="14" style="77" hidden="1" customWidth="1"/>
    <col min="9" max="9" width="10.7109375" style="77" hidden="1" customWidth="1"/>
    <col min="10" max="10" width="3.140625" style="77" customWidth="1"/>
    <col min="11" max="11" width="10.140625" style="77" customWidth="1"/>
    <col min="12" max="12" width="10.140625" style="119" customWidth="1"/>
    <col min="13" max="13" width="10.140625" style="121" customWidth="1"/>
    <col min="14" max="14" width="10.140625" style="77" customWidth="1"/>
    <col min="15" max="15" width="10" style="77" bestFit="1" customWidth="1"/>
    <col min="16" max="16384" width="9.140625" style="77"/>
  </cols>
  <sheetData>
    <row r="1" spans="1:15" ht="20.25" x14ac:dyDescent="0.3">
      <c r="A1" s="76" t="s">
        <v>298</v>
      </c>
    </row>
    <row r="2" spans="1:15" ht="15.75" x14ac:dyDescent="0.25">
      <c r="A2" s="78"/>
    </row>
    <row r="3" spans="1:15" ht="15.75" x14ac:dyDescent="0.25">
      <c r="A3" s="78" t="s">
        <v>299</v>
      </c>
    </row>
    <row r="4" spans="1:15" ht="13.5" thickBot="1" x14ac:dyDescent="0.25">
      <c r="D4" s="125"/>
      <c r="E4" s="125"/>
      <c r="F4" s="125"/>
    </row>
    <row r="5" spans="1:15" ht="35.25" customHeight="1" thickTop="1" thickBot="1" x14ac:dyDescent="0.25">
      <c r="A5" s="487" t="s">
        <v>111</v>
      </c>
      <c r="B5" s="488"/>
      <c r="C5" s="91" t="s">
        <v>112</v>
      </c>
      <c r="D5" s="42" t="s">
        <v>289</v>
      </c>
      <c r="E5" s="42" t="s">
        <v>290</v>
      </c>
      <c r="F5" s="42" t="s">
        <v>291</v>
      </c>
      <c r="G5" s="250" t="s">
        <v>5</v>
      </c>
      <c r="H5" s="108" t="s">
        <v>113</v>
      </c>
      <c r="I5" s="106" t="s">
        <v>114</v>
      </c>
    </row>
    <row r="6" spans="1:15" ht="14.25" thickTop="1" thickBot="1" x14ac:dyDescent="0.25">
      <c r="A6" s="489">
        <v>1</v>
      </c>
      <c r="B6" s="490"/>
      <c r="C6" s="89">
        <v>2</v>
      </c>
      <c r="D6" s="90">
        <v>3</v>
      </c>
      <c r="E6" s="90">
        <v>4</v>
      </c>
      <c r="F6" s="90">
        <v>5</v>
      </c>
      <c r="G6" s="251" t="s">
        <v>274</v>
      </c>
      <c r="H6" s="109">
        <v>8</v>
      </c>
      <c r="I6" s="107" t="s">
        <v>115</v>
      </c>
    </row>
    <row r="7" spans="1:15" s="267" customFormat="1" ht="18" customHeight="1" thickTop="1" x14ac:dyDescent="0.25">
      <c r="A7" s="445" t="s">
        <v>0</v>
      </c>
      <c r="B7" s="446"/>
      <c r="C7" s="447">
        <v>1</v>
      </c>
      <c r="D7" s="448">
        <f>SUM(D10:D11)</f>
        <v>29033</v>
      </c>
      <c r="E7" s="448">
        <f t="shared" ref="E7:F7" si="0">SUM(E10:E11)</f>
        <v>29417</v>
      </c>
      <c r="F7" s="448">
        <f t="shared" si="0"/>
        <v>28952</v>
      </c>
      <c r="G7" s="449">
        <f>F7/D7*100</f>
        <v>99.721007129817792</v>
      </c>
      <c r="H7" s="450">
        <v>38588</v>
      </c>
      <c r="I7" s="451" t="e">
        <f>#REF!-H7</f>
        <v>#REF!</v>
      </c>
      <c r="J7" s="79"/>
    </row>
    <row r="8" spans="1:15" s="267" customFormat="1" ht="18" hidden="1" customHeight="1" x14ac:dyDescent="0.25">
      <c r="A8" s="400" t="s">
        <v>135</v>
      </c>
      <c r="B8" s="401" t="s">
        <v>136</v>
      </c>
      <c r="C8" s="113"/>
      <c r="D8" s="118"/>
      <c r="E8" s="118"/>
      <c r="F8" s="118"/>
      <c r="G8" s="399" t="e">
        <f t="shared" ref="G8:G42" si="1">F8/D8*100</f>
        <v>#DIV/0!</v>
      </c>
      <c r="H8" s="114"/>
      <c r="I8" s="115"/>
      <c r="J8" s="243"/>
      <c r="K8" s="452"/>
      <c r="L8" s="452"/>
      <c r="M8" s="452"/>
      <c r="N8" s="452"/>
      <c r="O8" s="452"/>
    </row>
    <row r="9" spans="1:15" s="267" customFormat="1" ht="18" hidden="1" customHeight="1" x14ac:dyDescent="0.25">
      <c r="A9" s="116"/>
      <c r="B9" s="117" t="s">
        <v>137</v>
      </c>
      <c r="C9" s="113"/>
      <c r="D9" s="118"/>
      <c r="E9" s="118"/>
      <c r="F9" s="118"/>
      <c r="G9" s="399" t="e">
        <f t="shared" si="1"/>
        <v>#DIV/0!</v>
      </c>
      <c r="H9" s="114"/>
      <c r="I9" s="115"/>
      <c r="J9" s="79"/>
      <c r="L9" s="452"/>
      <c r="M9" s="452"/>
    </row>
    <row r="10" spans="1:15" s="267" customFormat="1" ht="18" customHeight="1" x14ac:dyDescent="0.25">
      <c r="A10" s="116" t="s">
        <v>856</v>
      </c>
      <c r="B10" s="117"/>
      <c r="C10" s="113"/>
      <c r="D10" s="118">
        <f>SUM('01'!D20)</f>
        <v>29018</v>
      </c>
      <c r="E10" s="118">
        <f>SUM('01'!E20)</f>
        <v>29402</v>
      </c>
      <c r="F10" s="118">
        <f>SUM('01'!F20)</f>
        <v>28937</v>
      </c>
      <c r="G10" s="399">
        <f>F10/D10*100</f>
        <v>99.720862912674889</v>
      </c>
      <c r="H10" s="114"/>
      <c r="I10" s="115"/>
      <c r="J10" s="79"/>
      <c r="L10" s="452"/>
      <c r="M10" s="452"/>
    </row>
    <row r="11" spans="1:15" s="267" customFormat="1" ht="18" customHeight="1" x14ac:dyDescent="0.25">
      <c r="A11" s="116" t="s">
        <v>857</v>
      </c>
      <c r="B11" s="117"/>
      <c r="C11" s="113"/>
      <c r="D11" s="118">
        <f>SUM('01'!D21)</f>
        <v>15</v>
      </c>
      <c r="E11" s="118">
        <f>SUM('01'!E21)</f>
        <v>15</v>
      </c>
      <c r="F11" s="118">
        <f>SUM('01'!F21)</f>
        <v>15</v>
      </c>
      <c r="G11" s="399">
        <f>F11/D11*100</f>
        <v>100</v>
      </c>
      <c r="H11" s="114"/>
      <c r="I11" s="115"/>
      <c r="J11" s="79"/>
      <c r="L11" s="452"/>
      <c r="M11" s="452"/>
    </row>
    <row r="12" spans="1:15" s="267" customFormat="1" ht="18" hidden="1" customHeight="1" x14ac:dyDescent="0.25">
      <c r="A12" s="400" t="s">
        <v>135</v>
      </c>
      <c r="B12" s="401" t="s">
        <v>136</v>
      </c>
      <c r="C12" s="113"/>
      <c r="D12" s="118"/>
      <c r="E12" s="118"/>
      <c r="F12" s="118"/>
      <c r="G12" s="399" t="e">
        <f t="shared" si="1"/>
        <v>#DIV/0!</v>
      </c>
      <c r="H12" s="114"/>
      <c r="I12" s="115"/>
      <c r="J12" s="243"/>
      <c r="K12" s="452"/>
      <c r="L12" s="452"/>
      <c r="M12" s="452"/>
      <c r="N12" s="452"/>
      <c r="O12" s="452"/>
    </row>
    <row r="13" spans="1:15" s="267" customFormat="1" ht="18" hidden="1" customHeight="1" x14ac:dyDescent="0.25">
      <c r="A13" s="116"/>
      <c r="B13" s="117" t="s">
        <v>137</v>
      </c>
      <c r="C13" s="113"/>
      <c r="D13" s="118"/>
      <c r="E13" s="118"/>
      <c r="F13" s="118"/>
      <c r="G13" s="399" t="e">
        <f t="shared" si="1"/>
        <v>#DIV/0!</v>
      </c>
      <c r="H13" s="114"/>
      <c r="I13" s="115"/>
      <c r="J13" s="79"/>
    </row>
    <row r="14" spans="1:15" s="267" customFormat="1" ht="18" customHeight="1" x14ac:dyDescent="0.25">
      <c r="A14" s="80" t="s">
        <v>356</v>
      </c>
      <c r="B14" s="81"/>
      <c r="C14" s="82">
        <v>3</v>
      </c>
      <c r="D14" s="83">
        <f>SUM(D15:D16)</f>
        <v>319027</v>
      </c>
      <c r="E14" s="83">
        <f t="shared" ref="E14:F14" si="2">SUM(E15:E16)</f>
        <v>326231</v>
      </c>
      <c r="F14" s="83">
        <f t="shared" si="2"/>
        <v>334672</v>
      </c>
      <c r="G14" s="252">
        <f t="shared" ref="G14:G20" si="3">F14/D14*100</f>
        <v>104.90397364486392</v>
      </c>
      <c r="H14" s="110">
        <v>302250</v>
      </c>
      <c r="I14" s="84" t="e">
        <f>#REF!-H14</f>
        <v>#REF!</v>
      </c>
      <c r="J14" s="79"/>
      <c r="O14" s="452"/>
    </row>
    <row r="15" spans="1:15" s="267" customFormat="1" ht="18" customHeight="1" x14ac:dyDescent="0.25">
      <c r="A15" s="116" t="s">
        <v>856</v>
      </c>
      <c r="B15" s="117"/>
      <c r="C15" s="113"/>
      <c r="D15" s="118">
        <f>SUM('03'!D33)</f>
        <v>305727</v>
      </c>
      <c r="E15" s="118">
        <f>SUM('03'!E33)</f>
        <v>312991</v>
      </c>
      <c r="F15" s="118">
        <f>SUM('03'!F33)</f>
        <v>319672</v>
      </c>
      <c r="G15" s="399">
        <f t="shared" si="3"/>
        <v>104.56125890091488</v>
      </c>
      <c r="H15" s="114"/>
      <c r="I15" s="115"/>
      <c r="J15" s="79"/>
      <c r="L15" s="452"/>
      <c r="M15" s="452"/>
    </row>
    <row r="16" spans="1:15" s="267" customFormat="1" ht="18" customHeight="1" x14ac:dyDescent="0.25">
      <c r="A16" s="116" t="s">
        <v>857</v>
      </c>
      <c r="B16" s="117"/>
      <c r="C16" s="113"/>
      <c r="D16" s="118">
        <f>SUM('03'!D34)</f>
        <v>13300</v>
      </c>
      <c r="E16" s="118">
        <f>SUM('03'!E34)</f>
        <v>13240</v>
      </c>
      <c r="F16" s="118">
        <f>SUM('03'!F34)</f>
        <v>15000</v>
      </c>
      <c r="G16" s="399">
        <f t="shared" si="3"/>
        <v>112.78195488721805</v>
      </c>
      <c r="H16" s="114"/>
      <c r="I16" s="115"/>
      <c r="J16" s="79"/>
      <c r="L16" s="452"/>
      <c r="M16" s="452"/>
    </row>
    <row r="17" spans="1:15" s="79" customFormat="1" ht="18" customHeight="1" x14ac:dyDescent="0.25">
      <c r="A17" s="491" t="s">
        <v>116</v>
      </c>
      <c r="B17" s="492"/>
      <c r="C17" s="82">
        <v>4</v>
      </c>
      <c r="D17" s="83">
        <f>SUM('04'!D13)</f>
        <v>35136</v>
      </c>
      <c r="E17" s="83">
        <f>SUM('04'!E13)</f>
        <v>39793</v>
      </c>
      <c r="F17" s="83">
        <f>SUM('04'!F13)</f>
        <v>38526</v>
      </c>
      <c r="G17" s="252">
        <f t="shared" si="3"/>
        <v>109.64822404371584</v>
      </c>
      <c r="H17" s="110">
        <v>24165</v>
      </c>
      <c r="I17" s="84" t="e">
        <f>#REF!-H17</f>
        <v>#REF!</v>
      </c>
    </row>
    <row r="18" spans="1:15" s="267" customFormat="1" ht="35.25" customHeight="1" x14ac:dyDescent="0.25">
      <c r="A18" s="493" t="s">
        <v>926</v>
      </c>
      <c r="B18" s="494"/>
      <c r="C18" s="82">
        <v>5</v>
      </c>
      <c r="D18" s="83">
        <f>SUM('05'!D10)</f>
        <v>89</v>
      </c>
      <c r="E18" s="83">
        <f>SUM('05'!E10)</f>
        <v>89</v>
      </c>
      <c r="F18" s="83">
        <f>SUM('05'!F10)</f>
        <v>89</v>
      </c>
      <c r="G18" s="252">
        <f t="shared" si="3"/>
        <v>100</v>
      </c>
      <c r="H18" s="110">
        <v>80</v>
      </c>
      <c r="I18" s="84" t="e">
        <f>#REF!-H18</f>
        <v>#REF!</v>
      </c>
      <c r="J18" s="79"/>
    </row>
    <row r="19" spans="1:15" s="267" customFormat="1" ht="18" customHeight="1" x14ac:dyDescent="0.25">
      <c r="A19" s="80" t="s">
        <v>86</v>
      </c>
      <c r="B19" s="81"/>
      <c r="C19" s="82">
        <v>6</v>
      </c>
      <c r="D19" s="83">
        <f>SUM('06'!D10)</f>
        <v>27753</v>
      </c>
      <c r="E19" s="83">
        <f>SUM('06'!E10)</f>
        <v>26157</v>
      </c>
      <c r="F19" s="83">
        <f>SUM('06'!F10)</f>
        <v>27175</v>
      </c>
      <c r="G19" s="252">
        <f t="shared" si="3"/>
        <v>97.917342269304214</v>
      </c>
      <c r="H19" s="110">
        <v>23969</v>
      </c>
      <c r="I19" s="84" t="e">
        <f>#REF!-H19</f>
        <v>#REF!</v>
      </c>
      <c r="J19" s="79"/>
    </row>
    <row r="20" spans="1:15" s="267" customFormat="1" ht="18" customHeight="1" x14ac:dyDescent="0.25">
      <c r="A20" s="80" t="s">
        <v>117</v>
      </c>
      <c r="B20" s="81"/>
      <c r="C20" s="82">
        <v>7</v>
      </c>
      <c r="D20" s="83">
        <f>SUM(D23:D24)</f>
        <v>112024</v>
      </c>
      <c r="E20" s="83">
        <f t="shared" ref="E20:F20" si="4">SUM(E23:E24)</f>
        <v>327227</v>
      </c>
      <c r="F20" s="83">
        <f t="shared" si="4"/>
        <v>110527</v>
      </c>
      <c r="G20" s="252">
        <f t="shared" si="3"/>
        <v>98.663679211597511</v>
      </c>
      <c r="H20" s="453">
        <v>186098</v>
      </c>
      <c r="I20" s="454" t="e">
        <f>#REF!-H20</f>
        <v>#REF!</v>
      </c>
      <c r="J20" s="79"/>
    </row>
    <row r="21" spans="1:15" s="267" customFormat="1" ht="18" hidden="1" customHeight="1" x14ac:dyDescent="0.25">
      <c r="A21" s="400" t="s">
        <v>135</v>
      </c>
      <c r="B21" s="117" t="s">
        <v>136</v>
      </c>
      <c r="C21" s="113"/>
      <c r="D21" s="118">
        <f>'07'!D14-celkem!D22</f>
        <v>112024</v>
      </c>
      <c r="E21" s="118">
        <f>'07'!E14-celkem!E22</f>
        <v>327227</v>
      </c>
      <c r="F21" s="118">
        <f>'07'!F14-celkem!F22</f>
        <v>110527</v>
      </c>
      <c r="G21" s="253">
        <f t="shared" si="1"/>
        <v>98.663679211597511</v>
      </c>
      <c r="H21" s="114"/>
      <c r="I21" s="115"/>
      <c r="J21" s="243"/>
      <c r="K21" s="452"/>
      <c r="L21" s="452"/>
      <c r="M21" s="452"/>
      <c r="N21" s="452"/>
      <c r="O21" s="452"/>
    </row>
    <row r="22" spans="1:15" s="267" customFormat="1" ht="18" hidden="1" customHeight="1" x14ac:dyDescent="0.25">
      <c r="A22" s="116"/>
      <c r="B22" s="117" t="s">
        <v>137</v>
      </c>
      <c r="C22" s="113"/>
      <c r="D22" s="118"/>
      <c r="E22" s="118"/>
      <c r="F22" s="118"/>
      <c r="G22" s="399" t="e">
        <f t="shared" si="1"/>
        <v>#DIV/0!</v>
      </c>
      <c r="H22" s="114"/>
      <c r="I22" s="115"/>
      <c r="J22" s="79"/>
    </row>
    <row r="23" spans="1:15" s="267" customFormat="1" ht="18" customHeight="1" x14ac:dyDescent="0.25">
      <c r="A23" s="116" t="s">
        <v>856</v>
      </c>
      <c r="B23" s="117"/>
      <c r="C23" s="113"/>
      <c r="D23" s="118">
        <f>SUM('07'!D19)</f>
        <v>97924</v>
      </c>
      <c r="E23" s="118">
        <f>SUM('07'!E19)</f>
        <v>326827</v>
      </c>
      <c r="F23" s="118">
        <f>SUM('07'!F19)</f>
        <v>110127</v>
      </c>
      <c r="G23" s="399">
        <f>F23/D23*100</f>
        <v>112.46170499571096</v>
      </c>
      <c r="H23" s="114"/>
      <c r="I23" s="115"/>
      <c r="J23" s="79"/>
      <c r="L23" s="452"/>
      <c r="M23" s="452"/>
    </row>
    <row r="24" spans="1:15" s="267" customFormat="1" ht="18" customHeight="1" x14ac:dyDescent="0.25">
      <c r="A24" s="116" t="s">
        <v>857</v>
      </c>
      <c r="B24" s="117"/>
      <c r="C24" s="113"/>
      <c r="D24" s="118">
        <f>SUM('07'!D20)</f>
        <v>14100</v>
      </c>
      <c r="E24" s="118">
        <f>SUM('07'!E20)</f>
        <v>400</v>
      </c>
      <c r="F24" s="118">
        <f>SUM('07'!F20)</f>
        <v>400</v>
      </c>
      <c r="G24" s="399">
        <f>F24/D24*100</f>
        <v>2.8368794326241136</v>
      </c>
      <c r="H24" s="114"/>
      <c r="I24" s="115"/>
      <c r="J24" s="79"/>
      <c r="L24" s="452"/>
      <c r="M24" s="452"/>
    </row>
    <row r="25" spans="1:15" s="457" customFormat="1" ht="34.5" customHeight="1" x14ac:dyDescent="0.25">
      <c r="A25" s="493" t="s">
        <v>925</v>
      </c>
      <c r="B25" s="494"/>
      <c r="C25" s="82">
        <v>8</v>
      </c>
      <c r="D25" s="455">
        <f>SUM(D28:D29)</f>
        <v>35039</v>
      </c>
      <c r="E25" s="455">
        <f t="shared" ref="E25:F25" si="5">SUM(E28:E29)</f>
        <v>34240</v>
      </c>
      <c r="F25" s="455">
        <f t="shared" si="5"/>
        <v>57227</v>
      </c>
      <c r="G25" s="252">
        <f>F25/D25*100</f>
        <v>163.3237249921516</v>
      </c>
      <c r="H25" s="456">
        <v>115005</v>
      </c>
      <c r="I25" s="84" t="e">
        <f>#REF!-H25</f>
        <v>#REF!</v>
      </c>
      <c r="J25" s="85"/>
    </row>
    <row r="26" spans="1:15" s="267" customFormat="1" ht="18" hidden="1" customHeight="1" x14ac:dyDescent="0.25">
      <c r="A26" s="116" t="s">
        <v>135</v>
      </c>
      <c r="B26" s="117" t="s">
        <v>136</v>
      </c>
      <c r="C26" s="113"/>
      <c r="D26" s="118"/>
      <c r="E26" s="118"/>
      <c r="F26" s="118"/>
      <c r="G26" s="253" t="e">
        <f t="shared" si="1"/>
        <v>#DIV/0!</v>
      </c>
      <c r="H26" s="114"/>
      <c r="I26" s="115"/>
      <c r="J26" s="243"/>
      <c r="K26" s="452"/>
      <c r="L26" s="452"/>
      <c r="M26" s="452"/>
      <c r="N26" s="452"/>
      <c r="O26" s="452"/>
    </row>
    <row r="27" spans="1:15" s="267" customFormat="1" ht="18" hidden="1" customHeight="1" x14ac:dyDescent="0.25">
      <c r="A27" s="116"/>
      <c r="B27" s="117" t="s">
        <v>137</v>
      </c>
      <c r="C27" s="113"/>
      <c r="D27" s="118"/>
      <c r="E27" s="118"/>
      <c r="F27" s="118"/>
      <c r="G27" s="399" t="e">
        <f t="shared" si="1"/>
        <v>#DIV/0!</v>
      </c>
      <c r="H27" s="114"/>
      <c r="I27" s="115"/>
      <c r="J27" s="79"/>
    </row>
    <row r="28" spans="1:15" s="267" customFormat="1" ht="18" customHeight="1" x14ac:dyDescent="0.25">
      <c r="A28" s="116" t="s">
        <v>856</v>
      </c>
      <c r="B28" s="117"/>
      <c r="C28" s="113"/>
      <c r="D28" s="118">
        <f>SUM('08'!D31)</f>
        <v>12149</v>
      </c>
      <c r="E28" s="118">
        <f>SUM('08'!E31)</f>
        <v>11239</v>
      </c>
      <c r="F28" s="118">
        <f>SUM('08'!F31)</f>
        <v>11707</v>
      </c>
      <c r="G28" s="399">
        <f>F28/D28*100</f>
        <v>96.361840480698007</v>
      </c>
      <c r="H28" s="114"/>
      <c r="I28" s="115"/>
      <c r="J28" s="79"/>
      <c r="L28" s="452"/>
      <c r="M28" s="452"/>
    </row>
    <row r="29" spans="1:15" s="267" customFormat="1" ht="18" customHeight="1" x14ac:dyDescent="0.25">
      <c r="A29" s="116" t="s">
        <v>857</v>
      </c>
      <c r="B29" s="117"/>
      <c r="C29" s="113"/>
      <c r="D29" s="118">
        <f>SUM('08'!D32)</f>
        <v>22890</v>
      </c>
      <c r="E29" s="118">
        <f>SUM('08'!E32)</f>
        <v>23001</v>
      </c>
      <c r="F29" s="118">
        <f>SUM('08'!F32)</f>
        <v>45520</v>
      </c>
      <c r="G29" s="399">
        <f>F29/D29*100</f>
        <v>198.86413280908695</v>
      </c>
      <c r="H29" s="114"/>
      <c r="I29" s="115"/>
      <c r="J29" s="79"/>
      <c r="L29" s="452"/>
      <c r="M29" s="452"/>
    </row>
    <row r="30" spans="1:15" s="268" customFormat="1" ht="18" customHeight="1" x14ac:dyDescent="0.25">
      <c r="A30" s="80" t="s">
        <v>107</v>
      </c>
      <c r="B30" s="81"/>
      <c r="C30" s="82">
        <v>9</v>
      </c>
      <c r="D30" s="83">
        <f>SUM(D33:D34)</f>
        <v>21407</v>
      </c>
      <c r="E30" s="83">
        <f>SUM(E33:E34)</f>
        <v>23565</v>
      </c>
      <c r="F30" s="83">
        <f>SUM(F33:F34)</f>
        <v>25349</v>
      </c>
      <c r="G30" s="252">
        <f>F30/D30*100</f>
        <v>118.4145373008829</v>
      </c>
      <c r="H30" s="110">
        <v>27857</v>
      </c>
      <c r="I30" s="84" t="e">
        <f>#REF!-H30</f>
        <v>#REF!</v>
      </c>
      <c r="J30" s="402"/>
      <c r="O30" s="458"/>
    </row>
    <row r="31" spans="1:15" s="267" customFormat="1" ht="18" hidden="1" customHeight="1" x14ac:dyDescent="0.25">
      <c r="A31" s="116" t="s">
        <v>135</v>
      </c>
      <c r="B31" s="117" t="s">
        <v>136</v>
      </c>
      <c r="C31" s="113"/>
      <c r="D31" s="118"/>
      <c r="E31" s="118"/>
      <c r="F31" s="118"/>
      <c r="G31" s="253" t="e">
        <f t="shared" si="1"/>
        <v>#DIV/0!</v>
      </c>
      <c r="H31" s="114"/>
      <c r="I31" s="115"/>
      <c r="J31" s="243"/>
      <c r="K31" s="452"/>
      <c r="L31" s="452"/>
      <c r="M31" s="452"/>
      <c r="N31" s="452"/>
      <c r="O31" s="452"/>
    </row>
    <row r="32" spans="1:15" s="267" customFormat="1" ht="18" hidden="1" customHeight="1" x14ac:dyDescent="0.25">
      <c r="A32" s="116"/>
      <c r="B32" s="117" t="s">
        <v>137</v>
      </c>
      <c r="C32" s="113"/>
      <c r="D32" s="118"/>
      <c r="E32" s="118"/>
      <c r="F32" s="118"/>
      <c r="G32" s="399" t="e">
        <f t="shared" si="1"/>
        <v>#DIV/0!</v>
      </c>
      <c r="H32" s="114"/>
      <c r="I32" s="115"/>
      <c r="J32" s="79"/>
    </row>
    <row r="33" spans="1:15" s="267" customFormat="1" ht="18" customHeight="1" x14ac:dyDescent="0.25">
      <c r="A33" s="116" t="s">
        <v>856</v>
      </c>
      <c r="B33" s="117"/>
      <c r="C33" s="113"/>
      <c r="D33" s="118">
        <f>SUM('09'!D48)</f>
        <v>5757</v>
      </c>
      <c r="E33" s="118">
        <f>SUM('09'!E48)</f>
        <v>5666</v>
      </c>
      <c r="F33" s="118">
        <f>SUM('09'!F48)</f>
        <v>5849</v>
      </c>
      <c r="G33" s="399">
        <f>F33/D33*100</f>
        <v>101.59805454229634</v>
      </c>
      <c r="H33" s="114"/>
      <c r="I33" s="115"/>
      <c r="J33" s="79"/>
      <c r="L33" s="452"/>
      <c r="M33" s="452"/>
    </row>
    <row r="34" spans="1:15" s="267" customFormat="1" ht="18" customHeight="1" x14ac:dyDescent="0.25">
      <c r="A34" s="116" t="s">
        <v>857</v>
      </c>
      <c r="B34" s="117"/>
      <c r="C34" s="113"/>
      <c r="D34" s="118">
        <f>SUM('09'!D49)</f>
        <v>15650</v>
      </c>
      <c r="E34" s="118">
        <f>SUM('09'!E49)</f>
        <v>17899</v>
      </c>
      <c r="F34" s="118">
        <f>SUM('09'!F49)</f>
        <v>19500</v>
      </c>
      <c r="G34" s="399">
        <f>F34/D34*100</f>
        <v>124.60063897763578</v>
      </c>
      <c r="H34" s="114"/>
      <c r="I34" s="115"/>
      <c r="J34" s="79"/>
      <c r="L34" s="452"/>
      <c r="M34" s="452"/>
    </row>
    <row r="35" spans="1:15" s="268" customFormat="1" ht="18" customHeight="1" x14ac:dyDescent="0.25">
      <c r="A35" s="80" t="s">
        <v>110</v>
      </c>
      <c r="B35" s="81"/>
      <c r="C35" s="81">
        <v>10</v>
      </c>
      <c r="D35" s="83">
        <f>SUM(D38:D39)</f>
        <v>89994</v>
      </c>
      <c r="E35" s="83">
        <f t="shared" ref="E35:F35" si="6">SUM(E38:E39)</f>
        <v>105710</v>
      </c>
      <c r="F35" s="83">
        <f t="shared" si="6"/>
        <v>86740</v>
      </c>
      <c r="G35" s="252">
        <f>F35/D35*100</f>
        <v>96.384203391337195</v>
      </c>
      <c r="H35" s="110">
        <v>92496</v>
      </c>
      <c r="I35" s="84" t="e">
        <f>#REF!-H35</f>
        <v>#REF!</v>
      </c>
      <c r="J35" s="402"/>
    </row>
    <row r="36" spans="1:15" s="267" customFormat="1" ht="18" hidden="1" customHeight="1" x14ac:dyDescent="0.25">
      <c r="A36" s="116" t="s">
        <v>135</v>
      </c>
      <c r="B36" s="117" t="s">
        <v>136</v>
      </c>
      <c r="C36" s="113"/>
      <c r="D36" s="118"/>
      <c r="E36" s="118"/>
      <c r="F36" s="118"/>
      <c r="G36" s="253" t="e">
        <f t="shared" si="1"/>
        <v>#DIV/0!</v>
      </c>
      <c r="H36" s="114"/>
      <c r="I36" s="115"/>
      <c r="J36" s="243"/>
      <c r="K36" s="452"/>
      <c r="L36" s="452"/>
      <c r="M36" s="452"/>
      <c r="N36" s="452"/>
      <c r="O36" s="452"/>
    </row>
    <row r="37" spans="1:15" s="267" customFormat="1" ht="18" hidden="1" customHeight="1" x14ac:dyDescent="0.25">
      <c r="A37" s="116"/>
      <c r="B37" s="117" t="s">
        <v>137</v>
      </c>
      <c r="C37" s="113"/>
      <c r="D37" s="118"/>
      <c r="E37" s="118"/>
      <c r="F37" s="118"/>
      <c r="G37" s="399" t="e">
        <f t="shared" si="1"/>
        <v>#DIV/0!</v>
      </c>
      <c r="H37" s="114"/>
      <c r="I37" s="115"/>
      <c r="J37" s="79"/>
    </row>
    <row r="38" spans="1:15" s="267" customFormat="1" ht="18" customHeight="1" x14ac:dyDescent="0.25">
      <c r="A38" s="116" t="s">
        <v>856</v>
      </c>
      <c r="B38" s="117"/>
      <c r="C38" s="113"/>
      <c r="D38" s="118">
        <f>SUM('10'!D39)</f>
        <v>14849</v>
      </c>
      <c r="E38" s="118">
        <f>SUM('10'!E39)</f>
        <v>14820</v>
      </c>
      <c r="F38" s="118">
        <f>SUM('10'!F39)</f>
        <v>2495</v>
      </c>
      <c r="G38" s="399">
        <f>F38/D38*100</f>
        <v>16.802478281365747</v>
      </c>
      <c r="H38" s="114"/>
      <c r="I38" s="115"/>
      <c r="J38" s="79"/>
      <c r="L38" s="452"/>
      <c r="M38" s="452"/>
    </row>
    <row r="39" spans="1:15" s="267" customFormat="1" ht="18" customHeight="1" x14ac:dyDescent="0.25">
      <c r="A39" s="116" t="s">
        <v>857</v>
      </c>
      <c r="B39" s="117"/>
      <c r="C39" s="113"/>
      <c r="D39" s="118">
        <f>SUM('10'!D40)</f>
        <v>75145</v>
      </c>
      <c r="E39" s="118">
        <f>SUM('10'!E40)</f>
        <v>90890</v>
      </c>
      <c r="F39" s="118">
        <f>SUM('10'!F40)</f>
        <v>84245</v>
      </c>
      <c r="G39" s="399">
        <f>F39/D39*100</f>
        <v>112.10992081974848</v>
      </c>
      <c r="H39" s="114"/>
      <c r="I39" s="115"/>
      <c r="J39" s="79"/>
      <c r="L39" s="452"/>
      <c r="M39" s="452"/>
    </row>
    <row r="40" spans="1:15" s="79" customFormat="1" ht="18" customHeight="1" x14ac:dyDescent="0.25">
      <c r="A40" s="80" t="s">
        <v>108</v>
      </c>
      <c r="B40" s="81"/>
      <c r="C40" s="81">
        <v>11</v>
      </c>
      <c r="D40" s="83">
        <f>SUM(D43:D44)</f>
        <v>22521</v>
      </c>
      <c r="E40" s="83">
        <f t="shared" ref="E40:F40" si="7">SUM(E43:E44)</f>
        <v>23221</v>
      </c>
      <c r="F40" s="83">
        <f t="shared" si="7"/>
        <v>25904</v>
      </c>
      <c r="G40" s="252">
        <f>F40/D40*100</f>
        <v>115.02153545579681</v>
      </c>
      <c r="H40" s="110">
        <v>9789</v>
      </c>
      <c r="I40" s="84" t="e">
        <f>#REF!-H40</f>
        <v>#REF!</v>
      </c>
      <c r="O40" s="243"/>
    </row>
    <row r="41" spans="1:15" s="267" customFormat="1" ht="18" hidden="1" customHeight="1" x14ac:dyDescent="0.25">
      <c r="A41" s="116" t="s">
        <v>135</v>
      </c>
      <c r="B41" s="117" t="s">
        <v>136</v>
      </c>
      <c r="C41" s="113"/>
      <c r="D41" s="118"/>
      <c r="E41" s="118"/>
      <c r="F41" s="118"/>
      <c r="G41" s="253" t="e">
        <f t="shared" si="1"/>
        <v>#DIV/0!</v>
      </c>
      <c r="H41" s="114"/>
      <c r="I41" s="115"/>
      <c r="J41" s="243"/>
      <c r="K41" s="452"/>
      <c r="L41" s="452"/>
      <c r="M41" s="452"/>
      <c r="N41" s="452"/>
      <c r="O41" s="452"/>
    </row>
    <row r="42" spans="1:15" s="267" customFormat="1" ht="18" hidden="1" customHeight="1" x14ac:dyDescent="0.25">
      <c r="A42" s="116"/>
      <c r="B42" s="117" t="s">
        <v>137</v>
      </c>
      <c r="C42" s="113"/>
      <c r="D42" s="118"/>
      <c r="E42" s="118"/>
      <c r="F42" s="118"/>
      <c r="G42" s="399" t="e">
        <f t="shared" si="1"/>
        <v>#DIV/0!</v>
      </c>
      <c r="H42" s="114"/>
      <c r="I42" s="115"/>
      <c r="J42" s="79"/>
    </row>
    <row r="43" spans="1:15" s="267" customFormat="1" ht="18" customHeight="1" x14ac:dyDescent="0.25">
      <c r="A43" s="116" t="s">
        <v>856</v>
      </c>
      <c r="B43" s="117"/>
      <c r="C43" s="113"/>
      <c r="D43" s="118">
        <f>SUM('11'!D21)</f>
        <v>5471</v>
      </c>
      <c r="E43" s="118">
        <f>SUM('11'!E21)</f>
        <v>5637</v>
      </c>
      <c r="F43" s="118">
        <f>SUM('11'!F21)</f>
        <v>1654</v>
      </c>
      <c r="G43" s="399">
        <f t="shared" ref="G43:G48" si="8">F43/D43*100</f>
        <v>30.232133065253151</v>
      </c>
      <c r="H43" s="114"/>
      <c r="I43" s="115"/>
      <c r="J43" s="79"/>
      <c r="L43" s="452"/>
      <c r="M43" s="452"/>
    </row>
    <row r="44" spans="1:15" s="267" customFormat="1" ht="18" customHeight="1" x14ac:dyDescent="0.25">
      <c r="A44" s="116" t="s">
        <v>857</v>
      </c>
      <c r="B44" s="117"/>
      <c r="C44" s="113"/>
      <c r="D44" s="118">
        <f>SUM('11'!D22)</f>
        <v>17050</v>
      </c>
      <c r="E44" s="118">
        <f>SUM('11'!E22)</f>
        <v>17584</v>
      </c>
      <c r="F44" s="118">
        <f>SUM('11'!F22)</f>
        <v>24250</v>
      </c>
      <c r="G44" s="399">
        <f t="shared" si="8"/>
        <v>142.22873900293257</v>
      </c>
      <c r="H44" s="114"/>
      <c r="I44" s="115"/>
      <c r="J44" s="79"/>
      <c r="L44" s="452"/>
      <c r="M44" s="452"/>
    </row>
    <row r="45" spans="1:15" s="79" customFormat="1" ht="18" customHeight="1" x14ac:dyDescent="0.25">
      <c r="A45" s="480" t="s">
        <v>109</v>
      </c>
      <c r="B45" s="484"/>
      <c r="C45" s="81">
        <v>12</v>
      </c>
      <c r="D45" s="83">
        <f>SUM(D46:D47)</f>
        <v>30620</v>
      </c>
      <c r="E45" s="83">
        <f t="shared" ref="E45:F45" si="9">SUM(E46:E47)</f>
        <v>45084</v>
      </c>
      <c r="F45" s="83">
        <f t="shared" si="9"/>
        <v>52470</v>
      </c>
      <c r="G45" s="252">
        <f t="shared" si="8"/>
        <v>171.35858915741346</v>
      </c>
      <c r="H45" s="453">
        <v>800194</v>
      </c>
      <c r="I45" s="454" t="e">
        <f>#REF!-H45</f>
        <v>#REF!</v>
      </c>
      <c r="J45" s="243"/>
      <c r="K45" s="243"/>
      <c r="L45" s="243"/>
      <c r="M45" s="243"/>
      <c r="N45" s="243"/>
      <c r="O45" s="243"/>
    </row>
    <row r="46" spans="1:15" s="267" customFormat="1" ht="18" customHeight="1" x14ac:dyDescent="0.25">
      <c r="A46" s="116" t="s">
        <v>856</v>
      </c>
      <c r="B46" s="117"/>
      <c r="C46" s="113"/>
      <c r="D46" s="118">
        <f>SUM('12'!D23)</f>
        <v>820</v>
      </c>
      <c r="E46" s="118">
        <f>SUM('12'!E23)</f>
        <v>951</v>
      </c>
      <c r="F46" s="118">
        <f>SUM('12'!F23)</f>
        <v>820</v>
      </c>
      <c r="G46" s="399">
        <f t="shared" si="8"/>
        <v>100</v>
      </c>
      <c r="H46" s="114"/>
      <c r="I46" s="115"/>
      <c r="J46" s="79"/>
      <c r="L46" s="452"/>
      <c r="M46" s="452"/>
    </row>
    <row r="47" spans="1:15" s="267" customFormat="1" ht="18" customHeight="1" x14ac:dyDescent="0.25">
      <c r="A47" s="116" t="s">
        <v>857</v>
      </c>
      <c r="B47" s="117"/>
      <c r="C47" s="113"/>
      <c r="D47" s="118">
        <f>SUM('12'!D24)</f>
        <v>29800</v>
      </c>
      <c r="E47" s="118">
        <f>SUM('12'!E24)</f>
        <v>44133</v>
      </c>
      <c r="F47" s="118">
        <f>SUM('12'!F24)</f>
        <v>51650</v>
      </c>
      <c r="G47" s="399">
        <f t="shared" si="8"/>
        <v>173.3221476510067</v>
      </c>
      <c r="H47" s="114"/>
      <c r="I47" s="115"/>
      <c r="J47" s="79"/>
      <c r="L47" s="452"/>
      <c r="M47" s="452"/>
    </row>
    <row r="48" spans="1:15" s="267" customFormat="1" ht="18" customHeight="1" x14ac:dyDescent="0.25">
      <c r="A48" s="491" t="s">
        <v>98</v>
      </c>
      <c r="B48" s="492"/>
      <c r="C48" s="81">
        <v>13</v>
      </c>
      <c r="D48" s="83">
        <f>SUM(D51:D52)</f>
        <v>61656</v>
      </c>
      <c r="E48" s="83">
        <f t="shared" ref="E48:F48" si="10">SUM(E51:E52)</f>
        <v>71931</v>
      </c>
      <c r="F48" s="83">
        <f t="shared" si="10"/>
        <v>79666</v>
      </c>
      <c r="G48" s="252">
        <f t="shared" si="8"/>
        <v>129.21045802517193</v>
      </c>
      <c r="H48" s="110">
        <v>67480</v>
      </c>
      <c r="I48" s="84" t="e">
        <f>#REF!-H48</f>
        <v>#REF!</v>
      </c>
      <c r="J48" s="79"/>
    </row>
    <row r="49" spans="1:15" s="267" customFormat="1" ht="18" hidden="1" customHeight="1" x14ac:dyDescent="0.25">
      <c r="A49" s="116" t="s">
        <v>135</v>
      </c>
      <c r="B49" s="117" t="s">
        <v>136</v>
      </c>
      <c r="C49" s="113"/>
      <c r="D49" s="118"/>
      <c r="E49" s="118"/>
      <c r="F49" s="118"/>
      <c r="G49" s="253" t="e">
        <f t="shared" ref="G49:G55" si="11">F49/D49*100</f>
        <v>#DIV/0!</v>
      </c>
      <c r="H49" s="114"/>
      <c r="I49" s="115"/>
      <c r="J49" s="243"/>
      <c r="K49" s="452"/>
      <c r="L49" s="452"/>
      <c r="M49" s="452"/>
      <c r="N49" s="452"/>
      <c r="O49" s="452"/>
    </row>
    <row r="50" spans="1:15" s="267" customFormat="1" ht="18" hidden="1" customHeight="1" x14ac:dyDescent="0.25">
      <c r="A50" s="116"/>
      <c r="B50" s="117" t="s">
        <v>137</v>
      </c>
      <c r="C50" s="113"/>
      <c r="D50" s="118"/>
      <c r="E50" s="118"/>
      <c r="F50" s="118"/>
      <c r="G50" s="399" t="e">
        <f t="shared" si="11"/>
        <v>#DIV/0!</v>
      </c>
      <c r="H50" s="114"/>
      <c r="I50" s="115"/>
      <c r="J50" s="79"/>
    </row>
    <row r="51" spans="1:15" s="267" customFormat="1" ht="18" customHeight="1" x14ac:dyDescent="0.25">
      <c r="A51" s="116" t="s">
        <v>856</v>
      </c>
      <c r="B51" s="117"/>
      <c r="C51" s="113"/>
      <c r="D51" s="118">
        <f>SUM('13'!D37)</f>
        <v>366</v>
      </c>
      <c r="E51" s="118">
        <f>SUM('13'!E37)</f>
        <v>616</v>
      </c>
      <c r="F51" s="118">
        <f>SUM('13'!F37)</f>
        <v>166</v>
      </c>
      <c r="G51" s="399">
        <f>F51/D51*100</f>
        <v>45.355191256830601</v>
      </c>
      <c r="H51" s="114"/>
      <c r="I51" s="115"/>
      <c r="J51" s="79"/>
      <c r="L51" s="452"/>
      <c r="M51" s="452"/>
    </row>
    <row r="52" spans="1:15" s="267" customFormat="1" ht="18" customHeight="1" x14ac:dyDescent="0.25">
      <c r="A52" s="116" t="s">
        <v>857</v>
      </c>
      <c r="B52" s="117"/>
      <c r="C52" s="113"/>
      <c r="D52" s="118">
        <f>SUM('13'!D38)</f>
        <v>61290</v>
      </c>
      <c r="E52" s="118">
        <f>SUM('13'!E38)</f>
        <v>71315</v>
      </c>
      <c r="F52" s="118">
        <f>SUM('13'!F38)</f>
        <v>79500</v>
      </c>
      <c r="G52" s="399">
        <f>F52/D52*100</f>
        <v>129.71120900636319</v>
      </c>
      <c r="H52" s="114"/>
      <c r="I52" s="115"/>
      <c r="J52" s="79"/>
      <c r="L52" s="452"/>
      <c r="M52" s="452"/>
    </row>
    <row r="53" spans="1:15" s="268" customFormat="1" ht="18" customHeight="1" x14ac:dyDescent="0.25">
      <c r="A53" s="459" t="s">
        <v>118</v>
      </c>
      <c r="B53" s="460"/>
      <c r="C53" s="460">
        <v>14</v>
      </c>
      <c r="D53" s="455">
        <f>SUM(D56:D57)</f>
        <v>20960</v>
      </c>
      <c r="E53" s="455">
        <f t="shared" ref="E53:F53" si="12">SUM(E56:E57)</f>
        <v>22867</v>
      </c>
      <c r="F53" s="455">
        <f t="shared" si="12"/>
        <v>25745</v>
      </c>
      <c r="G53" s="252">
        <f>F53/D53*100</f>
        <v>122.82919847328245</v>
      </c>
      <c r="H53" s="456">
        <v>27308</v>
      </c>
      <c r="I53" s="84" t="e">
        <f>#REF!-H53</f>
        <v>#REF!</v>
      </c>
      <c r="J53" s="402"/>
      <c r="O53" s="458"/>
    </row>
    <row r="54" spans="1:15" s="267" customFormat="1" ht="18" hidden="1" customHeight="1" x14ac:dyDescent="0.25">
      <c r="A54" s="116" t="s">
        <v>135</v>
      </c>
      <c r="B54" s="117" t="s">
        <v>136</v>
      </c>
      <c r="C54" s="113"/>
      <c r="D54" s="118"/>
      <c r="E54" s="118"/>
      <c r="F54" s="118"/>
      <c r="G54" s="253" t="e">
        <f t="shared" si="11"/>
        <v>#DIV/0!</v>
      </c>
      <c r="H54" s="114"/>
      <c r="I54" s="115"/>
      <c r="J54" s="243"/>
      <c r="K54" s="452"/>
      <c r="L54" s="452"/>
      <c r="M54" s="452"/>
      <c r="N54" s="452"/>
      <c r="O54" s="452"/>
    </row>
    <row r="55" spans="1:15" s="267" customFormat="1" ht="18" hidden="1" customHeight="1" x14ac:dyDescent="0.25">
      <c r="A55" s="116"/>
      <c r="B55" s="117" t="s">
        <v>137</v>
      </c>
      <c r="C55" s="113"/>
      <c r="D55" s="118"/>
      <c r="E55" s="118"/>
      <c r="F55" s="118"/>
      <c r="G55" s="399" t="e">
        <f t="shared" si="11"/>
        <v>#DIV/0!</v>
      </c>
      <c r="H55" s="114"/>
      <c r="I55" s="115"/>
      <c r="J55" s="79"/>
    </row>
    <row r="56" spans="1:15" s="267" customFormat="1" ht="18" customHeight="1" x14ac:dyDescent="0.25">
      <c r="A56" s="116" t="s">
        <v>856</v>
      </c>
      <c r="B56" s="117"/>
      <c r="C56" s="113"/>
      <c r="D56" s="118">
        <f>SUM('14'!D25)</f>
        <v>16857</v>
      </c>
      <c r="E56" s="118">
        <f>SUM('14'!E25)</f>
        <v>18084</v>
      </c>
      <c r="F56" s="118">
        <f>SUM('14'!F25)</f>
        <v>20092</v>
      </c>
      <c r="G56" s="399">
        <f>F56/D56*100</f>
        <v>119.19084060034406</v>
      </c>
      <c r="H56" s="114"/>
      <c r="I56" s="115"/>
      <c r="J56" s="79"/>
      <c r="L56" s="452"/>
      <c r="M56" s="452"/>
    </row>
    <row r="57" spans="1:15" s="267" customFormat="1" ht="18" customHeight="1" x14ac:dyDescent="0.25">
      <c r="A57" s="116" t="s">
        <v>857</v>
      </c>
      <c r="B57" s="117"/>
      <c r="C57" s="113"/>
      <c r="D57" s="118">
        <f>SUM('14'!D26)</f>
        <v>4103</v>
      </c>
      <c r="E57" s="118">
        <f>SUM('14'!E26)</f>
        <v>4783</v>
      </c>
      <c r="F57" s="118">
        <f>SUM('14'!F26)</f>
        <v>5653</v>
      </c>
      <c r="G57" s="399">
        <f>F57/D57*100</f>
        <v>137.77723616865708</v>
      </c>
      <c r="H57" s="114"/>
      <c r="I57" s="115"/>
      <c r="J57" s="79"/>
      <c r="L57" s="452"/>
      <c r="M57" s="452"/>
    </row>
    <row r="58" spans="1:15" s="267" customFormat="1" ht="18" customHeight="1" x14ac:dyDescent="0.25">
      <c r="A58" s="478" t="s">
        <v>119</v>
      </c>
      <c r="B58" s="479"/>
      <c r="C58" s="461">
        <v>16</v>
      </c>
      <c r="D58" s="462">
        <f>SUM('16'!D10)</f>
        <v>20</v>
      </c>
      <c r="E58" s="462">
        <f>SUM('16'!E10)</f>
        <v>20</v>
      </c>
      <c r="F58" s="462">
        <f>SUM('16'!F10)</f>
        <v>20</v>
      </c>
      <c r="G58" s="252">
        <f>F58/D58*100</f>
        <v>100</v>
      </c>
      <c r="H58" s="110">
        <v>20</v>
      </c>
      <c r="I58" s="84" t="e">
        <f>#REF!-H58</f>
        <v>#REF!</v>
      </c>
      <c r="J58" s="79"/>
    </row>
    <row r="59" spans="1:15" s="267" customFormat="1" ht="18" customHeight="1" thickBot="1" x14ac:dyDescent="0.3">
      <c r="A59" s="480" t="s">
        <v>548</v>
      </c>
      <c r="B59" s="481"/>
      <c r="C59" s="81">
        <v>17</v>
      </c>
      <c r="D59" s="83">
        <f>SUM('17'!D12)</f>
        <v>2217</v>
      </c>
      <c r="E59" s="83">
        <f>SUM('17'!E12)</f>
        <v>2039</v>
      </c>
      <c r="F59" s="83">
        <f>SUM('17'!F12)</f>
        <v>2140</v>
      </c>
      <c r="G59" s="252">
        <f>F59/D59*100</f>
        <v>96.526838069463238</v>
      </c>
      <c r="H59" s="463">
        <v>1750</v>
      </c>
      <c r="I59" s="84" t="e">
        <f>#REF!-H59</f>
        <v>#REF!</v>
      </c>
      <c r="J59" s="79"/>
    </row>
    <row r="60" spans="1:15" s="267" customFormat="1" ht="18" customHeight="1" thickTop="1" thickBot="1" x14ac:dyDescent="0.3">
      <c r="A60" s="480" t="s">
        <v>130</v>
      </c>
      <c r="B60" s="484"/>
      <c r="C60" s="81">
        <v>18</v>
      </c>
      <c r="D60" s="83">
        <f>SUM(D63:D64)</f>
        <v>38703</v>
      </c>
      <c r="E60" s="83">
        <f t="shared" ref="E60:F60" si="13">SUM(E63:E64)</f>
        <v>40601</v>
      </c>
      <c r="F60" s="83">
        <f t="shared" si="13"/>
        <v>55573</v>
      </c>
      <c r="G60" s="252">
        <f>F60/D60*100</f>
        <v>143.58835232410925</v>
      </c>
      <c r="H60" s="403"/>
      <c r="I60" s="404"/>
      <c r="J60" s="79"/>
    </row>
    <row r="61" spans="1:15" s="79" customFormat="1" ht="18" hidden="1" customHeight="1" thickTop="1" x14ac:dyDescent="0.25">
      <c r="A61" s="116" t="s">
        <v>135</v>
      </c>
      <c r="B61" s="117" t="s">
        <v>136</v>
      </c>
      <c r="C61" s="113"/>
      <c r="D61" s="118"/>
      <c r="E61" s="118"/>
      <c r="F61" s="118"/>
      <c r="G61" s="253"/>
      <c r="H61" s="114"/>
      <c r="I61" s="115"/>
      <c r="J61" s="243"/>
      <c r="K61" s="243"/>
      <c r="L61" s="452"/>
      <c r="M61" s="464"/>
      <c r="N61" s="243"/>
      <c r="O61" s="243"/>
    </row>
    <row r="62" spans="1:15" s="79" customFormat="1" ht="18" hidden="1" customHeight="1" thickBot="1" x14ac:dyDescent="0.25">
      <c r="A62" s="128"/>
      <c r="B62" s="129" t="s">
        <v>137</v>
      </c>
      <c r="C62" s="130"/>
      <c r="D62" s="131"/>
      <c r="E62" s="131"/>
      <c r="F62" s="131"/>
      <c r="G62" s="254"/>
      <c r="H62" s="114"/>
      <c r="I62" s="115"/>
      <c r="L62" s="267"/>
      <c r="M62" s="444"/>
    </row>
    <row r="63" spans="1:15" s="267" customFormat="1" ht="18" customHeight="1" thickTop="1" x14ac:dyDescent="0.25">
      <c r="A63" s="116" t="s">
        <v>856</v>
      </c>
      <c r="B63" s="117"/>
      <c r="C63" s="113"/>
      <c r="D63" s="118">
        <f>SUM('18'!D26)</f>
        <v>31353</v>
      </c>
      <c r="E63" s="118">
        <f>SUM('18'!E26)</f>
        <v>30275</v>
      </c>
      <c r="F63" s="118">
        <f>SUM('18'!F26)</f>
        <v>36153</v>
      </c>
      <c r="G63" s="399">
        <f>F63/D63*100</f>
        <v>115.30953975696106</v>
      </c>
      <c r="H63" s="114"/>
      <c r="I63" s="115"/>
      <c r="J63" s="79"/>
      <c r="L63" s="452"/>
      <c r="M63" s="452"/>
    </row>
    <row r="64" spans="1:15" s="267" customFormat="1" ht="18" customHeight="1" x14ac:dyDescent="0.25">
      <c r="A64" s="116" t="s">
        <v>857</v>
      </c>
      <c r="B64" s="117"/>
      <c r="C64" s="113"/>
      <c r="D64" s="118">
        <f>SUM('18'!D27)</f>
        <v>7350</v>
      </c>
      <c r="E64" s="118">
        <f>SUM('18'!E27)</f>
        <v>10326</v>
      </c>
      <c r="F64" s="118">
        <f>SUM('18'!F27)</f>
        <v>19420</v>
      </c>
      <c r="G64" s="399">
        <f>F64/D64*100</f>
        <v>264.21768707482994</v>
      </c>
      <c r="H64" s="114"/>
      <c r="I64" s="115"/>
      <c r="J64" s="79"/>
      <c r="L64" s="452"/>
      <c r="M64" s="452"/>
    </row>
    <row r="65" spans="1:13" s="79" customFormat="1" ht="33.75" customHeight="1" thickBot="1" x14ac:dyDescent="0.3">
      <c r="A65" s="485" t="s">
        <v>668</v>
      </c>
      <c r="B65" s="486"/>
      <c r="C65" s="130">
        <v>19</v>
      </c>
      <c r="D65" s="406">
        <f>SUM('19'!D12)</f>
        <v>0</v>
      </c>
      <c r="E65" s="406">
        <f>SUM('19'!E12)</f>
        <v>7056</v>
      </c>
      <c r="F65" s="406">
        <f>SUM('19'!F12)</f>
        <v>17228</v>
      </c>
      <c r="G65" s="407"/>
      <c r="H65" s="408"/>
      <c r="I65" s="409"/>
      <c r="J65" s="443"/>
      <c r="L65" s="267"/>
      <c r="M65" s="444"/>
    </row>
    <row r="66" spans="1:13" s="87" customFormat="1" ht="25.5" customHeight="1" thickTop="1" thickBot="1" x14ac:dyDescent="0.3">
      <c r="A66" s="482" t="s">
        <v>120</v>
      </c>
      <c r="B66" s="483"/>
      <c r="C66" s="483"/>
      <c r="D66" s="92">
        <f>SUM(D7,D14,D17,D18,D19,D20,D25,D30,D35,D40,D45,D48,D53,D58,D59,D60,D65)</f>
        <v>846199</v>
      </c>
      <c r="E66" s="92">
        <f>SUM(E7,E14,E17,E18,E19,E20,E25,E30,E35,E40,E45,E48,E53,E58,E59,E60,E65)</f>
        <v>1125248</v>
      </c>
      <c r="F66" s="92">
        <f>SUM(F7,F14,F17,F18,F19,F20,F25,F30,F35,F40,F45,F48,F53,F58,F59,F60,F65)</f>
        <v>968003</v>
      </c>
      <c r="G66" s="255">
        <f>F66/D66*100</f>
        <v>114.39425005229266</v>
      </c>
      <c r="H66" s="111" t="e">
        <f>SUM(H7:H20,H25,H30,H35,H40,H45,H48,H53,#REF!,H58,H59)</f>
        <v>#REF!</v>
      </c>
      <c r="I66" s="112" t="e">
        <f>SUM(I7:I20,I25,I30,I35,I40,I45,I48,I53,#REF!,I58,I59)</f>
        <v>#REF!</v>
      </c>
      <c r="L66" s="120"/>
      <c r="M66" s="122"/>
    </row>
    <row r="67" spans="1:13" s="87" customFormat="1" ht="18" customHeight="1" thickTop="1" x14ac:dyDescent="0.2">
      <c r="A67" s="140" t="s">
        <v>138</v>
      </c>
      <c r="B67" s="141" t="s">
        <v>139</v>
      </c>
      <c r="C67" s="142"/>
      <c r="D67" s="143">
        <f>SUM(D10,D15,D17,D18,D19,D23,D28,D33,D38,D43,D46,D51,D56,D58,D59,D63,D65)</f>
        <v>585506</v>
      </c>
      <c r="E67" s="143">
        <f>SUM(E10,E15,E17,E18,E19,E23,E28,E33,E38,E43,E46,E51,E56,E58,E59,E63,E65)</f>
        <v>831662</v>
      </c>
      <c r="F67" s="143">
        <f>SUM(F10,F15,F17,F18,F19,F23,F28,F33,F38,F43,F46,F51,F56,F58,F59,F63,F65)</f>
        <v>622850</v>
      </c>
      <c r="G67" s="256">
        <f>F67/D67*100</f>
        <v>106.37807298302664</v>
      </c>
      <c r="H67" s="236"/>
      <c r="I67" s="236"/>
      <c r="L67" s="120"/>
      <c r="M67" s="122"/>
    </row>
    <row r="68" spans="1:13" s="87" customFormat="1" ht="18" hidden="1" customHeight="1" x14ac:dyDescent="0.2">
      <c r="A68" s="134"/>
      <c r="B68" s="138" t="s">
        <v>137</v>
      </c>
      <c r="C68" s="136"/>
      <c r="D68" s="132" t="e">
        <f>SUM(D62,D55,D50,#REF!,D42,D37,D32,D27,D22,D9)</f>
        <v>#REF!</v>
      </c>
      <c r="E68" s="132" t="e">
        <f>SUM(E62,E55,E50,#REF!,E42,E37,E32,E27,E22,E9)</f>
        <v>#REF!</v>
      </c>
      <c r="F68" s="132" t="e">
        <f>SUM(F9,F22,F27,F32,F37,F42,#REF!,F50,F55,F62)</f>
        <v>#REF!</v>
      </c>
      <c r="G68" s="256" t="e">
        <f>F68/D68*100</f>
        <v>#REF!</v>
      </c>
      <c r="H68" s="236"/>
      <c r="I68" s="236"/>
      <c r="L68" s="120"/>
      <c r="M68" s="122"/>
    </row>
    <row r="69" spans="1:13" s="87" customFormat="1" ht="18" customHeight="1" thickBot="1" x14ac:dyDescent="0.25">
      <c r="A69" s="135"/>
      <c r="B69" s="139" t="s">
        <v>137</v>
      </c>
      <c r="C69" s="137"/>
      <c r="D69" s="133">
        <f>SUM(D11,D16,D24,D29,D34,D39,D44,D47,D52,D57,D64)</f>
        <v>260693</v>
      </c>
      <c r="E69" s="133">
        <f>SUM(E11,E16,E24,E29,E34,E39,E44,E47,E52,E57,E64)</f>
        <v>293586</v>
      </c>
      <c r="F69" s="133">
        <f>SUM(F11,F16,F24,F29,F34,F39,F44,F47,F52,F57,F64)</f>
        <v>345153</v>
      </c>
      <c r="G69" s="257">
        <f>F69/D69*100</f>
        <v>132.39826155669695</v>
      </c>
      <c r="H69" s="237"/>
      <c r="I69" s="237"/>
      <c r="L69" s="120"/>
      <c r="M69" s="122"/>
    </row>
    <row r="70" spans="1:13" s="87" customFormat="1" ht="15" thickTop="1" x14ac:dyDescent="0.2">
      <c r="A70" s="477"/>
      <c r="B70" s="477"/>
      <c r="C70" s="477"/>
      <c r="D70" s="477"/>
      <c r="E70" s="477"/>
      <c r="F70" s="477"/>
      <c r="G70" s="477"/>
      <c r="H70" s="85"/>
      <c r="I70" s="85"/>
      <c r="L70" s="120"/>
      <c r="M70" s="122"/>
    </row>
    <row r="71" spans="1:13" x14ac:dyDescent="0.2">
      <c r="A71" s="477"/>
      <c r="B71" s="477"/>
      <c r="C71" s="477"/>
      <c r="D71" s="477"/>
      <c r="E71" s="477"/>
      <c r="F71" s="477"/>
      <c r="G71" s="477"/>
      <c r="H71" s="88"/>
      <c r="I71" s="88"/>
    </row>
    <row r="72" spans="1:13" x14ac:dyDescent="0.2">
      <c r="A72" s="88"/>
      <c r="B72" s="88"/>
      <c r="C72" s="88"/>
      <c r="D72" s="238">
        <f>D67+D69</f>
        <v>846199</v>
      </c>
      <c r="E72" s="238">
        <f>E67+E69</f>
        <v>1125248</v>
      </c>
      <c r="F72" s="238">
        <f>F67+F69</f>
        <v>968003</v>
      </c>
      <c r="G72" s="127"/>
      <c r="H72" s="88"/>
      <c r="I72" s="88"/>
    </row>
    <row r="73" spans="1:13" x14ac:dyDescent="0.2">
      <c r="B73" s="88"/>
      <c r="C73" s="88"/>
      <c r="D73" s="126"/>
      <c r="E73" s="126"/>
      <c r="F73" s="126"/>
      <c r="G73" s="127"/>
      <c r="H73" s="88"/>
      <c r="I73" s="88"/>
    </row>
    <row r="74" spans="1:13" x14ac:dyDescent="0.2">
      <c r="A74" s="88"/>
      <c r="B74" s="88"/>
      <c r="C74" s="88"/>
      <c r="D74" s="126"/>
      <c r="E74" s="126"/>
      <c r="F74" s="126"/>
      <c r="G74" s="127"/>
      <c r="H74" s="88"/>
      <c r="I74" s="88"/>
    </row>
    <row r="75" spans="1:13" x14ac:dyDescent="0.2">
      <c r="A75" s="88"/>
      <c r="B75" s="88"/>
      <c r="C75" s="88"/>
      <c r="D75" s="126"/>
      <c r="E75" s="126"/>
      <c r="F75" s="126"/>
      <c r="G75" s="127"/>
      <c r="H75" s="88"/>
      <c r="I75" s="88"/>
    </row>
    <row r="76" spans="1:13" ht="14.25" x14ac:dyDescent="0.2">
      <c r="D76" s="86"/>
      <c r="E76" s="86"/>
      <c r="F76" s="86"/>
    </row>
    <row r="86" spans="7:7" x14ac:dyDescent="0.2">
      <c r="G86" s="123"/>
    </row>
    <row r="87" spans="7:7" x14ac:dyDescent="0.2">
      <c r="G87" s="123"/>
    </row>
    <row r="88" spans="7:7" x14ac:dyDescent="0.2">
      <c r="G88" s="123"/>
    </row>
    <row r="89" spans="7:7" x14ac:dyDescent="0.2">
      <c r="G89" s="123"/>
    </row>
    <row r="90" spans="7:7" x14ac:dyDescent="0.2">
      <c r="G90" s="123"/>
    </row>
    <row r="91" spans="7:7" x14ac:dyDescent="0.2">
      <c r="G91" s="123"/>
    </row>
    <row r="92" spans="7:7" x14ac:dyDescent="0.2">
      <c r="G92" s="123"/>
    </row>
    <row r="93" spans="7:7" x14ac:dyDescent="0.2">
      <c r="G93" s="123"/>
    </row>
    <row r="94" spans="7:7" x14ac:dyDescent="0.2">
      <c r="G94" s="123"/>
    </row>
    <row r="95" spans="7:7" x14ac:dyDescent="0.2">
      <c r="G95" s="123"/>
    </row>
    <row r="96" spans="7:7" x14ac:dyDescent="0.2">
      <c r="G96" s="123"/>
    </row>
    <row r="97" spans="7:7" x14ac:dyDescent="0.2">
      <c r="G97" s="123"/>
    </row>
    <row r="98" spans="7:7" x14ac:dyDescent="0.2">
      <c r="G98" s="123"/>
    </row>
    <row r="99" spans="7:7" x14ac:dyDescent="0.2">
      <c r="G99" s="123"/>
    </row>
    <row r="100" spans="7:7" x14ac:dyDescent="0.2">
      <c r="G100" s="123"/>
    </row>
    <row r="101" spans="7:7" x14ac:dyDescent="0.2">
      <c r="G101" s="123"/>
    </row>
    <row r="102" spans="7:7" x14ac:dyDescent="0.2">
      <c r="G102" s="123"/>
    </row>
    <row r="103" spans="7:7" x14ac:dyDescent="0.2">
      <c r="G103" s="123"/>
    </row>
    <row r="104" spans="7:7" x14ac:dyDescent="0.2">
      <c r="G104" s="123"/>
    </row>
    <row r="105" spans="7:7" x14ac:dyDescent="0.2">
      <c r="G105" s="123"/>
    </row>
    <row r="106" spans="7:7" x14ac:dyDescent="0.2">
      <c r="G106" s="123"/>
    </row>
    <row r="107" spans="7:7" x14ac:dyDescent="0.2">
      <c r="G107" s="123"/>
    </row>
    <row r="108" spans="7:7" x14ac:dyDescent="0.2">
      <c r="G108" s="123"/>
    </row>
    <row r="109" spans="7:7" x14ac:dyDescent="0.2">
      <c r="G109" s="123"/>
    </row>
    <row r="110" spans="7:7" x14ac:dyDescent="0.2">
      <c r="G110" s="123"/>
    </row>
    <row r="111" spans="7:7" x14ac:dyDescent="0.2">
      <c r="G111" s="123"/>
    </row>
    <row r="112" spans="7:7" x14ac:dyDescent="0.2">
      <c r="G112" s="123"/>
    </row>
    <row r="113" spans="7:7" x14ac:dyDescent="0.2">
      <c r="G113" s="123"/>
    </row>
    <row r="114" spans="7:7" x14ac:dyDescent="0.2">
      <c r="G114" s="123"/>
    </row>
    <row r="115" spans="7:7" x14ac:dyDescent="0.2">
      <c r="G115" s="123"/>
    </row>
    <row r="116" spans="7:7" x14ac:dyDescent="0.2">
      <c r="G116" s="123"/>
    </row>
    <row r="117" spans="7:7" x14ac:dyDescent="0.2">
      <c r="G117" s="123"/>
    </row>
    <row r="118" spans="7:7" x14ac:dyDescent="0.2">
      <c r="G118" s="123"/>
    </row>
    <row r="119" spans="7:7" x14ac:dyDescent="0.2">
      <c r="G119" s="123"/>
    </row>
    <row r="120" spans="7:7" x14ac:dyDescent="0.2">
      <c r="G120" s="123"/>
    </row>
    <row r="121" spans="7:7" x14ac:dyDescent="0.2">
      <c r="G121" s="123"/>
    </row>
    <row r="122" spans="7:7" x14ac:dyDescent="0.2">
      <c r="G122" s="123"/>
    </row>
    <row r="123" spans="7:7" x14ac:dyDescent="0.2">
      <c r="G123" s="123"/>
    </row>
    <row r="124" spans="7:7" x14ac:dyDescent="0.2">
      <c r="G124" s="123"/>
    </row>
    <row r="125" spans="7:7" x14ac:dyDescent="0.2">
      <c r="G125" s="123"/>
    </row>
    <row r="126" spans="7:7" x14ac:dyDescent="0.2">
      <c r="G126" s="123"/>
    </row>
    <row r="127" spans="7:7" x14ac:dyDescent="0.2">
      <c r="G127" s="123"/>
    </row>
    <row r="128" spans="7:7" x14ac:dyDescent="0.2">
      <c r="G128" s="123"/>
    </row>
    <row r="129" spans="7:7" x14ac:dyDescent="0.2">
      <c r="G129" s="123"/>
    </row>
    <row r="130" spans="7:7" x14ac:dyDescent="0.2">
      <c r="G130" s="123"/>
    </row>
    <row r="131" spans="7:7" x14ac:dyDescent="0.2">
      <c r="G131" s="123"/>
    </row>
    <row r="132" spans="7:7" x14ac:dyDescent="0.2">
      <c r="G132" s="123"/>
    </row>
    <row r="133" spans="7:7" x14ac:dyDescent="0.2">
      <c r="G133" s="123"/>
    </row>
    <row r="134" spans="7:7" x14ac:dyDescent="0.2">
      <c r="G134" s="123"/>
    </row>
    <row r="135" spans="7:7" x14ac:dyDescent="0.2">
      <c r="G135" s="123"/>
    </row>
    <row r="136" spans="7:7" x14ac:dyDescent="0.2">
      <c r="G136" s="123"/>
    </row>
    <row r="137" spans="7:7" x14ac:dyDescent="0.2">
      <c r="G137" s="123"/>
    </row>
    <row r="138" spans="7:7" x14ac:dyDescent="0.2">
      <c r="G138" s="123"/>
    </row>
    <row r="139" spans="7:7" x14ac:dyDescent="0.2">
      <c r="G139" s="123"/>
    </row>
    <row r="140" spans="7:7" x14ac:dyDescent="0.2">
      <c r="G140" s="123"/>
    </row>
    <row r="141" spans="7:7" x14ac:dyDescent="0.2">
      <c r="G141" s="123"/>
    </row>
    <row r="142" spans="7:7" x14ac:dyDescent="0.2">
      <c r="G142" s="123"/>
    </row>
    <row r="143" spans="7:7" x14ac:dyDescent="0.2">
      <c r="G143" s="123"/>
    </row>
    <row r="144" spans="7:7" x14ac:dyDescent="0.2">
      <c r="G144" s="123"/>
    </row>
    <row r="145" spans="7:7" x14ac:dyDescent="0.2">
      <c r="G145" s="123"/>
    </row>
    <row r="146" spans="7:7" x14ac:dyDescent="0.2">
      <c r="G146" s="123"/>
    </row>
    <row r="147" spans="7:7" x14ac:dyDescent="0.2">
      <c r="G147" s="123"/>
    </row>
    <row r="148" spans="7:7" x14ac:dyDescent="0.2">
      <c r="G148" s="123"/>
    </row>
    <row r="149" spans="7:7" x14ac:dyDescent="0.2">
      <c r="G149" s="123"/>
    </row>
    <row r="150" spans="7:7" x14ac:dyDescent="0.2">
      <c r="G150" s="123"/>
    </row>
    <row r="151" spans="7:7" x14ac:dyDescent="0.2">
      <c r="G151" s="123"/>
    </row>
    <row r="152" spans="7:7" x14ac:dyDescent="0.2">
      <c r="G152" s="123"/>
    </row>
    <row r="153" spans="7:7" x14ac:dyDescent="0.2">
      <c r="G153" s="123"/>
    </row>
    <row r="154" spans="7:7" x14ac:dyDescent="0.2">
      <c r="G154" s="123"/>
    </row>
    <row r="155" spans="7:7" x14ac:dyDescent="0.2">
      <c r="G155" s="123"/>
    </row>
    <row r="156" spans="7:7" x14ac:dyDescent="0.2">
      <c r="G156" s="123"/>
    </row>
    <row r="157" spans="7:7" x14ac:dyDescent="0.2">
      <c r="G157" s="123"/>
    </row>
    <row r="158" spans="7:7" x14ac:dyDescent="0.2">
      <c r="G158" s="123"/>
    </row>
    <row r="159" spans="7:7" x14ac:dyDescent="0.2">
      <c r="G159" s="123"/>
    </row>
    <row r="160" spans="7:7" x14ac:dyDescent="0.2">
      <c r="G160" s="123"/>
    </row>
    <row r="161" spans="7:7" x14ac:dyDescent="0.2">
      <c r="G161" s="123"/>
    </row>
    <row r="162" spans="7:7" x14ac:dyDescent="0.2">
      <c r="G162" s="123"/>
    </row>
    <row r="163" spans="7:7" x14ac:dyDescent="0.2">
      <c r="G163" s="123"/>
    </row>
    <row r="164" spans="7:7" x14ac:dyDescent="0.2">
      <c r="G164" s="123"/>
    </row>
    <row r="165" spans="7:7" x14ac:dyDescent="0.2">
      <c r="G165" s="123"/>
    </row>
    <row r="166" spans="7:7" x14ac:dyDescent="0.2">
      <c r="G166" s="123"/>
    </row>
    <row r="167" spans="7:7" x14ac:dyDescent="0.2">
      <c r="G167" s="123"/>
    </row>
    <row r="168" spans="7:7" x14ac:dyDescent="0.2">
      <c r="G168" s="123"/>
    </row>
    <row r="169" spans="7:7" x14ac:dyDescent="0.2">
      <c r="G169" s="123"/>
    </row>
    <row r="170" spans="7:7" x14ac:dyDescent="0.2">
      <c r="G170" s="123"/>
    </row>
    <row r="171" spans="7:7" x14ac:dyDescent="0.2">
      <c r="G171" s="123"/>
    </row>
    <row r="172" spans="7:7" x14ac:dyDescent="0.2">
      <c r="G172" s="123"/>
    </row>
    <row r="173" spans="7:7" x14ac:dyDescent="0.2">
      <c r="G173" s="123"/>
    </row>
    <row r="174" spans="7:7" x14ac:dyDescent="0.2">
      <c r="G174" s="123"/>
    </row>
    <row r="175" spans="7:7" x14ac:dyDescent="0.2">
      <c r="G175" s="123"/>
    </row>
    <row r="176" spans="7:7" x14ac:dyDescent="0.2">
      <c r="G176" s="123"/>
    </row>
    <row r="177" spans="7:7" x14ac:dyDescent="0.2">
      <c r="G177" s="123"/>
    </row>
    <row r="178" spans="7:7" x14ac:dyDescent="0.2">
      <c r="G178" s="123"/>
    </row>
    <row r="179" spans="7:7" x14ac:dyDescent="0.2">
      <c r="G179" s="123"/>
    </row>
    <row r="180" spans="7:7" x14ac:dyDescent="0.2">
      <c r="G180" s="123"/>
    </row>
    <row r="181" spans="7:7" x14ac:dyDescent="0.2">
      <c r="G181" s="123"/>
    </row>
    <row r="182" spans="7:7" x14ac:dyDescent="0.2">
      <c r="G182" s="123"/>
    </row>
    <row r="183" spans="7:7" x14ac:dyDescent="0.2">
      <c r="G183" s="123"/>
    </row>
    <row r="184" spans="7:7" x14ac:dyDescent="0.2">
      <c r="G184" s="123"/>
    </row>
    <row r="185" spans="7:7" x14ac:dyDescent="0.2">
      <c r="G185" s="123"/>
    </row>
    <row r="186" spans="7:7" x14ac:dyDescent="0.2">
      <c r="G186" s="123"/>
    </row>
    <row r="187" spans="7:7" x14ac:dyDescent="0.2">
      <c r="G187" s="123"/>
    </row>
    <row r="188" spans="7:7" x14ac:dyDescent="0.2">
      <c r="G188" s="123"/>
    </row>
    <row r="189" spans="7:7" x14ac:dyDescent="0.2">
      <c r="G189" s="123"/>
    </row>
    <row r="190" spans="7:7" x14ac:dyDescent="0.2">
      <c r="G190" s="123"/>
    </row>
    <row r="191" spans="7:7" x14ac:dyDescent="0.2">
      <c r="G191" s="123"/>
    </row>
    <row r="192" spans="7:7" x14ac:dyDescent="0.2">
      <c r="G192" s="123"/>
    </row>
    <row r="193" spans="7:7" x14ac:dyDescent="0.2">
      <c r="G193" s="123"/>
    </row>
    <row r="194" spans="7:7" x14ac:dyDescent="0.2">
      <c r="G194" s="123"/>
    </row>
    <row r="195" spans="7:7" x14ac:dyDescent="0.2">
      <c r="G195" s="123"/>
    </row>
    <row r="196" spans="7:7" x14ac:dyDescent="0.2">
      <c r="G196" s="123"/>
    </row>
    <row r="197" spans="7:7" x14ac:dyDescent="0.2">
      <c r="G197" s="123"/>
    </row>
    <row r="198" spans="7:7" x14ac:dyDescent="0.2">
      <c r="G198" s="123"/>
    </row>
    <row r="199" spans="7:7" x14ac:dyDescent="0.2">
      <c r="G199" s="123"/>
    </row>
    <row r="200" spans="7:7" x14ac:dyDescent="0.2">
      <c r="G200" s="123"/>
    </row>
    <row r="201" spans="7:7" x14ac:dyDescent="0.2">
      <c r="G201" s="123"/>
    </row>
    <row r="202" spans="7:7" x14ac:dyDescent="0.2">
      <c r="G202" s="123"/>
    </row>
    <row r="203" spans="7:7" x14ac:dyDescent="0.2">
      <c r="G203" s="123"/>
    </row>
    <row r="204" spans="7:7" x14ac:dyDescent="0.2">
      <c r="G204" s="123"/>
    </row>
    <row r="205" spans="7:7" x14ac:dyDescent="0.2">
      <c r="G205" s="123"/>
    </row>
    <row r="206" spans="7:7" x14ac:dyDescent="0.2">
      <c r="G206" s="123"/>
    </row>
    <row r="207" spans="7:7" x14ac:dyDescent="0.2">
      <c r="G207" s="123"/>
    </row>
    <row r="208" spans="7:7" x14ac:dyDescent="0.2">
      <c r="G208" s="123"/>
    </row>
    <row r="209" spans="7:7" x14ac:dyDescent="0.2">
      <c r="G209" s="123"/>
    </row>
    <row r="210" spans="7:7" x14ac:dyDescent="0.2">
      <c r="G210" s="123"/>
    </row>
    <row r="211" spans="7:7" x14ac:dyDescent="0.2">
      <c r="G211" s="123"/>
    </row>
    <row r="212" spans="7:7" x14ac:dyDescent="0.2">
      <c r="G212" s="123"/>
    </row>
    <row r="213" spans="7:7" x14ac:dyDescent="0.2">
      <c r="G213" s="123"/>
    </row>
    <row r="214" spans="7:7" x14ac:dyDescent="0.2">
      <c r="G214" s="123"/>
    </row>
    <row r="215" spans="7:7" x14ac:dyDescent="0.2">
      <c r="G215" s="123"/>
    </row>
    <row r="216" spans="7:7" x14ac:dyDescent="0.2">
      <c r="G216" s="123"/>
    </row>
    <row r="217" spans="7:7" x14ac:dyDescent="0.2">
      <c r="G217" s="123"/>
    </row>
    <row r="218" spans="7:7" x14ac:dyDescent="0.2">
      <c r="G218" s="123"/>
    </row>
    <row r="219" spans="7:7" x14ac:dyDescent="0.2">
      <c r="G219" s="123"/>
    </row>
    <row r="220" spans="7:7" x14ac:dyDescent="0.2">
      <c r="G220" s="123"/>
    </row>
    <row r="221" spans="7:7" x14ac:dyDescent="0.2">
      <c r="G221" s="123"/>
    </row>
    <row r="222" spans="7:7" x14ac:dyDescent="0.2">
      <c r="G222" s="123"/>
    </row>
    <row r="223" spans="7:7" x14ac:dyDescent="0.2">
      <c r="G223" s="123"/>
    </row>
    <row r="224" spans="7:7" x14ac:dyDescent="0.2">
      <c r="G224" s="123"/>
    </row>
    <row r="225" spans="7:7" x14ac:dyDescent="0.2">
      <c r="G225" s="123"/>
    </row>
    <row r="226" spans="7:7" x14ac:dyDescent="0.2">
      <c r="G226" s="123"/>
    </row>
    <row r="227" spans="7:7" x14ac:dyDescent="0.2">
      <c r="G227" s="123"/>
    </row>
    <row r="228" spans="7:7" x14ac:dyDescent="0.2">
      <c r="G228" s="123"/>
    </row>
    <row r="229" spans="7:7" x14ac:dyDescent="0.2">
      <c r="G229" s="123"/>
    </row>
    <row r="230" spans="7:7" x14ac:dyDescent="0.2">
      <c r="G230" s="123"/>
    </row>
    <row r="231" spans="7:7" x14ac:dyDescent="0.2">
      <c r="G231" s="123"/>
    </row>
    <row r="232" spans="7:7" x14ac:dyDescent="0.2">
      <c r="G232" s="123"/>
    </row>
    <row r="233" spans="7:7" x14ac:dyDescent="0.2">
      <c r="G233" s="123"/>
    </row>
    <row r="234" spans="7:7" x14ac:dyDescent="0.2">
      <c r="G234" s="123"/>
    </row>
    <row r="235" spans="7:7" x14ac:dyDescent="0.2">
      <c r="G235" s="123"/>
    </row>
    <row r="236" spans="7:7" x14ac:dyDescent="0.2">
      <c r="G236" s="123"/>
    </row>
    <row r="237" spans="7:7" x14ac:dyDescent="0.2">
      <c r="G237" s="123"/>
    </row>
    <row r="238" spans="7:7" x14ac:dyDescent="0.2">
      <c r="G238" s="123"/>
    </row>
    <row r="239" spans="7:7" x14ac:dyDescent="0.2">
      <c r="G239" s="123"/>
    </row>
    <row r="240" spans="7:7" x14ac:dyDescent="0.2">
      <c r="G240" s="123"/>
    </row>
    <row r="241" spans="7:7" x14ac:dyDescent="0.2">
      <c r="G241" s="123"/>
    </row>
    <row r="242" spans="7:7" x14ac:dyDescent="0.2">
      <c r="G242" s="123"/>
    </row>
    <row r="243" spans="7:7" x14ac:dyDescent="0.2">
      <c r="G243" s="123"/>
    </row>
    <row r="244" spans="7:7" x14ac:dyDescent="0.2">
      <c r="G244" s="123"/>
    </row>
  </sheetData>
  <mergeCells count="13">
    <mergeCell ref="A5:B5"/>
    <mergeCell ref="A6:B6"/>
    <mergeCell ref="A17:B17"/>
    <mergeCell ref="A45:B45"/>
    <mergeCell ref="A48:B48"/>
    <mergeCell ref="A25:B25"/>
    <mergeCell ref="A18:B18"/>
    <mergeCell ref="A70:G71"/>
    <mergeCell ref="A58:B58"/>
    <mergeCell ref="A59:B59"/>
    <mergeCell ref="A66:C66"/>
    <mergeCell ref="A60:B60"/>
    <mergeCell ref="A65:B65"/>
  </mergeCells>
  <pageMargins left="0.70866141732283472" right="0.70866141732283472" top="0.78740157480314965" bottom="0.78740157480314965" header="0.31496062992125984" footer="0.31496062992125984"/>
  <pageSetup paperSize="9" scale="72" firstPageNumber="22"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6"/>
  <sheetViews>
    <sheetView showGridLines="0" tabSelected="1" view="pageBreakPreview" topLeftCell="A148" zoomScaleNormal="100" zoomScaleSheetLayoutView="100" workbookViewId="0">
      <selection activeCell="A154" sqref="A154:E154"/>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3.5703125" style="157" customWidth="1"/>
    <col min="9" max="11" width="9.140625" style="157"/>
    <col min="12" max="12" width="13.28515625" style="157" customWidth="1"/>
    <col min="13" max="16384" width="9.140625" style="157"/>
  </cols>
  <sheetData>
    <row r="1" spans="1:7" ht="23.25" x14ac:dyDescent="0.35">
      <c r="A1" s="56" t="s">
        <v>110</v>
      </c>
      <c r="F1" s="510" t="s">
        <v>189</v>
      </c>
      <c r="G1" s="510"/>
    </row>
    <row r="3" spans="1:7" x14ac:dyDescent="0.2">
      <c r="A3" s="205" t="s">
        <v>1</v>
      </c>
      <c r="B3" s="205" t="s">
        <v>190</v>
      </c>
    </row>
    <row r="4" spans="1:7" x14ac:dyDescent="0.2">
      <c r="B4" s="20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29.25" thickTop="1" x14ac:dyDescent="0.2">
      <c r="A9" s="19">
        <v>3121</v>
      </c>
      <c r="B9" s="20">
        <v>53</v>
      </c>
      <c r="C9" s="161" t="s">
        <v>10</v>
      </c>
      <c r="D9" s="207"/>
      <c r="E9" s="207">
        <v>10</v>
      </c>
      <c r="F9" s="207"/>
      <c r="G9" s="475"/>
    </row>
    <row r="10" spans="1:7" ht="28.5" x14ac:dyDescent="0.2">
      <c r="A10" s="163">
        <v>3122</v>
      </c>
      <c r="B10" s="164">
        <v>53</v>
      </c>
      <c r="C10" s="161" t="s">
        <v>10</v>
      </c>
      <c r="D10" s="207"/>
      <c r="E10" s="207">
        <v>417</v>
      </c>
      <c r="F10" s="207"/>
      <c r="G10" s="475"/>
    </row>
    <row r="11" spans="1:7" ht="28.5" x14ac:dyDescent="0.2">
      <c r="A11" s="163">
        <v>3123</v>
      </c>
      <c r="B11" s="164">
        <v>53</v>
      </c>
      <c r="C11" s="161" t="s">
        <v>10</v>
      </c>
      <c r="D11" s="207"/>
      <c r="E11" s="207">
        <v>30</v>
      </c>
      <c r="F11" s="207"/>
      <c r="G11" s="475"/>
    </row>
    <row r="12" spans="1:7" ht="28.5" x14ac:dyDescent="0.2">
      <c r="A12" s="163">
        <v>3127</v>
      </c>
      <c r="B12" s="164">
        <v>53</v>
      </c>
      <c r="C12" s="161" t="s">
        <v>10</v>
      </c>
      <c r="D12" s="207"/>
      <c r="E12" s="207">
        <v>68</v>
      </c>
      <c r="F12" s="207"/>
      <c r="G12" s="475"/>
    </row>
    <row r="13" spans="1:7" ht="28.5" x14ac:dyDescent="0.2">
      <c r="A13" s="163">
        <v>3233</v>
      </c>
      <c r="B13" s="164">
        <v>53</v>
      </c>
      <c r="C13" s="161" t="s">
        <v>10</v>
      </c>
      <c r="D13" s="207"/>
      <c r="E13" s="207">
        <v>93</v>
      </c>
      <c r="F13" s="207"/>
      <c r="G13" s="475"/>
    </row>
    <row r="14" spans="1:7" x14ac:dyDescent="0.2">
      <c r="A14" s="163">
        <v>3269</v>
      </c>
      <c r="B14" s="164">
        <v>51</v>
      </c>
      <c r="C14" s="221" t="s">
        <v>8</v>
      </c>
      <c r="D14" s="207">
        <v>14814</v>
      </c>
      <c r="E14" s="207">
        <v>14785</v>
      </c>
      <c r="F14" s="207">
        <f>SUM(F45)</f>
        <v>2320</v>
      </c>
      <c r="G14" s="475">
        <f t="shared" ref="G14:G20" si="0">F14/D14*100</f>
        <v>15.660861347374105</v>
      </c>
    </row>
    <row r="15" spans="1:7" x14ac:dyDescent="0.2">
      <c r="A15" s="163">
        <v>3269</v>
      </c>
      <c r="B15" s="164">
        <v>54</v>
      </c>
      <c r="C15" s="221" t="s">
        <v>11</v>
      </c>
      <c r="D15" s="207">
        <v>295</v>
      </c>
      <c r="E15" s="207">
        <v>295</v>
      </c>
      <c r="F15" s="207">
        <f>SUM(F132)</f>
        <v>295</v>
      </c>
      <c r="G15" s="475">
        <f t="shared" si="0"/>
        <v>100</v>
      </c>
    </row>
    <row r="16" spans="1:7" x14ac:dyDescent="0.2">
      <c r="A16" s="163">
        <v>3269</v>
      </c>
      <c r="B16" s="164">
        <v>54</v>
      </c>
      <c r="C16" s="221" t="s">
        <v>11</v>
      </c>
      <c r="D16" s="207">
        <v>35</v>
      </c>
      <c r="E16" s="207">
        <v>35</v>
      </c>
      <c r="F16" s="207">
        <f>SUM(F138)</f>
        <v>35</v>
      </c>
      <c r="G16" s="475">
        <f t="shared" si="0"/>
        <v>100</v>
      </c>
    </row>
    <row r="17" spans="1:7" x14ac:dyDescent="0.2">
      <c r="A17" s="163">
        <v>3299</v>
      </c>
      <c r="B17" s="164">
        <v>52</v>
      </c>
      <c r="C17" s="8" t="s">
        <v>466</v>
      </c>
      <c r="D17" s="207">
        <v>800</v>
      </c>
      <c r="E17" s="207">
        <v>8870</v>
      </c>
      <c r="F17" s="207">
        <f>SUM(F144)</f>
        <v>10500</v>
      </c>
      <c r="G17" s="475">
        <f t="shared" si="0"/>
        <v>1312.5</v>
      </c>
    </row>
    <row r="18" spans="1:7" ht="28.5" x14ac:dyDescent="0.2">
      <c r="A18" s="163">
        <v>3299</v>
      </c>
      <c r="B18" s="164">
        <v>53</v>
      </c>
      <c r="C18" s="161" t="s">
        <v>10</v>
      </c>
      <c r="D18" s="207">
        <v>7650</v>
      </c>
      <c r="E18" s="207">
        <v>10164</v>
      </c>
      <c r="F18" s="207">
        <f>SUM(F149)</f>
        <v>7650</v>
      </c>
      <c r="G18" s="475">
        <f t="shared" si="0"/>
        <v>100</v>
      </c>
    </row>
    <row r="19" spans="1:7" x14ac:dyDescent="0.2">
      <c r="A19" s="163">
        <v>3299</v>
      </c>
      <c r="B19" s="164">
        <v>54</v>
      </c>
      <c r="C19" s="221" t="s">
        <v>11</v>
      </c>
      <c r="D19" s="207">
        <v>1350</v>
      </c>
      <c r="E19" s="207">
        <v>1350</v>
      </c>
      <c r="F19" s="207">
        <f>SUM(F157)</f>
        <v>1350</v>
      </c>
      <c r="G19" s="475">
        <f t="shared" si="0"/>
        <v>100</v>
      </c>
    </row>
    <row r="20" spans="1:7" x14ac:dyDescent="0.2">
      <c r="A20" s="163">
        <v>3299</v>
      </c>
      <c r="B20" s="164">
        <v>63</v>
      </c>
      <c r="C20" s="221" t="s">
        <v>627</v>
      </c>
      <c r="D20" s="207">
        <v>10300</v>
      </c>
      <c r="E20" s="207">
        <v>0</v>
      </c>
      <c r="F20" s="207">
        <v>0</v>
      </c>
      <c r="G20" s="475">
        <f t="shared" si="0"/>
        <v>0</v>
      </c>
    </row>
    <row r="21" spans="1:7" x14ac:dyDescent="0.2">
      <c r="A21" s="163">
        <v>3319</v>
      </c>
      <c r="B21" s="164">
        <v>52</v>
      </c>
      <c r="C21" s="8" t="s">
        <v>466</v>
      </c>
      <c r="D21" s="207"/>
      <c r="E21" s="207">
        <v>15</v>
      </c>
      <c r="F21" s="207"/>
      <c r="G21" s="475"/>
    </row>
    <row r="22" spans="1:7" ht="15.75" customHeight="1" x14ac:dyDescent="0.2">
      <c r="A22" s="163">
        <v>3419</v>
      </c>
      <c r="B22" s="164">
        <v>52</v>
      </c>
      <c r="C22" s="8" t="s">
        <v>466</v>
      </c>
      <c r="D22" s="207">
        <v>53600</v>
      </c>
      <c r="E22" s="207">
        <v>63760</v>
      </c>
      <c r="F22" s="207">
        <f>SUM(F161)</f>
        <v>64050</v>
      </c>
      <c r="G22" s="475">
        <f>F22/D22*100</f>
        <v>119.49626865671641</v>
      </c>
    </row>
    <row r="23" spans="1:7" ht="15.75" customHeight="1" x14ac:dyDescent="0.2">
      <c r="A23" s="163">
        <v>3419</v>
      </c>
      <c r="B23" s="164">
        <v>53</v>
      </c>
      <c r="C23" s="161" t="s">
        <v>10</v>
      </c>
      <c r="D23" s="207"/>
      <c r="E23" s="207">
        <v>20</v>
      </c>
      <c r="F23" s="207"/>
      <c r="G23" s="475"/>
    </row>
    <row r="24" spans="1:7" ht="15.75" customHeight="1" x14ac:dyDescent="0.2">
      <c r="A24" s="163">
        <v>3419</v>
      </c>
      <c r="B24" s="164">
        <v>54</v>
      </c>
      <c r="C24" s="216" t="s">
        <v>684</v>
      </c>
      <c r="D24" s="207"/>
      <c r="E24" s="207">
        <v>778</v>
      </c>
      <c r="F24" s="207"/>
      <c r="G24" s="475"/>
    </row>
    <row r="25" spans="1:7" ht="15.75" customHeight="1" x14ac:dyDescent="0.2">
      <c r="A25" s="163">
        <v>3419</v>
      </c>
      <c r="B25" s="164">
        <v>63</v>
      </c>
      <c r="C25" s="221" t="s">
        <v>627</v>
      </c>
      <c r="D25" s="207"/>
      <c r="E25" s="207">
        <v>2600</v>
      </c>
      <c r="F25" s="207"/>
      <c r="G25" s="475"/>
    </row>
    <row r="26" spans="1:7" ht="15.75" customHeight="1" x14ac:dyDescent="0.2">
      <c r="A26" s="163">
        <v>3429</v>
      </c>
      <c r="B26" s="164">
        <v>52</v>
      </c>
      <c r="C26" s="8" t="s">
        <v>466</v>
      </c>
      <c r="D26" s="207"/>
      <c r="E26" s="207">
        <v>785</v>
      </c>
      <c r="F26" s="207"/>
      <c r="G26" s="475"/>
    </row>
    <row r="27" spans="1:7" ht="15.75" customHeight="1" x14ac:dyDescent="0.2">
      <c r="A27" s="163">
        <v>3429</v>
      </c>
      <c r="B27" s="164">
        <v>54</v>
      </c>
      <c r="C27" s="216" t="s">
        <v>684</v>
      </c>
      <c r="D27" s="207"/>
      <c r="E27" s="207">
        <v>65</v>
      </c>
      <c r="F27" s="207"/>
      <c r="G27" s="475"/>
    </row>
    <row r="28" spans="1:7" ht="15.75" customHeight="1" x14ac:dyDescent="0.2">
      <c r="A28" s="163">
        <v>3429</v>
      </c>
      <c r="B28" s="164">
        <v>63</v>
      </c>
      <c r="C28" s="221" t="s">
        <v>627</v>
      </c>
      <c r="D28" s="207"/>
      <c r="E28" s="207">
        <v>250</v>
      </c>
      <c r="F28" s="207"/>
      <c r="G28" s="475"/>
    </row>
    <row r="29" spans="1:7" ht="30.75" customHeight="1" x14ac:dyDescent="0.2">
      <c r="A29" s="163">
        <v>3429</v>
      </c>
      <c r="B29" s="164">
        <v>53</v>
      </c>
      <c r="C29" s="161" t="s">
        <v>10</v>
      </c>
      <c r="D29" s="207">
        <v>700</v>
      </c>
      <c r="E29" s="207">
        <v>720</v>
      </c>
      <c r="F29" s="207">
        <v>0</v>
      </c>
      <c r="G29" s="475">
        <f>F29/D29*100</f>
        <v>0</v>
      </c>
    </row>
    <row r="30" spans="1:7" ht="30.75" customHeight="1" x14ac:dyDescent="0.2">
      <c r="A30" s="163">
        <v>3541</v>
      </c>
      <c r="B30" s="164">
        <v>53</v>
      </c>
      <c r="C30" s="161" t="s">
        <v>10</v>
      </c>
      <c r="D30" s="207"/>
      <c r="E30" s="207">
        <v>150</v>
      </c>
      <c r="F30" s="207"/>
      <c r="G30" s="475"/>
    </row>
    <row r="31" spans="1:7" x14ac:dyDescent="0.2">
      <c r="A31" s="163">
        <v>3792</v>
      </c>
      <c r="B31" s="164">
        <v>51</v>
      </c>
      <c r="C31" s="221" t="s">
        <v>8</v>
      </c>
      <c r="D31" s="207">
        <v>110</v>
      </c>
      <c r="E31" s="207">
        <v>110</v>
      </c>
      <c r="F31" s="207">
        <f>SUM(F182)</f>
        <v>140</v>
      </c>
      <c r="G31" s="475">
        <f>F31/D31*100</f>
        <v>127.27272727272727</v>
      </c>
    </row>
    <row r="32" spans="1:7" x14ac:dyDescent="0.2">
      <c r="A32" s="163">
        <v>3792</v>
      </c>
      <c r="B32" s="164">
        <v>52</v>
      </c>
      <c r="C32" s="8" t="s">
        <v>466</v>
      </c>
      <c r="D32" s="207"/>
      <c r="E32" s="207">
        <v>175</v>
      </c>
      <c r="F32" s="207"/>
      <c r="G32" s="475"/>
    </row>
    <row r="33" spans="1:8" ht="29.25" thickBot="1" x14ac:dyDescent="0.25">
      <c r="A33" s="163">
        <v>3792</v>
      </c>
      <c r="B33" s="164">
        <v>53</v>
      </c>
      <c r="C33" s="161" t="s">
        <v>10</v>
      </c>
      <c r="D33" s="207">
        <v>340</v>
      </c>
      <c r="E33" s="207">
        <v>165</v>
      </c>
      <c r="F33" s="207">
        <f>SUM(F202)</f>
        <v>400</v>
      </c>
      <c r="G33" s="475">
        <f>F33/D33*100</f>
        <v>117.64705882352942</v>
      </c>
      <c r="H33" s="158"/>
    </row>
    <row r="34" spans="1:8" s="16" customFormat="1" ht="16.5" thickTop="1" thickBot="1" x14ac:dyDescent="0.3">
      <c r="A34" s="513" t="s">
        <v>9</v>
      </c>
      <c r="B34" s="514"/>
      <c r="C34" s="515"/>
      <c r="D34" s="48">
        <f>SUM(D9:D33)</f>
        <v>89994</v>
      </c>
      <c r="E34" s="48">
        <f>SUM(E9:E33)</f>
        <v>105710</v>
      </c>
      <c r="F34" s="48">
        <f>SUM(F14:F33)</f>
        <v>86740</v>
      </c>
      <c r="G34" s="49">
        <f>F34/D34*100</f>
        <v>96.384203391337195</v>
      </c>
    </row>
    <row r="35" spans="1:8" ht="15" thickTop="1" x14ac:dyDescent="0.2">
      <c r="A35" s="157"/>
      <c r="B35" s="157"/>
      <c r="D35" s="157"/>
      <c r="E35" s="157"/>
      <c r="F35" s="157"/>
    </row>
    <row r="36" spans="1:8" s="398" customFormat="1" ht="14.25" customHeight="1" thickBot="1" x14ac:dyDescent="0.3">
      <c r="A36" s="62" t="s">
        <v>852</v>
      </c>
      <c r="B36" s="62"/>
      <c r="C36" s="62"/>
      <c r="D36" s="389"/>
      <c r="E36" s="389"/>
      <c r="F36" s="389"/>
      <c r="G36" s="157" t="s">
        <v>6</v>
      </c>
    </row>
    <row r="37" spans="1:8" s="388" customFormat="1" ht="41.25" customHeight="1" thickTop="1" thickBot="1" x14ac:dyDescent="0.3">
      <c r="A37" s="372"/>
      <c r="B37" s="373"/>
      <c r="C37" s="374"/>
      <c r="D37" s="42" t="s">
        <v>289</v>
      </c>
      <c r="E37" s="42" t="s">
        <v>290</v>
      </c>
      <c r="F37" s="42" t="s">
        <v>291</v>
      </c>
      <c r="G37" s="43" t="s">
        <v>5</v>
      </c>
    </row>
    <row r="38" spans="1:8" s="388" customFormat="1" ht="12" customHeight="1" thickTop="1" thickBot="1" x14ac:dyDescent="0.3">
      <c r="A38" s="517">
        <v>1</v>
      </c>
      <c r="B38" s="518"/>
      <c r="C38" s="519"/>
      <c r="D38" s="390">
        <v>2</v>
      </c>
      <c r="E38" s="390">
        <v>3</v>
      </c>
      <c r="F38" s="390">
        <v>4</v>
      </c>
      <c r="G38" s="391" t="s">
        <v>855</v>
      </c>
    </row>
    <row r="39" spans="1:8" s="388" customFormat="1" ht="17.100000000000001" customHeight="1" thickTop="1" x14ac:dyDescent="0.25">
      <c r="A39" s="395" t="s">
        <v>853</v>
      </c>
      <c r="B39" s="385"/>
      <c r="C39" s="396"/>
      <c r="D39" s="397">
        <f>SUM(D14,D16)</f>
        <v>14849</v>
      </c>
      <c r="E39" s="397">
        <f t="shared" ref="E39" si="1">SUM(E14,E16)</f>
        <v>14820</v>
      </c>
      <c r="F39" s="397">
        <f>SUM(F14,F16,F31)</f>
        <v>2495</v>
      </c>
      <c r="G39" s="7">
        <f>F39/D39*100</f>
        <v>16.802478281365747</v>
      </c>
    </row>
    <row r="40" spans="1:8" s="388" customFormat="1" ht="17.100000000000001" customHeight="1" thickBot="1" x14ac:dyDescent="0.3">
      <c r="A40" s="393" t="s">
        <v>854</v>
      </c>
      <c r="B40" s="62"/>
      <c r="C40" s="394"/>
      <c r="D40" s="93">
        <f>SUM(D9:D13,D15,D17:D33)</f>
        <v>75145</v>
      </c>
      <c r="E40" s="93">
        <f t="shared" ref="E40" si="2">SUM(E9:E13,E15,E17:E33)</f>
        <v>90890</v>
      </c>
      <c r="F40" s="93">
        <f>SUM(F15,F17:F29,F33)</f>
        <v>84245</v>
      </c>
      <c r="G40" s="160">
        <f>F40/D40*100</f>
        <v>112.10992081974848</v>
      </c>
    </row>
    <row r="41" spans="1:8" s="388" customFormat="1" ht="22.5" customHeight="1" thickTop="1" thickBot="1" x14ac:dyDescent="0.3">
      <c r="A41" s="372" t="s">
        <v>120</v>
      </c>
      <c r="B41" s="373"/>
      <c r="C41" s="374"/>
      <c r="D41" s="48">
        <f>SUM(D39:D40)</f>
        <v>89994</v>
      </c>
      <c r="E41" s="48">
        <f t="shared" ref="E41:F41" si="3">SUM(E39:E40)</f>
        <v>105710</v>
      </c>
      <c r="F41" s="48">
        <f t="shared" si="3"/>
        <v>86740</v>
      </c>
      <c r="G41" s="49">
        <f>F41/D41*100</f>
        <v>96.384203391337195</v>
      </c>
    </row>
    <row r="42" spans="1:8" ht="15" thickTop="1" x14ac:dyDescent="0.2">
      <c r="A42" s="531"/>
      <c r="B42" s="531"/>
      <c r="C42" s="531"/>
      <c r="D42" s="531"/>
      <c r="E42" s="531"/>
      <c r="F42" s="531"/>
      <c r="G42" s="531"/>
    </row>
    <row r="43" spans="1:8" x14ac:dyDescent="0.2">
      <c r="A43" s="183"/>
      <c r="B43" s="183"/>
      <c r="C43" s="183"/>
      <c r="D43" s="183"/>
      <c r="E43" s="183"/>
      <c r="F43" s="183"/>
      <c r="G43" s="183"/>
    </row>
    <row r="44" spans="1:8" ht="15" x14ac:dyDescent="0.25">
      <c r="A44" s="166" t="s">
        <v>13</v>
      </c>
    </row>
    <row r="45" spans="1:8" ht="17.25" customHeight="1" thickBot="1" x14ac:dyDescent="0.3">
      <c r="A45" s="170" t="s">
        <v>191</v>
      </c>
      <c r="B45" s="171"/>
      <c r="C45" s="172"/>
      <c r="D45" s="173"/>
      <c r="E45" s="173"/>
      <c r="F45" s="507">
        <f>SUM(F46,F54,F63,F71,F116,F127)</f>
        <v>2320</v>
      </c>
      <c r="G45" s="507"/>
      <c r="H45" s="50"/>
    </row>
    <row r="46" spans="1:8" ht="15.75" thickTop="1" x14ac:dyDescent="0.25">
      <c r="A46" s="165" t="s">
        <v>18</v>
      </c>
      <c r="F46" s="498">
        <f>SUM(F52,F47)</f>
        <v>55</v>
      </c>
      <c r="G46" s="499"/>
    </row>
    <row r="47" spans="1:8" ht="15" x14ac:dyDescent="0.25">
      <c r="A47" s="219" t="s">
        <v>520</v>
      </c>
      <c r="F47" s="568">
        <v>35</v>
      </c>
      <c r="G47" s="569"/>
    </row>
    <row r="48" spans="1:8" x14ac:dyDescent="0.2">
      <c r="A48" s="566" t="s">
        <v>521</v>
      </c>
      <c r="B48" s="567"/>
      <c r="C48" s="567"/>
      <c r="D48" s="567"/>
      <c r="E48" s="567"/>
      <c r="F48" s="567"/>
      <c r="G48" s="567"/>
    </row>
    <row r="49" spans="1:7" x14ac:dyDescent="0.2">
      <c r="A49" s="567"/>
      <c r="B49" s="567"/>
      <c r="C49" s="567"/>
      <c r="D49" s="567"/>
      <c r="E49" s="567"/>
      <c r="F49" s="567"/>
      <c r="G49" s="567"/>
    </row>
    <row r="50" spans="1:7" x14ac:dyDescent="0.2">
      <c r="A50" s="567"/>
      <c r="B50" s="567"/>
      <c r="C50" s="567"/>
      <c r="D50" s="567"/>
      <c r="E50" s="567"/>
      <c r="F50" s="567"/>
      <c r="G50" s="567"/>
    </row>
    <row r="51" spans="1:7" x14ac:dyDescent="0.2">
      <c r="A51" s="567"/>
      <c r="B51" s="567"/>
      <c r="C51" s="567"/>
      <c r="D51" s="567"/>
      <c r="E51" s="567"/>
      <c r="F51" s="567"/>
      <c r="G51" s="567"/>
    </row>
    <row r="52" spans="1:7" ht="18.75" customHeight="1" x14ac:dyDescent="0.25">
      <c r="A52" s="219" t="s">
        <v>522</v>
      </c>
      <c r="B52" s="218"/>
      <c r="C52" s="218"/>
      <c r="D52" s="218"/>
      <c r="E52" s="218"/>
      <c r="F52" s="568">
        <v>20</v>
      </c>
      <c r="G52" s="569"/>
    </row>
    <row r="53" spans="1:7" ht="15" x14ac:dyDescent="0.2">
      <c r="A53" s="219"/>
      <c r="B53" s="233"/>
      <c r="C53" s="233"/>
      <c r="D53" s="233"/>
      <c r="E53" s="233"/>
      <c r="F53" s="233"/>
      <c r="G53" s="233"/>
    </row>
    <row r="54" spans="1:7" ht="15" x14ac:dyDescent="0.25">
      <c r="A54" s="165" t="s">
        <v>42</v>
      </c>
      <c r="F54" s="498">
        <v>5</v>
      </c>
      <c r="G54" s="499"/>
    </row>
    <row r="55" spans="1:7" x14ac:dyDescent="0.2">
      <c r="A55" s="591" t="s">
        <v>192</v>
      </c>
      <c r="B55" s="592"/>
      <c r="C55" s="592"/>
      <c r="D55" s="592"/>
      <c r="E55" s="592"/>
      <c r="F55" s="592"/>
      <c r="G55" s="592"/>
    </row>
    <row r="56" spans="1:7" x14ac:dyDescent="0.2">
      <c r="A56" s="591"/>
      <c r="B56" s="592"/>
      <c r="C56" s="592"/>
      <c r="D56" s="592"/>
      <c r="E56" s="592"/>
      <c r="F56" s="592"/>
      <c r="G56" s="592"/>
    </row>
    <row r="57" spans="1:7" x14ac:dyDescent="0.2">
      <c r="A57" s="592"/>
      <c r="B57" s="592"/>
      <c r="C57" s="592"/>
      <c r="D57" s="592"/>
      <c r="E57" s="592"/>
      <c r="F57" s="592"/>
      <c r="G57" s="592"/>
    </row>
    <row r="58" spans="1:7" x14ac:dyDescent="0.2">
      <c r="A58" s="592"/>
      <c r="B58" s="592"/>
      <c r="C58" s="592"/>
      <c r="D58" s="592"/>
      <c r="E58" s="592"/>
      <c r="F58" s="592"/>
      <c r="G58" s="592"/>
    </row>
    <row r="59" spans="1:7" x14ac:dyDescent="0.2">
      <c r="A59" s="592"/>
      <c r="B59" s="592"/>
      <c r="C59" s="592"/>
      <c r="D59" s="592"/>
      <c r="E59" s="592"/>
      <c r="F59" s="592"/>
      <c r="G59" s="592"/>
    </row>
    <row r="60" spans="1:7" ht="15" x14ac:dyDescent="0.2">
      <c r="A60" s="235"/>
      <c r="B60" s="235"/>
      <c r="C60" s="235"/>
      <c r="D60" s="235"/>
      <c r="E60" s="235"/>
      <c r="F60" s="235"/>
      <c r="G60" s="235"/>
    </row>
    <row r="61" spans="1:7" ht="15" x14ac:dyDescent="0.2">
      <c r="A61" s="436"/>
      <c r="B61" s="436"/>
      <c r="C61" s="436"/>
      <c r="D61" s="436"/>
      <c r="E61" s="436"/>
      <c r="F61" s="436"/>
      <c r="G61" s="436"/>
    </row>
    <row r="62" spans="1:7" ht="15" x14ac:dyDescent="0.2">
      <c r="A62" s="436"/>
      <c r="B62" s="436"/>
      <c r="C62" s="436"/>
      <c r="D62" s="436"/>
      <c r="E62" s="436"/>
      <c r="F62" s="436"/>
      <c r="G62" s="436"/>
    </row>
    <row r="63" spans="1:7" ht="15" x14ac:dyDescent="0.25">
      <c r="A63" s="165" t="s">
        <v>56</v>
      </c>
      <c r="F63" s="498">
        <f>SUM(F64,F68)</f>
        <v>128</v>
      </c>
      <c r="G63" s="499"/>
    </row>
    <row r="64" spans="1:7" ht="15" x14ac:dyDescent="0.25">
      <c r="A64" s="219" t="s">
        <v>523</v>
      </c>
      <c r="F64" s="568">
        <v>108</v>
      </c>
      <c r="G64" s="569"/>
    </row>
    <row r="65" spans="1:7" x14ac:dyDescent="0.2">
      <c r="A65" s="566" t="s">
        <v>193</v>
      </c>
      <c r="B65" s="567"/>
      <c r="C65" s="567"/>
      <c r="D65" s="567"/>
      <c r="E65" s="567"/>
      <c r="F65" s="567"/>
      <c r="G65" s="567"/>
    </row>
    <row r="66" spans="1:7" x14ac:dyDescent="0.2">
      <c r="A66" s="567"/>
      <c r="B66" s="567"/>
      <c r="C66" s="567"/>
      <c r="D66" s="567"/>
      <c r="E66" s="567"/>
      <c r="F66" s="567"/>
      <c r="G66" s="567"/>
    </row>
    <row r="67" spans="1:7" ht="15" x14ac:dyDescent="0.2">
      <c r="A67" s="296"/>
      <c r="B67" s="296"/>
      <c r="C67" s="296"/>
      <c r="D67" s="296"/>
      <c r="E67" s="296"/>
      <c r="F67" s="296"/>
      <c r="G67" s="296"/>
    </row>
    <row r="68" spans="1:7" s="220" customFormat="1" ht="15" x14ac:dyDescent="0.25">
      <c r="A68" s="219" t="s">
        <v>524</v>
      </c>
      <c r="B68" s="245"/>
      <c r="D68" s="246"/>
      <c r="E68" s="246"/>
      <c r="F68" s="568">
        <v>20</v>
      </c>
      <c r="G68" s="569"/>
    </row>
    <row r="69" spans="1:7" ht="15" x14ac:dyDescent="0.2">
      <c r="A69" s="566" t="s">
        <v>194</v>
      </c>
      <c r="B69" s="567"/>
      <c r="C69" s="567"/>
      <c r="D69" s="567"/>
      <c r="E69" s="567"/>
      <c r="F69" s="567"/>
      <c r="G69" s="567"/>
    </row>
    <row r="70" spans="1:7" ht="15" x14ac:dyDescent="0.2">
      <c r="A70" s="232"/>
      <c r="B70" s="233"/>
      <c r="C70" s="233"/>
      <c r="D70" s="233"/>
      <c r="E70" s="233"/>
      <c r="F70" s="233"/>
      <c r="G70" s="233"/>
    </row>
    <row r="71" spans="1:7" ht="15" x14ac:dyDescent="0.25">
      <c r="A71" s="165" t="s">
        <v>21</v>
      </c>
      <c r="F71" s="498">
        <f>SUM('19'!F29,F72,F75,F80,F86,F89,F94,F100,F107,F113)</f>
        <v>1485</v>
      </c>
      <c r="G71" s="499"/>
    </row>
    <row r="72" spans="1:7" ht="15" x14ac:dyDescent="0.25">
      <c r="A72" s="297" t="s">
        <v>954</v>
      </c>
      <c r="F72" s="568">
        <v>90</v>
      </c>
      <c r="G72" s="569"/>
    </row>
    <row r="73" spans="1:7" ht="15" customHeight="1" x14ac:dyDescent="0.2">
      <c r="A73" s="524" t="s">
        <v>526</v>
      </c>
      <c r="B73" s="524"/>
      <c r="C73" s="524"/>
      <c r="D73" s="524"/>
      <c r="E73" s="524"/>
      <c r="F73" s="524"/>
      <c r="G73" s="524"/>
    </row>
    <row r="74" spans="1:7" ht="15" x14ac:dyDescent="0.25">
      <c r="A74" s="165"/>
      <c r="F74" s="291"/>
      <c r="G74" s="292"/>
    </row>
    <row r="75" spans="1:7" ht="15" x14ac:dyDescent="0.25">
      <c r="A75" s="297" t="s">
        <v>955</v>
      </c>
      <c r="F75" s="568">
        <v>150</v>
      </c>
      <c r="G75" s="569"/>
    </row>
    <row r="76" spans="1:7" ht="14.25" customHeight="1" x14ac:dyDescent="0.2">
      <c r="A76" s="495" t="s">
        <v>527</v>
      </c>
      <c r="B76" s="495"/>
      <c r="C76" s="495"/>
      <c r="D76" s="495"/>
      <c r="E76" s="495"/>
      <c r="F76" s="495"/>
      <c r="G76" s="495"/>
    </row>
    <row r="77" spans="1:7" ht="14.25" customHeight="1" x14ac:dyDescent="0.2">
      <c r="A77" s="495"/>
      <c r="B77" s="495"/>
      <c r="C77" s="495"/>
      <c r="D77" s="495"/>
      <c r="E77" s="495"/>
      <c r="F77" s="495"/>
      <c r="G77" s="495"/>
    </row>
    <row r="78" spans="1:7" ht="15" customHeight="1" x14ac:dyDescent="0.2">
      <c r="A78" s="495"/>
      <c r="B78" s="495"/>
      <c r="C78" s="495"/>
      <c r="D78" s="495"/>
      <c r="E78" s="495"/>
      <c r="F78" s="495"/>
      <c r="G78" s="495"/>
    </row>
    <row r="79" spans="1:7" ht="15" x14ac:dyDescent="0.25">
      <c r="A79" s="165"/>
      <c r="F79" s="291"/>
      <c r="G79" s="292"/>
    </row>
    <row r="80" spans="1:7" ht="15" x14ac:dyDescent="0.25">
      <c r="A80" s="297" t="s">
        <v>956</v>
      </c>
      <c r="F80" s="568">
        <v>200</v>
      </c>
      <c r="G80" s="569"/>
    </row>
    <row r="81" spans="1:7" x14ac:dyDescent="0.2">
      <c r="A81" s="495" t="s">
        <v>528</v>
      </c>
      <c r="B81" s="551"/>
      <c r="C81" s="551"/>
      <c r="D81" s="551"/>
      <c r="E81" s="551"/>
      <c r="F81" s="551"/>
      <c r="G81" s="551"/>
    </row>
    <row r="82" spans="1:7" x14ac:dyDescent="0.2">
      <c r="A82" s="551"/>
      <c r="B82" s="551"/>
      <c r="C82" s="551"/>
      <c r="D82" s="551"/>
      <c r="E82" s="551"/>
      <c r="F82" s="551"/>
      <c r="G82" s="551"/>
    </row>
    <row r="83" spans="1:7" x14ac:dyDescent="0.2">
      <c r="A83" s="551"/>
      <c r="B83" s="551"/>
      <c r="C83" s="551"/>
      <c r="D83" s="551"/>
      <c r="E83" s="551"/>
      <c r="F83" s="551"/>
      <c r="G83" s="551"/>
    </row>
    <row r="84" spans="1:7" x14ac:dyDescent="0.2">
      <c r="A84" s="551"/>
      <c r="B84" s="551"/>
      <c r="C84" s="551"/>
      <c r="D84" s="551"/>
      <c r="E84" s="551"/>
      <c r="F84" s="551"/>
      <c r="G84" s="551"/>
    </row>
    <row r="85" spans="1:7" ht="15" x14ac:dyDescent="0.25">
      <c r="A85" s="165"/>
      <c r="F85" s="291"/>
      <c r="G85" s="292"/>
    </row>
    <row r="86" spans="1:7" ht="15" x14ac:dyDescent="0.25">
      <c r="A86" s="297" t="s">
        <v>957</v>
      </c>
      <c r="F86" s="568">
        <v>100</v>
      </c>
      <c r="G86" s="569"/>
    </row>
    <row r="87" spans="1:7" ht="15" x14ac:dyDescent="0.25">
      <c r="A87" s="293" t="s">
        <v>529</v>
      </c>
      <c r="F87" s="291"/>
      <c r="G87" s="292"/>
    </row>
    <row r="88" spans="1:7" ht="15" x14ac:dyDescent="0.25">
      <c r="A88" s="165"/>
      <c r="F88" s="291"/>
      <c r="G88" s="292"/>
    </row>
    <row r="89" spans="1:7" ht="15" x14ac:dyDescent="0.25">
      <c r="A89" s="297" t="s">
        <v>958</v>
      </c>
      <c r="F89" s="568">
        <v>30</v>
      </c>
      <c r="G89" s="569"/>
    </row>
    <row r="90" spans="1:7" ht="15" customHeight="1" x14ac:dyDescent="0.2">
      <c r="A90" s="495" t="s">
        <v>530</v>
      </c>
      <c r="B90" s="495"/>
      <c r="C90" s="495"/>
      <c r="D90" s="495"/>
      <c r="E90" s="495"/>
      <c r="F90" s="495"/>
      <c r="G90" s="495"/>
    </row>
    <row r="91" spans="1:7" ht="15" customHeight="1" x14ac:dyDescent="0.2">
      <c r="A91" s="495"/>
      <c r="B91" s="495"/>
      <c r="C91" s="495"/>
      <c r="D91" s="495"/>
      <c r="E91" s="495"/>
      <c r="F91" s="495"/>
      <c r="G91" s="495"/>
    </row>
    <row r="92" spans="1:7" ht="15" x14ac:dyDescent="0.25">
      <c r="A92" s="165"/>
      <c r="F92" s="291"/>
      <c r="G92" s="292"/>
    </row>
    <row r="93" spans="1:7" ht="15" x14ac:dyDescent="0.25">
      <c r="A93" s="572" t="s">
        <v>959</v>
      </c>
      <c r="B93" s="582"/>
      <c r="C93" s="582"/>
      <c r="D93" s="582"/>
      <c r="E93" s="582"/>
      <c r="F93" s="291"/>
      <c r="G93" s="292"/>
    </row>
    <row r="94" spans="1:7" ht="15" x14ac:dyDescent="0.25">
      <c r="A94" s="582"/>
      <c r="B94" s="582"/>
      <c r="C94" s="582"/>
      <c r="D94" s="582"/>
      <c r="E94" s="582"/>
      <c r="F94" s="568">
        <v>200</v>
      </c>
      <c r="G94" s="569"/>
    </row>
    <row r="95" spans="1:7" x14ac:dyDescent="0.2">
      <c r="A95" s="495" t="s">
        <v>884</v>
      </c>
      <c r="B95" s="551"/>
      <c r="C95" s="551"/>
      <c r="D95" s="551"/>
      <c r="E95" s="551"/>
      <c r="F95" s="551"/>
      <c r="G95" s="551"/>
    </row>
    <row r="96" spans="1:7" x14ac:dyDescent="0.2">
      <c r="A96" s="551"/>
      <c r="B96" s="551"/>
      <c r="C96" s="551"/>
      <c r="D96" s="551"/>
      <c r="E96" s="551"/>
      <c r="F96" s="551"/>
      <c r="G96" s="551"/>
    </row>
    <row r="97" spans="1:7" x14ac:dyDescent="0.2">
      <c r="A97" s="551"/>
      <c r="B97" s="551"/>
      <c r="C97" s="551"/>
      <c r="D97" s="551"/>
      <c r="E97" s="551"/>
      <c r="F97" s="551"/>
      <c r="G97" s="551"/>
    </row>
    <row r="98" spans="1:7" x14ac:dyDescent="0.2">
      <c r="A98" s="551"/>
      <c r="B98" s="551"/>
      <c r="C98" s="551"/>
      <c r="D98" s="551"/>
      <c r="E98" s="551"/>
      <c r="F98" s="551"/>
      <c r="G98" s="551"/>
    </row>
    <row r="99" spans="1:7" ht="15" x14ac:dyDescent="0.25">
      <c r="A99" s="294"/>
      <c r="B99" s="294"/>
      <c r="C99" s="294"/>
      <c r="D99" s="294"/>
      <c r="E99" s="294"/>
      <c r="F99" s="294"/>
      <c r="G99" s="294"/>
    </row>
    <row r="100" spans="1:7" ht="15" customHeight="1" x14ac:dyDescent="0.25">
      <c r="A100" s="572" t="s">
        <v>960</v>
      </c>
      <c r="B100" s="572"/>
      <c r="C100" s="572"/>
      <c r="D100" s="572"/>
      <c r="E100" s="572"/>
      <c r="F100" s="568">
        <v>200</v>
      </c>
      <c r="G100" s="569"/>
    </row>
    <row r="101" spans="1:7" ht="15" customHeight="1" x14ac:dyDescent="0.2">
      <c r="A101" s="495" t="s">
        <v>531</v>
      </c>
      <c r="B101" s="495"/>
      <c r="C101" s="495"/>
      <c r="D101" s="495"/>
      <c r="E101" s="495"/>
      <c r="F101" s="495"/>
      <c r="G101" s="495"/>
    </row>
    <row r="102" spans="1:7" x14ac:dyDescent="0.2">
      <c r="A102" s="495"/>
      <c r="B102" s="495"/>
      <c r="C102" s="495"/>
      <c r="D102" s="495"/>
      <c r="E102" s="495"/>
      <c r="F102" s="495"/>
      <c r="G102" s="495"/>
    </row>
    <row r="103" spans="1:7" x14ac:dyDescent="0.2">
      <c r="A103" s="495"/>
      <c r="B103" s="495"/>
      <c r="C103" s="495"/>
      <c r="D103" s="495"/>
      <c r="E103" s="495"/>
      <c r="F103" s="495"/>
      <c r="G103" s="495"/>
    </row>
    <row r="104" spans="1:7" x14ac:dyDescent="0.2">
      <c r="A104" s="495"/>
      <c r="B104" s="495"/>
      <c r="C104" s="495"/>
      <c r="D104" s="495"/>
      <c r="E104" s="495"/>
      <c r="F104" s="495"/>
      <c r="G104" s="495"/>
    </row>
    <row r="105" spans="1:7" ht="15" customHeight="1" x14ac:dyDescent="0.2">
      <c r="A105" s="495"/>
      <c r="B105" s="495"/>
      <c r="C105" s="495"/>
      <c r="D105" s="495"/>
      <c r="E105" s="495"/>
      <c r="F105" s="495"/>
      <c r="G105" s="495"/>
    </row>
    <row r="106" spans="1:7" ht="15" x14ac:dyDescent="0.25">
      <c r="A106" s="294"/>
      <c r="B106" s="294"/>
      <c r="C106" s="294"/>
      <c r="D106" s="294"/>
      <c r="E106" s="294"/>
      <c r="F106" s="294"/>
      <c r="G106" s="294"/>
    </row>
    <row r="107" spans="1:7" ht="15" x14ac:dyDescent="0.25">
      <c r="A107" s="572" t="s">
        <v>961</v>
      </c>
      <c r="B107" s="572"/>
      <c r="C107" s="572"/>
      <c r="D107" s="572"/>
      <c r="E107" s="572"/>
      <c r="F107" s="568">
        <v>450</v>
      </c>
      <c r="G107" s="569"/>
    </row>
    <row r="108" spans="1:7" ht="14.25" customHeight="1" x14ac:dyDescent="0.2">
      <c r="A108" s="495" t="s">
        <v>532</v>
      </c>
      <c r="B108" s="495"/>
      <c r="C108" s="495"/>
      <c r="D108" s="495"/>
      <c r="E108" s="495"/>
      <c r="F108" s="495"/>
      <c r="G108" s="495"/>
    </row>
    <row r="109" spans="1:7" ht="14.25" customHeight="1" x14ac:dyDescent="0.2">
      <c r="A109" s="495"/>
      <c r="B109" s="495"/>
      <c r="C109" s="495"/>
      <c r="D109" s="495"/>
      <c r="E109" s="495"/>
      <c r="F109" s="495"/>
      <c r="G109" s="495"/>
    </row>
    <row r="110" spans="1:7" ht="15" customHeight="1" x14ac:dyDescent="0.2">
      <c r="A110" s="495"/>
      <c r="B110" s="495"/>
      <c r="C110" s="495"/>
      <c r="D110" s="495"/>
      <c r="E110" s="495"/>
      <c r="F110" s="495"/>
      <c r="G110" s="495"/>
    </row>
    <row r="111" spans="1:7" ht="15" customHeight="1" x14ac:dyDescent="0.2">
      <c r="A111" s="495"/>
      <c r="B111" s="495"/>
      <c r="C111" s="495"/>
      <c r="D111" s="495"/>
      <c r="E111" s="495"/>
      <c r="F111" s="495"/>
      <c r="G111" s="495"/>
    </row>
    <row r="112" spans="1:7" ht="15" x14ac:dyDescent="0.25">
      <c r="A112" s="293"/>
      <c r="F112" s="291"/>
      <c r="G112" s="291"/>
    </row>
    <row r="113" spans="1:7" ht="15" x14ac:dyDescent="0.25">
      <c r="A113" s="572" t="s">
        <v>962</v>
      </c>
      <c r="B113" s="572"/>
      <c r="C113" s="572"/>
      <c r="D113" s="572"/>
      <c r="E113" s="572"/>
      <c r="F113" s="568">
        <v>65</v>
      </c>
      <c r="G113" s="569"/>
    </row>
    <row r="114" spans="1:7" ht="15" x14ac:dyDescent="0.25">
      <c r="A114" s="293" t="s">
        <v>533</v>
      </c>
      <c r="F114" s="291"/>
      <c r="G114" s="291"/>
    </row>
    <row r="115" spans="1:7" ht="15" x14ac:dyDescent="0.25">
      <c r="A115" s="293"/>
      <c r="F115" s="291"/>
      <c r="G115" s="291"/>
    </row>
    <row r="116" spans="1:7" ht="15" x14ac:dyDescent="0.25">
      <c r="A116" s="165" t="s">
        <v>46</v>
      </c>
      <c r="F116" s="498">
        <f>SUM(F117,F120,F124)</f>
        <v>147</v>
      </c>
      <c r="G116" s="499"/>
    </row>
    <row r="117" spans="1:7" ht="15" x14ac:dyDescent="0.25">
      <c r="A117" s="297" t="s">
        <v>534</v>
      </c>
      <c r="F117" s="568">
        <v>17</v>
      </c>
      <c r="G117" s="569"/>
    </row>
    <row r="118" spans="1:7" ht="15" x14ac:dyDescent="0.25">
      <c r="A118" s="293" t="s">
        <v>535</v>
      </c>
      <c r="F118" s="291"/>
      <c r="G118" s="292"/>
    </row>
    <row r="119" spans="1:7" ht="15" x14ac:dyDescent="0.25">
      <c r="A119" s="165"/>
      <c r="F119" s="291"/>
      <c r="G119" s="292"/>
    </row>
    <row r="120" spans="1:7" ht="15" x14ac:dyDescent="0.25">
      <c r="A120" s="297" t="s">
        <v>536</v>
      </c>
      <c r="F120" s="568">
        <v>80</v>
      </c>
      <c r="G120" s="569"/>
    </row>
    <row r="121" spans="1:7" ht="15" customHeight="1" x14ac:dyDescent="0.2">
      <c r="A121" s="495" t="s">
        <v>537</v>
      </c>
      <c r="B121" s="495"/>
      <c r="C121" s="495"/>
      <c r="D121" s="495"/>
      <c r="E121" s="495"/>
      <c r="F121" s="495"/>
      <c r="G121" s="495"/>
    </row>
    <row r="122" spans="1:7" ht="15" customHeight="1" x14ac:dyDescent="0.2">
      <c r="A122" s="495"/>
      <c r="B122" s="495"/>
      <c r="C122" s="495"/>
      <c r="D122" s="495"/>
      <c r="E122" s="495"/>
      <c r="F122" s="495"/>
      <c r="G122" s="495"/>
    </row>
    <row r="123" spans="1:7" ht="15" x14ac:dyDescent="0.25">
      <c r="A123" s="165"/>
      <c r="F123" s="291"/>
      <c r="G123" s="292"/>
    </row>
    <row r="124" spans="1:7" ht="15" x14ac:dyDescent="0.25">
      <c r="A124" s="572" t="s">
        <v>538</v>
      </c>
      <c r="B124" s="572"/>
      <c r="C124" s="572"/>
      <c r="D124" s="572"/>
      <c r="E124" s="572"/>
      <c r="F124" s="568">
        <v>50</v>
      </c>
      <c r="G124" s="569"/>
    </row>
    <row r="125" spans="1:7" ht="15" x14ac:dyDescent="0.25">
      <c r="A125" s="293" t="s">
        <v>539</v>
      </c>
      <c r="F125" s="291"/>
      <c r="G125" s="292"/>
    </row>
    <row r="126" spans="1:7" ht="15" x14ac:dyDescent="0.25">
      <c r="A126" s="165"/>
      <c r="F126" s="291"/>
      <c r="G126" s="292"/>
    </row>
    <row r="127" spans="1:7" ht="15" x14ac:dyDescent="0.25">
      <c r="A127" s="165" t="s">
        <v>49</v>
      </c>
      <c r="F127" s="498">
        <v>500</v>
      </c>
      <c r="G127" s="499"/>
    </row>
    <row r="128" spans="1:7" ht="15" x14ac:dyDescent="0.25">
      <c r="A128" s="572" t="s">
        <v>540</v>
      </c>
      <c r="B128" s="572"/>
      <c r="C128" s="572"/>
      <c r="D128" s="572"/>
      <c r="E128" s="572"/>
      <c r="F128" s="291"/>
      <c r="G128" s="292"/>
    </row>
    <row r="129" spans="1:8" x14ac:dyDescent="0.2">
      <c r="A129" s="528" t="s">
        <v>541</v>
      </c>
      <c r="B129" s="545"/>
      <c r="C129" s="545"/>
      <c r="D129" s="545"/>
      <c r="E129" s="545"/>
      <c r="F129" s="545"/>
      <c r="G129" s="545"/>
    </row>
    <row r="130" spans="1:8" x14ac:dyDescent="0.2">
      <c r="A130" s="545"/>
      <c r="B130" s="545"/>
      <c r="C130" s="545"/>
      <c r="D130" s="545"/>
      <c r="E130" s="545"/>
      <c r="F130" s="545"/>
      <c r="G130" s="545"/>
    </row>
    <row r="131" spans="1:8" ht="15" x14ac:dyDescent="0.25">
      <c r="A131" s="165"/>
      <c r="F131" s="201"/>
      <c r="G131" s="202"/>
    </row>
    <row r="132" spans="1:8" ht="15.75" thickBot="1" x14ac:dyDescent="0.3">
      <c r="A132" s="170" t="s">
        <v>195</v>
      </c>
      <c r="B132" s="171"/>
      <c r="C132" s="172"/>
      <c r="D132" s="173"/>
      <c r="E132" s="173"/>
      <c r="F132" s="507">
        <f>SUM(F133)</f>
        <v>295</v>
      </c>
      <c r="G132" s="507"/>
      <c r="H132" s="50"/>
    </row>
    <row r="133" spans="1:8" ht="15.75" thickTop="1" x14ac:dyDescent="0.25">
      <c r="A133" s="165" t="s">
        <v>610</v>
      </c>
      <c r="F133" s="498">
        <v>295</v>
      </c>
      <c r="G133" s="499"/>
    </row>
    <row r="134" spans="1:8" ht="15" x14ac:dyDescent="0.25">
      <c r="A134" s="321" t="s">
        <v>611</v>
      </c>
      <c r="F134" s="319"/>
      <c r="G134" s="320"/>
    </row>
    <row r="135" spans="1:8" ht="15" customHeight="1" x14ac:dyDescent="0.2">
      <c r="A135" s="528" t="s">
        <v>980</v>
      </c>
      <c r="B135" s="528"/>
      <c r="C135" s="528"/>
      <c r="D135" s="528"/>
      <c r="E135" s="528"/>
      <c r="F135" s="528"/>
      <c r="G135" s="528"/>
    </row>
    <row r="136" spans="1:8" ht="15" customHeight="1" x14ac:dyDescent="0.2">
      <c r="A136" s="528"/>
      <c r="B136" s="528"/>
      <c r="C136" s="528"/>
      <c r="D136" s="528"/>
      <c r="E136" s="528"/>
      <c r="F136" s="528"/>
      <c r="G136" s="528"/>
    </row>
    <row r="137" spans="1:8" ht="15" x14ac:dyDescent="0.25">
      <c r="A137" s="165"/>
      <c r="F137" s="319"/>
      <c r="G137" s="320"/>
    </row>
    <row r="138" spans="1:8" ht="15.75" thickBot="1" x14ac:dyDescent="0.3">
      <c r="A138" s="170" t="s">
        <v>195</v>
      </c>
      <c r="B138" s="171"/>
      <c r="C138" s="172"/>
      <c r="D138" s="173"/>
      <c r="E138" s="173"/>
      <c r="F138" s="507">
        <f>SUM(F139)</f>
        <v>35</v>
      </c>
      <c r="G138" s="507"/>
      <c r="H138" s="50"/>
    </row>
    <row r="139" spans="1:8" ht="15.75" thickTop="1" x14ac:dyDescent="0.25">
      <c r="A139" s="165" t="s">
        <v>55</v>
      </c>
      <c r="F139" s="498">
        <v>35</v>
      </c>
      <c r="G139" s="499"/>
    </row>
    <row r="140" spans="1:8" x14ac:dyDescent="0.2">
      <c r="A140" s="566" t="s">
        <v>542</v>
      </c>
      <c r="B140" s="567"/>
      <c r="C140" s="567"/>
      <c r="D140" s="567"/>
      <c r="E140" s="567"/>
      <c r="F140" s="567"/>
      <c r="G140" s="567"/>
    </row>
    <row r="141" spans="1:8" x14ac:dyDescent="0.2">
      <c r="A141" s="567"/>
      <c r="B141" s="567"/>
      <c r="C141" s="567"/>
      <c r="D141" s="567"/>
      <c r="E141" s="567"/>
      <c r="F141" s="567"/>
      <c r="G141" s="567"/>
    </row>
    <row r="142" spans="1:8" x14ac:dyDescent="0.2">
      <c r="A142" s="580"/>
      <c r="B142" s="580"/>
      <c r="C142" s="580"/>
      <c r="D142" s="580"/>
      <c r="E142" s="580"/>
      <c r="F142" s="580"/>
      <c r="G142" s="580"/>
    </row>
    <row r="143" spans="1:8" ht="15" x14ac:dyDescent="0.25">
      <c r="A143" s="165"/>
      <c r="F143" s="201"/>
      <c r="G143" s="202"/>
    </row>
    <row r="144" spans="1:8" ht="17.25" customHeight="1" thickBot="1" x14ac:dyDescent="0.3">
      <c r="A144" s="170" t="s">
        <v>612</v>
      </c>
      <c r="B144" s="171"/>
      <c r="C144" s="172"/>
      <c r="D144" s="173"/>
      <c r="E144" s="173"/>
      <c r="F144" s="507">
        <f>SUM(F145)</f>
        <v>10500</v>
      </c>
      <c r="G144" s="507"/>
      <c r="H144" s="50"/>
    </row>
    <row r="145" spans="1:8" ht="15.75" thickTop="1" x14ac:dyDescent="0.25">
      <c r="A145" s="165" t="s">
        <v>613</v>
      </c>
      <c r="F145" s="498">
        <v>10500</v>
      </c>
      <c r="G145" s="499"/>
    </row>
    <row r="146" spans="1:8" ht="12.75" customHeight="1" x14ac:dyDescent="0.2">
      <c r="A146" s="495" t="s">
        <v>614</v>
      </c>
      <c r="B146" s="496"/>
      <c r="C146" s="496"/>
      <c r="D146" s="496"/>
      <c r="E146" s="496"/>
      <c r="F146" s="496"/>
      <c r="G146" s="496"/>
    </row>
    <row r="147" spans="1:8" hidden="1" x14ac:dyDescent="0.2">
      <c r="A147" s="496"/>
      <c r="B147" s="496"/>
      <c r="C147" s="496"/>
      <c r="D147" s="496"/>
      <c r="E147" s="496"/>
      <c r="F147" s="496"/>
      <c r="G147" s="496"/>
    </row>
    <row r="148" spans="1:8" ht="15" x14ac:dyDescent="0.25">
      <c r="A148" s="165"/>
      <c r="F148" s="319"/>
      <c r="G148" s="320"/>
    </row>
    <row r="149" spans="1:8" ht="30.75" customHeight="1" thickBot="1" x14ac:dyDescent="0.3">
      <c r="A149" s="520" t="s">
        <v>615</v>
      </c>
      <c r="B149" s="521"/>
      <c r="C149" s="521"/>
      <c r="D149" s="521"/>
      <c r="E149" s="521"/>
      <c r="F149" s="507">
        <f>SUM(F150)</f>
        <v>7650</v>
      </c>
      <c r="G149" s="507"/>
      <c r="H149" s="50"/>
    </row>
    <row r="150" spans="1:8" ht="14.25" customHeight="1" thickTop="1" x14ac:dyDescent="0.25">
      <c r="A150" s="165" t="s">
        <v>616</v>
      </c>
      <c r="F150" s="498">
        <f>SUM(F154,F151)</f>
        <v>7650</v>
      </c>
      <c r="G150" s="499"/>
    </row>
    <row r="151" spans="1:8" ht="15" x14ac:dyDescent="0.25">
      <c r="A151" s="476" t="s">
        <v>617</v>
      </c>
      <c r="F151" s="568">
        <v>7300</v>
      </c>
      <c r="G151" s="569"/>
    </row>
    <row r="152" spans="1:8" ht="30.75" customHeight="1" x14ac:dyDescent="0.25">
      <c r="A152" s="608"/>
      <c r="B152" s="609"/>
      <c r="C152" s="609"/>
      <c r="D152" s="609"/>
      <c r="E152" s="609"/>
      <c r="F152" s="609"/>
      <c r="G152" s="609"/>
    </row>
    <row r="153" spans="1:8" ht="15" x14ac:dyDescent="0.25">
      <c r="A153" s="165"/>
      <c r="F153" s="319"/>
      <c r="G153" s="320"/>
    </row>
    <row r="154" spans="1:8" ht="31.5" customHeight="1" x14ac:dyDescent="0.25">
      <c r="A154" s="572" t="s">
        <v>618</v>
      </c>
      <c r="B154" s="497"/>
      <c r="C154" s="497"/>
      <c r="D154" s="497"/>
      <c r="E154" s="497"/>
      <c r="F154" s="568">
        <v>350</v>
      </c>
      <c r="G154" s="569"/>
    </row>
    <row r="155" spans="1:8" ht="46.5" customHeight="1" x14ac:dyDescent="0.25">
      <c r="A155" s="528" t="s">
        <v>981</v>
      </c>
      <c r="B155" s="545"/>
      <c r="C155" s="545"/>
      <c r="D155" s="545"/>
      <c r="E155" s="545"/>
      <c r="F155" s="545"/>
      <c r="G155" s="545"/>
    </row>
    <row r="156" spans="1:8" ht="15" x14ac:dyDescent="0.25">
      <c r="A156" s="165"/>
      <c r="F156" s="319"/>
      <c r="G156" s="320"/>
    </row>
    <row r="157" spans="1:8" ht="15.75" thickBot="1" x14ac:dyDescent="0.3">
      <c r="A157" s="170" t="s">
        <v>619</v>
      </c>
      <c r="B157" s="171"/>
      <c r="C157" s="172"/>
      <c r="D157" s="173"/>
      <c r="E157" s="173"/>
      <c r="F157" s="507">
        <f>SUM(F158,F184)</f>
        <v>1350</v>
      </c>
      <c r="G157" s="507"/>
      <c r="H157" s="50"/>
    </row>
    <row r="158" spans="1:8" ht="15.75" thickTop="1" x14ac:dyDescent="0.25">
      <c r="A158" s="165" t="s">
        <v>620</v>
      </c>
      <c r="F158" s="498">
        <v>1350</v>
      </c>
      <c r="G158" s="499"/>
    </row>
    <row r="159" spans="1:8" ht="15" x14ac:dyDescent="0.25">
      <c r="A159" s="321" t="s">
        <v>621</v>
      </c>
      <c r="F159" s="319"/>
      <c r="G159" s="320"/>
    </row>
    <row r="160" spans="1:8" ht="15" x14ac:dyDescent="0.25">
      <c r="A160" s="165"/>
      <c r="F160" s="319"/>
      <c r="G160" s="320"/>
    </row>
    <row r="161" spans="1:8" ht="17.25" customHeight="1" thickBot="1" x14ac:dyDescent="0.3">
      <c r="A161" s="170" t="s">
        <v>622</v>
      </c>
      <c r="B161" s="171"/>
      <c r="C161" s="172"/>
      <c r="D161" s="173"/>
      <c r="E161" s="173"/>
      <c r="F161" s="507">
        <f>SUM(F162)</f>
        <v>64050</v>
      </c>
      <c r="G161" s="507"/>
      <c r="H161" s="50"/>
    </row>
    <row r="162" spans="1:8" ht="15.75" thickTop="1" x14ac:dyDescent="0.25">
      <c r="A162" s="165" t="s">
        <v>596</v>
      </c>
      <c r="F162" s="498">
        <f>SUM(F163,F168,F171,F177,F180)</f>
        <v>64050</v>
      </c>
      <c r="G162" s="499"/>
    </row>
    <row r="163" spans="1:8" ht="15" customHeight="1" x14ac:dyDescent="0.25">
      <c r="A163" s="333" t="s">
        <v>623</v>
      </c>
      <c r="F163" s="498">
        <f>SUM(F164:G166)</f>
        <v>50700</v>
      </c>
      <c r="G163" s="499"/>
    </row>
    <row r="164" spans="1:8" ht="15" customHeight="1" x14ac:dyDescent="0.25">
      <c r="A164" s="435" t="s">
        <v>963</v>
      </c>
      <c r="F164" s="568">
        <v>38500</v>
      </c>
      <c r="G164" s="569"/>
    </row>
    <row r="165" spans="1:8" ht="15" customHeight="1" x14ac:dyDescent="0.25">
      <c r="A165" s="435" t="s">
        <v>964</v>
      </c>
      <c r="F165" s="568">
        <v>12100</v>
      </c>
      <c r="G165" s="569"/>
    </row>
    <row r="166" spans="1:8" ht="15" customHeight="1" x14ac:dyDescent="0.25">
      <c r="A166" s="435" t="s">
        <v>965</v>
      </c>
      <c r="F166" s="568">
        <v>100</v>
      </c>
      <c r="G166" s="569"/>
    </row>
    <row r="167" spans="1:8" ht="15" customHeight="1" x14ac:dyDescent="0.25">
      <c r="A167" s="435"/>
      <c r="F167" s="432"/>
      <c r="G167" s="433"/>
    </row>
    <row r="168" spans="1:8" ht="15" customHeight="1" x14ac:dyDescent="0.25">
      <c r="A168" s="333" t="s">
        <v>624</v>
      </c>
      <c r="F168" s="498">
        <v>1250</v>
      </c>
      <c r="G168" s="499"/>
    </row>
    <row r="169" spans="1:8" ht="15" x14ac:dyDescent="0.25">
      <c r="A169" s="431"/>
      <c r="B169" s="431"/>
      <c r="C169" s="431"/>
      <c r="D169" s="431"/>
      <c r="E169" s="431"/>
      <c r="F169" s="431"/>
      <c r="G169" s="431"/>
    </row>
    <row r="170" spans="1:8" ht="15" customHeight="1" x14ac:dyDescent="0.2">
      <c r="A170" s="590" t="s">
        <v>966</v>
      </c>
      <c r="B170" s="545"/>
      <c r="C170" s="545"/>
      <c r="D170" s="545"/>
      <c r="E170" s="545"/>
      <c r="F170" s="157"/>
    </row>
    <row r="171" spans="1:8" ht="15" customHeight="1" x14ac:dyDescent="0.25">
      <c r="A171" s="545"/>
      <c r="B171" s="545"/>
      <c r="C171" s="545"/>
      <c r="D171" s="545"/>
      <c r="E171" s="545"/>
      <c r="F171" s="498">
        <v>4000</v>
      </c>
      <c r="G171" s="499"/>
    </row>
    <row r="172" spans="1:8" ht="14.25" customHeight="1" x14ac:dyDescent="0.2">
      <c r="A172" s="495" t="s">
        <v>967</v>
      </c>
      <c r="B172" s="495"/>
      <c r="C172" s="495"/>
      <c r="D172" s="495"/>
      <c r="E172" s="495"/>
      <c r="F172" s="495"/>
      <c r="G172" s="495"/>
    </row>
    <row r="173" spans="1:8" ht="15" customHeight="1" x14ac:dyDescent="0.2">
      <c r="A173" s="495"/>
      <c r="B173" s="495"/>
      <c r="C173" s="495"/>
      <c r="D173" s="495"/>
      <c r="E173" s="495"/>
      <c r="F173" s="495"/>
      <c r="G173" s="495"/>
    </row>
    <row r="174" spans="1:8" ht="15" customHeight="1" x14ac:dyDescent="0.2">
      <c r="A174" s="495"/>
      <c r="B174" s="495"/>
      <c r="C174" s="495"/>
      <c r="D174" s="495"/>
      <c r="E174" s="495"/>
      <c r="F174" s="495"/>
      <c r="G174" s="495"/>
    </row>
    <row r="175" spans="1:8" ht="15" x14ac:dyDescent="0.25">
      <c r="A175" s="431"/>
      <c r="B175" s="431"/>
      <c r="C175" s="431"/>
      <c r="D175" s="431"/>
      <c r="E175" s="431"/>
      <c r="F175" s="431"/>
      <c r="G175" s="431"/>
    </row>
    <row r="176" spans="1:8" ht="15" customHeight="1" x14ac:dyDescent="0.2">
      <c r="A176" s="590" t="s">
        <v>968</v>
      </c>
      <c r="B176" s="545"/>
      <c r="C176" s="545"/>
      <c r="D176" s="545"/>
      <c r="E176" s="545"/>
      <c r="F176" s="157"/>
    </row>
    <row r="177" spans="1:8" ht="15" x14ac:dyDescent="0.25">
      <c r="A177" s="545"/>
      <c r="B177" s="545"/>
      <c r="C177" s="545"/>
      <c r="D177" s="545"/>
      <c r="E177" s="545"/>
      <c r="F177" s="498">
        <v>150</v>
      </c>
      <c r="G177" s="499"/>
    </row>
    <row r="178" spans="1:8" ht="27" customHeight="1" x14ac:dyDescent="0.2">
      <c r="A178" s="495" t="s">
        <v>970</v>
      </c>
      <c r="B178" s="495"/>
      <c r="C178" s="495"/>
      <c r="D178" s="495"/>
      <c r="E178" s="495"/>
      <c r="F178" s="495"/>
      <c r="G178" s="495"/>
    </row>
    <row r="179" spans="1:8" ht="15" x14ac:dyDescent="0.25">
      <c r="A179" s="431"/>
      <c r="B179" s="431"/>
      <c r="C179" s="431"/>
      <c r="D179" s="431"/>
      <c r="E179" s="431"/>
      <c r="F179" s="431"/>
      <c r="G179" s="431"/>
    </row>
    <row r="180" spans="1:8" ht="15" customHeight="1" x14ac:dyDescent="0.25">
      <c r="A180" s="333" t="s">
        <v>969</v>
      </c>
      <c r="F180" s="498">
        <v>7950</v>
      </c>
      <c r="G180" s="499"/>
    </row>
    <row r="181" spans="1:8" ht="15" x14ac:dyDescent="0.25">
      <c r="A181" s="322"/>
      <c r="B181" s="322"/>
      <c r="C181" s="322"/>
      <c r="D181" s="322"/>
      <c r="E181" s="322"/>
      <c r="F181" s="322"/>
      <c r="G181" s="322"/>
    </row>
    <row r="182" spans="1:8" ht="17.25" customHeight="1" thickBot="1" x14ac:dyDescent="0.3">
      <c r="A182" s="170" t="s">
        <v>543</v>
      </c>
      <c r="B182" s="171"/>
      <c r="C182" s="172"/>
      <c r="D182" s="173"/>
      <c r="E182" s="173"/>
      <c r="F182" s="507">
        <f>SUM(F183,F188,F197)</f>
        <v>140</v>
      </c>
      <c r="G182" s="507"/>
      <c r="H182" s="50"/>
    </row>
    <row r="183" spans="1:8" ht="15.75" thickTop="1" x14ac:dyDescent="0.25">
      <c r="A183" s="165" t="s">
        <v>56</v>
      </c>
      <c r="F183" s="498">
        <v>20</v>
      </c>
      <c r="G183" s="499"/>
    </row>
    <row r="184" spans="1:8" ht="15" x14ac:dyDescent="0.25">
      <c r="A184" s="301" t="s">
        <v>544</v>
      </c>
      <c r="F184" s="298"/>
      <c r="G184" s="299"/>
    </row>
    <row r="185" spans="1:8" x14ac:dyDescent="0.2">
      <c r="A185" s="566" t="s">
        <v>545</v>
      </c>
      <c r="B185" s="566"/>
      <c r="C185" s="566"/>
      <c r="D185" s="566"/>
      <c r="E185" s="566"/>
      <c r="F185" s="566"/>
      <c r="G185" s="566"/>
    </row>
    <row r="186" spans="1:8" x14ac:dyDescent="0.2">
      <c r="A186" s="566"/>
      <c r="B186" s="566"/>
      <c r="C186" s="566"/>
      <c r="D186" s="566"/>
      <c r="E186" s="566"/>
      <c r="F186" s="566"/>
      <c r="G186" s="566"/>
    </row>
    <row r="187" spans="1:8" ht="14.25" customHeight="1" x14ac:dyDescent="0.2">
      <c r="A187" s="157"/>
      <c r="B187" s="157"/>
      <c r="D187" s="157"/>
      <c r="E187" s="157"/>
      <c r="F187" s="157"/>
    </row>
    <row r="188" spans="1:8" ht="15" x14ac:dyDescent="0.25">
      <c r="A188" s="165" t="s">
        <v>21</v>
      </c>
      <c r="F188" s="498">
        <v>80</v>
      </c>
      <c r="G188" s="499"/>
    </row>
    <row r="189" spans="1:8" ht="15" x14ac:dyDescent="0.25">
      <c r="A189" s="301" t="s">
        <v>546</v>
      </c>
      <c r="F189" s="568"/>
      <c r="G189" s="569"/>
    </row>
    <row r="190" spans="1:8" ht="14.25" customHeight="1" x14ac:dyDescent="0.2">
      <c r="A190" s="495" t="s">
        <v>885</v>
      </c>
      <c r="B190" s="495"/>
      <c r="C190" s="495"/>
      <c r="D190" s="495"/>
      <c r="E190" s="495"/>
      <c r="F190" s="495"/>
      <c r="G190" s="495"/>
    </row>
    <row r="191" spans="1:8" ht="14.25" customHeight="1" x14ac:dyDescent="0.2">
      <c r="A191" s="495"/>
      <c r="B191" s="495"/>
      <c r="C191" s="495"/>
      <c r="D191" s="495"/>
      <c r="E191" s="495"/>
      <c r="F191" s="495"/>
      <c r="G191" s="495"/>
    </row>
    <row r="192" spans="1:8" x14ac:dyDescent="0.2">
      <c r="A192" s="495"/>
      <c r="B192" s="495"/>
      <c r="C192" s="495"/>
      <c r="D192" s="495"/>
      <c r="E192" s="495"/>
      <c r="F192" s="495"/>
      <c r="G192" s="495"/>
    </row>
    <row r="193" spans="1:8" x14ac:dyDescent="0.2">
      <c r="A193" s="495"/>
      <c r="B193" s="495"/>
      <c r="C193" s="495"/>
      <c r="D193" s="495"/>
      <c r="E193" s="495"/>
      <c r="F193" s="495"/>
      <c r="G193" s="495"/>
    </row>
    <row r="194" spans="1:8" x14ac:dyDescent="0.2">
      <c r="A194" s="495"/>
      <c r="B194" s="495"/>
      <c r="C194" s="495"/>
      <c r="D194" s="495"/>
      <c r="E194" s="495"/>
      <c r="F194" s="495"/>
      <c r="G194" s="495"/>
    </row>
    <row r="195" spans="1:8" x14ac:dyDescent="0.2">
      <c r="A195" s="495"/>
      <c r="B195" s="495"/>
      <c r="C195" s="495"/>
      <c r="D195" s="495"/>
      <c r="E195" s="495"/>
      <c r="F195" s="495"/>
      <c r="G195" s="495"/>
    </row>
    <row r="197" spans="1:8" ht="15" x14ac:dyDescent="0.25">
      <c r="A197" s="165" t="s">
        <v>46</v>
      </c>
      <c r="F197" s="498">
        <v>40</v>
      </c>
      <c r="G197" s="499"/>
    </row>
    <row r="198" spans="1:8" ht="15" x14ac:dyDescent="0.25">
      <c r="A198" s="301" t="s">
        <v>544</v>
      </c>
      <c r="F198" s="568"/>
      <c r="G198" s="569"/>
    </row>
    <row r="199" spans="1:8" x14ac:dyDescent="0.2">
      <c r="A199" s="528" t="s">
        <v>547</v>
      </c>
      <c r="B199" s="497"/>
      <c r="C199" s="497"/>
      <c r="D199" s="497"/>
      <c r="E199" s="497"/>
      <c r="F199" s="497"/>
      <c r="G199" s="497"/>
    </row>
    <row r="200" spans="1:8" x14ac:dyDescent="0.2">
      <c r="A200" s="497"/>
      <c r="B200" s="497"/>
      <c r="C200" s="497"/>
      <c r="D200" s="497"/>
      <c r="E200" s="497"/>
      <c r="F200" s="497"/>
      <c r="G200" s="497"/>
    </row>
    <row r="202" spans="1:8" ht="30.75" customHeight="1" thickBot="1" x14ac:dyDescent="0.3">
      <c r="A202" s="520" t="s">
        <v>625</v>
      </c>
      <c r="B202" s="521"/>
      <c r="C202" s="521"/>
      <c r="D202" s="521"/>
      <c r="E202" s="521"/>
      <c r="F202" s="507">
        <f>SUM(F203)</f>
        <v>400</v>
      </c>
      <c r="G202" s="507"/>
      <c r="H202" s="50"/>
    </row>
    <row r="203" spans="1:8" ht="14.25" customHeight="1" thickTop="1" x14ac:dyDescent="0.25">
      <c r="A203" s="165" t="s">
        <v>616</v>
      </c>
      <c r="F203" s="498">
        <v>400</v>
      </c>
      <c r="G203" s="499"/>
    </row>
    <row r="204" spans="1:8" x14ac:dyDescent="0.2">
      <c r="A204" s="321" t="s">
        <v>626</v>
      </c>
    </row>
    <row r="205" spans="1:8" ht="15" customHeight="1" x14ac:dyDescent="0.2">
      <c r="A205" s="528" t="s">
        <v>982</v>
      </c>
      <c r="B205" s="528"/>
      <c r="C205" s="528"/>
      <c r="D205" s="528"/>
      <c r="E205" s="528"/>
      <c r="F205" s="528"/>
      <c r="G205" s="528"/>
    </row>
    <row r="206" spans="1:8" x14ac:dyDescent="0.2">
      <c r="A206" s="528"/>
      <c r="B206" s="528"/>
      <c r="C206" s="528"/>
      <c r="D206" s="528"/>
      <c r="E206" s="528"/>
      <c r="F206" s="528"/>
      <c r="G206" s="528"/>
    </row>
  </sheetData>
  <mergeCells count="92">
    <mergeCell ref="F138:G138"/>
    <mergeCell ref="A128:E128"/>
    <mergeCell ref="A129:G130"/>
    <mergeCell ref="F54:G54"/>
    <mergeCell ref="A55:G59"/>
    <mergeCell ref="F63:G63"/>
    <mergeCell ref="A65:G66"/>
    <mergeCell ref="A69:G69"/>
    <mergeCell ref="A81:G84"/>
    <mergeCell ref="F86:G86"/>
    <mergeCell ref="F89:G89"/>
    <mergeCell ref="A90:G91"/>
    <mergeCell ref="A93:E94"/>
    <mergeCell ref="F94:G94"/>
    <mergeCell ref="A107:E107"/>
    <mergeCell ref="F107:G107"/>
    <mergeCell ref="F1:G1"/>
    <mergeCell ref="A34:C34"/>
    <mergeCell ref="F45:G45"/>
    <mergeCell ref="F46:G46"/>
    <mergeCell ref="A48:G51"/>
    <mergeCell ref="A42:G42"/>
    <mergeCell ref="F47:G47"/>
    <mergeCell ref="A38:C38"/>
    <mergeCell ref="F52:G52"/>
    <mergeCell ref="F64:G64"/>
    <mergeCell ref="F75:G75"/>
    <mergeCell ref="A76:G78"/>
    <mergeCell ref="F80:G80"/>
    <mergeCell ref="F68:G68"/>
    <mergeCell ref="F72:G72"/>
    <mergeCell ref="A73:G73"/>
    <mergeCell ref="F71:G71"/>
    <mergeCell ref="A108:G111"/>
    <mergeCell ref="A95:G98"/>
    <mergeCell ref="A100:E100"/>
    <mergeCell ref="F100:G100"/>
    <mergeCell ref="A101:G105"/>
    <mergeCell ref="F133:G133"/>
    <mergeCell ref="A135:G136"/>
    <mergeCell ref="F144:G144"/>
    <mergeCell ref="F145:G145"/>
    <mergeCell ref="A113:E113"/>
    <mergeCell ref="F113:G113"/>
    <mergeCell ref="F117:G117"/>
    <mergeCell ref="F120:G120"/>
    <mergeCell ref="A121:G122"/>
    <mergeCell ref="A140:G142"/>
    <mergeCell ref="F116:G116"/>
    <mergeCell ref="F127:G127"/>
    <mergeCell ref="F132:G132"/>
    <mergeCell ref="F139:G139"/>
    <mergeCell ref="A124:E124"/>
    <mergeCell ref="F124:G124"/>
    <mergeCell ref="A146:G147"/>
    <mergeCell ref="A149:E149"/>
    <mergeCell ref="F149:G149"/>
    <mergeCell ref="F150:G150"/>
    <mergeCell ref="A152:G152"/>
    <mergeCell ref="F151:G151"/>
    <mergeCell ref="F154:G154"/>
    <mergeCell ref="A155:G155"/>
    <mergeCell ref="A154:E154"/>
    <mergeCell ref="F157:G157"/>
    <mergeCell ref="F158:G158"/>
    <mergeCell ref="F161:G161"/>
    <mergeCell ref="F162:G162"/>
    <mergeCell ref="F163:G163"/>
    <mergeCell ref="F168:G168"/>
    <mergeCell ref="F164:G164"/>
    <mergeCell ref="F165:G165"/>
    <mergeCell ref="F166:G166"/>
    <mergeCell ref="F180:G180"/>
    <mergeCell ref="A202:E202"/>
    <mergeCell ref="F202:G202"/>
    <mergeCell ref="F203:G203"/>
    <mergeCell ref="A205:G206"/>
    <mergeCell ref="F182:G182"/>
    <mergeCell ref="F183:G183"/>
    <mergeCell ref="A185:G186"/>
    <mergeCell ref="A199:G200"/>
    <mergeCell ref="F198:G198"/>
    <mergeCell ref="F188:G188"/>
    <mergeCell ref="F189:G189"/>
    <mergeCell ref="A190:G195"/>
    <mergeCell ref="F197:G197"/>
    <mergeCell ref="A178:G178"/>
    <mergeCell ref="F171:G171"/>
    <mergeCell ref="A172:G174"/>
    <mergeCell ref="F177:G177"/>
    <mergeCell ref="A176:E177"/>
    <mergeCell ref="A170:E171"/>
  </mergeCells>
  <pageMargins left="0.70866141732283472" right="0.70866141732283472" top="0.78740157480314965" bottom="0.78740157480314965" header="0.31496062992125984" footer="0.31496062992125984"/>
  <pageSetup paperSize="9" scale="67" firstPageNumber="48"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2"/>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3.5703125" style="157" customWidth="1"/>
    <col min="9" max="11" width="9.140625" style="157"/>
    <col min="12" max="12" width="13.28515625" style="157" customWidth="1"/>
    <col min="13" max="16384" width="9.140625" style="157"/>
  </cols>
  <sheetData>
    <row r="1" spans="1:7" ht="23.25" x14ac:dyDescent="0.35">
      <c r="A1" s="56" t="s">
        <v>108</v>
      </c>
      <c r="F1" s="510" t="s">
        <v>196</v>
      </c>
      <c r="G1" s="510"/>
    </row>
    <row r="3" spans="1:7" x14ac:dyDescent="0.2">
      <c r="A3" s="205" t="s">
        <v>1</v>
      </c>
      <c r="B3" s="205" t="s">
        <v>197</v>
      </c>
    </row>
    <row r="4" spans="1:7" x14ac:dyDescent="0.2">
      <c r="B4" s="20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15" thickTop="1" x14ac:dyDescent="0.2">
      <c r="A9" s="163">
        <v>4339</v>
      </c>
      <c r="B9" s="164">
        <v>51</v>
      </c>
      <c r="C9" s="8" t="s">
        <v>8</v>
      </c>
      <c r="D9" s="159">
        <v>590</v>
      </c>
      <c r="E9" s="159">
        <v>590</v>
      </c>
      <c r="F9" s="207">
        <f>SUM(F27)</f>
        <v>586</v>
      </c>
      <c r="G9" s="160">
        <f>F9/D9*100</f>
        <v>99.322033898305079</v>
      </c>
    </row>
    <row r="10" spans="1:7" x14ac:dyDescent="0.2">
      <c r="A10" s="163">
        <v>4339</v>
      </c>
      <c r="B10" s="164">
        <v>52</v>
      </c>
      <c r="C10" s="8" t="s">
        <v>466</v>
      </c>
      <c r="D10" s="207">
        <v>0</v>
      </c>
      <c r="E10" s="207">
        <v>0</v>
      </c>
      <c r="F10" s="207">
        <f>SUM(F39)</f>
        <v>1000</v>
      </c>
      <c r="G10" s="160"/>
    </row>
    <row r="11" spans="1:7" x14ac:dyDescent="0.2">
      <c r="A11" s="163">
        <v>4349</v>
      </c>
      <c r="B11" s="164">
        <v>51</v>
      </c>
      <c r="C11" s="8" t="s">
        <v>8</v>
      </c>
      <c r="D11" s="207">
        <v>330</v>
      </c>
      <c r="E11" s="207">
        <v>330</v>
      </c>
      <c r="F11" s="207">
        <f>SUM(F49)</f>
        <v>260</v>
      </c>
      <c r="G11" s="160">
        <f>F11/D11*100</f>
        <v>78.787878787878782</v>
      </c>
    </row>
    <row r="12" spans="1:7" x14ac:dyDescent="0.2">
      <c r="A12" s="163">
        <v>4349</v>
      </c>
      <c r="B12" s="164">
        <v>52</v>
      </c>
      <c r="C12" s="8" t="s">
        <v>466</v>
      </c>
      <c r="D12" s="207">
        <v>17050</v>
      </c>
      <c r="E12" s="207">
        <v>16250</v>
      </c>
      <c r="F12" s="207">
        <f>SUM(F87)</f>
        <v>20950</v>
      </c>
      <c r="G12" s="160">
        <f>F12/D12*100</f>
        <v>122.87390029325513</v>
      </c>
    </row>
    <row r="13" spans="1:7" x14ac:dyDescent="0.2">
      <c r="A13" s="163">
        <v>4399</v>
      </c>
      <c r="B13" s="164">
        <v>51</v>
      </c>
      <c r="C13" s="8" t="s">
        <v>8</v>
      </c>
      <c r="D13" s="207">
        <v>4516</v>
      </c>
      <c r="E13" s="207">
        <v>4682</v>
      </c>
      <c r="F13" s="207">
        <f>SUM(F109)</f>
        <v>535</v>
      </c>
      <c r="G13" s="160">
        <f>F13/D13*100</f>
        <v>11.846767050487157</v>
      </c>
    </row>
    <row r="14" spans="1:7" x14ac:dyDescent="0.2">
      <c r="A14" s="163">
        <v>4399</v>
      </c>
      <c r="B14" s="164">
        <v>52</v>
      </c>
      <c r="C14" s="8" t="s">
        <v>466</v>
      </c>
      <c r="D14" s="207">
        <v>0</v>
      </c>
      <c r="E14" s="207">
        <v>1334</v>
      </c>
      <c r="F14" s="207">
        <f>SUM(F178)</f>
        <v>2300</v>
      </c>
      <c r="G14" s="160"/>
    </row>
    <row r="15" spans="1:7" ht="15" thickBot="1" x14ac:dyDescent="0.25">
      <c r="A15" s="23">
        <v>6172</v>
      </c>
      <c r="B15" s="24">
        <v>51</v>
      </c>
      <c r="C15" s="8" t="s">
        <v>8</v>
      </c>
      <c r="D15" s="11">
        <v>35</v>
      </c>
      <c r="E15" s="11">
        <v>35</v>
      </c>
      <c r="F15" s="208">
        <f>SUM(F187)</f>
        <v>273</v>
      </c>
      <c r="G15" s="12">
        <f>F15/D15*100</f>
        <v>780</v>
      </c>
    </row>
    <row r="16" spans="1:7" s="16" customFormat="1" ht="16.5" thickTop="1" thickBot="1" x14ac:dyDescent="0.3">
      <c r="A16" s="513" t="s">
        <v>9</v>
      </c>
      <c r="B16" s="514"/>
      <c r="C16" s="515"/>
      <c r="D16" s="48">
        <f>SUM(D9:D15)</f>
        <v>22521</v>
      </c>
      <c r="E16" s="48">
        <f>SUM(E9:E15)</f>
        <v>23221</v>
      </c>
      <c r="F16" s="48">
        <f>SUM(F9:F15)</f>
        <v>25904</v>
      </c>
      <c r="G16" s="49">
        <f>F16/D16*100</f>
        <v>115.02153545579681</v>
      </c>
    </row>
    <row r="17" spans="1:8" ht="15" thickTop="1" x14ac:dyDescent="0.2">
      <c r="A17" s="157"/>
      <c r="B17" s="157"/>
      <c r="D17" s="157"/>
      <c r="E17" s="157"/>
      <c r="F17" s="157"/>
    </row>
    <row r="18" spans="1:8" s="398" customFormat="1" ht="14.25" customHeight="1" thickBot="1" x14ac:dyDescent="0.3">
      <c r="A18" s="62" t="s">
        <v>852</v>
      </c>
      <c r="B18" s="62"/>
      <c r="C18" s="62"/>
      <c r="D18" s="389"/>
      <c r="E18" s="389"/>
      <c r="F18" s="389"/>
      <c r="G18" s="157" t="s">
        <v>6</v>
      </c>
    </row>
    <row r="19" spans="1:8" s="388" customFormat="1" ht="41.25" customHeight="1" thickTop="1" thickBot="1" x14ac:dyDescent="0.3">
      <c r="A19" s="418"/>
      <c r="B19" s="419"/>
      <c r="C19" s="420"/>
      <c r="D19" s="42" t="s">
        <v>289</v>
      </c>
      <c r="E19" s="42" t="s">
        <v>290</v>
      </c>
      <c r="F19" s="42" t="s">
        <v>291</v>
      </c>
      <c r="G19" s="43" t="s">
        <v>5</v>
      </c>
    </row>
    <row r="20" spans="1:8" s="388" customFormat="1" ht="12" customHeight="1" thickTop="1" thickBot="1" x14ac:dyDescent="0.3">
      <c r="A20" s="517">
        <v>1</v>
      </c>
      <c r="B20" s="518"/>
      <c r="C20" s="519"/>
      <c r="D20" s="390">
        <v>2</v>
      </c>
      <c r="E20" s="390">
        <v>3</v>
      </c>
      <c r="F20" s="390">
        <v>4</v>
      </c>
      <c r="G20" s="391" t="s">
        <v>855</v>
      </c>
    </row>
    <row r="21" spans="1:8" s="388" customFormat="1" ht="17.100000000000001" customHeight="1" thickTop="1" x14ac:dyDescent="0.25">
      <c r="A21" s="438" t="s">
        <v>853</v>
      </c>
      <c r="B21" s="385"/>
      <c r="C21" s="396"/>
      <c r="D21" s="397">
        <f>SUM(D9,D11,D13,D15)</f>
        <v>5471</v>
      </c>
      <c r="E21" s="397">
        <f t="shared" ref="E21:F21" si="0">SUM(E9,E11,E13,E15)</f>
        <v>5637</v>
      </c>
      <c r="F21" s="397">
        <f t="shared" si="0"/>
        <v>1654</v>
      </c>
      <c r="G21" s="7">
        <f>F21/D21*100</f>
        <v>30.232133065253151</v>
      </c>
    </row>
    <row r="22" spans="1:8" s="388" customFormat="1" ht="17.100000000000001" customHeight="1" thickBot="1" x14ac:dyDescent="0.3">
      <c r="A22" s="439" t="s">
        <v>854</v>
      </c>
      <c r="B22" s="62"/>
      <c r="C22" s="394"/>
      <c r="D22" s="93">
        <f>SUM(D10,D12,D14)</f>
        <v>17050</v>
      </c>
      <c r="E22" s="93">
        <f t="shared" ref="E22" si="1">SUM(E10,E12,E14)</f>
        <v>17584</v>
      </c>
      <c r="F22" s="93">
        <f>SUM(F10,F12,F14)</f>
        <v>24250</v>
      </c>
      <c r="G22" s="160">
        <f>F22/D22*100</f>
        <v>142.22873900293257</v>
      </c>
    </row>
    <row r="23" spans="1:8" s="388" customFormat="1" ht="22.5" customHeight="1" thickTop="1" thickBot="1" x14ac:dyDescent="0.3">
      <c r="A23" s="418" t="s">
        <v>120</v>
      </c>
      <c r="B23" s="419"/>
      <c r="C23" s="420"/>
      <c r="D23" s="48">
        <f>SUM(D21:D22)</f>
        <v>22521</v>
      </c>
      <c r="E23" s="48">
        <f t="shared" ref="E23:F23" si="2">SUM(E21:E22)</f>
        <v>23221</v>
      </c>
      <c r="F23" s="48">
        <f t="shared" si="2"/>
        <v>25904</v>
      </c>
      <c r="G23" s="49">
        <f>F23/D23*100</f>
        <v>115.02153545579681</v>
      </c>
    </row>
    <row r="24" spans="1:8" ht="15" thickTop="1" x14ac:dyDescent="0.2">
      <c r="A24" s="531"/>
      <c r="B24" s="531"/>
      <c r="C24" s="531"/>
      <c r="D24" s="531"/>
      <c r="E24" s="531"/>
      <c r="F24" s="531"/>
      <c r="G24" s="531"/>
    </row>
    <row r="25" spans="1:8" x14ac:dyDescent="0.2">
      <c r="A25" s="183"/>
      <c r="B25" s="183"/>
      <c r="C25" s="183"/>
      <c r="D25" s="183"/>
      <c r="E25" s="183"/>
      <c r="F25" s="183"/>
      <c r="G25" s="183"/>
    </row>
    <row r="26" spans="1:8" ht="15" x14ac:dyDescent="0.25">
      <c r="A26" s="166" t="s">
        <v>13</v>
      </c>
    </row>
    <row r="27" spans="1:8" ht="17.25" customHeight="1" thickBot="1" x14ac:dyDescent="0.3">
      <c r="A27" s="170" t="s">
        <v>198</v>
      </c>
      <c r="B27" s="171"/>
      <c r="C27" s="172"/>
      <c r="D27" s="173"/>
      <c r="E27" s="173"/>
      <c r="F27" s="507">
        <f>SUM(F28)</f>
        <v>586</v>
      </c>
      <c r="G27" s="507"/>
      <c r="H27" s="50"/>
    </row>
    <row r="28" spans="1:8" ht="15.75" thickTop="1" x14ac:dyDescent="0.25">
      <c r="A28" s="165" t="s">
        <v>21</v>
      </c>
      <c r="F28" s="498">
        <v>586</v>
      </c>
      <c r="G28" s="499"/>
    </row>
    <row r="29" spans="1:8" x14ac:dyDescent="0.2">
      <c r="A29" s="566" t="s">
        <v>324</v>
      </c>
      <c r="B29" s="567"/>
      <c r="C29" s="567"/>
      <c r="D29" s="567"/>
      <c r="E29" s="567"/>
      <c r="F29" s="567"/>
      <c r="G29" s="567"/>
    </row>
    <row r="30" spans="1:8" x14ac:dyDescent="0.2">
      <c r="A30" s="567"/>
      <c r="B30" s="567"/>
      <c r="C30" s="567"/>
      <c r="D30" s="567"/>
      <c r="E30" s="567"/>
      <c r="F30" s="567"/>
      <c r="G30" s="567"/>
    </row>
    <row r="31" spans="1:8" x14ac:dyDescent="0.2">
      <c r="A31" s="567"/>
      <c r="B31" s="567"/>
      <c r="C31" s="567"/>
      <c r="D31" s="567"/>
      <c r="E31" s="567"/>
      <c r="F31" s="567"/>
      <c r="G31" s="567"/>
    </row>
    <row r="32" spans="1:8" x14ac:dyDescent="0.2">
      <c r="A32" s="567"/>
      <c r="B32" s="567"/>
      <c r="C32" s="567"/>
      <c r="D32" s="567"/>
      <c r="E32" s="567"/>
      <c r="F32" s="567"/>
      <c r="G32" s="567"/>
    </row>
    <row r="33" spans="1:8" x14ac:dyDescent="0.2">
      <c r="A33" s="567"/>
      <c r="B33" s="567"/>
      <c r="C33" s="567"/>
      <c r="D33" s="567"/>
      <c r="E33" s="567"/>
      <c r="F33" s="567"/>
      <c r="G33" s="567"/>
    </row>
    <row r="34" spans="1:8" x14ac:dyDescent="0.2">
      <c r="A34" s="567"/>
      <c r="B34" s="567"/>
      <c r="C34" s="567"/>
      <c r="D34" s="567"/>
      <c r="E34" s="567"/>
      <c r="F34" s="567"/>
      <c r="G34" s="567"/>
    </row>
    <row r="35" spans="1:8" x14ac:dyDescent="0.2">
      <c r="A35" s="567"/>
      <c r="B35" s="567"/>
      <c r="C35" s="567"/>
      <c r="D35" s="567"/>
      <c r="E35" s="567"/>
      <c r="F35" s="567"/>
      <c r="G35" s="567"/>
    </row>
    <row r="36" spans="1:8" x14ac:dyDescent="0.2">
      <c r="A36" s="567"/>
      <c r="B36" s="567"/>
      <c r="C36" s="567"/>
      <c r="D36" s="567"/>
      <c r="E36" s="567"/>
      <c r="F36" s="567"/>
      <c r="G36" s="567"/>
    </row>
    <row r="37" spans="1:8" x14ac:dyDescent="0.2">
      <c r="A37" s="567"/>
      <c r="B37" s="567"/>
      <c r="C37" s="567"/>
      <c r="D37" s="567"/>
      <c r="E37" s="567"/>
      <c r="F37" s="567"/>
      <c r="G37" s="567"/>
    </row>
    <row r="38" spans="1:8" ht="15" x14ac:dyDescent="0.25">
      <c r="A38" s="165"/>
      <c r="F38" s="201"/>
      <c r="G38" s="202"/>
    </row>
    <row r="39" spans="1:8" ht="17.25" customHeight="1" thickBot="1" x14ac:dyDescent="0.3">
      <c r="A39" s="170" t="s">
        <v>628</v>
      </c>
      <c r="B39" s="171"/>
      <c r="C39" s="172"/>
      <c r="D39" s="173"/>
      <c r="E39" s="173"/>
      <c r="F39" s="507">
        <f>SUM(F40)</f>
        <v>1000</v>
      </c>
      <c r="G39" s="507"/>
      <c r="H39" s="50"/>
    </row>
    <row r="40" spans="1:8" ht="15.75" thickTop="1" x14ac:dyDescent="0.25">
      <c r="A40" s="165" t="s">
        <v>460</v>
      </c>
      <c r="F40" s="498">
        <v>1000</v>
      </c>
      <c r="G40" s="499"/>
    </row>
    <row r="41" spans="1:8" ht="15" customHeight="1" x14ac:dyDescent="0.2">
      <c r="A41" s="575" t="s">
        <v>629</v>
      </c>
      <c r="B41" s="575"/>
      <c r="C41" s="575"/>
      <c r="D41" s="575"/>
      <c r="E41" s="575"/>
      <c r="F41" s="575"/>
      <c r="G41" s="575"/>
    </row>
    <row r="42" spans="1:8" x14ac:dyDescent="0.2">
      <c r="A42" s="495" t="s">
        <v>630</v>
      </c>
      <c r="B42" s="551"/>
      <c r="C42" s="551"/>
      <c r="D42" s="551"/>
      <c r="E42" s="551"/>
      <c r="F42" s="551"/>
      <c r="G42" s="551"/>
    </row>
    <row r="43" spans="1:8" x14ac:dyDescent="0.2">
      <c r="A43" s="551"/>
      <c r="B43" s="551"/>
      <c r="C43" s="551"/>
      <c r="D43" s="551"/>
      <c r="E43" s="551"/>
      <c r="F43" s="551"/>
      <c r="G43" s="551"/>
    </row>
    <row r="44" spans="1:8" x14ac:dyDescent="0.2">
      <c r="A44" s="551"/>
      <c r="B44" s="551"/>
      <c r="C44" s="551"/>
      <c r="D44" s="551"/>
      <c r="E44" s="551"/>
      <c r="F44" s="551"/>
      <c r="G44" s="551"/>
    </row>
    <row r="45" spans="1:8" x14ac:dyDescent="0.2">
      <c r="A45" s="551"/>
      <c r="B45" s="551"/>
      <c r="C45" s="551"/>
      <c r="D45" s="551"/>
      <c r="E45" s="551"/>
      <c r="F45" s="551"/>
      <c r="G45" s="551"/>
    </row>
    <row r="46" spans="1:8" x14ac:dyDescent="0.2">
      <c r="A46" s="551"/>
      <c r="B46" s="551"/>
      <c r="C46" s="551"/>
      <c r="D46" s="551"/>
      <c r="E46" s="551"/>
      <c r="F46" s="551"/>
      <c r="G46" s="551"/>
    </row>
    <row r="47" spans="1:8" x14ac:dyDescent="0.2">
      <c r="A47" s="551"/>
      <c r="B47" s="551"/>
      <c r="C47" s="551"/>
      <c r="D47" s="551"/>
      <c r="E47" s="551"/>
      <c r="F47" s="551"/>
      <c r="G47" s="551"/>
    </row>
    <row r="48" spans="1:8" ht="15" x14ac:dyDescent="0.25">
      <c r="A48" s="330"/>
      <c r="B48" s="330"/>
      <c r="C48" s="330"/>
      <c r="D48" s="330"/>
      <c r="E48" s="330"/>
      <c r="F48" s="330"/>
      <c r="G48" s="330"/>
    </row>
    <row r="49" spans="1:8" ht="17.25" customHeight="1" thickBot="1" x14ac:dyDescent="0.3">
      <c r="A49" s="170" t="s">
        <v>199</v>
      </c>
      <c r="B49" s="171"/>
      <c r="C49" s="172"/>
      <c r="D49" s="173"/>
      <c r="E49" s="173"/>
      <c r="F49" s="507">
        <f>SUM(F50)</f>
        <v>260</v>
      </c>
      <c r="G49" s="507"/>
      <c r="H49" s="50"/>
    </row>
    <row r="50" spans="1:8" ht="15.75" thickTop="1" x14ac:dyDescent="0.25">
      <c r="A50" s="165" t="s">
        <v>21</v>
      </c>
      <c r="F50" s="498">
        <f>SUM(F51,F58,F66,F74,F78)</f>
        <v>260</v>
      </c>
      <c r="G50" s="499"/>
    </row>
    <row r="51" spans="1:8" ht="15" x14ac:dyDescent="0.25">
      <c r="A51" s="219" t="s">
        <v>341</v>
      </c>
      <c r="F51" s="568">
        <v>100</v>
      </c>
      <c r="G51" s="569"/>
    </row>
    <row r="52" spans="1:8" x14ac:dyDescent="0.2">
      <c r="A52" s="566" t="s">
        <v>325</v>
      </c>
      <c r="B52" s="566"/>
      <c r="C52" s="566"/>
      <c r="D52" s="566"/>
      <c r="E52" s="566"/>
      <c r="F52" s="566"/>
      <c r="G52" s="566"/>
    </row>
    <row r="53" spans="1:8" x14ac:dyDescent="0.2">
      <c r="A53" s="566"/>
      <c r="B53" s="566"/>
      <c r="C53" s="566"/>
      <c r="D53" s="566"/>
      <c r="E53" s="566"/>
      <c r="F53" s="566"/>
      <c r="G53" s="566"/>
    </row>
    <row r="54" spans="1:8" x14ac:dyDescent="0.2">
      <c r="A54" s="566"/>
      <c r="B54" s="566"/>
      <c r="C54" s="566"/>
      <c r="D54" s="566"/>
      <c r="E54" s="566"/>
      <c r="F54" s="566"/>
      <c r="G54" s="566"/>
    </row>
    <row r="55" spans="1:8" x14ac:dyDescent="0.2">
      <c r="A55" s="566"/>
      <c r="B55" s="566"/>
      <c r="C55" s="566"/>
      <c r="D55" s="566"/>
      <c r="E55" s="566"/>
      <c r="F55" s="566"/>
      <c r="G55" s="566"/>
    </row>
    <row r="56" spans="1:8" ht="15" x14ac:dyDescent="0.25">
      <c r="A56" s="165"/>
      <c r="F56" s="260"/>
      <c r="G56" s="261"/>
    </row>
    <row r="57" spans="1:8" ht="15" x14ac:dyDescent="0.25">
      <c r="A57" s="572" t="s">
        <v>342</v>
      </c>
      <c r="B57" s="497"/>
      <c r="C57" s="497"/>
      <c r="D57" s="497"/>
      <c r="E57" s="497"/>
      <c r="F57" s="260"/>
      <c r="G57" s="261"/>
    </row>
    <row r="58" spans="1:8" ht="15" x14ac:dyDescent="0.25">
      <c r="A58" s="497"/>
      <c r="B58" s="497"/>
      <c r="C58" s="497"/>
      <c r="D58" s="497"/>
      <c r="E58" s="497"/>
      <c r="F58" s="568">
        <v>20</v>
      </c>
      <c r="G58" s="569"/>
    </row>
    <row r="59" spans="1:8" ht="14.25" customHeight="1" x14ac:dyDescent="0.2">
      <c r="A59" s="566" t="s">
        <v>326</v>
      </c>
      <c r="B59" s="567"/>
      <c r="C59" s="567"/>
      <c r="D59" s="567"/>
      <c r="E59" s="567"/>
      <c r="F59" s="567"/>
      <c r="G59" s="567"/>
    </row>
    <row r="60" spans="1:8" ht="14.25" customHeight="1" x14ac:dyDescent="0.2">
      <c r="A60" s="567"/>
      <c r="B60" s="567"/>
      <c r="C60" s="567"/>
      <c r="D60" s="567"/>
      <c r="E60" s="567"/>
      <c r="F60" s="567"/>
      <c r="G60" s="567"/>
    </row>
    <row r="61" spans="1:8" ht="14.25" customHeight="1" x14ac:dyDescent="0.2">
      <c r="A61" s="567"/>
      <c r="B61" s="567"/>
      <c r="C61" s="567"/>
      <c r="D61" s="567"/>
      <c r="E61" s="567"/>
      <c r="F61" s="567"/>
      <c r="G61" s="567"/>
    </row>
    <row r="62" spans="1:8" ht="14.25" customHeight="1" x14ac:dyDescent="0.2">
      <c r="A62" s="567"/>
      <c r="B62" s="567"/>
      <c r="C62" s="567"/>
      <c r="D62" s="567"/>
      <c r="E62" s="567"/>
      <c r="F62" s="567"/>
      <c r="G62" s="567"/>
    </row>
    <row r="63" spans="1:8" ht="14.25" customHeight="1" x14ac:dyDescent="0.2">
      <c r="A63" s="567"/>
      <c r="B63" s="567"/>
      <c r="C63" s="567"/>
      <c r="D63" s="567"/>
      <c r="E63" s="567"/>
      <c r="F63" s="567"/>
      <c r="G63" s="567"/>
    </row>
    <row r="64" spans="1:8" ht="14.25" customHeight="1" x14ac:dyDescent="0.2">
      <c r="A64" s="567"/>
      <c r="B64" s="567"/>
      <c r="C64" s="567"/>
      <c r="D64" s="567"/>
      <c r="E64" s="567"/>
      <c r="F64" s="567"/>
      <c r="G64" s="567"/>
    </row>
    <row r="65" spans="1:7" ht="15" x14ac:dyDescent="0.25">
      <c r="A65" s="165"/>
      <c r="F65" s="260"/>
      <c r="G65" s="261"/>
    </row>
    <row r="66" spans="1:7" ht="15" x14ac:dyDescent="0.25">
      <c r="A66" s="219" t="s">
        <v>327</v>
      </c>
      <c r="F66" s="568">
        <v>30</v>
      </c>
      <c r="G66" s="569"/>
    </row>
    <row r="67" spans="1:7" x14ac:dyDescent="0.2">
      <c r="A67" s="566" t="s">
        <v>328</v>
      </c>
      <c r="B67" s="567"/>
      <c r="C67" s="567"/>
      <c r="D67" s="567"/>
      <c r="E67" s="567"/>
      <c r="F67" s="567"/>
      <c r="G67" s="567"/>
    </row>
    <row r="68" spans="1:7" x14ac:dyDescent="0.2">
      <c r="A68" s="567"/>
      <c r="B68" s="567"/>
      <c r="C68" s="567"/>
      <c r="D68" s="567"/>
      <c r="E68" s="567"/>
      <c r="F68" s="567"/>
      <c r="G68" s="567"/>
    </row>
    <row r="69" spans="1:7" x14ac:dyDescent="0.2">
      <c r="A69" s="567"/>
      <c r="B69" s="567"/>
      <c r="C69" s="567"/>
      <c r="D69" s="567"/>
      <c r="E69" s="567"/>
      <c r="F69" s="567"/>
      <c r="G69" s="567"/>
    </row>
    <row r="70" spans="1:7" x14ac:dyDescent="0.2">
      <c r="A70" s="567"/>
      <c r="B70" s="567"/>
      <c r="C70" s="567"/>
      <c r="D70" s="567"/>
      <c r="E70" s="567"/>
      <c r="F70" s="567"/>
      <c r="G70" s="567"/>
    </row>
    <row r="71" spans="1:7" x14ac:dyDescent="0.2">
      <c r="A71" s="567"/>
      <c r="B71" s="567"/>
      <c r="C71" s="567"/>
      <c r="D71" s="567"/>
      <c r="E71" s="567"/>
      <c r="F71" s="567"/>
      <c r="G71" s="567"/>
    </row>
    <row r="72" spans="1:7" ht="15" x14ac:dyDescent="0.2">
      <c r="A72" s="379"/>
      <c r="B72" s="379"/>
      <c r="C72" s="379"/>
      <c r="D72" s="379"/>
      <c r="E72" s="379"/>
      <c r="F72" s="379"/>
      <c r="G72" s="379"/>
    </row>
    <row r="73" spans="1:7" ht="15" customHeight="1" x14ac:dyDescent="0.2">
      <c r="A73" s="594" t="s">
        <v>329</v>
      </c>
      <c r="B73" s="594"/>
      <c r="C73" s="594"/>
      <c r="D73" s="594"/>
      <c r="E73" s="594"/>
      <c r="F73" s="264"/>
      <c r="G73" s="264"/>
    </row>
    <row r="74" spans="1:7" ht="15" x14ac:dyDescent="0.25">
      <c r="A74" s="594"/>
      <c r="B74" s="594"/>
      <c r="C74" s="594"/>
      <c r="D74" s="594"/>
      <c r="E74" s="594"/>
      <c r="F74" s="568">
        <v>80</v>
      </c>
      <c r="G74" s="569"/>
    </row>
    <row r="75" spans="1:7" x14ac:dyDescent="0.2">
      <c r="A75" s="495" t="s">
        <v>330</v>
      </c>
      <c r="B75" s="495"/>
      <c r="C75" s="495"/>
      <c r="D75" s="495"/>
      <c r="E75" s="495"/>
      <c r="F75" s="495"/>
      <c r="G75" s="495"/>
    </row>
    <row r="76" spans="1:7" x14ac:dyDescent="0.2">
      <c r="A76" s="495"/>
      <c r="B76" s="495"/>
      <c r="C76" s="495"/>
      <c r="D76" s="495"/>
      <c r="E76" s="495"/>
      <c r="F76" s="495"/>
      <c r="G76" s="495"/>
    </row>
    <row r="77" spans="1:7" ht="15" x14ac:dyDescent="0.2">
      <c r="A77" s="264"/>
      <c r="B77" s="264"/>
      <c r="C77" s="264"/>
      <c r="D77" s="264"/>
      <c r="E77" s="264"/>
      <c r="F77" s="264"/>
      <c r="G77" s="264"/>
    </row>
    <row r="78" spans="1:7" ht="14.25" customHeight="1" x14ac:dyDescent="0.25">
      <c r="A78" s="581" t="s">
        <v>331</v>
      </c>
      <c r="B78" s="581"/>
      <c r="C78" s="581"/>
      <c r="D78" s="581"/>
      <c r="E78" s="581"/>
      <c r="F78" s="568">
        <v>30</v>
      </c>
      <c r="G78" s="569"/>
    </row>
    <row r="79" spans="1:7" ht="15.75" customHeight="1" x14ac:dyDescent="0.2">
      <c r="A79" s="566" t="s">
        <v>332</v>
      </c>
      <c r="B79" s="566"/>
      <c r="C79" s="566"/>
      <c r="D79" s="566"/>
      <c r="E79" s="566"/>
      <c r="F79" s="566"/>
      <c r="G79" s="566"/>
    </row>
    <row r="80" spans="1:7" ht="15" customHeight="1" x14ac:dyDescent="0.2">
      <c r="A80" s="566"/>
      <c r="B80" s="566"/>
      <c r="C80" s="566"/>
      <c r="D80" s="566"/>
      <c r="E80" s="566"/>
      <c r="F80" s="566"/>
      <c r="G80" s="566"/>
    </row>
    <row r="81" spans="1:8" ht="15" customHeight="1" x14ac:dyDescent="0.2">
      <c r="A81" s="566"/>
      <c r="B81" s="566"/>
      <c r="C81" s="566"/>
      <c r="D81" s="566"/>
      <c r="E81" s="566"/>
      <c r="F81" s="566"/>
      <c r="G81" s="566"/>
    </row>
    <row r="82" spans="1:8" ht="15" customHeight="1" x14ac:dyDescent="0.2">
      <c r="A82" s="566"/>
      <c r="B82" s="566"/>
      <c r="C82" s="566"/>
      <c r="D82" s="566"/>
      <c r="E82" s="566"/>
      <c r="F82" s="566"/>
      <c r="G82" s="566"/>
    </row>
    <row r="83" spans="1:8" ht="15" customHeight="1" x14ac:dyDescent="0.2">
      <c r="A83" s="566"/>
      <c r="B83" s="566"/>
      <c r="C83" s="566"/>
      <c r="D83" s="566"/>
      <c r="E83" s="566"/>
      <c r="F83" s="566"/>
      <c r="G83" s="566"/>
    </row>
    <row r="84" spans="1:8" ht="15" customHeight="1" x14ac:dyDescent="0.2">
      <c r="A84" s="566"/>
      <c r="B84" s="566"/>
      <c r="C84" s="566"/>
      <c r="D84" s="566"/>
      <c r="E84" s="566"/>
      <c r="F84" s="566"/>
      <c r="G84" s="566"/>
    </row>
    <row r="85" spans="1:8" ht="9.75" customHeight="1" x14ac:dyDescent="0.2">
      <c r="A85" s="566"/>
      <c r="B85" s="566"/>
      <c r="C85" s="566"/>
      <c r="D85" s="566"/>
      <c r="E85" s="566"/>
      <c r="F85" s="566"/>
      <c r="G85" s="566"/>
    </row>
    <row r="86" spans="1:8" ht="15" x14ac:dyDescent="0.25">
      <c r="A86" s="165"/>
      <c r="F86" s="201"/>
      <c r="G86" s="202"/>
    </row>
    <row r="87" spans="1:8" ht="17.25" customHeight="1" thickBot="1" x14ac:dyDescent="0.3">
      <c r="A87" s="170" t="s">
        <v>631</v>
      </c>
      <c r="B87" s="171"/>
      <c r="C87" s="172"/>
      <c r="D87" s="173"/>
      <c r="E87" s="173"/>
      <c r="F87" s="507">
        <f>SUM(F88)</f>
        <v>20950</v>
      </c>
      <c r="G87" s="507"/>
      <c r="H87" s="50"/>
    </row>
    <row r="88" spans="1:8" ht="15.75" thickTop="1" x14ac:dyDescent="0.25">
      <c r="A88" s="333" t="s">
        <v>460</v>
      </c>
      <c r="F88" s="498">
        <f>SUM(F89,F96,F103)</f>
        <v>20950</v>
      </c>
      <c r="G88" s="499"/>
    </row>
    <row r="89" spans="1:8" ht="15" customHeight="1" x14ac:dyDescent="0.25">
      <c r="A89" s="334" t="s">
        <v>633</v>
      </c>
      <c r="B89" s="334"/>
      <c r="C89" s="334"/>
      <c r="D89" s="334"/>
      <c r="E89" s="334"/>
      <c r="F89" s="568">
        <v>800</v>
      </c>
      <c r="G89" s="569"/>
    </row>
    <row r="90" spans="1:8" ht="15" customHeight="1" x14ac:dyDescent="0.2">
      <c r="A90" s="495" t="s">
        <v>632</v>
      </c>
      <c r="B90" s="495"/>
      <c r="C90" s="495"/>
      <c r="D90" s="495"/>
      <c r="E90" s="495"/>
      <c r="F90" s="495"/>
      <c r="G90" s="495"/>
    </row>
    <row r="91" spans="1:8" ht="15" customHeight="1" x14ac:dyDescent="0.2">
      <c r="A91" s="495"/>
      <c r="B91" s="495"/>
      <c r="C91" s="495"/>
      <c r="D91" s="495"/>
      <c r="E91" s="495"/>
      <c r="F91" s="495"/>
      <c r="G91" s="495"/>
    </row>
    <row r="92" spans="1:8" ht="15" customHeight="1" x14ac:dyDescent="0.2">
      <c r="A92" s="495"/>
      <c r="B92" s="495"/>
      <c r="C92" s="495"/>
      <c r="D92" s="495"/>
      <c r="E92" s="495"/>
      <c r="F92" s="495"/>
      <c r="G92" s="495"/>
    </row>
    <row r="93" spans="1:8" ht="15" customHeight="1" x14ac:dyDescent="0.2">
      <c r="A93" s="495"/>
      <c r="B93" s="495"/>
      <c r="C93" s="495"/>
      <c r="D93" s="495"/>
      <c r="E93" s="495"/>
      <c r="F93" s="495"/>
      <c r="G93" s="495"/>
    </row>
    <row r="94" spans="1:8" ht="15" customHeight="1" x14ac:dyDescent="0.2">
      <c r="A94" s="495"/>
      <c r="B94" s="495"/>
      <c r="C94" s="495"/>
      <c r="D94" s="495"/>
      <c r="E94" s="495"/>
      <c r="F94" s="495"/>
      <c r="G94" s="495"/>
    </row>
    <row r="95" spans="1:8" ht="15" customHeight="1" x14ac:dyDescent="0.2">
      <c r="A95" s="332"/>
      <c r="B95" s="332"/>
      <c r="C95" s="332"/>
      <c r="D95" s="332"/>
      <c r="E95" s="332"/>
      <c r="F95" s="332"/>
      <c r="G95" s="332"/>
    </row>
    <row r="96" spans="1:8" ht="15" customHeight="1" x14ac:dyDescent="0.25">
      <c r="A96" s="334" t="s">
        <v>634</v>
      </c>
      <c r="B96" s="334"/>
      <c r="C96" s="334"/>
      <c r="D96" s="334"/>
      <c r="E96" s="334"/>
      <c r="F96" s="568">
        <v>150</v>
      </c>
      <c r="G96" s="569"/>
    </row>
    <row r="97" spans="1:8" ht="15" customHeight="1" x14ac:dyDescent="0.2">
      <c r="A97" s="495" t="s">
        <v>635</v>
      </c>
      <c r="B97" s="495"/>
      <c r="C97" s="495"/>
      <c r="D97" s="495"/>
      <c r="E97" s="495"/>
      <c r="F97" s="495"/>
      <c r="G97" s="495"/>
    </row>
    <row r="98" spans="1:8" ht="15" customHeight="1" x14ac:dyDescent="0.2">
      <c r="A98" s="495"/>
      <c r="B98" s="495"/>
      <c r="C98" s="495"/>
      <c r="D98" s="495"/>
      <c r="E98" s="495"/>
      <c r="F98" s="495"/>
      <c r="G98" s="495"/>
    </row>
    <row r="99" spans="1:8" ht="15" customHeight="1" x14ac:dyDescent="0.2">
      <c r="A99" s="495"/>
      <c r="B99" s="495"/>
      <c r="C99" s="495"/>
      <c r="D99" s="495"/>
      <c r="E99" s="495"/>
      <c r="F99" s="495"/>
      <c r="G99" s="495"/>
    </row>
    <row r="100" spans="1:8" ht="15" customHeight="1" x14ac:dyDescent="0.2">
      <c r="A100" s="495"/>
      <c r="B100" s="495"/>
      <c r="C100" s="495"/>
      <c r="D100" s="495"/>
      <c r="E100" s="495"/>
      <c r="F100" s="495"/>
      <c r="G100" s="495"/>
    </row>
    <row r="101" spans="1:8" ht="15" customHeight="1" x14ac:dyDescent="0.2">
      <c r="A101" s="495"/>
      <c r="B101" s="495"/>
      <c r="C101" s="495"/>
      <c r="D101" s="495"/>
      <c r="E101" s="495"/>
      <c r="F101" s="495"/>
      <c r="G101" s="495"/>
    </row>
    <row r="102" spans="1:8" ht="15" customHeight="1" x14ac:dyDescent="0.2">
      <c r="A102" s="332"/>
      <c r="B102" s="332"/>
      <c r="C102" s="332"/>
      <c r="D102" s="332"/>
      <c r="E102" s="332"/>
      <c r="F102" s="332"/>
      <c r="G102" s="332"/>
    </row>
    <row r="103" spans="1:8" ht="15" customHeight="1" x14ac:dyDescent="0.25">
      <c r="A103" s="334" t="s">
        <v>636</v>
      </c>
      <c r="B103" s="334"/>
      <c r="C103" s="334"/>
      <c r="D103" s="334"/>
      <c r="E103" s="334"/>
      <c r="F103" s="568">
        <v>20000</v>
      </c>
      <c r="G103" s="569"/>
    </row>
    <row r="104" spans="1:8" ht="15" customHeight="1" x14ac:dyDescent="0.2">
      <c r="A104" s="495" t="s">
        <v>637</v>
      </c>
      <c r="B104" s="495"/>
      <c r="C104" s="495"/>
      <c r="D104" s="495"/>
      <c r="E104" s="495"/>
      <c r="F104" s="495"/>
      <c r="G104" s="495"/>
    </row>
    <row r="105" spans="1:8" ht="15" customHeight="1" x14ac:dyDescent="0.2">
      <c r="A105" s="495"/>
      <c r="B105" s="495"/>
      <c r="C105" s="495"/>
      <c r="D105" s="495"/>
      <c r="E105" s="495"/>
      <c r="F105" s="495"/>
      <c r="G105" s="495"/>
    </row>
    <row r="106" spans="1:8" ht="15" customHeight="1" x14ac:dyDescent="0.2">
      <c r="A106" s="495"/>
      <c r="B106" s="495"/>
      <c r="C106" s="495"/>
      <c r="D106" s="495"/>
      <c r="E106" s="495"/>
      <c r="F106" s="495"/>
      <c r="G106" s="495"/>
    </row>
    <row r="107" spans="1:8" ht="15" customHeight="1" x14ac:dyDescent="0.2">
      <c r="A107" s="495"/>
      <c r="B107" s="495"/>
      <c r="C107" s="495"/>
      <c r="D107" s="495"/>
      <c r="E107" s="495"/>
      <c r="F107" s="495"/>
      <c r="G107" s="495"/>
    </row>
    <row r="108" spans="1:8" ht="15" x14ac:dyDescent="0.25">
      <c r="A108" s="333"/>
      <c r="F108" s="324"/>
      <c r="G108" s="325"/>
    </row>
    <row r="109" spans="1:8" ht="17.25" customHeight="1" thickBot="1" x14ac:dyDescent="0.3">
      <c r="A109" s="170" t="s">
        <v>200</v>
      </c>
      <c r="B109" s="171"/>
      <c r="C109" s="172"/>
      <c r="D109" s="173"/>
      <c r="E109" s="173"/>
      <c r="F109" s="507">
        <f>SUM(F110,F122,F172)</f>
        <v>535</v>
      </c>
      <c r="G109" s="507"/>
      <c r="H109" s="50"/>
    </row>
    <row r="110" spans="1:8" s="174" customFormat="1" ht="17.25" customHeight="1" thickTop="1" x14ac:dyDescent="0.25">
      <c r="A110" s="175" t="s">
        <v>315</v>
      </c>
      <c r="B110" s="63"/>
      <c r="C110" s="64"/>
      <c r="D110" s="65"/>
      <c r="E110" s="65"/>
      <c r="F110" s="498">
        <v>241</v>
      </c>
      <c r="G110" s="499"/>
      <c r="H110" s="270"/>
    </row>
    <row r="111" spans="1:8" s="174" customFormat="1" ht="17.25" customHeight="1" x14ac:dyDescent="0.2">
      <c r="A111" s="571" t="s">
        <v>333</v>
      </c>
      <c r="B111" s="571"/>
      <c r="C111" s="571"/>
      <c r="D111" s="571"/>
      <c r="E111" s="571"/>
      <c r="F111" s="571"/>
      <c r="G111" s="571"/>
      <c r="H111" s="270"/>
    </row>
    <row r="112" spans="1:8" s="174" customFormat="1" ht="17.25" customHeight="1" x14ac:dyDescent="0.2">
      <c r="A112" s="593" t="s">
        <v>334</v>
      </c>
      <c r="B112" s="593"/>
      <c r="C112" s="593"/>
      <c r="D112" s="593"/>
      <c r="E112" s="593"/>
      <c r="F112" s="593"/>
      <c r="G112" s="593"/>
      <c r="H112" s="270"/>
    </row>
    <row r="113" spans="1:8" s="174" customFormat="1" ht="17.25" customHeight="1" x14ac:dyDescent="0.2">
      <c r="A113" s="593"/>
      <c r="B113" s="593"/>
      <c r="C113" s="593"/>
      <c r="D113" s="593"/>
      <c r="E113" s="593"/>
      <c r="F113" s="593"/>
      <c r="G113" s="593"/>
      <c r="H113" s="270"/>
    </row>
    <row r="114" spans="1:8" s="174" customFormat="1" ht="17.25" customHeight="1" x14ac:dyDescent="0.2">
      <c r="A114" s="593"/>
      <c r="B114" s="593"/>
      <c r="C114" s="593"/>
      <c r="D114" s="593"/>
      <c r="E114" s="593"/>
      <c r="F114" s="593"/>
      <c r="G114" s="593"/>
      <c r="H114" s="270"/>
    </row>
    <row r="115" spans="1:8" s="174" customFormat="1" ht="17.25" customHeight="1" x14ac:dyDescent="0.2">
      <c r="A115" s="593"/>
      <c r="B115" s="593"/>
      <c r="C115" s="593"/>
      <c r="D115" s="593"/>
      <c r="E115" s="593"/>
      <c r="F115" s="593"/>
      <c r="G115" s="593"/>
      <c r="H115" s="270"/>
    </row>
    <row r="116" spans="1:8" s="174" customFormat="1" ht="17.25" customHeight="1" x14ac:dyDescent="0.2">
      <c r="A116" s="593"/>
      <c r="B116" s="593"/>
      <c r="C116" s="593"/>
      <c r="D116" s="593"/>
      <c r="E116" s="593"/>
      <c r="F116" s="593"/>
      <c r="G116" s="593"/>
      <c r="H116" s="270"/>
    </row>
    <row r="117" spans="1:8" s="174" customFormat="1" ht="17.25" customHeight="1" x14ac:dyDescent="0.2">
      <c r="A117" s="593"/>
      <c r="B117" s="593"/>
      <c r="C117" s="593"/>
      <c r="D117" s="593"/>
      <c r="E117" s="593"/>
      <c r="F117" s="593"/>
      <c r="G117" s="593"/>
      <c r="H117" s="270"/>
    </row>
    <row r="118" spans="1:8" s="174" customFormat="1" ht="17.25" customHeight="1" x14ac:dyDescent="0.2">
      <c r="A118" s="593"/>
      <c r="B118" s="593"/>
      <c r="C118" s="593"/>
      <c r="D118" s="593"/>
      <c r="E118" s="593"/>
      <c r="F118" s="593"/>
      <c r="G118" s="593"/>
      <c r="H118" s="270"/>
    </row>
    <row r="119" spans="1:8" s="174" customFormat="1" ht="17.25" customHeight="1" x14ac:dyDescent="0.2">
      <c r="A119" s="593"/>
      <c r="B119" s="593"/>
      <c r="C119" s="593"/>
      <c r="D119" s="593"/>
      <c r="E119" s="593"/>
      <c r="F119" s="593"/>
      <c r="G119" s="593"/>
      <c r="H119" s="270"/>
    </row>
    <row r="120" spans="1:8" s="174" customFormat="1" ht="17.25" customHeight="1" x14ac:dyDescent="0.2">
      <c r="A120" s="593"/>
      <c r="B120" s="593"/>
      <c r="C120" s="593"/>
      <c r="D120" s="593"/>
      <c r="E120" s="593"/>
      <c r="F120" s="593"/>
      <c r="G120" s="593"/>
      <c r="H120" s="270"/>
    </row>
    <row r="121" spans="1:8" s="174" customFormat="1" ht="17.25" customHeight="1" x14ac:dyDescent="0.25">
      <c r="A121" s="62"/>
      <c r="B121" s="63"/>
      <c r="C121" s="64"/>
      <c r="D121" s="65"/>
      <c r="E121" s="65"/>
      <c r="F121" s="269"/>
      <c r="G121" s="269"/>
      <c r="H121" s="270"/>
    </row>
    <row r="122" spans="1:8" ht="15" x14ac:dyDescent="0.25">
      <c r="A122" s="165" t="s">
        <v>21</v>
      </c>
      <c r="F122" s="498">
        <f>SUM(F123,F134,F145,F152)</f>
        <v>234</v>
      </c>
      <c r="G122" s="499"/>
      <c r="H122" s="209"/>
    </row>
    <row r="123" spans="1:8" s="174" customFormat="1" ht="17.25" customHeight="1" x14ac:dyDescent="0.25">
      <c r="A123" s="271" t="s">
        <v>335</v>
      </c>
      <c r="B123" s="63"/>
      <c r="C123" s="64"/>
      <c r="D123" s="65"/>
      <c r="E123" s="65"/>
      <c r="F123" s="568">
        <v>75</v>
      </c>
      <c r="G123" s="569"/>
      <c r="H123" s="270"/>
    </row>
    <row r="124" spans="1:8" ht="14.25" customHeight="1" x14ac:dyDescent="0.2">
      <c r="A124" s="566" t="s">
        <v>336</v>
      </c>
      <c r="B124" s="566"/>
      <c r="C124" s="566"/>
      <c r="D124" s="566"/>
      <c r="E124" s="566"/>
      <c r="F124" s="566"/>
      <c r="G124" s="566"/>
    </row>
    <row r="125" spans="1:8" ht="14.25" customHeight="1" x14ac:dyDescent="0.2">
      <c r="A125" s="566"/>
      <c r="B125" s="566"/>
      <c r="C125" s="566"/>
      <c r="D125" s="566"/>
      <c r="E125" s="566"/>
      <c r="F125" s="566"/>
      <c r="G125" s="566"/>
    </row>
    <row r="126" spans="1:8" ht="14.25" customHeight="1" x14ac:dyDescent="0.2">
      <c r="A126" s="566"/>
      <c r="B126" s="566"/>
      <c r="C126" s="566"/>
      <c r="D126" s="566"/>
      <c r="E126" s="566"/>
      <c r="F126" s="566"/>
      <c r="G126" s="566"/>
    </row>
    <row r="127" spans="1:8" ht="14.25" customHeight="1" x14ac:dyDescent="0.2">
      <c r="A127" s="566"/>
      <c r="B127" s="566"/>
      <c r="C127" s="566"/>
      <c r="D127" s="566"/>
      <c r="E127" s="566"/>
      <c r="F127" s="566"/>
      <c r="G127" s="566"/>
    </row>
    <row r="128" spans="1:8" ht="14.25" customHeight="1" x14ac:dyDescent="0.2">
      <c r="A128" s="566"/>
      <c r="B128" s="566"/>
      <c r="C128" s="566"/>
      <c r="D128" s="566"/>
      <c r="E128" s="566"/>
      <c r="F128" s="566"/>
      <c r="G128" s="566"/>
    </row>
    <row r="129" spans="1:8" ht="14.25" customHeight="1" x14ac:dyDescent="0.2">
      <c r="A129" s="566"/>
      <c r="B129" s="566"/>
      <c r="C129" s="566"/>
      <c r="D129" s="566"/>
      <c r="E129" s="566"/>
      <c r="F129" s="566"/>
      <c r="G129" s="566"/>
    </row>
    <row r="130" spans="1:8" ht="14.25" customHeight="1" x14ac:dyDescent="0.2">
      <c r="A130" s="566"/>
      <c r="B130" s="566"/>
      <c r="C130" s="566"/>
      <c r="D130" s="566"/>
      <c r="E130" s="566"/>
      <c r="F130" s="566"/>
      <c r="G130" s="566"/>
    </row>
    <row r="131" spans="1:8" ht="14.25" customHeight="1" x14ac:dyDescent="0.2">
      <c r="A131" s="566"/>
      <c r="B131" s="566"/>
      <c r="C131" s="566"/>
      <c r="D131" s="566"/>
      <c r="E131" s="566"/>
      <c r="F131" s="566"/>
      <c r="G131" s="566"/>
    </row>
    <row r="132" spans="1:8" ht="14.25" customHeight="1" x14ac:dyDescent="0.2">
      <c r="A132" s="566"/>
      <c r="B132" s="566"/>
      <c r="C132" s="566"/>
      <c r="D132" s="566"/>
      <c r="E132" s="566"/>
      <c r="F132" s="566"/>
      <c r="G132" s="566"/>
    </row>
    <row r="133" spans="1:8" ht="14.25" customHeight="1" x14ac:dyDescent="0.2">
      <c r="A133" s="263"/>
      <c r="B133" s="263"/>
      <c r="C133" s="263"/>
      <c r="D133" s="263"/>
      <c r="E133" s="263"/>
      <c r="F133" s="263"/>
      <c r="G133" s="263"/>
    </row>
    <row r="134" spans="1:8" s="174" customFormat="1" ht="17.25" customHeight="1" x14ac:dyDescent="0.25">
      <c r="A134" s="271" t="s">
        <v>337</v>
      </c>
      <c r="B134" s="63"/>
      <c r="C134" s="64"/>
      <c r="D134" s="65"/>
      <c r="E134" s="65"/>
      <c r="F134" s="568">
        <v>20</v>
      </c>
      <c r="G134" s="569"/>
      <c r="H134" s="270"/>
    </row>
    <row r="135" spans="1:8" ht="14.25" customHeight="1" x14ac:dyDescent="0.2">
      <c r="A135" s="566" t="s">
        <v>338</v>
      </c>
      <c r="B135" s="566"/>
      <c r="C135" s="566"/>
      <c r="D135" s="566"/>
      <c r="E135" s="566"/>
      <c r="F135" s="566"/>
      <c r="G135" s="566"/>
    </row>
    <row r="136" spans="1:8" ht="14.25" customHeight="1" x14ac:dyDescent="0.2">
      <c r="A136" s="566"/>
      <c r="B136" s="566"/>
      <c r="C136" s="566"/>
      <c r="D136" s="566"/>
      <c r="E136" s="566"/>
      <c r="F136" s="566"/>
      <c r="G136" s="566"/>
    </row>
    <row r="137" spans="1:8" ht="14.25" customHeight="1" x14ac:dyDescent="0.2">
      <c r="A137" s="566"/>
      <c r="B137" s="566"/>
      <c r="C137" s="566"/>
      <c r="D137" s="566"/>
      <c r="E137" s="566"/>
      <c r="F137" s="566"/>
      <c r="G137" s="566"/>
    </row>
    <row r="138" spans="1:8" ht="14.25" customHeight="1" x14ac:dyDescent="0.2">
      <c r="A138" s="566"/>
      <c r="B138" s="566"/>
      <c r="C138" s="566"/>
      <c r="D138" s="566"/>
      <c r="E138" s="566"/>
      <c r="F138" s="566"/>
      <c r="G138" s="566"/>
    </row>
    <row r="139" spans="1:8" ht="14.25" customHeight="1" x14ac:dyDescent="0.2">
      <c r="A139" s="566"/>
      <c r="B139" s="566"/>
      <c r="C139" s="566"/>
      <c r="D139" s="566"/>
      <c r="E139" s="566"/>
      <c r="F139" s="566"/>
      <c r="G139" s="566"/>
    </row>
    <row r="140" spans="1:8" ht="14.25" customHeight="1" x14ac:dyDescent="0.2">
      <c r="A140" s="566"/>
      <c r="B140" s="566"/>
      <c r="C140" s="566"/>
      <c r="D140" s="566"/>
      <c r="E140" s="566"/>
      <c r="F140" s="566"/>
      <c r="G140" s="566"/>
    </row>
    <row r="141" spans="1:8" ht="14.25" customHeight="1" x14ac:dyDescent="0.2">
      <c r="A141" s="566"/>
      <c r="B141" s="566"/>
      <c r="C141" s="566"/>
      <c r="D141" s="566"/>
      <c r="E141" s="566"/>
      <c r="F141" s="566"/>
      <c r="G141" s="566"/>
    </row>
    <row r="142" spans="1:8" ht="14.25" customHeight="1" x14ac:dyDescent="0.2">
      <c r="A142" s="263"/>
      <c r="B142" s="263"/>
      <c r="C142" s="263"/>
      <c r="D142" s="263"/>
      <c r="E142" s="263"/>
      <c r="F142" s="263"/>
      <c r="G142" s="263"/>
    </row>
    <row r="143" spans="1:8" ht="14.25" customHeight="1" x14ac:dyDescent="0.2">
      <c r="A143" s="378"/>
      <c r="B143" s="378"/>
      <c r="C143" s="378"/>
      <c r="D143" s="378"/>
      <c r="E143" s="378"/>
      <c r="F143" s="378"/>
      <c r="G143" s="378"/>
    </row>
    <row r="144" spans="1:8" ht="14.25" customHeight="1" x14ac:dyDescent="0.2">
      <c r="A144" s="422"/>
      <c r="B144" s="422"/>
      <c r="C144" s="422"/>
      <c r="D144" s="422"/>
      <c r="E144" s="422"/>
      <c r="F144" s="422"/>
      <c r="G144" s="422"/>
    </row>
    <row r="145" spans="1:8" s="174" customFormat="1" ht="17.25" customHeight="1" x14ac:dyDescent="0.25">
      <c r="A145" s="271" t="s">
        <v>339</v>
      </c>
      <c r="B145" s="63"/>
      <c r="C145" s="64"/>
      <c r="D145" s="65"/>
      <c r="E145" s="65"/>
      <c r="F145" s="568">
        <v>40</v>
      </c>
      <c r="G145" s="569"/>
      <c r="H145" s="270"/>
    </row>
    <row r="146" spans="1:8" ht="14.25" customHeight="1" x14ac:dyDescent="0.2">
      <c r="A146" s="566" t="s">
        <v>340</v>
      </c>
      <c r="B146" s="566"/>
      <c r="C146" s="566"/>
      <c r="D146" s="566"/>
      <c r="E146" s="566"/>
      <c r="F146" s="566"/>
      <c r="G146" s="566"/>
    </row>
    <row r="147" spans="1:8" ht="14.25" customHeight="1" x14ac:dyDescent="0.2">
      <c r="A147" s="566"/>
      <c r="B147" s="566"/>
      <c r="C147" s="566"/>
      <c r="D147" s="566"/>
      <c r="E147" s="566"/>
      <c r="F147" s="566"/>
      <c r="G147" s="566"/>
    </row>
    <row r="148" spans="1:8" ht="14.25" customHeight="1" x14ac:dyDescent="0.2">
      <c r="A148" s="566"/>
      <c r="B148" s="566"/>
      <c r="C148" s="566"/>
      <c r="D148" s="566"/>
      <c r="E148" s="566"/>
      <c r="F148" s="566"/>
      <c r="G148" s="566"/>
    </row>
    <row r="149" spans="1:8" ht="14.25" customHeight="1" x14ac:dyDescent="0.2">
      <c r="A149" s="566"/>
      <c r="B149" s="566"/>
      <c r="C149" s="566"/>
      <c r="D149" s="566"/>
      <c r="E149" s="566"/>
      <c r="F149" s="566"/>
      <c r="G149" s="566"/>
    </row>
    <row r="150" spans="1:8" ht="14.25" customHeight="1" x14ac:dyDescent="0.2">
      <c r="A150" s="566"/>
      <c r="B150" s="566"/>
      <c r="C150" s="566"/>
      <c r="D150" s="566"/>
      <c r="E150" s="566"/>
      <c r="F150" s="566"/>
      <c r="G150" s="566"/>
    </row>
    <row r="151" spans="1:8" ht="14.25" customHeight="1" x14ac:dyDescent="0.2">
      <c r="A151" s="263"/>
      <c r="B151" s="263"/>
      <c r="C151" s="263"/>
      <c r="D151" s="263"/>
      <c r="E151" s="263"/>
      <c r="F151" s="263"/>
      <c r="G151" s="263"/>
    </row>
    <row r="152" spans="1:8" s="174" customFormat="1" ht="17.25" customHeight="1" x14ac:dyDescent="0.25">
      <c r="A152" s="271" t="s">
        <v>942</v>
      </c>
      <c r="B152" s="63"/>
      <c r="C152" s="64"/>
      <c r="D152" s="65"/>
      <c r="E152" s="65"/>
      <c r="F152" s="568">
        <v>99</v>
      </c>
      <c r="G152" s="569"/>
      <c r="H152" s="270"/>
    </row>
    <row r="153" spans="1:8" ht="14.25" customHeight="1" x14ac:dyDescent="0.2">
      <c r="A153" s="566" t="s">
        <v>343</v>
      </c>
      <c r="B153" s="566"/>
      <c r="C153" s="566"/>
      <c r="D153" s="566"/>
      <c r="E153" s="566"/>
      <c r="F153" s="566"/>
      <c r="G153" s="566"/>
    </row>
    <row r="154" spans="1:8" ht="14.25" customHeight="1" x14ac:dyDescent="0.2">
      <c r="A154" s="566"/>
      <c r="B154" s="566"/>
      <c r="C154" s="566"/>
      <c r="D154" s="566"/>
      <c r="E154" s="566"/>
      <c r="F154" s="566"/>
      <c r="G154" s="566"/>
    </row>
    <row r="155" spans="1:8" ht="14.25" customHeight="1" x14ac:dyDescent="0.2">
      <c r="A155" s="566"/>
      <c r="B155" s="566"/>
      <c r="C155" s="566"/>
      <c r="D155" s="566"/>
      <c r="E155" s="566"/>
      <c r="F155" s="566"/>
      <c r="G155" s="566"/>
    </row>
    <row r="156" spans="1:8" ht="14.25" customHeight="1" x14ac:dyDescent="0.2">
      <c r="A156" s="566"/>
      <c r="B156" s="566"/>
      <c r="C156" s="566"/>
      <c r="D156" s="566"/>
      <c r="E156" s="566"/>
      <c r="F156" s="566"/>
      <c r="G156" s="566"/>
    </row>
    <row r="157" spans="1:8" ht="14.25" customHeight="1" x14ac:dyDescent="0.2">
      <c r="A157" s="566"/>
      <c r="B157" s="566"/>
      <c r="C157" s="566"/>
      <c r="D157" s="566"/>
      <c r="E157" s="566"/>
      <c r="F157" s="566"/>
      <c r="G157" s="566"/>
    </row>
    <row r="158" spans="1:8" ht="14.25" customHeight="1" x14ac:dyDescent="0.2">
      <c r="A158" s="566"/>
      <c r="B158" s="566"/>
      <c r="C158" s="566"/>
      <c r="D158" s="566"/>
      <c r="E158" s="566"/>
      <c r="F158" s="566"/>
      <c r="G158" s="566"/>
    </row>
    <row r="159" spans="1:8" ht="14.25" customHeight="1" x14ac:dyDescent="0.2">
      <c r="A159" s="566"/>
      <c r="B159" s="566"/>
      <c r="C159" s="566"/>
      <c r="D159" s="566"/>
      <c r="E159" s="566"/>
      <c r="F159" s="566"/>
      <c r="G159" s="566"/>
    </row>
    <row r="160" spans="1:8" ht="14.25" customHeight="1" x14ac:dyDescent="0.2">
      <c r="A160" s="566"/>
      <c r="B160" s="566"/>
      <c r="C160" s="566"/>
      <c r="D160" s="566"/>
      <c r="E160" s="566"/>
      <c r="F160" s="566"/>
      <c r="G160" s="566"/>
    </row>
    <row r="161" spans="1:7" ht="14.25" customHeight="1" x14ac:dyDescent="0.2">
      <c r="A161" s="566"/>
      <c r="B161" s="566"/>
      <c r="C161" s="566"/>
      <c r="D161" s="566"/>
      <c r="E161" s="566"/>
      <c r="F161" s="566"/>
      <c r="G161" s="566"/>
    </row>
    <row r="162" spans="1:7" ht="14.25" customHeight="1" x14ac:dyDescent="0.2">
      <c r="A162" s="566"/>
      <c r="B162" s="566"/>
      <c r="C162" s="566"/>
      <c r="D162" s="566"/>
      <c r="E162" s="566"/>
      <c r="F162" s="566"/>
      <c r="G162" s="566"/>
    </row>
    <row r="163" spans="1:7" ht="14.25" customHeight="1" x14ac:dyDescent="0.2">
      <c r="A163" s="566"/>
      <c r="B163" s="566"/>
      <c r="C163" s="566"/>
      <c r="D163" s="566"/>
      <c r="E163" s="566"/>
      <c r="F163" s="566"/>
      <c r="G163" s="566"/>
    </row>
    <row r="164" spans="1:7" ht="14.25" customHeight="1" x14ac:dyDescent="0.2">
      <c r="A164" s="566"/>
      <c r="B164" s="566"/>
      <c r="C164" s="566"/>
      <c r="D164" s="566"/>
      <c r="E164" s="566"/>
      <c r="F164" s="566"/>
      <c r="G164" s="566"/>
    </row>
    <row r="165" spans="1:7" ht="14.25" customHeight="1" x14ac:dyDescent="0.2">
      <c r="A165" s="566"/>
      <c r="B165" s="566"/>
      <c r="C165" s="566"/>
      <c r="D165" s="566"/>
      <c r="E165" s="566"/>
      <c r="F165" s="566"/>
      <c r="G165" s="566"/>
    </row>
    <row r="166" spans="1:7" ht="14.25" customHeight="1" x14ac:dyDescent="0.2">
      <c r="A166" s="566"/>
      <c r="B166" s="566"/>
      <c r="C166" s="566"/>
      <c r="D166" s="566"/>
      <c r="E166" s="566"/>
      <c r="F166" s="566"/>
      <c r="G166" s="566"/>
    </row>
    <row r="167" spans="1:7" ht="14.25" customHeight="1" x14ac:dyDescent="0.2">
      <c r="A167" s="566"/>
      <c r="B167" s="566"/>
      <c r="C167" s="566"/>
      <c r="D167" s="566"/>
      <c r="E167" s="566"/>
      <c r="F167" s="566"/>
      <c r="G167" s="566"/>
    </row>
    <row r="168" spans="1:7" ht="14.25" customHeight="1" x14ac:dyDescent="0.2">
      <c r="A168" s="566"/>
      <c r="B168" s="566"/>
      <c r="C168" s="566"/>
      <c r="D168" s="566"/>
      <c r="E168" s="566"/>
      <c r="F168" s="566"/>
      <c r="G168" s="566"/>
    </row>
    <row r="169" spans="1:7" ht="14.25" customHeight="1" x14ac:dyDescent="0.2">
      <c r="A169" s="566"/>
      <c r="B169" s="566"/>
      <c r="C169" s="566"/>
      <c r="D169" s="566"/>
      <c r="E169" s="566"/>
      <c r="F169" s="566"/>
      <c r="G169" s="566"/>
    </row>
    <row r="170" spans="1:7" ht="14.25" customHeight="1" x14ac:dyDescent="0.2">
      <c r="A170" s="566"/>
      <c r="B170" s="566"/>
      <c r="C170" s="566"/>
      <c r="D170" s="566"/>
      <c r="E170" s="566"/>
      <c r="F170" s="566"/>
      <c r="G170" s="566"/>
    </row>
    <row r="171" spans="1:7" ht="14.25" customHeight="1" x14ac:dyDescent="0.2">
      <c r="A171" s="263"/>
      <c r="B171" s="263"/>
      <c r="C171" s="263"/>
      <c r="D171" s="263"/>
      <c r="E171" s="263"/>
      <c r="F171" s="263"/>
      <c r="G171" s="263"/>
    </row>
    <row r="172" spans="1:7" ht="15" x14ac:dyDescent="0.25">
      <c r="A172" s="165" t="s">
        <v>46</v>
      </c>
      <c r="F172" s="498">
        <v>60</v>
      </c>
      <c r="G172" s="499"/>
    </row>
    <row r="173" spans="1:7" x14ac:dyDescent="0.2">
      <c r="A173" s="566" t="s">
        <v>344</v>
      </c>
      <c r="B173" s="567"/>
      <c r="C173" s="567"/>
      <c r="D173" s="567"/>
      <c r="E173" s="567"/>
      <c r="F173" s="567"/>
      <c r="G173" s="567"/>
    </row>
    <row r="174" spans="1:7" x14ac:dyDescent="0.2">
      <c r="A174" s="567"/>
      <c r="B174" s="567"/>
      <c r="C174" s="567"/>
      <c r="D174" s="567"/>
      <c r="E174" s="567"/>
      <c r="F174" s="567"/>
      <c r="G174" s="567"/>
    </row>
    <row r="175" spans="1:7" x14ac:dyDescent="0.2">
      <c r="A175" s="567"/>
      <c r="B175" s="567"/>
      <c r="C175" s="567"/>
      <c r="D175" s="567"/>
      <c r="E175" s="567"/>
      <c r="F175" s="567"/>
      <c r="G175" s="567"/>
    </row>
    <row r="176" spans="1:7" x14ac:dyDescent="0.2">
      <c r="A176" s="567"/>
      <c r="B176" s="567"/>
      <c r="C176" s="567"/>
      <c r="D176" s="567"/>
      <c r="E176" s="567"/>
      <c r="F176" s="567"/>
      <c r="G176" s="567"/>
    </row>
    <row r="177" spans="1:8" ht="15" x14ac:dyDescent="0.25">
      <c r="A177" s="165"/>
      <c r="F177" s="201"/>
      <c r="G177" s="202"/>
    </row>
    <row r="178" spans="1:8" ht="17.25" customHeight="1" thickBot="1" x14ac:dyDescent="0.3">
      <c r="A178" s="170" t="s">
        <v>638</v>
      </c>
      <c r="B178" s="171"/>
      <c r="C178" s="172"/>
      <c r="D178" s="173"/>
      <c r="E178" s="173"/>
      <c r="F178" s="507">
        <f>SUM(F179)</f>
        <v>2300</v>
      </c>
      <c r="G178" s="507"/>
      <c r="H178" s="50"/>
    </row>
    <row r="179" spans="1:8" ht="15.75" thickTop="1" x14ac:dyDescent="0.25">
      <c r="A179" s="333" t="s">
        <v>460</v>
      </c>
      <c r="F179" s="498">
        <v>2300</v>
      </c>
      <c r="G179" s="499"/>
    </row>
    <row r="180" spans="1:8" ht="15" customHeight="1" x14ac:dyDescent="0.25">
      <c r="A180" s="334" t="s">
        <v>639</v>
      </c>
      <c r="B180" s="334"/>
      <c r="C180" s="334"/>
      <c r="D180" s="334"/>
      <c r="E180" s="334"/>
      <c r="F180" s="568"/>
      <c r="G180" s="569"/>
    </row>
    <row r="181" spans="1:8" ht="15" customHeight="1" x14ac:dyDescent="0.2">
      <c r="A181" s="495" t="s">
        <v>887</v>
      </c>
      <c r="B181" s="495"/>
      <c r="C181" s="495"/>
      <c r="D181" s="495"/>
      <c r="E181" s="495"/>
      <c r="F181" s="495"/>
      <c r="G181" s="495"/>
    </row>
    <row r="182" spans="1:8" ht="15" customHeight="1" x14ac:dyDescent="0.2">
      <c r="A182" s="495"/>
      <c r="B182" s="495"/>
      <c r="C182" s="495"/>
      <c r="D182" s="495"/>
      <c r="E182" s="495"/>
      <c r="F182" s="495"/>
      <c r="G182" s="495"/>
    </row>
    <row r="183" spans="1:8" ht="15" customHeight="1" x14ac:dyDescent="0.2">
      <c r="A183" s="495"/>
      <c r="B183" s="495"/>
      <c r="C183" s="495"/>
      <c r="D183" s="495"/>
      <c r="E183" s="495"/>
      <c r="F183" s="495"/>
      <c r="G183" s="495"/>
    </row>
    <row r="184" spans="1:8" ht="15" customHeight="1" x14ac:dyDescent="0.2">
      <c r="A184" s="495"/>
      <c r="B184" s="495"/>
      <c r="C184" s="495"/>
      <c r="D184" s="495"/>
      <c r="E184" s="495"/>
      <c r="F184" s="495"/>
      <c r="G184" s="495"/>
    </row>
    <row r="185" spans="1:8" ht="15" customHeight="1" x14ac:dyDescent="0.2">
      <c r="A185" s="495"/>
      <c r="B185" s="495"/>
      <c r="C185" s="495"/>
      <c r="D185" s="495"/>
      <c r="E185" s="495"/>
      <c r="F185" s="495"/>
      <c r="G185" s="495"/>
    </row>
    <row r="186" spans="1:8" ht="15" x14ac:dyDescent="0.25">
      <c r="A186" s="333"/>
      <c r="F186" s="324"/>
      <c r="G186" s="325"/>
    </row>
    <row r="187" spans="1:8" ht="17.25" customHeight="1" thickBot="1" x14ac:dyDescent="0.3">
      <c r="A187" s="170" t="s">
        <v>58</v>
      </c>
      <c r="B187" s="171"/>
      <c r="C187" s="172"/>
      <c r="D187" s="173"/>
      <c r="E187" s="173"/>
      <c r="F187" s="507">
        <f>SUM(F188,F193,F201)</f>
        <v>273</v>
      </c>
      <c r="G187" s="507"/>
      <c r="H187" s="50"/>
    </row>
    <row r="188" spans="1:8" ht="15.75" thickTop="1" x14ac:dyDescent="0.25">
      <c r="A188" s="165" t="s">
        <v>162</v>
      </c>
      <c r="F188" s="498">
        <v>5</v>
      </c>
      <c r="G188" s="499"/>
    </row>
    <row r="189" spans="1:8" x14ac:dyDescent="0.2">
      <c r="A189" s="566" t="s">
        <v>345</v>
      </c>
      <c r="B189" s="567"/>
      <c r="C189" s="567"/>
      <c r="D189" s="567"/>
      <c r="E189" s="567"/>
      <c r="F189" s="567"/>
      <c r="G189" s="567"/>
    </row>
    <row r="190" spans="1:8" x14ac:dyDescent="0.2">
      <c r="A190" s="567"/>
      <c r="B190" s="567"/>
      <c r="C190" s="567"/>
      <c r="D190" s="567"/>
      <c r="E190" s="567"/>
      <c r="F190" s="567"/>
      <c r="G190" s="567"/>
    </row>
    <row r="191" spans="1:8" x14ac:dyDescent="0.2">
      <c r="A191" s="567"/>
      <c r="B191" s="567"/>
      <c r="C191" s="567"/>
      <c r="D191" s="567"/>
      <c r="E191" s="567"/>
      <c r="F191" s="567"/>
      <c r="G191" s="567"/>
    </row>
    <row r="192" spans="1:8" ht="15" x14ac:dyDescent="0.2">
      <c r="A192" s="233"/>
      <c r="B192" s="233"/>
      <c r="C192" s="233"/>
      <c r="D192" s="233"/>
      <c r="E192" s="233"/>
      <c r="F192" s="233"/>
      <c r="G192" s="233"/>
    </row>
    <row r="193" spans="1:8" ht="15" x14ac:dyDescent="0.25">
      <c r="A193" s="165" t="s">
        <v>21</v>
      </c>
      <c r="F193" s="498">
        <v>10</v>
      </c>
      <c r="G193" s="499"/>
    </row>
    <row r="194" spans="1:8" x14ac:dyDescent="0.2">
      <c r="A194" s="566" t="s">
        <v>888</v>
      </c>
      <c r="B194" s="567"/>
      <c r="C194" s="567"/>
      <c r="D194" s="567"/>
      <c r="E194" s="567"/>
      <c r="F194" s="567"/>
      <c r="G194" s="567"/>
    </row>
    <row r="195" spans="1:8" x14ac:dyDescent="0.2">
      <c r="A195" s="567"/>
      <c r="B195" s="567"/>
      <c r="C195" s="567"/>
      <c r="D195" s="567"/>
      <c r="E195" s="567"/>
      <c r="F195" s="567"/>
      <c r="G195" s="567"/>
    </row>
    <row r="196" spans="1:8" x14ac:dyDescent="0.2">
      <c r="A196" s="567"/>
      <c r="B196" s="567"/>
      <c r="C196" s="567"/>
      <c r="D196" s="567"/>
      <c r="E196" s="567"/>
      <c r="F196" s="567"/>
      <c r="G196" s="567"/>
    </row>
    <row r="197" spans="1:8" x14ac:dyDescent="0.2">
      <c r="A197" s="567"/>
      <c r="B197" s="567"/>
      <c r="C197" s="567"/>
      <c r="D197" s="567"/>
      <c r="E197" s="567"/>
      <c r="F197" s="567"/>
      <c r="G197" s="567"/>
    </row>
    <row r="198" spans="1:8" x14ac:dyDescent="0.2">
      <c r="A198" s="567"/>
      <c r="B198" s="567"/>
      <c r="C198" s="567"/>
      <c r="D198" s="567"/>
      <c r="E198" s="567"/>
      <c r="F198" s="567"/>
      <c r="G198" s="567"/>
    </row>
    <row r="199" spans="1:8" x14ac:dyDescent="0.2">
      <c r="A199" s="567"/>
      <c r="B199" s="567"/>
      <c r="C199" s="567"/>
      <c r="D199" s="567"/>
      <c r="E199" s="567"/>
      <c r="F199" s="567"/>
      <c r="G199" s="567"/>
    </row>
    <row r="200" spans="1:8" ht="15" x14ac:dyDescent="0.2">
      <c r="A200" s="233"/>
      <c r="B200" s="233"/>
      <c r="C200" s="233"/>
      <c r="D200" s="233"/>
      <c r="E200" s="233"/>
      <c r="F200" s="233"/>
      <c r="G200" s="233"/>
    </row>
    <row r="201" spans="1:8" ht="15" x14ac:dyDescent="0.25">
      <c r="A201" s="165" t="s">
        <v>74</v>
      </c>
      <c r="F201" s="498">
        <f>SUM(F202,F208)</f>
        <v>258</v>
      </c>
      <c r="G201" s="499"/>
    </row>
    <row r="202" spans="1:8" s="174" customFormat="1" ht="17.25" customHeight="1" x14ac:dyDescent="0.25">
      <c r="A202" s="271" t="s">
        <v>347</v>
      </c>
      <c r="B202" s="63"/>
      <c r="C202" s="64"/>
      <c r="D202" s="65"/>
      <c r="E202" s="65"/>
      <c r="F202" s="568">
        <v>20</v>
      </c>
      <c r="G202" s="569"/>
      <c r="H202" s="270"/>
    </row>
    <row r="203" spans="1:8" x14ac:dyDescent="0.2">
      <c r="A203" s="566" t="s">
        <v>346</v>
      </c>
      <c r="B203" s="567"/>
      <c r="C203" s="567"/>
      <c r="D203" s="567"/>
      <c r="E203" s="567"/>
      <c r="F203" s="567"/>
      <c r="G203" s="567"/>
    </row>
    <row r="204" spans="1:8" x14ac:dyDescent="0.2">
      <c r="A204" s="567"/>
      <c r="B204" s="567"/>
      <c r="C204" s="567"/>
      <c r="D204" s="567"/>
      <c r="E204" s="567"/>
      <c r="F204" s="567"/>
      <c r="G204" s="567"/>
    </row>
    <row r="205" spans="1:8" x14ac:dyDescent="0.2">
      <c r="A205" s="567"/>
      <c r="B205" s="567"/>
      <c r="C205" s="567"/>
      <c r="D205" s="567"/>
      <c r="E205" s="567"/>
      <c r="F205" s="567"/>
      <c r="G205" s="567"/>
    </row>
    <row r="206" spans="1:8" x14ac:dyDescent="0.2">
      <c r="A206" s="580"/>
      <c r="B206" s="580"/>
      <c r="C206" s="580"/>
      <c r="D206" s="580"/>
      <c r="E206" s="580"/>
      <c r="F206" s="580"/>
      <c r="G206" s="580"/>
    </row>
    <row r="207" spans="1:8" ht="15" x14ac:dyDescent="0.25">
      <c r="A207" s="165"/>
      <c r="F207" s="201"/>
      <c r="G207" s="202"/>
    </row>
    <row r="208" spans="1:8" s="174" customFormat="1" ht="17.25" customHeight="1" x14ac:dyDescent="0.25">
      <c r="A208" s="271" t="s">
        <v>348</v>
      </c>
      <c r="B208" s="63"/>
      <c r="C208" s="64"/>
      <c r="D208" s="65"/>
      <c r="E208" s="65"/>
      <c r="F208" s="568">
        <v>238</v>
      </c>
      <c r="G208" s="569"/>
      <c r="H208" s="270"/>
    </row>
    <row r="209" spans="1:7" x14ac:dyDescent="0.2">
      <c r="A209" s="543" t="s">
        <v>349</v>
      </c>
      <c r="B209" s="543"/>
      <c r="C209" s="543"/>
      <c r="D209" s="543"/>
      <c r="E209" s="543"/>
      <c r="F209" s="543"/>
      <c r="G209" s="543"/>
    </row>
    <row r="210" spans="1:7" x14ac:dyDescent="0.2">
      <c r="A210" s="543"/>
      <c r="B210" s="543"/>
      <c r="C210" s="543"/>
      <c r="D210" s="543"/>
      <c r="E210" s="543"/>
      <c r="F210" s="543"/>
      <c r="G210" s="543"/>
    </row>
    <row r="211" spans="1:7" x14ac:dyDescent="0.2">
      <c r="A211" s="543"/>
      <c r="B211" s="543"/>
      <c r="C211" s="543"/>
      <c r="D211" s="543"/>
      <c r="E211" s="543"/>
      <c r="F211" s="543"/>
      <c r="G211" s="543"/>
    </row>
    <row r="212" spans="1:7" x14ac:dyDescent="0.2">
      <c r="A212" s="543"/>
      <c r="B212" s="543"/>
      <c r="C212" s="543"/>
      <c r="D212" s="543"/>
      <c r="E212" s="543"/>
      <c r="F212" s="543"/>
      <c r="G212" s="543"/>
    </row>
  </sheetData>
  <mergeCells count="63">
    <mergeCell ref="F87:G87"/>
    <mergeCell ref="F88:G88"/>
    <mergeCell ref="A90:G94"/>
    <mergeCell ref="F89:G89"/>
    <mergeCell ref="F50:G50"/>
    <mergeCell ref="A79:G85"/>
    <mergeCell ref="A75:G76"/>
    <mergeCell ref="A52:G55"/>
    <mergeCell ref="A59:G64"/>
    <mergeCell ref="F51:G51"/>
    <mergeCell ref="A73:E74"/>
    <mergeCell ref="F74:G74"/>
    <mergeCell ref="A67:G71"/>
    <mergeCell ref="A57:E58"/>
    <mergeCell ref="F58:G58"/>
    <mergeCell ref="F66:G66"/>
    <mergeCell ref="F96:G96"/>
    <mergeCell ref="A97:G101"/>
    <mergeCell ref="F103:G103"/>
    <mergeCell ref="A104:G107"/>
    <mergeCell ref="F178:G178"/>
    <mergeCell ref="F152:G152"/>
    <mergeCell ref="A153:G170"/>
    <mergeCell ref="F208:G208"/>
    <mergeCell ref="F109:G109"/>
    <mergeCell ref="F122:G122"/>
    <mergeCell ref="A124:G132"/>
    <mergeCell ref="A135:G141"/>
    <mergeCell ref="A146:G150"/>
    <mergeCell ref="F123:G123"/>
    <mergeCell ref="F134:G134"/>
    <mergeCell ref="F145:G145"/>
    <mergeCell ref="F179:G179"/>
    <mergeCell ref="F180:G180"/>
    <mergeCell ref="A181:G185"/>
    <mergeCell ref="A209:G212"/>
    <mergeCell ref="A78:E78"/>
    <mergeCell ref="F78:G78"/>
    <mergeCell ref="F110:G110"/>
    <mergeCell ref="A111:G111"/>
    <mergeCell ref="A112:G120"/>
    <mergeCell ref="F201:G201"/>
    <mergeCell ref="A203:G206"/>
    <mergeCell ref="A173:G176"/>
    <mergeCell ref="F187:G187"/>
    <mergeCell ref="F188:G188"/>
    <mergeCell ref="A189:G191"/>
    <mergeCell ref="F193:G193"/>
    <mergeCell ref="A194:G199"/>
    <mergeCell ref="F202:G202"/>
    <mergeCell ref="F172:G172"/>
    <mergeCell ref="F49:G49"/>
    <mergeCell ref="F1:G1"/>
    <mergeCell ref="A16:C16"/>
    <mergeCell ref="F27:G27"/>
    <mergeCell ref="F28:G28"/>
    <mergeCell ref="A29:G37"/>
    <mergeCell ref="A24:G24"/>
    <mergeCell ref="F39:G39"/>
    <mergeCell ref="F40:G40"/>
    <mergeCell ref="A41:G41"/>
    <mergeCell ref="A42:G47"/>
    <mergeCell ref="A20:C20"/>
  </mergeCells>
  <pageMargins left="0.70866141732283472" right="0.70866141732283472" top="0.78740157480314965" bottom="0.78740157480314965" header="0.31496062992125984" footer="0.31496062992125984"/>
  <pageSetup paperSize="9" scale="67" firstPageNumber="51"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7"/>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6.140625" style="157" customWidth="1"/>
    <col min="9" max="9" width="9.140625" style="157"/>
    <col min="10" max="10" width="14.42578125" style="157" bestFit="1" customWidth="1"/>
    <col min="11" max="11" width="9.140625" style="157"/>
    <col min="12" max="12" width="13.28515625" style="157" customWidth="1"/>
    <col min="13" max="16384" width="9.140625" style="157"/>
  </cols>
  <sheetData>
    <row r="1" spans="1:7" ht="23.25" x14ac:dyDescent="0.35">
      <c r="A1" s="56" t="s">
        <v>109</v>
      </c>
      <c r="F1" s="510" t="s">
        <v>201</v>
      </c>
      <c r="G1" s="510"/>
    </row>
    <row r="3" spans="1:7" x14ac:dyDescent="0.2">
      <c r="A3" s="205" t="s">
        <v>1</v>
      </c>
      <c r="B3" s="205" t="s">
        <v>202</v>
      </c>
    </row>
    <row r="4" spans="1:7" x14ac:dyDescent="0.2">
      <c r="B4" s="20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15" thickTop="1" x14ac:dyDescent="0.2">
      <c r="A9" s="163">
        <v>2212</v>
      </c>
      <c r="B9" s="20">
        <v>51</v>
      </c>
      <c r="C9" s="221" t="s">
        <v>8</v>
      </c>
      <c r="D9" s="6">
        <v>100</v>
      </c>
      <c r="E9" s="6">
        <v>100</v>
      </c>
      <c r="F9" s="6">
        <f>SUM(F29)</f>
        <v>100</v>
      </c>
      <c r="G9" s="7">
        <f>F9/D9*100</f>
        <v>100</v>
      </c>
    </row>
    <row r="10" spans="1:7" ht="28.5" x14ac:dyDescent="0.2">
      <c r="A10" s="163">
        <v>2212</v>
      </c>
      <c r="B10" s="164">
        <v>53</v>
      </c>
      <c r="C10" s="338" t="s">
        <v>10</v>
      </c>
      <c r="D10" s="207"/>
      <c r="E10" s="207">
        <v>13793</v>
      </c>
      <c r="F10" s="207"/>
      <c r="G10" s="160"/>
    </row>
    <row r="11" spans="1:7" x14ac:dyDescent="0.2">
      <c r="A11" s="163">
        <v>2212</v>
      </c>
      <c r="B11" s="164">
        <v>63</v>
      </c>
      <c r="C11" s="221" t="s">
        <v>627</v>
      </c>
      <c r="D11" s="207">
        <v>12000</v>
      </c>
      <c r="E11" s="207">
        <v>13328</v>
      </c>
      <c r="F11" s="207">
        <f>SUM(F41)</f>
        <v>40450</v>
      </c>
      <c r="G11" s="160">
        <f t="shared" ref="G11:G18" si="0">F11/D11*100</f>
        <v>337.08333333333331</v>
      </c>
    </row>
    <row r="12" spans="1:7" x14ac:dyDescent="0.2">
      <c r="A12" s="163">
        <v>2219</v>
      </c>
      <c r="B12" s="164">
        <v>63</v>
      </c>
      <c r="C12" s="221" t="s">
        <v>627</v>
      </c>
      <c r="D12" s="207">
        <v>13000</v>
      </c>
      <c r="E12" s="207">
        <v>12212</v>
      </c>
      <c r="F12" s="207">
        <f>SUM(F70)</f>
        <v>7000</v>
      </c>
      <c r="G12" s="160">
        <f t="shared" si="0"/>
        <v>53.846153846153847</v>
      </c>
    </row>
    <row r="13" spans="1:7" x14ac:dyDescent="0.2">
      <c r="A13" s="163">
        <v>2223</v>
      </c>
      <c r="B13" s="164">
        <v>51</v>
      </c>
      <c r="C13" s="221" t="s">
        <v>8</v>
      </c>
      <c r="D13" s="207">
        <v>300</v>
      </c>
      <c r="E13" s="207">
        <v>431</v>
      </c>
      <c r="F13" s="207">
        <f>SUM(F78)</f>
        <v>500</v>
      </c>
      <c r="G13" s="160">
        <f t="shared" si="0"/>
        <v>166.66666666666669</v>
      </c>
    </row>
    <row r="14" spans="1:7" ht="28.5" x14ac:dyDescent="0.2">
      <c r="A14" s="163">
        <v>2223</v>
      </c>
      <c r="B14" s="164">
        <v>53</v>
      </c>
      <c r="C14" s="338" t="s">
        <v>10</v>
      </c>
      <c r="D14" s="207">
        <v>800</v>
      </c>
      <c r="E14" s="207">
        <v>800</v>
      </c>
      <c r="F14" s="207">
        <f>SUM(F87)</f>
        <v>1000</v>
      </c>
      <c r="G14" s="160">
        <f t="shared" si="0"/>
        <v>125</v>
      </c>
    </row>
    <row r="15" spans="1:7" x14ac:dyDescent="0.2">
      <c r="A15" s="163">
        <v>2299</v>
      </c>
      <c r="B15" s="164">
        <v>51</v>
      </c>
      <c r="C15" s="221" t="s">
        <v>8</v>
      </c>
      <c r="D15" s="207">
        <v>400</v>
      </c>
      <c r="E15" s="207">
        <v>400</v>
      </c>
      <c r="F15" s="207">
        <f>SUM(F93)</f>
        <v>200</v>
      </c>
      <c r="G15" s="160">
        <f t="shared" si="0"/>
        <v>50</v>
      </c>
    </row>
    <row r="16" spans="1:7" x14ac:dyDescent="0.2">
      <c r="A16" s="163">
        <v>2299</v>
      </c>
      <c r="B16" s="164">
        <v>61</v>
      </c>
      <c r="C16" s="221" t="s">
        <v>81</v>
      </c>
      <c r="D16" s="207">
        <v>4000</v>
      </c>
      <c r="E16" s="207">
        <v>4000</v>
      </c>
      <c r="F16" s="207">
        <f>F99</f>
        <v>3200</v>
      </c>
      <c r="G16" s="160">
        <f t="shared" si="0"/>
        <v>80</v>
      </c>
    </row>
    <row r="17" spans="1:8" ht="15" thickBot="1" x14ac:dyDescent="0.25">
      <c r="A17" s="163">
        <v>6172</v>
      </c>
      <c r="B17" s="24">
        <v>51</v>
      </c>
      <c r="C17" s="221" t="s">
        <v>8</v>
      </c>
      <c r="D17" s="159">
        <v>20</v>
      </c>
      <c r="E17" s="159">
        <v>20</v>
      </c>
      <c r="F17" s="159">
        <f>SUM(F109)</f>
        <v>20</v>
      </c>
      <c r="G17" s="160">
        <f t="shared" si="0"/>
        <v>100</v>
      </c>
    </row>
    <row r="18" spans="1:8" s="16" customFormat="1" ht="16.5" thickTop="1" thickBot="1" x14ac:dyDescent="0.3">
      <c r="A18" s="513" t="s">
        <v>9</v>
      </c>
      <c r="B18" s="514"/>
      <c r="C18" s="515"/>
      <c r="D18" s="48">
        <f>SUM(D9:D17)</f>
        <v>30620</v>
      </c>
      <c r="E18" s="48">
        <f>SUM(E9:E17)</f>
        <v>45084</v>
      </c>
      <c r="F18" s="48">
        <f>SUM(F9:F17)</f>
        <v>52470</v>
      </c>
      <c r="G18" s="49">
        <f t="shared" si="0"/>
        <v>171.35858915741346</v>
      </c>
    </row>
    <row r="19" spans="1:8" ht="15" thickTop="1" x14ac:dyDescent="0.2"/>
    <row r="20" spans="1:8" s="398" customFormat="1" ht="14.25" customHeight="1" thickBot="1" x14ac:dyDescent="0.3">
      <c r="A20" s="62" t="s">
        <v>852</v>
      </c>
      <c r="B20" s="62"/>
      <c r="C20" s="62"/>
      <c r="D20" s="389"/>
      <c r="E20" s="389"/>
      <c r="F20" s="389"/>
      <c r="G20" s="157" t="s">
        <v>6</v>
      </c>
    </row>
    <row r="21" spans="1:8" s="388" customFormat="1" ht="41.25" customHeight="1" thickTop="1" thickBot="1" x14ac:dyDescent="0.3">
      <c r="A21" s="418"/>
      <c r="B21" s="419"/>
      <c r="C21" s="420"/>
      <c r="D21" s="42" t="s">
        <v>289</v>
      </c>
      <c r="E21" s="42" t="s">
        <v>290</v>
      </c>
      <c r="F21" s="42" t="s">
        <v>291</v>
      </c>
      <c r="G21" s="43" t="s">
        <v>5</v>
      </c>
    </row>
    <row r="22" spans="1:8" s="388" customFormat="1" ht="12" customHeight="1" thickTop="1" thickBot="1" x14ac:dyDescent="0.3">
      <c r="A22" s="517">
        <v>1</v>
      </c>
      <c r="B22" s="518"/>
      <c r="C22" s="519"/>
      <c r="D22" s="390">
        <v>2</v>
      </c>
      <c r="E22" s="390">
        <v>3</v>
      </c>
      <c r="F22" s="390">
        <v>4</v>
      </c>
      <c r="G22" s="391" t="s">
        <v>855</v>
      </c>
    </row>
    <row r="23" spans="1:8" s="388" customFormat="1" ht="17.100000000000001" customHeight="1" thickTop="1" x14ac:dyDescent="0.25">
      <c r="A23" s="438" t="s">
        <v>853</v>
      </c>
      <c r="B23" s="385"/>
      <c r="C23" s="396"/>
      <c r="D23" s="397">
        <f>SUM(D9,D13,D15,D17)</f>
        <v>820</v>
      </c>
      <c r="E23" s="397">
        <f t="shared" ref="E23:F23" si="1">SUM(E9,E13,E15,E17)</f>
        <v>951</v>
      </c>
      <c r="F23" s="397">
        <f t="shared" si="1"/>
        <v>820</v>
      </c>
      <c r="G23" s="7">
        <f>F23/D23*100</f>
        <v>100</v>
      </c>
    </row>
    <row r="24" spans="1:8" s="388" customFormat="1" ht="17.100000000000001" customHeight="1" thickBot="1" x14ac:dyDescent="0.3">
      <c r="A24" s="439" t="s">
        <v>854</v>
      </c>
      <c r="B24" s="62"/>
      <c r="C24" s="394"/>
      <c r="D24" s="93">
        <f>SUM(D10:D12,D14,D16)</f>
        <v>29800</v>
      </c>
      <c r="E24" s="93">
        <f t="shared" ref="E24" si="2">SUM(E10:E12,E14,E16)</f>
        <v>44133</v>
      </c>
      <c r="F24" s="93">
        <f>SUM(F10:F12,F14,F16)</f>
        <v>51650</v>
      </c>
      <c r="G24" s="160">
        <f>F24/D24*100</f>
        <v>173.3221476510067</v>
      </c>
    </row>
    <row r="25" spans="1:8" s="388" customFormat="1" ht="22.5" customHeight="1" thickTop="1" thickBot="1" x14ac:dyDescent="0.3">
      <c r="A25" s="418" t="s">
        <v>120</v>
      </c>
      <c r="B25" s="419"/>
      <c r="C25" s="420"/>
      <c r="D25" s="48">
        <f>SUM(D23:D24)</f>
        <v>30620</v>
      </c>
      <c r="E25" s="48">
        <f t="shared" ref="E25:F25" si="3">SUM(E23:E24)</f>
        <v>45084</v>
      </c>
      <c r="F25" s="48">
        <f t="shared" si="3"/>
        <v>52470</v>
      </c>
      <c r="G25" s="49">
        <f>F25/D25*100</f>
        <v>171.35858915741346</v>
      </c>
    </row>
    <row r="26" spans="1:8" ht="15" thickTop="1" x14ac:dyDescent="0.2">
      <c r="A26" s="531"/>
      <c r="B26" s="531"/>
      <c r="C26" s="531"/>
      <c r="D26" s="531"/>
      <c r="E26" s="531"/>
      <c r="F26" s="531"/>
      <c r="G26" s="531"/>
    </row>
    <row r="28" spans="1:8" ht="15" x14ac:dyDescent="0.25">
      <c r="A28" s="166" t="s">
        <v>13</v>
      </c>
    </row>
    <row r="29" spans="1:8" ht="17.25" customHeight="1" thickBot="1" x14ac:dyDescent="0.3">
      <c r="A29" s="170" t="s">
        <v>203</v>
      </c>
      <c r="B29" s="171"/>
      <c r="C29" s="172"/>
      <c r="D29" s="173"/>
      <c r="E29" s="173"/>
      <c r="F29" s="507">
        <f>SUM(F30)</f>
        <v>100</v>
      </c>
      <c r="G29" s="507"/>
      <c r="H29" s="50"/>
    </row>
    <row r="30" spans="1:8" ht="17.25" customHeight="1" thickTop="1" x14ac:dyDescent="0.25">
      <c r="A30" s="217" t="s">
        <v>21</v>
      </c>
      <c r="B30" s="68"/>
      <c r="C30" s="34"/>
      <c r="D30" s="33"/>
      <c r="E30" s="33"/>
      <c r="F30" s="498">
        <v>100</v>
      </c>
      <c r="G30" s="499"/>
      <c r="H30" s="50"/>
    </row>
    <row r="31" spans="1:8" x14ac:dyDescent="0.2">
      <c r="A31" s="595" t="s">
        <v>350</v>
      </c>
      <c r="B31" s="596"/>
      <c r="C31" s="596"/>
      <c r="D31" s="596"/>
      <c r="E31" s="596"/>
      <c r="F31" s="596"/>
      <c r="G31" s="596"/>
    </row>
    <row r="32" spans="1:8" x14ac:dyDescent="0.2">
      <c r="A32" s="567"/>
      <c r="B32" s="567"/>
      <c r="C32" s="567"/>
      <c r="D32" s="567"/>
      <c r="E32" s="567"/>
      <c r="F32" s="567"/>
      <c r="G32" s="567"/>
    </row>
    <row r="33" spans="1:8" x14ac:dyDescent="0.2">
      <c r="A33" s="567"/>
      <c r="B33" s="567"/>
      <c r="C33" s="567"/>
      <c r="D33" s="567"/>
      <c r="E33" s="567"/>
      <c r="F33" s="567"/>
      <c r="G33" s="567"/>
    </row>
    <row r="34" spans="1:8" x14ac:dyDescent="0.2">
      <c r="A34" s="567"/>
      <c r="B34" s="567"/>
      <c r="C34" s="567"/>
      <c r="D34" s="567"/>
      <c r="E34" s="567"/>
      <c r="F34" s="567"/>
      <c r="G34" s="567"/>
    </row>
    <row r="35" spans="1:8" x14ac:dyDescent="0.2">
      <c r="A35" s="567"/>
      <c r="B35" s="567"/>
      <c r="C35" s="567"/>
      <c r="D35" s="567"/>
      <c r="E35" s="567"/>
      <c r="F35" s="567"/>
      <c r="G35" s="567"/>
    </row>
    <row r="36" spans="1:8" x14ac:dyDescent="0.2">
      <c r="A36" s="567"/>
      <c r="B36" s="567"/>
      <c r="C36" s="567"/>
      <c r="D36" s="567"/>
      <c r="E36" s="567"/>
      <c r="F36" s="567"/>
      <c r="G36" s="567"/>
    </row>
    <row r="37" spans="1:8" x14ac:dyDescent="0.2">
      <c r="A37" s="567"/>
      <c r="B37" s="567"/>
      <c r="C37" s="567"/>
      <c r="D37" s="567"/>
      <c r="E37" s="567"/>
      <c r="F37" s="567"/>
      <c r="G37" s="567"/>
    </row>
    <row r="38" spans="1:8" x14ac:dyDescent="0.2">
      <c r="A38" s="567"/>
      <c r="B38" s="567"/>
      <c r="C38" s="567"/>
      <c r="D38" s="567"/>
      <c r="E38" s="567"/>
      <c r="F38" s="567"/>
      <c r="G38" s="567"/>
    </row>
    <row r="39" spans="1:8" x14ac:dyDescent="0.2">
      <c r="A39" s="567"/>
      <c r="B39" s="567"/>
      <c r="C39" s="567"/>
      <c r="D39" s="567"/>
      <c r="E39" s="567"/>
      <c r="F39" s="567"/>
      <c r="G39" s="567"/>
    </row>
    <row r="40" spans="1:8" ht="15" x14ac:dyDescent="0.25">
      <c r="A40" s="204"/>
      <c r="B40" s="204"/>
      <c r="C40" s="204"/>
      <c r="D40" s="204"/>
      <c r="E40" s="204"/>
      <c r="F40" s="204"/>
      <c r="G40" s="204"/>
    </row>
    <row r="41" spans="1:8" ht="17.25" customHeight="1" thickBot="1" x14ac:dyDescent="0.3">
      <c r="A41" s="170" t="s">
        <v>643</v>
      </c>
      <c r="B41" s="171"/>
      <c r="C41" s="172"/>
      <c r="D41" s="173"/>
      <c r="E41" s="173"/>
      <c r="F41" s="507">
        <f>SUM(F42)</f>
        <v>40450</v>
      </c>
      <c r="G41" s="507"/>
      <c r="H41" s="50"/>
    </row>
    <row r="42" spans="1:8" ht="17.25" customHeight="1" thickTop="1" x14ac:dyDescent="0.25">
      <c r="A42" s="217" t="s">
        <v>644</v>
      </c>
      <c r="B42" s="68"/>
      <c r="C42" s="34"/>
      <c r="D42" s="33"/>
      <c r="E42" s="33"/>
      <c r="F42" s="498">
        <f>SUM(F43,F46,F51,F57,F63)</f>
        <v>40450</v>
      </c>
      <c r="G42" s="499"/>
      <c r="H42" s="50"/>
    </row>
    <row r="43" spans="1:8" ht="15" x14ac:dyDescent="0.25">
      <c r="A43" s="332" t="s">
        <v>645</v>
      </c>
      <c r="F43" s="568">
        <v>8150</v>
      </c>
      <c r="G43" s="569"/>
    </row>
    <row r="44" spans="1:8" x14ac:dyDescent="0.2">
      <c r="A44" s="546" t="s">
        <v>646</v>
      </c>
      <c r="B44" s="546"/>
      <c r="C44" s="546"/>
      <c r="D44" s="546"/>
      <c r="E44" s="546"/>
      <c r="F44" s="546"/>
      <c r="G44" s="546"/>
    </row>
    <row r="45" spans="1:8" ht="15" x14ac:dyDescent="0.25">
      <c r="A45" s="326"/>
      <c r="B45" s="326"/>
      <c r="C45" s="326"/>
      <c r="D45" s="326"/>
      <c r="E45" s="326"/>
      <c r="F45" s="326"/>
      <c r="G45" s="326"/>
    </row>
    <row r="46" spans="1:8" ht="15" x14ac:dyDescent="0.25">
      <c r="A46" s="332" t="s">
        <v>647</v>
      </c>
      <c r="F46" s="568">
        <v>5200</v>
      </c>
      <c r="G46" s="569"/>
    </row>
    <row r="47" spans="1:8" ht="14.25" customHeight="1" x14ac:dyDescent="0.2">
      <c r="A47" s="495" t="s">
        <v>941</v>
      </c>
      <c r="B47" s="495"/>
      <c r="C47" s="495"/>
      <c r="D47" s="495"/>
      <c r="E47" s="495"/>
      <c r="F47" s="495"/>
      <c r="G47" s="495"/>
    </row>
    <row r="48" spans="1:8" ht="15" customHeight="1" x14ac:dyDescent="0.2">
      <c r="A48" s="495"/>
      <c r="B48" s="495"/>
      <c r="C48" s="495"/>
      <c r="D48" s="495"/>
      <c r="E48" s="495"/>
      <c r="F48" s="495"/>
      <c r="G48" s="495"/>
    </row>
    <row r="49" spans="1:7" ht="15" customHeight="1" x14ac:dyDescent="0.2">
      <c r="A49" s="495"/>
      <c r="B49" s="495"/>
      <c r="C49" s="495"/>
      <c r="D49" s="495"/>
      <c r="E49" s="495"/>
      <c r="F49" s="495"/>
      <c r="G49" s="495"/>
    </row>
    <row r="50" spans="1:7" ht="15" x14ac:dyDescent="0.25">
      <c r="A50" s="326"/>
      <c r="B50" s="326"/>
      <c r="C50" s="326"/>
      <c r="D50" s="326"/>
      <c r="E50" s="326"/>
      <c r="F50" s="326"/>
      <c r="G50" s="326"/>
    </row>
    <row r="51" spans="1:7" ht="15" x14ac:dyDescent="0.25">
      <c r="A51" s="332" t="s">
        <v>648</v>
      </c>
      <c r="F51" s="568">
        <v>13100</v>
      </c>
      <c r="G51" s="569"/>
    </row>
    <row r="52" spans="1:7" ht="14.25" customHeight="1" x14ac:dyDescent="0.2">
      <c r="A52" s="495" t="s">
        <v>889</v>
      </c>
      <c r="B52" s="495"/>
      <c r="C52" s="495"/>
      <c r="D52" s="495"/>
      <c r="E52" s="495"/>
      <c r="F52" s="495"/>
      <c r="G52" s="495"/>
    </row>
    <row r="53" spans="1:7" ht="15" customHeight="1" x14ac:dyDescent="0.2">
      <c r="A53" s="495"/>
      <c r="B53" s="495"/>
      <c r="C53" s="495"/>
      <c r="D53" s="495"/>
      <c r="E53" s="495"/>
      <c r="F53" s="495"/>
      <c r="G53" s="495"/>
    </row>
    <row r="54" spans="1:7" ht="15" customHeight="1" x14ac:dyDescent="0.2">
      <c r="A54" s="495"/>
      <c r="B54" s="495"/>
      <c r="C54" s="495"/>
      <c r="D54" s="495"/>
      <c r="E54" s="495"/>
      <c r="F54" s="495"/>
      <c r="G54" s="495"/>
    </row>
    <row r="55" spans="1:7" ht="15" customHeight="1" x14ac:dyDescent="0.2">
      <c r="A55" s="495"/>
      <c r="B55" s="495"/>
      <c r="C55" s="495"/>
      <c r="D55" s="495"/>
      <c r="E55" s="495"/>
      <c r="F55" s="495"/>
      <c r="G55" s="495"/>
    </row>
    <row r="56" spans="1:7" ht="15" x14ac:dyDescent="0.25">
      <c r="A56" s="326"/>
      <c r="B56" s="326"/>
      <c r="C56" s="326"/>
      <c r="D56" s="326"/>
      <c r="E56" s="326"/>
      <c r="F56" s="326"/>
      <c r="G56" s="326"/>
    </row>
    <row r="57" spans="1:7" ht="15" x14ac:dyDescent="0.25">
      <c r="A57" s="332" t="s">
        <v>652</v>
      </c>
      <c r="F57" s="568">
        <v>7000</v>
      </c>
      <c r="G57" s="569"/>
    </row>
    <row r="58" spans="1:7" ht="14.25" customHeight="1" x14ac:dyDescent="0.2">
      <c r="A58" s="495" t="s">
        <v>650</v>
      </c>
      <c r="B58" s="495"/>
      <c r="C58" s="495"/>
      <c r="D58" s="495"/>
      <c r="E58" s="495"/>
      <c r="F58" s="495"/>
      <c r="G58" s="495"/>
    </row>
    <row r="59" spans="1:7" ht="15" customHeight="1" x14ac:dyDescent="0.2">
      <c r="A59" s="495"/>
      <c r="B59" s="495"/>
      <c r="C59" s="495"/>
      <c r="D59" s="495"/>
      <c r="E59" s="495"/>
      <c r="F59" s="495"/>
      <c r="G59" s="495"/>
    </row>
    <row r="60" spans="1:7" ht="15" customHeight="1" x14ac:dyDescent="0.2">
      <c r="A60" s="495"/>
      <c r="B60" s="495"/>
      <c r="C60" s="495"/>
      <c r="D60" s="495"/>
      <c r="E60" s="495"/>
      <c r="F60" s="495"/>
      <c r="G60" s="495"/>
    </row>
    <row r="61" spans="1:7" ht="15" customHeight="1" x14ac:dyDescent="0.2">
      <c r="A61" s="495"/>
      <c r="B61" s="495"/>
      <c r="C61" s="495"/>
      <c r="D61" s="495"/>
      <c r="E61" s="495"/>
      <c r="F61" s="495"/>
      <c r="G61" s="495"/>
    </row>
    <row r="62" spans="1:7" ht="15" x14ac:dyDescent="0.25">
      <c r="A62" s="326"/>
      <c r="B62" s="326"/>
      <c r="C62" s="326"/>
      <c r="D62" s="326"/>
      <c r="E62" s="326"/>
      <c r="F62" s="326"/>
      <c r="G62" s="326"/>
    </row>
    <row r="63" spans="1:7" ht="15" x14ac:dyDescent="0.25">
      <c r="A63" s="332" t="s">
        <v>653</v>
      </c>
      <c r="F63" s="568">
        <v>7000</v>
      </c>
      <c r="G63" s="569"/>
    </row>
    <row r="64" spans="1:7" ht="14.25" customHeight="1" x14ac:dyDescent="0.2">
      <c r="A64" s="495" t="s">
        <v>654</v>
      </c>
      <c r="B64" s="495"/>
      <c r="C64" s="495"/>
      <c r="D64" s="495"/>
      <c r="E64" s="495"/>
      <c r="F64" s="495"/>
      <c r="G64" s="495"/>
    </row>
    <row r="65" spans="1:8" ht="15" customHeight="1" x14ac:dyDescent="0.2">
      <c r="A65" s="495"/>
      <c r="B65" s="495"/>
      <c r="C65" s="495"/>
      <c r="D65" s="495"/>
      <c r="E65" s="495"/>
      <c r="F65" s="495"/>
      <c r="G65" s="495"/>
    </row>
    <row r="66" spans="1:8" ht="15" customHeight="1" x14ac:dyDescent="0.2">
      <c r="A66" s="495"/>
      <c r="B66" s="495"/>
      <c r="C66" s="495"/>
      <c r="D66" s="495"/>
      <c r="E66" s="495"/>
      <c r="F66" s="495"/>
      <c r="G66" s="495"/>
    </row>
    <row r="67" spans="1:8" ht="15" customHeight="1" x14ac:dyDescent="0.2">
      <c r="A67" s="495"/>
      <c r="B67" s="495"/>
      <c r="C67" s="495"/>
      <c r="D67" s="495"/>
      <c r="E67" s="495"/>
      <c r="F67" s="495"/>
      <c r="G67" s="495"/>
    </row>
    <row r="68" spans="1:8" ht="15" customHeight="1" x14ac:dyDescent="0.2">
      <c r="A68" s="495"/>
      <c r="B68" s="495"/>
      <c r="C68" s="495"/>
      <c r="D68" s="495"/>
      <c r="E68" s="495"/>
      <c r="F68" s="495"/>
      <c r="G68" s="495"/>
    </row>
    <row r="69" spans="1:8" ht="15" x14ac:dyDescent="0.25">
      <c r="A69" s="326"/>
      <c r="B69" s="326"/>
      <c r="C69" s="326"/>
      <c r="D69" s="326"/>
      <c r="E69" s="326"/>
      <c r="F69" s="326"/>
      <c r="G69" s="326"/>
    </row>
    <row r="70" spans="1:8" ht="17.25" customHeight="1" thickBot="1" x14ac:dyDescent="0.3">
      <c r="A70" s="170" t="s">
        <v>649</v>
      </c>
      <c r="B70" s="171"/>
      <c r="C70" s="172"/>
      <c r="D70" s="173"/>
      <c r="E70" s="173"/>
      <c r="F70" s="507">
        <f>SUM(F71)</f>
        <v>7000</v>
      </c>
      <c r="G70" s="507"/>
      <c r="H70" s="50"/>
    </row>
    <row r="71" spans="1:8" ht="17.25" customHeight="1" thickTop="1" x14ac:dyDescent="0.25">
      <c r="A71" s="217" t="s">
        <v>644</v>
      </c>
      <c r="B71" s="68"/>
      <c r="C71" s="34"/>
      <c r="D71" s="33"/>
      <c r="E71" s="33"/>
      <c r="F71" s="498">
        <v>7000</v>
      </c>
      <c r="G71" s="499"/>
      <c r="H71" s="50"/>
    </row>
    <row r="72" spans="1:8" ht="17.25" customHeight="1" x14ac:dyDescent="0.25">
      <c r="A72" s="329" t="s">
        <v>651</v>
      </c>
      <c r="B72" s="68"/>
      <c r="C72" s="34"/>
      <c r="D72" s="33"/>
      <c r="E72" s="33"/>
      <c r="F72" s="324"/>
      <c r="G72" s="325"/>
      <c r="H72" s="50"/>
    </row>
    <row r="73" spans="1:8" x14ac:dyDescent="0.2">
      <c r="A73" s="495" t="s">
        <v>650</v>
      </c>
      <c r="B73" s="496"/>
      <c r="C73" s="496"/>
      <c r="D73" s="496"/>
      <c r="E73" s="496"/>
      <c r="F73" s="496"/>
      <c r="G73" s="496"/>
    </row>
    <row r="74" spans="1:8" x14ac:dyDescent="0.2">
      <c r="A74" s="496"/>
      <c r="B74" s="496"/>
      <c r="C74" s="496"/>
      <c r="D74" s="496"/>
      <c r="E74" s="496"/>
      <c r="F74" s="496"/>
      <c r="G74" s="496"/>
    </row>
    <row r="75" spans="1:8" x14ac:dyDescent="0.2">
      <c r="A75" s="496"/>
      <c r="B75" s="496"/>
      <c r="C75" s="496"/>
      <c r="D75" s="496"/>
      <c r="E75" s="496"/>
      <c r="F75" s="496"/>
      <c r="G75" s="496"/>
    </row>
    <row r="76" spans="1:8" x14ac:dyDescent="0.2">
      <c r="A76" s="496"/>
      <c r="B76" s="496"/>
      <c r="C76" s="496"/>
      <c r="D76" s="496"/>
      <c r="E76" s="496"/>
      <c r="F76" s="496"/>
      <c r="G76" s="496"/>
    </row>
    <row r="77" spans="1:8" ht="15" x14ac:dyDescent="0.25">
      <c r="A77" s="326"/>
      <c r="B77" s="326"/>
      <c r="C77" s="326"/>
      <c r="D77" s="326"/>
      <c r="E77" s="326"/>
      <c r="F77" s="326"/>
      <c r="G77" s="326"/>
    </row>
    <row r="78" spans="1:8" ht="17.25" customHeight="1" thickBot="1" x14ac:dyDescent="0.3">
      <c r="A78" s="170" t="s">
        <v>204</v>
      </c>
      <c r="B78" s="171"/>
      <c r="C78" s="172"/>
      <c r="D78" s="173"/>
      <c r="E78" s="173"/>
      <c r="F78" s="507">
        <f>SUM(F79,F83)</f>
        <v>500</v>
      </c>
      <c r="G78" s="507"/>
      <c r="H78" s="50"/>
    </row>
    <row r="79" spans="1:8" ht="15.75" thickTop="1" x14ac:dyDescent="0.25">
      <c r="A79" s="165" t="s">
        <v>19</v>
      </c>
      <c r="F79" s="498">
        <v>80</v>
      </c>
      <c r="G79" s="499"/>
    </row>
    <row r="80" spans="1:8" x14ac:dyDescent="0.2">
      <c r="A80" s="566" t="s">
        <v>351</v>
      </c>
      <c r="B80" s="567"/>
      <c r="C80" s="567"/>
      <c r="D80" s="567"/>
      <c r="E80" s="567"/>
      <c r="F80" s="567"/>
      <c r="G80" s="567"/>
    </row>
    <row r="81" spans="1:8" x14ac:dyDescent="0.2">
      <c r="A81" s="567"/>
      <c r="B81" s="567"/>
      <c r="C81" s="567"/>
      <c r="D81" s="567"/>
      <c r="E81" s="567"/>
      <c r="F81" s="567"/>
      <c r="G81" s="567"/>
    </row>
    <row r="82" spans="1:8" ht="15" x14ac:dyDescent="0.2">
      <c r="A82" s="242"/>
      <c r="B82" s="242"/>
      <c r="C82" s="242"/>
      <c r="D82" s="242"/>
      <c r="E82" s="242"/>
      <c r="F82" s="242"/>
      <c r="G82" s="242"/>
    </row>
    <row r="83" spans="1:8" ht="15" x14ac:dyDescent="0.25">
      <c r="A83" s="165" t="s">
        <v>74</v>
      </c>
      <c r="F83" s="498">
        <v>420</v>
      </c>
      <c r="G83" s="499"/>
    </row>
    <row r="84" spans="1:8" x14ac:dyDescent="0.2">
      <c r="A84" s="566" t="s">
        <v>352</v>
      </c>
      <c r="B84" s="567"/>
      <c r="C84" s="567"/>
      <c r="D84" s="567"/>
      <c r="E84" s="567"/>
      <c r="F84" s="567"/>
      <c r="G84" s="567"/>
    </row>
    <row r="85" spans="1:8" x14ac:dyDescent="0.2">
      <c r="A85" s="567"/>
      <c r="B85" s="567"/>
      <c r="C85" s="567"/>
      <c r="D85" s="567"/>
      <c r="E85" s="567"/>
      <c r="F85" s="567"/>
      <c r="G85" s="567"/>
    </row>
    <row r="86" spans="1:8" ht="15" x14ac:dyDescent="0.25">
      <c r="A86" s="204"/>
      <c r="B86" s="204"/>
      <c r="C86" s="204"/>
      <c r="D86" s="204"/>
      <c r="E86" s="204"/>
      <c r="F86" s="204"/>
      <c r="G86" s="204"/>
    </row>
    <row r="87" spans="1:8" ht="30.75" customHeight="1" thickBot="1" x14ac:dyDescent="0.3">
      <c r="A87" s="520" t="s">
        <v>640</v>
      </c>
      <c r="B87" s="521"/>
      <c r="C87" s="521"/>
      <c r="D87" s="521"/>
      <c r="E87" s="521"/>
      <c r="F87" s="507">
        <f>SUM(F88)</f>
        <v>1000</v>
      </c>
      <c r="G87" s="507"/>
      <c r="H87" s="50"/>
    </row>
    <row r="88" spans="1:8" ht="14.25" customHeight="1" thickTop="1" x14ac:dyDescent="0.25">
      <c r="A88" s="333" t="s">
        <v>641</v>
      </c>
      <c r="F88" s="498">
        <v>1000</v>
      </c>
      <c r="G88" s="499"/>
    </row>
    <row r="89" spans="1:8" ht="14.25" customHeight="1" x14ac:dyDescent="0.2">
      <c r="A89" s="566" t="s">
        <v>642</v>
      </c>
      <c r="B89" s="567"/>
      <c r="C89" s="567"/>
      <c r="D89" s="567"/>
      <c r="E89" s="567"/>
      <c r="F89" s="567"/>
      <c r="G89" s="567"/>
    </row>
    <row r="90" spans="1:8" ht="14.25" customHeight="1" x14ac:dyDescent="0.2">
      <c r="A90" s="567"/>
      <c r="B90" s="567"/>
      <c r="C90" s="567"/>
      <c r="D90" s="567"/>
      <c r="E90" s="567"/>
      <c r="F90" s="567"/>
      <c r="G90" s="567"/>
    </row>
    <row r="91" spans="1:8" ht="14.25" customHeight="1" x14ac:dyDescent="0.2">
      <c r="A91" s="567"/>
      <c r="B91" s="567"/>
      <c r="C91" s="567"/>
      <c r="D91" s="567"/>
      <c r="E91" s="567"/>
      <c r="F91" s="567"/>
      <c r="G91" s="567"/>
    </row>
    <row r="92" spans="1:8" ht="15" x14ac:dyDescent="0.25">
      <c r="A92" s="326"/>
      <c r="B92" s="326"/>
      <c r="C92" s="326"/>
      <c r="D92" s="326"/>
      <c r="E92" s="326"/>
      <c r="F92" s="326"/>
      <c r="G92" s="326"/>
    </row>
    <row r="93" spans="1:8" ht="17.25" customHeight="1" thickBot="1" x14ac:dyDescent="0.3">
      <c r="A93" s="170" t="s">
        <v>205</v>
      </c>
      <c r="B93" s="171"/>
      <c r="C93" s="172"/>
      <c r="D93" s="173"/>
      <c r="E93" s="173"/>
      <c r="F93" s="507">
        <f>SUM(F94)</f>
        <v>200</v>
      </c>
      <c r="G93" s="507"/>
      <c r="H93" s="50"/>
    </row>
    <row r="94" spans="1:8" ht="15.75" thickTop="1" x14ac:dyDescent="0.25">
      <c r="A94" s="165" t="s">
        <v>19</v>
      </c>
      <c r="F94" s="498">
        <v>200</v>
      </c>
      <c r="G94" s="499"/>
    </row>
    <row r="95" spans="1:8" x14ac:dyDescent="0.2">
      <c r="A95" s="495" t="s">
        <v>353</v>
      </c>
      <c r="B95" s="496"/>
      <c r="C95" s="496"/>
      <c r="D95" s="496"/>
      <c r="E95" s="496"/>
      <c r="F95" s="496"/>
      <c r="G95" s="496"/>
    </row>
    <row r="96" spans="1:8" x14ac:dyDescent="0.2">
      <c r="A96" s="496"/>
      <c r="B96" s="496"/>
      <c r="C96" s="496"/>
      <c r="D96" s="496"/>
      <c r="E96" s="496"/>
      <c r="F96" s="496"/>
      <c r="G96" s="496"/>
    </row>
    <row r="97" spans="1:8" x14ac:dyDescent="0.2">
      <c r="A97" s="496"/>
      <c r="B97" s="496"/>
      <c r="C97" s="496"/>
      <c r="D97" s="496"/>
      <c r="E97" s="496"/>
      <c r="F97" s="496"/>
      <c r="G97" s="496"/>
    </row>
    <row r="98" spans="1:8" ht="15" x14ac:dyDescent="0.25">
      <c r="A98" s="357"/>
      <c r="B98" s="357"/>
      <c r="C98" s="357"/>
      <c r="D98" s="357"/>
      <c r="E98" s="357"/>
      <c r="F98" s="357"/>
      <c r="G98" s="357"/>
    </row>
    <row r="99" spans="1:8" ht="15.75" thickBot="1" x14ac:dyDescent="0.3">
      <c r="A99" s="170" t="s">
        <v>828</v>
      </c>
      <c r="B99" s="171"/>
      <c r="C99" s="172"/>
      <c r="D99" s="173"/>
      <c r="E99" s="173"/>
      <c r="F99" s="507">
        <f>SUM(F100)</f>
        <v>3200</v>
      </c>
      <c r="G99" s="507"/>
    </row>
    <row r="100" spans="1:8" ht="15.75" thickTop="1" x14ac:dyDescent="0.25">
      <c r="A100" s="217" t="s">
        <v>829</v>
      </c>
      <c r="B100" s="357"/>
      <c r="C100" s="357"/>
      <c r="D100" s="357"/>
      <c r="E100" s="357"/>
      <c r="F100" s="498">
        <v>3200</v>
      </c>
      <c r="G100" s="499"/>
    </row>
    <row r="101" spans="1:8" ht="17.25" customHeight="1" x14ac:dyDescent="0.25">
      <c r="A101" s="360" t="s">
        <v>718</v>
      </c>
      <c r="B101" s="68"/>
      <c r="C101" s="34"/>
      <c r="D101" s="33"/>
      <c r="E101" s="33"/>
      <c r="F101" s="358"/>
      <c r="G101" s="359"/>
      <c r="H101" s="50"/>
    </row>
    <row r="102" spans="1:8" ht="14.25" customHeight="1" x14ac:dyDescent="0.2">
      <c r="A102" s="495" t="s">
        <v>719</v>
      </c>
      <c r="B102" s="495"/>
      <c r="C102" s="495"/>
      <c r="D102" s="495"/>
      <c r="E102" s="495"/>
      <c r="F102" s="495"/>
      <c r="G102" s="495"/>
    </row>
    <row r="103" spans="1:8" x14ac:dyDescent="0.2">
      <c r="A103" s="495"/>
      <c r="B103" s="495"/>
      <c r="C103" s="495"/>
      <c r="D103" s="495"/>
      <c r="E103" s="495"/>
      <c r="F103" s="495"/>
      <c r="G103" s="495"/>
    </row>
    <row r="104" spans="1:8" x14ac:dyDescent="0.2">
      <c r="A104" s="495"/>
      <c r="B104" s="495"/>
      <c r="C104" s="495"/>
      <c r="D104" s="495"/>
      <c r="E104" s="495"/>
      <c r="F104" s="495"/>
      <c r="G104" s="495"/>
    </row>
    <row r="105" spans="1:8" x14ac:dyDescent="0.2">
      <c r="A105" s="495"/>
      <c r="B105" s="495"/>
      <c r="C105" s="495"/>
      <c r="D105" s="495"/>
      <c r="E105" s="495"/>
      <c r="F105" s="495"/>
      <c r="G105" s="495"/>
    </row>
    <row r="106" spans="1:8" x14ac:dyDescent="0.2">
      <c r="A106" s="495"/>
      <c r="B106" s="495"/>
      <c r="C106" s="495"/>
      <c r="D106" s="495"/>
      <c r="E106" s="495"/>
      <c r="F106" s="495"/>
      <c r="G106" s="495"/>
    </row>
    <row r="107" spans="1:8" x14ac:dyDescent="0.2">
      <c r="A107" s="495"/>
      <c r="B107" s="495"/>
      <c r="C107" s="495"/>
      <c r="D107" s="495"/>
      <c r="E107" s="495"/>
      <c r="F107" s="495"/>
      <c r="G107" s="495"/>
    </row>
    <row r="108" spans="1:8" ht="15" x14ac:dyDescent="0.25">
      <c r="A108" s="357"/>
      <c r="B108" s="357"/>
      <c r="C108" s="357"/>
      <c r="D108" s="357"/>
      <c r="E108" s="357"/>
      <c r="F108" s="357"/>
      <c r="G108" s="357"/>
    </row>
    <row r="109" spans="1:8" ht="15.75" thickBot="1" x14ac:dyDescent="0.3">
      <c r="A109" s="170" t="s">
        <v>58</v>
      </c>
      <c r="B109" s="171"/>
      <c r="C109" s="172"/>
      <c r="D109" s="173"/>
      <c r="E109" s="173"/>
      <c r="F109" s="507">
        <f>SUM(F110)</f>
        <v>20</v>
      </c>
      <c r="G109" s="507"/>
    </row>
    <row r="110" spans="1:8" ht="15.75" thickTop="1" x14ac:dyDescent="0.25">
      <c r="A110" s="165" t="s">
        <v>56</v>
      </c>
      <c r="F110" s="498">
        <v>20</v>
      </c>
      <c r="G110" s="499"/>
    </row>
    <row r="111" spans="1:8" x14ac:dyDescent="0.2">
      <c r="A111" s="597" t="s">
        <v>354</v>
      </c>
      <c r="B111" s="597"/>
      <c r="C111" s="597"/>
      <c r="D111" s="597"/>
      <c r="E111" s="597"/>
      <c r="F111" s="597"/>
      <c r="G111" s="597"/>
    </row>
    <row r="112" spans="1:8" x14ac:dyDescent="0.2">
      <c r="A112" s="597"/>
      <c r="B112" s="597"/>
      <c r="C112" s="597"/>
      <c r="D112" s="597"/>
      <c r="E112" s="597"/>
      <c r="F112" s="597"/>
      <c r="G112" s="597"/>
    </row>
    <row r="113" spans="1:12" x14ac:dyDescent="0.2">
      <c r="A113" s="597"/>
      <c r="B113" s="597"/>
      <c r="C113" s="597"/>
      <c r="D113" s="597"/>
      <c r="E113" s="597"/>
      <c r="F113" s="597"/>
      <c r="G113" s="597"/>
    </row>
    <row r="116" spans="1:12" customFormat="1" ht="15" x14ac:dyDescent="0.25">
      <c r="L116" s="32"/>
    </row>
    <row r="117" spans="1:12" customFormat="1" ht="15" x14ac:dyDescent="0.25">
      <c r="L117" s="32"/>
    </row>
  </sheetData>
  <mergeCells count="40">
    <mergeCell ref="A22:C22"/>
    <mergeCell ref="F70:G70"/>
    <mergeCell ref="F71:G71"/>
    <mergeCell ref="A73:G76"/>
    <mergeCell ref="F57:G57"/>
    <mergeCell ref="A58:G61"/>
    <mergeCell ref="F63:G63"/>
    <mergeCell ref="A64:G68"/>
    <mergeCell ref="A47:G49"/>
    <mergeCell ref="F51:G51"/>
    <mergeCell ref="A52:G55"/>
    <mergeCell ref="F41:G41"/>
    <mergeCell ref="F42:G42"/>
    <mergeCell ref="A44:G44"/>
    <mergeCell ref="F43:G43"/>
    <mergeCell ref="F46:G46"/>
    <mergeCell ref="F94:G94"/>
    <mergeCell ref="A95:G97"/>
    <mergeCell ref="F109:G109"/>
    <mergeCell ref="F110:G110"/>
    <mergeCell ref="A111:G113"/>
    <mergeCell ref="F99:G99"/>
    <mergeCell ref="F100:G100"/>
    <mergeCell ref="A102:G107"/>
    <mergeCell ref="F29:G29"/>
    <mergeCell ref="F1:G1"/>
    <mergeCell ref="A18:C18"/>
    <mergeCell ref="A26:G26"/>
    <mergeCell ref="F93:G93"/>
    <mergeCell ref="F30:G30"/>
    <mergeCell ref="A31:G39"/>
    <mergeCell ref="F78:G78"/>
    <mergeCell ref="F79:G79"/>
    <mergeCell ref="A80:G81"/>
    <mergeCell ref="F83:G83"/>
    <mergeCell ref="A84:G85"/>
    <mergeCell ref="A87:E87"/>
    <mergeCell ref="F87:G87"/>
    <mergeCell ref="F88:G88"/>
    <mergeCell ref="A89:G91"/>
  </mergeCells>
  <pageMargins left="0.70866141732283472" right="0.70866141732283472" top="0.78740157480314965" bottom="0.78740157480314965" header="0.31496062992125984" footer="0.31496062992125984"/>
  <pageSetup paperSize="9" scale="67" firstPageNumber="54"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rowBreaks count="1" manualBreakCount="1">
    <brk id="69" max="6" man="1"/>
  </rowBreaks>
  <colBreaks count="1" manualBreakCount="1">
    <brk id="11"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01"/>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10.28515625" style="157" customWidth="1"/>
    <col min="8" max="8" width="13.5703125" style="157" customWidth="1"/>
    <col min="9" max="11" width="9.140625" style="157"/>
    <col min="12" max="12" width="13.28515625" style="157" customWidth="1"/>
    <col min="13" max="16384" width="9.140625" style="157"/>
  </cols>
  <sheetData>
    <row r="1" spans="1:7" ht="23.25" x14ac:dyDescent="0.35">
      <c r="A1" s="56" t="s">
        <v>98</v>
      </c>
      <c r="F1" s="510" t="s">
        <v>206</v>
      </c>
      <c r="G1" s="510"/>
    </row>
    <row r="3" spans="1:7" x14ac:dyDescent="0.2">
      <c r="A3" s="205" t="s">
        <v>1</v>
      </c>
      <c r="B3" s="205" t="s">
        <v>207</v>
      </c>
    </row>
    <row r="4" spans="1:7" x14ac:dyDescent="0.2">
      <c r="B4" s="20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s="5" customFormat="1" ht="15" hidden="1" customHeight="1" thickTop="1" x14ac:dyDescent="0.2">
      <c r="A9" s="163">
        <v>3311</v>
      </c>
      <c r="B9" s="164">
        <v>52</v>
      </c>
      <c r="C9" s="8" t="s">
        <v>813</v>
      </c>
      <c r="D9" s="159">
        <v>0</v>
      </c>
      <c r="E9" s="159">
        <v>0</v>
      </c>
      <c r="F9" s="159">
        <v>0</v>
      </c>
      <c r="G9" s="160">
        <v>0</v>
      </c>
    </row>
    <row r="10" spans="1:7" s="5" customFormat="1" ht="15" hidden="1" customHeight="1" x14ac:dyDescent="0.2">
      <c r="A10" s="163">
        <v>3311</v>
      </c>
      <c r="B10" s="164">
        <v>53</v>
      </c>
      <c r="C10" s="8" t="s">
        <v>818</v>
      </c>
      <c r="D10" s="159">
        <v>0</v>
      </c>
      <c r="E10" s="159">
        <v>0</v>
      </c>
      <c r="F10" s="159">
        <v>0</v>
      </c>
      <c r="G10" s="160">
        <v>0</v>
      </c>
    </row>
    <row r="11" spans="1:7" s="5" customFormat="1" ht="15" hidden="1" customHeight="1" x14ac:dyDescent="0.2">
      <c r="A11" s="163">
        <v>3314</v>
      </c>
      <c r="B11" s="164">
        <v>53</v>
      </c>
      <c r="C11" s="8" t="s">
        <v>818</v>
      </c>
      <c r="D11" s="159">
        <v>0</v>
      </c>
      <c r="E11" s="159">
        <v>0</v>
      </c>
      <c r="F11" s="159">
        <v>0</v>
      </c>
      <c r="G11" s="160">
        <v>0</v>
      </c>
    </row>
    <row r="12" spans="1:7" s="5" customFormat="1" ht="15" hidden="1" customHeight="1" x14ac:dyDescent="0.2">
      <c r="A12" s="163">
        <v>3315</v>
      </c>
      <c r="B12" s="164">
        <v>53</v>
      </c>
      <c r="C12" s="8" t="s">
        <v>818</v>
      </c>
      <c r="D12" s="159">
        <v>0</v>
      </c>
      <c r="E12" s="159">
        <v>0</v>
      </c>
      <c r="F12" s="159">
        <v>0</v>
      </c>
      <c r="G12" s="160">
        <v>0</v>
      </c>
    </row>
    <row r="13" spans="1:7" s="5" customFormat="1" ht="15" customHeight="1" thickTop="1" x14ac:dyDescent="0.2">
      <c r="A13" s="163">
        <v>3311</v>
      </c>
      <c r="B13" s="164">
        <v>52</v>
      </c>
      <c r="C13" s="8" t="s">
        <v>466</v>
      </c>
      <c r="D13" s="207">
        <v>228</v>
      </c>
      <c r="E13" s="207">
        <v>3623</v>
      </c>
      <c r="F13" s="207">
        <f>SUM(F59)</f>
        <v>1500</v>
      </c>
      <c r="G13" s="160">
        <f>F13/D13*100</f>
        <v>657.8947368421052</v>
      </c>
    </row>
    <row r="14" spans="1:7" s="5" customFormat="1" ht="15" hidden="1" customHeight="1" thickBot="1" x14ac:dyDescent="0.25">
      <c r="A14" s="163">
        <v>3319</v>
      </c>
      <c r="B14" s="164">
        <v>52</v>
      </c>
      <c r="C14" s="8" t="s">
        <v>813</v>
      </c>
      <c r="D14" s="207">
        <v>0</v>
      </c>
      <c r="E14" s="207">
        <v>0</v>
      </c>
      <c r="F14" s="207">
        <v>0</v>
      </c>
      <c r="G14" s="160" t="e">
        <f t="shared" ref="G14" si="0">F14/D14*100</f>
        <v>#DIV/0!</v>
      </c>
    </row>
    <row r="15" spans="1:7" s="5" customFormat="1" ht="29.25" customHeight="1" x14ac:dyDescent="0.2">
      <c r="A15" s="163">
        <v>3311</v>
      </c>
      <c r="B15" s="164">
        <v>53</v>
      </c>
      <c r="C15" s="161" t="s">
        <v>10</v>
      </c>
      <c r="D15" s="207">
        <v>1044</v>
      </c>
      <c r="E15" s="207">
        <v>1214</v>
      </c>
      <c r="F15" s="207"/>
      <c r="G15" s="160"/>
    </row>
    <row r="16" spans="1:7" s="5" customFormat="1" ht="15" customHeight="1" x14ac:dyDescent="0.2">
      <c r="A16" s="163">
        <v>3311</v>
      </c>
      <c r="B16" s="164">
        <v>54</v>
      </c>
      <c r="C16" s="8" t="s">
        <v>684</v>
      </c>
      <c r="D16" s="207">
        <v>0</v>
      </c>
      <c r="E16" s="207">
        <v>100</v>
      </c>
      <c r="F16" s="207"/>
      <c r="G16" s="160"/>
    </row>
    <row r="17" spans="1:7" s="5" customFormat="1" ht="15" customHeight="1" x14ac:dyDescent="0.2">
      <c r="A17" s="163">
        <v>3312</v>
      </c>
      <c r="B17" s="164">
        <v>52</v>
      </c>
      <c r="C17" s="8" t="s">
        <v>466</v>
      </c>
      <c r="D17" s="207">
        <v>10040</v>
      </c>
      <c r="E17" s="207">
        <v>7278</v>
      </c>
      <c r="F17" s="207"/>
      <c r="G17" s="160"/>
    </row>
    <row r="18" spans="1:7" s="5" customFormat="1" ht="30" customHeight="1" x14ac:dyDescent="0.2">
      <c r="A18" s="163">
        <v>3312</v>
      </c>
      <c r="B18" s="164">
        <v>53</v>
      </c>
      <c r="C18" s="161" t="s">
        <v>10</v>
      </c>
      <c r="D18" s="207">
        <v>228</v>
      </c>
      <c r="E18" s="207">
        <v>2788</v>
      </c>
      <c r="F18" s="207"/>
      <c r="G18" s="160"/>
    </row>
    <row r="19" spans="1:7" s="5" customFormat="1" ht="15" customHeight="1" x14ac:dyDescent="0.2">
      <c r="A19" s="163">
        <v>3312</v>
      </c>
      <c r="B19" s="164">
        <v>54</v>
      </c>
      <c r="C19" s="8" t="s">
        <v>684</v>
      </c>
      <c r="D19" s="207">
        <v>0</v>
      </c>
      <c r="E19" s="207">
        <v>120</v>
      </c>
      <c r="F19" s="207"/>
      <c r="G19" s="160"/>
    </row>
    <row r="20" spans="1:7" s="5" customFormat="1" ht="29.25" customHeight="1" x14ac:dyDescent="0.2">
      <c r="A20" s="163">
        <v>3314</v>
      </c>
      <c r="B20" s="164">
        <v>53</v>
      </c>
      <c r="C20" s="161" t="s">
        <v>10</v>
      </c>
      <c r="D20" s="207">
        <v>9000</v>
      </c>
      <c r="E20" s="207">
        <v>9000</v>
      </c>
      <c r="F20" s="207">
        <f>SUM(F62)</f>
        <v>9000</v>
      </c>
      <c r="G20" s="160">
        <f>F20/D20*100</f>
        <v>100</v>
      </c>
    </row>
    <row r="21" spans="1:7" s="5" customFormat="1" ht="15" customHeight="1" x14ac:dyDescent="0.2">
      <c r="A21" s="163">
        <v>3315</v>
      </c>
      <c r="B21" s="164">
        <v>52</v>
      </c>
      <c r="C21" s="8" t="s">
        <v>466</v>
      </c>
      <c r="D21" s="207">
        <v>0</v>
      </c>
      <c r="E21" s="207">
        <v>160</v>
      </c>
      <c r="F21" s="207"/>
      <c r="G21" s="160"/>
    </row>
    <row r="22" spans="1:7" s="5" customFormat="1" ht="30.75" customHeight="1" x14ac:dyDescent="0.2">
      <c r="A22" s="163">
        <v>3315</v>
      </c>
      <c r="B22" s="164">
        <v>53</v>
      </c>
      <c r="C22" s="161" t="s">
        <v>10</v>
      </c>
      <c r="D22" s="207">
        <v>20500</v>
      </c>
      <c r="E22" s="207">
        <v>21110</v>
      </c>
      <c r="F22" s="207">
        <f>SUM(F65)</f>
        <v>21000</v>
      </c>
      <c r="G22" s="160">
        <f>F22/D22*100</f>
        <v>102.4390243902439</v>
      </c>
    </row>
    <row r="23" spans="1:7" s="5" customFormat="1" ht="15" customHeight="1" x14ac:dyDescent="0.2">
      <c r="A23" s="163">
        <v>3315</v>
      </c>
      <c r="B23" s="164">
        <v>63</v>
      </c>
      <c r="C23" s="8" t="s">
        <v>627</v>
      </c>
      <c r="D23" s="207">
        <v>0</v>
      </c>
      <c r="E23" s="207">
        <v>1000</v>
      </c>
      <c r="F23" s="207"/>
      <c r="G23" s="160"/>
    </row>
    <row r="24" spans="1:7" s="5" customFormat="1" ht="15" customHeight="1" x14ac:dyDescent="0.2">
      <c r="A24" s="163">
        <v>3319</v>
      </c>
      <c r="B24" s="164">
        <v>51</v>
      </c>
      <c r="C24" s="8" t="s">
        <v>8</v>
      </c>
      <c r="D24" s="207">
        <v>366</v>
      </c>
      <c r="E24" s="207">
        <v>616</v>
      </c>
      <c r="F24" s="207">
        <f>SUM(F68)</f>
        <v>166</v>
      </c>
      <c r="G24" s="160">
        <f>F24/D24*100</f>
        <v>45.355191256830601</v>
      </c>
    </row>
    <row r="25" spans="1:7" s="5" customFormat="1" ht="15" customHeight="1" x14ac:dyDescent="0.2">
      <c r="A25" s="163">
        <v>3319</v>
      </c>
      <c r="B25" s="164">
        <v>52</v>
      </c>
      <c r="C25" s="8" t="s">
        <v>466</v>
      </c>
      <c r="D25" s="207">
        <v>400</v>
      </c>
      <c r="E25" s="207">
        <v>8959</v>
      </c>
      <c r="F25" s="207">
        <f>SUM(F92)</f>
        <v>48000</v>
      </c>
      <c r="G25" s="160">
        <f>F25/D25*100</f>
        <v>12000</v>
      </c>
    </row>
    <row r="26" spans="1:7" s="5" customFormat="1" ht="30.75" customHeight="1" x14ac:dyDescent="0.2">
      <c r="A26" s="163">
        <v>3319</v>
      </c>
      <c r="B26" s="164">
        <v>53</v>
      </c>
      <c r="C26" s="161" t="s">
        <v>10</v>
      </c>
      <c r="D26" s="207">
        <v>0</v>
      </c>
      <c r="E26" s="207">
        <v>3402</v>
      </c>
      <c r="F26" s="207"/>
      <c r="G26" s="160"/>
    </row>
    <row r="27" spans="1:7" s="5" customFormat="1" ht="15" customHeight="1" x14ac:dyDescent="0.2">
      <c r="A27" s="163">
        <v>3319</v>
      </c>
      <c r="B27" s="164">
        <v>54</v>
      </c>
      <c r="C27" s="8" t="s">
        <v>684</v>
      </c>
      <c r="D27" s="207">
        <v>0</v>
      </c>
      <c r="E27" s="207">
        <v>415</v>
      </c>
      <c r="F27" s="207"/>
      <c r="G27" s="160"/>
    </row>
    <row r="28" spans="1:7" s="5" customFormat="1" ht="15" customHeight="1" x14ac:dyDescent="0.2">
      <c r="A28" s="163">
        <v>3319</v>
      </c>
      <c r="B28" s="164">
        <v>63</v>
      </c>
      <c r="C28" s="8" t="s">
        <v>627</v>
      </c>
      <c r="D28" s="207">
        <v>0</v>
      </c>
      <c r="E28" s="207">
        <v>1100</v>
      </c>
      <c r="F28" s="207"/>
      <c r="G28" s="160"/>
    </row>
    <row r="29" spans="1:7" s="5" customFormat="1" ht="15" customHeight="1" x14ac:dyDescent="0.2">
      <c r="A29" s="163">
        <v>3322</v>
      </c>
      <c r="B29" s="164">
        <v>52</v>
      </c>
      <c r="C29" s="8" t="s">
        <v>466</v>
      </c>
      <c r="D29" s="207">
        <v>19850</v>
      </c>
      <c r="E29" s="207">
        <v>5538</v>
      </c>
      <c r="F29" s="207"/>
      <c r="G29" s="160"/>
    </row>
    <row r="30" spans="1:7" s="5" customFormat="1" ht="30" customHeight="1" x14ac:dyDescent="0.2">
      <c r="A30" s="163">
        <v>3322</v>
      </c>
      <c r="B30" s="164">
        <v>53</v>
      </c>
      <c r="C30" s="161" t="s">
        <v>10</v>
      </c>
      <c r="D30" s="207">
        <v>0</v>
      </c>
      <c r="E30" s="207">
        <v>3228</v>
      </c>
      <c r="F30" s="207"/>
      <c r="G30" s="160"/>
    </row>
    <row r="31" spans="1:7" s="5" customFormat="1" ht="15" customHeight="1" thickBot="1" x14ac:dyDescent="0.25">
      <c r="A31" s="23">
        <v>3322</v>
      </c>
      <c r="B31" s="24">
        <v>54</v>
      </c>
      <c r="C31" s="381" t="s">
        <v>684</v>
      </c>
      <c r="D31" s="207">
        <v>0</v>
      </c>
      <c r="E31" s="207">
        <v>2280</v>
      </c>
      <c r="F31" s="207"/>
      <c r="G31" s="160"/>
    </row>
    <row r="32" spans="1:7" s="16" customFormat="1" ht="16.5" thickTop="1" thickBot="1" x14ac:dyDescent="0.3">
      <c r="A32" s="513" t="s">
        <v>9</v>
      </c>
      <c r="B32" s="514"/>
      <c r="C32" s="515"/>
      <c r="D32" s="48">
        <f>SUM(D9:D31)</f>
        <v>61656</v>
      </c>
      <c r="E32" s="48">
        <f t="shared" ref="E32" si="1">SUM(E9:E31)</f>
        <v>71931</v>
      </c>
      <c r="F32" s="48">
        <f>SUM(F9:F31)</f>
        <v>79666</v>
      </c>
      <c r="G32" s="49">
        <f>F32/D32*100</f>
        <v>129.21045802517193</v>
      </c>
    </row>
    <row r="33" spans="1:8" ht="15" thickTop="1" x14ac:dyDescent="0.2">
      <c r="A33" s="157"/>
      <c r="B33" s="157"/>
      <c r="D33" s="157"/>
      <c r="E33" s="157"/>
      <c r="F33" s="157"/>
    </row>
    <row r="34" spans="1:8" s="398" customFormat="1" ht="14.25" customHeight="1" thickBot="1" x14ac:dyDescent="0.3">
      <c r="A34" s="62" t="s">
        <v>852</v>
      </c>
      <c r="B34" s="62"/>
      <c r="C34" s="62"/>
      <c r="D34" s="389"/>
      <c r="E34" s="389"/>
      <c r="F34" s="389"/>
      <c r="G34" s="157" t="s">
        <v>6</v>
      </c>
    </row>
    <row r="35" spans="1:8" s="388" customFormat="1" ht="41.25" customHeight="1" thickTop="1" thickBot="1" x14ac:dyDescent="0.3">
      <c r="A35" s="418"/>
      <c r="B35" s="419"/>
      <c r="C35" s="420"/>
      <c r="D35" s="42" t="s">
        <v>289</v>
      </c>
      <c r="E35" s="42" t="s">
        <v>290</v>
      </c>
      <c r="F35" s="42" t="s">
        <v>291</v>
      </c>
      <c r="G35" s="43" t="s">
        <v>5</v>
      </c>
    </row>
    <row r="36" spans="1:8" s="388" customFormat="1" ht="12" customHeight="1" thickTop="1" thickBot="1" x14ac:dyDescent="0.3">
      <c r="A36" s="517">
        <v>1</v>
      </c>
      <c r="B36" s="518"/>
      <c r="C36" s="519"/>
      <c r="D36" s="390">
        <v>2</v>
      </c>
      <c r="E36" s="390">
        <v>3</v>
      </c>
      <c r="F36" s="390">
        <v>4</v>
      </c>
      <c r="G36" s="391" t="s">
        <v>855</v>
      </c>
    </row>
    <row r="37" spans="1:8" s="388" customFormat="1" ht="17.100000000000001" customHeight="1" thickTop="1" x14ac:dyDescent="0.25">
      <c r="A37" s="438" t="s">
        <v>853</v>
      </c>
      <c r="B37" s="385"/>
      <c r="C37" s="396"/>
      <c r="D37" s="397">
        <f>SUM(D24)</f>
        <v>366</v>
      </c>
      <c r="E37" s="397">
        <f t="shared" ref="E37:F37" si="2">SUM(E24)</f>
        <v>616</v>
      </c>
      <c r="F37" s="397">
        <f t="shared" si="2"/>
        <v>166</v>
      </c>
      <c r="G37" s="7">
        <f>F37/D37*100</f>
        <v>45.355191256830601</v>
      </c>
    </row>
    <row r="38" spans="1:8" s="388" customFormat="1" ht="17.100000000000001" customHeight="1" thickBot="1" x14ac:dyDescent="0.3">
      <c r="A38" s="439" t="s">
        <v>854</v>
      </c>
      <c r="B38" s="62"/>
      <c r="C38" s="394"/>
      <c r="D38" s="93">
        <f>SUM(D13:D23,D25:D31)</f>
        <v>61290</v>
      </c>
      <c r="E38" s="93">
        <f t="shared" ref="E38" si="3">SUM(E13:E23,E25:E31)</f>
        <v>71315</v>
      </c>
      <c r="F38" s="93">
        <f>SUM(F13:F23,F25:F31)</f>
        <v>79500</v>
      </c>
      <c r="G38" s="160">
        <f>F38/D38*100</f>
        <v>129.71120900636319</v>
      </c>
    </row>
    <row r="39" spans="1:8" s="388" customFormat="1" ht="22.5" customHeight="1" thickTop="1" thickBot="1" x14ac:dyDescent="0.3">
      <c r="A39" s="418" t="s">
        <v>120</v>
      </c>
      <c r="B39" s="419"/>
      <c r="C39" s="420"/>
      <c r="D39" s="48">
        <f>SUM(D37:D38)</f>
        <v>61656</v>
      </c>
      <c r="E39" s="48">
        <f t="shared" ref="E39:F39" si="4">SUM(E37:E38)</f>
        <v>71931</v>
      </c>
      <c r="F39" s="48">
        <f t="shared" si="4"/>
        <v>79666</v>
      </c>
      <c r="G39" s="49">
        <f>F39/D39*100</f>
        <v>129.21045802517193</v>
      </c>
    </row>
    <row r="40" spans="1:8" ht="15" thickTop="1" x14ac:dyDescent="0.2">
      <c r="A40" s="531"/>
      <c r="B40" s="531"/>
      <c r="C40" s="531"/>
      <c r="D40" s="531"/>
      <c r="E40" s="531"/>
      <c r="F40" s="531"/>
      <c r="G40" s="531"/>
    </row>
    <row r="41" spans="1:8" x14ac:dyDescent="0.2">
      <c r="A41" s="183"/>
      <c r="B41" s="183"/>
      <c r="C41" s="183"/>
      <c r="D41" s="183"/>
      <c r="E41" s="183"/>
      <c r="F41" s="183"/>
      <c r="G41" s="183"/>
    </row>
    <row r="42" spans="1:8" ht="15" x14ac:dyDescent="0.25">
      <c r="A42" s="166" t="s">
        <v>13</v>
      </c>
    </row>
    <row r="43" spans="1:8" ht="15.75" hidden="1" thickBot="1" x14ac:dyDescent="0.3">
      <c r="A43" s="170" t="s">
        <v>814</v>
      </c>
      <c r="B43" s="171"/>
      <c r="C43" s="172"/>
      <c r="D43" s="173"/>
      <c r="E43" s="173"/>
      <c r="F43" s="507">
        <f>F45</f>
        <v>228</v>
      </c>
      <c r="G43" s="507"/>
    </row>
    <row r="44" spans="1:8" ht="15.75" hidden="1" thickTop="1" x14ac:dyDescent="0.25">
      <c r="A44" s="333" t="s">
        <v>815</v>
      </c>
    </row>
    <row r="45" spans="1:8" s="354" customFormat="1" ht="15.75" hidden="1" customHeight="1" x14ac:dyDescent="0.25">
      <c r="A45" s="566" t="s">
        <v>816</v>
      </c>
      <c r="B45" s="567"/>
      <c r="C45" s="567"/>
      <c r="D45" s="567"/>
      <c r="E45" s="567"/>
      <c r="F45" s="599">
        <v>228</v>
      </c>
      <c r="G45" s="600"/>
      <c r="H45" s="353"/>
    </row>
    <row r="46" spans="1:8" ht="15" hidden="1" x14ac:dyDescent="0.25">
      <c r="A46" s="166"/>
    </row>
    <row r="47" spans="1:8" ht="15.75" hidden="1" thickBot="1" x14ac:dyDescent="0.3">
      <c r="A47" s="170" t="s">
        <v>819</v>
      </c>
      <c r="B47" s="171"/>
      <c r="C47" s="172"/>
      <c r="D47" s="173"/>
      <c r="E47" s="173"/>
      <c r="F47" s="507">
        <f>F48</f>
        <v>1272</v>
      </c>
      <c r="G47" s="507"/>
    </row>
    <row r="48" spans="1:8" ht="15.75" hidden="1" thickTop="1" x14ac:dyDescent="0.25">
      <c r="A48" s="333" t="s">
        <v>817</v>
      </c>
      <c r="F48" s="599">
        <v>1272</v>
      </c>
      <c r="G48" s="600"/>
    </row>
    <row r="49" spans="1:8" ht="15" hidden="1" x14ac:dyDescent="0.2">
      <c r="A49" s="566" t="s">
        <v>816</v>
      </c>
      <c r="B49" s="567"/>
      <c r="C49" s="567"/>
      <c r="D49" s="567"/>
      <c r="E49" s="567"/>
    </row>
    <row r="50" spans="1:8" ht="15" hidden="1" x14ac:dyDescent="0.25">
      <c r="A50" s="166"/>
    </row>
    <row r="51" spans="1:8" ht="15.75" hidden="1" thickBot="1" x14ac:dyDescent="0.3">
      <c r="A51" s="170" t="s">
        <v>820</v>
      </c>
      <c r="B51" s="171"/>
      <c r="C51" s="172"/>
      <c r="D51" s="173"/>
      <c r="E51" s="173"/>
      <c r="F51" s="507">
        <f>F52</f>
        <v>9000</v>
      </c>
      <c r="G51" s="507"/>
    </row>
    <row r="52" spans="1:8" ht="15.75" hidden="1" thickTop="1" x14ac:dyDescent="0.25">
      <c r="A52" s="333" t="s">
        <v>817</v>
      </c>
      <c r="F52" s="599">
        <v>9000</v>
      </c>
      <c r="G52" s="600"/>
    </row>
    <row r="53" spans="1:8" ht="15" hidden="1" x14ac:dyDescent="0.2">
      <c r="A53" s="566" t="s">
        <v>821</v>
      </c>
      <c r="B53" s="567"/>
      <c r="C53" s="567"/>
      <c r="D53" s="567"/>
      <c r="E53" s="567"/>
    </row>
    <row r="54" spans="1:8" ht="15" hidden="1" x14ac:dyDescent="0.25">
      <c r="A54" s="166"/>
    </row>
    <row r="55" spans="1:8" ht="15.75" hidden="1" thickBot="1" x14ac:dyDescent="0.3">
      <c r="A55" s="170" t="s">
        <v>822</v>
      </c>
      <c r="B55" s="171"/>
      <c r="C55" s="172"/>
      <c r="D55" s="173"/>
      <c r="E55" s="173"/>
      <c r="F55" s="507">
        <f>F56</f>
        <v>20500</v>
      </c>
      <c r="G55" s="507"/>
    </row>
    <row r="56" spans="1:8" ht="15.75" hidden="1" thickTop="1" x14ac:dyDescent="0.25">
      <c r="A56" s="333" t="s">
        <v>823</v>
      </c>
      <c r="F56" s="599">
        <v>20500</v>
      </c>
      <c r="G56" s="600"/>
    </row>
    <row r="57" spans="1:8" ht="15" hidden="1" x14ac:dyDescent="0.2">
      <c r="A57" s="566" t="s">
        <v>824</v>
      </c>
      <c r="B57" s="567"/>
      <c r="C57" s="567"/>
      <c r="D57" s="567"/>
      <c r="E57" s="567"/>
    </row>
    <row r="58" spans="1:8" ht="15" hidden="1" x14ac:dyDescent="0.25">
      <c r="A58" s="166"/>
    </row>
    <row r="59" spans="1:8" ht="17.25" customHeight="1" thickBot="1" x14ac:dyDescent="0.3">
      <c r="A59" s="170" t="s">
        <v>840</v>
      </c>
      <c r="B59" s="171"/>
      <c r="C59" s="172"/>
      <c r="D59" s="173"/>
      <c r="E59" s="173"/>
      <c r="F59" s="507">
        <v>1500</v>
      </c>
      <c r="G59" s="507"/>
      <c r="H59" s="50"/>
    </row>
    <row r="60" spans="1:8" ht="15" thickTop="1" x14ac:dyDescent="0.2">
      <c r="A60" s="598" t="s">
        <v>940</v>
      </c>
      <c r="B60" s="598"/>
      <c r="C60" s="598"/>
      <c r="D60" s="598"/>
      <c r="E60" s="598"/>
      <c r="F60" s="598"/>
      <c r="G60" s="598"/>
    </row>
    <row r="61" spans="1:8" ht="15" x14ac:dyDescent="0.25">
      <c r="A61" s="166"/>
    </row>
    <row r="62" spans="1:8" ht="30.75" customHeight="1" thickBot="1" x14ac:dyDescent="0.3">
      <c r="A62" s="520" t="s">
        <v>841</v>
      </c>
      <c r="B62" s="521"/>
      <c r="C62" s="521"/>
      <c r="D62" s="521"/>
      <c r="E62" s="521"/>
      <c r="F62" s="507">
        <v>9000</v>
      </c>
      <c r="G62" s="507"/>
      <c r="H62" s="50"/>
    </row>
    <row r="63" spans="1:8" ht="15" thickTop="1" x14ac:dyDescent="0.2">
      <c r="A63" s="598" t="s">
        <v>842</v>
      </c>
      <c r="B63" s="598"/>
      <c r="C63" s="598"/>
      <c r="D63" s="598"/>
      <c r="E63" s="598"/>
      <c r="F63" s="598"/>
      <c r="G63" s="598"/>
    </row>
    <row r="64" spans="1:8" ht="15" x14ac:dyDescent="0.25">
      <c r="A64" s="166"/>
    </row>
    <row r="65" spans="1:8" ht="30.75" customHeight="1" thickBot="1" x14ac:dyDescent="0.3">
      <c r="A65" s="520" t="s">
        <v>843</v>
      </c>
      <c r="B65" s="521"/>
      <c r="C65" s="521"/>
      <c r="D65" s="521"/>
      <c r="E65" s="521"/>
      <c r="F65" s="507">
        <v>21000</v>
      </c>
      <c r="G65" s="507"/>
      <c r="H65" s="50"/>
    </row>
    <row r="66" spans="1:8" ht="15" thickTop="1" x14ac:dyDescent="0.2">
      <c r="A66" s="598" t="s">
        <v>844</v>
      </c>
      <c r="B66" s="598"/>
      <c r="C66" s="598"/>
      <c r="D66" s="598"/>
      <c r="E66" s="598"/>
      <c r="F66" s="598"/>
      <c r="G66" s="598"/>
    </row>
    <row r="67" spans="1:8" ht="15" x14ac:dyDescent="0.25">
      <c r="A67" s="166"/>
    </row>
    <row r="68" spans="1:8" ht="17.25" customHeight="1" thickBot="1" x14ac:dyDescent="0.3">
      <c r="A68" s="170" t="s">
        <v>208</v>
      </c>
      <c r="B68" s="171"/>
      <c r="C68" s="172"/>
      <c r="D68" s="173"/>
      <c r="E68" s="173"/>
      <c r="F68" s="507">
        <f>F69+F73</f>
        <v>166</v>
      </c>
      <c r="G68" s="507"/>
      <c r="H68" s="50"/>
    </row>
    <row r="69" spans="1:8" s="165" customFormat="1" ht="15.75" thickTop="1" x14ac:dyDescent="0.25">
      <c r="A69" s="165" t="s">
        <v>19</v>
      </c>
      <c r="B69" s="222"/>
      <c r="C69" s="222"/>
      <c r="D69" s="222"/>
      <c r="E69" s="222"/>
      <c r="F69" s="498">
        <v>25</v>
      </c>
      <c r="G69" s="499"/>
      <c r="H69" s="223"/>
    </row>
    <row r="70" spans="1:8" s="165" customFormat="1" ht="15" customHeight="1" x14ac:dyDescent="0.25">
      <c r="A70" s="566" t="s">
        <v>209</v>
      </c>
      <c r="B70" s="567"/>
      <c r="C70" s="567"/>
      <c r="D70" s="567"/>
      <c r="E70" s="567"/>
      <c r="F70" s="567"/>
      <c r="G70" s="567"/>
    </row>
    <row r="71" spans="1:8" s="165" customFormat="1" ht="15" x14ac:dyDescent="0.25">
      <c r="A71" s="567"/>
      <c r="B71" s="567"/>
      <c r="C71" s="567"/>
      <c r="D71" s="567"/>
      <c r="E71" s="567"/>
      <c r="F71" s="567"/>
      <c r="G71" s="567"/>
    </row>
    <row r="72" spans="1:8" s="165" customFormat="1" ht="15" x14ac:dyDescent="0.25">
      <c r="A72" s="233"/>
      <c r="B72" s="233"/>
      <c r="C72" s="233"/>
      <c r="D72" s="233"/>
      <c r="E72" s="233"/>
      <c r="F72" s="233"/>
      <c r="G72" s="233"/>
    </row>
    <row r="73" spans="1:8" s="165" customFormat="1" ht="15" x14ac:dyDescent="0.25">
      <c r="A73" s="165" t="s">
        <v>21</v>
      </c>
      <c r="B73" s="222"/>
      <c r="C73" s="222"/>
      <c r="D73" s="222"/>
      <c r="E73" s="222"/>
      <c r="F73" s="498">
        <v>141</v>
      </c>
      <c r="G73" s="499"/>
    </row>
    <row r="74" spans="1:8" s="165" customFormat="1" ht="15" customHeight="1" x14ac:dyDescent="0.25">
      <c r="A74" s="566" t="s">
        <v>859</v>
      </c>
      <c r="B74" s="566"/>
      <c r="C74" s="566"/>
      <c r="D74" s="566"/>
      <c r="E74" s="566"/>
      <c r="F74" s="566"/>
      <c r="G74" s="566"/>
    </row>
    <row r="75" spans="1:8" s="165" customFormat="1" ht="15" x14ac:dyDescent="0.25">
      <c r="A75" s="566"/>
      <c r="B75" s="566"/>
      <c r="C75" s="566"/>
      <c r="D75" s="566"/>
      <c r="E75" s="566"/>
      <c r="F75" s="566"/>
      <c r="G75" s="566"/>
    </row>
    <row r="76" spans="1:8" s="165" customFormat="1" ht="15" x14ac:dyDescent="0.25">
      <c r="A76" s="566"/>
      <c r="B76" s="566"/>
      <c r="C76" s="566"/>
      <c r="D76" s="566"/>
      <c r="E76" s="566"/>
      <c r="F76" s="566"/>
      <c r="G76" s="566"/>
    </row>
    <row r="77" spans="1:8" s="165" customFormat="1" ht="15" customHeight="1" x14ac:dyDescent="0.25">
      <c r="A77" s="566"/>
      <c r="B77" s="566"/>
      <c r="C77" s="566"/>
      <c r="D77" s="566"/>
      <c r="E77" s="566"/>
      <c r="F77" s="566"/>
      <c r="G77" s="566"/>
    </row>
    <row r="78" spans="1:8" s="165" customFormat="1" ht="15" x14ac:dyDescent="0.25">
      <c r="A78" s="566"/>
      <c r="B78" s="566"/>
      <c r="C78" s="566"/>
      <c r="D78" s="566"/>
      <c r="E78" s="566"/>
      <c r="F78" s="566"/>
      <c r="G78" s="566"/>
    </row>
    <row r="79" spans="1:8" s="333" customFormat="1" ht="15" hidden="1" x14ac:dyDescent="0.25">
      <c r="A79" s="355"/>
      <c r="B79" s="355"/>
      <c r="C79" s="355"/>
      <c r="D79" s="355"/>
      <c r="E79" s="355"/>
      <c r="F79" s="355"/>
      <c r="G79" s="355"/>
    </row>
    <row r="80" spans="1:8" s="165" customFormat="1" ht="15.75" hidden="1" thickBot="1" x14ac:dyDescent="0.3">
      <c r="A80" s="170" t="s">
        <v>825</v>
      </c>
      <c r="B80" s="171"/>
      <c r="C80" s="172"/>
      <c r="D80" s="173"/>
      <c r="E80" s="173"/>
      <c r="F80" s="507">
        <f>F81</f>
        <v>48000</v>
      </c>
      <c r="G80" s="507"/>
    </row>
    <row r="81" spans="1:8" s="165" customFormat="1" ht="15.75" hidden="1" thickTop="1" x14ac:dyDescent="0.25">
      <c r="A81" s="333" t="s">
        <v>826</v>
      </c>
      <c r="F81" s="498">
        <v>48000</v>
      </c>
      <c r="G81" s="499"/>
    </row>
    <row r="82" spans="1:8" s="333" customFormat="1" ht="95.25" hidden="1" customHeight="1" x14ac:dyDescent="0.25">
      <c r="A82" s="586" t="s">
        <v>827</v>
      </c>
      <c r="B82" s="586"/>
      <c r="C82" s="586"/>
      <c r="D82" s="586"/>
      <c r="E82" s="586"/>
      <c r="F82" s="586"/>
      <c r="G82" s="586"/>
    </row>
    <row r="88" spans="1:8" x14ac:dyDescent="0.2">
      <c r="A88" s="528" t="s">
        <v>860</v>
      </c>
      <c r="B88" s="547"/>
      <c r="C88" s="547"/>
      <c r="D88" s="547"/>
      <c r="E88" s="547"/>
      <c r="F88" s="547"/>
      <c r="G88" s="547"/>
    </row>
    <row r="89" spans="1:8" x14ac:dyDescent="0.2">
      <c r="A89" s="547"/>
      <c r="B89" s="547"/>
      <c r="C89" s="547"/>
      <c r="D89" s="547"/>
      <c r="E89" s="547"/>
      <c r="F89" s="547"/>
      <c r="G89" s="547"/>
    </row>
    <row r="90" spans="1:8" ht="43.5" customHeight="1" x14ac:dyDescent="0.2">
      <c r="A90" s="547"/>
      <c r="B90" s="547"/>
      <c r="C90" s="547"/>
      <c r="D90" s="547"/>
      <c r="E90" s="547"/>
      <c r="F90" s="547"/>
      <c r="G90" s="547"/>
    </row>
    <row r="92" spans="1:8" ht="17.25" customHeight="1" thickBot="1" x14ac:dyDescent="0.3">
      <c r="A92" s="170" t="s">
        <v>845</v>
      </c>
      <c r="B92" s="171"/>
      <c r="C92" s="172"/>
      <c r="D92" s="173"/>
      <c r="E92" s="173"/>
      <c r="F92" s="507">
        <f>SUM(F93,F97,F101)</f>
        <v>48000</v>
      </c>
      <c r="G92" s="507"/>
      <c r="H92" s="50"/>
    </row>
    <row r="93" spans="1:8" ht="15.75" thickTop="1" x14ac:dyDescent="0.25">
      <c r="A93" s="382" t="s">
        <v>882</v>
      </c>
      <c r="B93" s="382"/>
      <c r="C93" s="382"/>
      <c r="D93" s="382"/>
      <c r="E93" s="382"/>
      <c r="F93" s="498">
        <f>SUM(F94:G95)</f>
        <v>14000</v>
      </c>
      <c r="G93" s="499"/>
    </row>
    <row r="94" spans="1:8" ht="15" x14ac:dyDescent="0.25">
      <c r="A94" s="157" t="s">
        <v>846</v>
      </c>
      <c r="F94" s="568">
        <v>12000</v>
      </c>
      <c r="G94" s="569"/>
    </row>
    <row r="95" spans="1:8" ht="15" x14ac:dyDescent="0.25">
      <c r="A95" s="383"/>
      <c r="B95" s="157" t="s">
        <v>847</v>
      </c>
      <c r="F95" s="568">
        <v>2000</v>
      </c>
      <c r="G95" s="569"/>
    </row>
    <row r="97" spans="1:7" ht="15" x14ac:dyDescent="0.25">
      <c r="A97" s="368" t="s">
        <v>883</v>
      </c>
      <c r="C97" s="157" t="s">
        <v>848</v>
      </c>
      <c r="F97" s="498">
        <f>SUM(F98:G99)</f>
        <v>33000</v>
      </c>
      <c r="G97" s="499"/>
    </row>
    <row r="98" spans="1:7" ht="15" x14ac:dyDescent="0.25">
      <c r="A98" s="368" t="s">
        <v>849</v>
      </c>
      <c r="F98" s="568">
        <v>22000</v>
      </c>
      <c r="G98" s="569"/>
    </row>
    <row r="99" spans="1:7" ht="15" x14ac:dyDescent="0.25">
      <c r="B99" s="384" t="s">
        <v>850</v>
      </c>
      <c r="F99" s="568">
        <v>11000</v>
      </c>
      <c r="G99" s="569"/>
    </row>
    <row r="101" spans="1:7" ht="15" x14ac:dyDescent="0.25">
      <c r="A101" s="524" t="s">
        <v>985</v>
      </c>
      <c r="B101" s="524"/>
      <c r="C101" s="524"/>
      <c r="D101" s="524"/>
      <c r="F101" s="498">
        <v>1000</v>
      </c>
      <c r="G101" s="499"/>
    </row>
  </sheetData>
  <mergeCells count="42">
    <mergeCell ref="A53:E53"/>
    <mergeCell ref="F52:G52"/>
    <mergeCell ref="F55:G55"/>
    <mergeCell ref="F56:G56"/>
    <mergeCell ref="A70:G71"/>
    <mergeCell ref="A62:E62"/>
    <mergeCell ref="A60:G60"/>
    <mergeCell ref="F65:G65"/>
    <mergeCell ref="A66:G66"/>
    <mergeCell ref="F1:G1"/>
    <mergeCell ref="A32:C32"/>
    <mergeCell ref="A40:G40"/>
    <mergeCell ref="F68:G68"/>
    <mergeCell ref="F69:G69"/>
    <mergeCell ref="F43:G43"/>
    <mergeCell ref="A45:E45"/>
    <mergeCell ref="F45:G45"/>
    <mergeCell ref="A49:E49"/>
    <mergeCell ref="F48:G48"/>
    <mergeCell ref="F47:G47"/>
    <mergeCell ref="A57:E57"/>
    <mergeCell ref="F59:G59"/>
    <mergeCell ref="A65:E65"/>
    <mergeCell ref="A36:C36"/>
    <mergeCell ref="F51:G51"/>
    <mergeCell ref="F94:G94"/>
    <mergeCell ref="F95:G95"/>
    <mergeCell ref="F62:G62"/>
    <mergeCell ref="A63:G63"/>
    <mergeCell ref="F80:G80"/>
    <mergeCell ref="F92:G92"/>
    <mergeCell ref="F93:G93"/>
    <mergeCell ref="A88:G90"/>
    <mergeCell ref="F81:G81"/>
    <mergeCell ref="A82:G82"/>
    <mergeCell ref="F73:G73"/>
    <mergeCell ref="A74:G78"/>
    <mergeCell ref="F97:G97"/>
    <mergeCell ref="F98:G98"/>
    <mergeCell ref="F99:G99"/>
    <mergeCell ref="A101:D101"/>
    <mergeCell ref="F101:G101"/>
  </mergeCells>
  <pageMargins left="0.70866141732283472" right="0.70866141732283472" top="0.78740157480314965" bottom="0.78740157480314965" header="0.31496062992125984" footer="0.31496062992125984"/>
  <pageSetup paperSize="9" scale="67" firstPageNumber="56"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5"/>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3.5703125" style="157" customWidth="1"/>
    <col min="9" max="11" width="9.140625" style="157"/>
    <col min="12" max="12" width="13.28515625" style="157" customWidth="1"/>
    <col min="13" max="16384" width="9.140625" style="157"/>
  </cols>
  <sheetData>
    <row r="1" spans="1:7" ht="23.25" x14ac:dyDescent="0.35">
      <c r="A1" s="56" t="s">
        <v>210</v>
      </c>
      <c r="F1" s="510" t="s">
        <v>211</v>
      </c>
      <c r="G1" s="510"/>
    </row>
    <row r="3" spans="1:7" x14ac:dyDescent="0.2">
      <c r="A3" s="205" t="s">
        <v>1</v>
      </c>
      <c r="B3" s="205" t="s">
        <v>212</v>
      </c>
    </row>
    <row r="4" spans="1:7" x14ac:dyDescent="0.2">
      <c r="B4" s="20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15" thickTop="1" x14ac:dyDescent="0.2">
      <c r="A9" s="163">
        <v>3513</v>
      </c>
      <c r="B9" s="164">
        <v>51</v>
      </c>
      <c r="C9" s="8" t="s">
        <v>8</v>
      </c>
      <c r="D9" s="159">
        <v>9938</v>
      </c>
      <c r="E9" s="159">
        <v>9916</v>
      </c>
      <c r="F9" s="159">
        <f>SUM(F31)</f>
        <v>12938</v>
      </c>
      <c r="G9" s="160">
        <f>F9/D9*100</f>
        <v>130.18716039444556</v>
      </c>
    </row>
    <row r="10" spans="1:7" x14ac:dyDescent="0.2">
      <c r="A10" s="163">
        <v>3522</v>
      </c>
      <c r="B10" s="164">
        <v>51</v>
      </c>
      <c r="C10" s="71" t="s">
        <v>8</v>
      </c>
      <c r="D10" s="159">
        <v>6099</v>
      </c>
      <c r="E10" s="159">
        <v>6148</v>
      </c>
      <c r="F10" s="159">
        <f>SUM(F40)</f>
        <v>6099</v>
      </c>
      <c r="G10" s="160">
        <f>F10/D10*100</f>
        <v>100</v>
      </c>
    </row>
    <row r="11" spans="1:7" x14ac:dyDescent="0.2">
      <c r="A11" s="163">
        <v>3526</v>
      </c>
      <c r="B11" s="164">
        <v>63</v>
      </c>
      <c r="C11" s="221" t="s">
        <v>627</v>
      </c>
      <c r="D11" s="207"/>
      <c r="E11" s="207">
        <v>500</v>
      </c>
      <c r="F11" s="207"/>
      <c r="G11" s="160"/>
    </row>
    <row r="12" spans="1:7" x14ac:dyDescent="0.2">
      <c r="A12" s="163">
        <v>3532</v>
      </c>
      <c r="B12" s="164">
        <v>51</v>
      </c>
      <c r="C12" s="71" t="s">
        <v>8</v>
      </c>
      <c r="D12" s="207">
        <v>40</v>
      </c>
      <c r="E12" s="207">
        <v>40</v>
      </c>
      <c r="F12" s="207">
        <f>SUM(F45)</f>
        <v>40</v>
      </c>
      <c r="G12" s="160">
        <f>F12/D12*100</f>
        <v>100</v>
      </c>
    </row>
    <row r="13" spans="1:7" x14ac:dyDescent="0.2">
      <c r="A13" s="163">
        <v>3541</v>
      </c>
      <c r="B13" s="164">
        <v>52</v>
      </c>
      <c r="C13" s="8" t="s">
        <v>466</v>
      </c>
      <c r="D13" s="207">
        <v>2500</v>
      </c>
      <c r="E13" s="207">
        <v>2500</v>
      </c>
      <c r="F13" s="207">
        <f>SUM(F49)</f>
        <v>2500</v>
      </c>
      <c r="G13" s="160">
        <f>F13/D13*100</f>
        <v>100</v>
      </c>
    </row>
    <row r="14" spans="1:7" x14ac:dyDescent="0.2">
      <c r="A14" s="163">
        <v>3543</v>
      </c>
      <c r="B14" s="164">
        <v>52</v>
      </c>
      <c r="C14" s="8" t="s">
        <v>466</v>
      </c>
      <c r="D14" s="207">
        <v>0</v>
      </c>
      <c r="E14" s="207">
        <v>105</v>
      </c>
      <c r="F14" s="207">
        <f>SUM(F55)</f>
        <v>450</v>
      </c>
      <c r="G14" s="160"/>
    </row>
    <row r="15" spans="1:7" ht="28.5" x14ac:dyDescent="0.2">
      <c r="A15" s="163">
        <v>3544</v>
      </c>
      <c r="B15" s="164">
        <v>53</v>
      </c>
      <c r="C15" s="161" t="s">
        <v>10</v>
      </c>
      <c r="D15" s="207">
        <v>200</v>
      </c>
      <c r="E15" s="207">
        <v>200</v>
      </c>
      <c r="F15" s="207">
        <f>SUM(F60)</f>
        <v>200</v>
      </c>
      <c r="G15" s="160">
        <f t="shared" ref="G15:G20" si="0">F15/D15*100</f>
        <v>100</v>
      </c>
    </row>
    <row r="16" spans="1:7" x14ac:dyDescent="0.2">
      <c r="A16" s="163">
        <v>3592</v>
      </c>
      <c r="B16" s="164">
        <v>52</v>
      </c>
      <c r="C16" s="8" t="s">
        <v>466</v>
      </c>
      <c r="D16" s="207">
        <v>853</v>
      </c>
      <c r="E16" s="207">
        <v>853</v>
      </c>
      <c r="F16" s="207">
        <f>SUM(F64)</f>
        <v>853</v>
      </c>
      <c r="G16" s="160">
        <f t="shared" si="0"/>
        <v>100</v>
      </c>
    </row>
    <row r="17" spans="1:8" x14ac:dyDescent="0.2">
      <c r="A17" s="163">
        <v>3599</v>
      </c>
      <c r="B17" s="164">
        <v>51</v>
      </c>
      <c r="C17" s="71" t="s">
        <v>8</v>
      </c>
      <c r="D17" s="207">
        <v>770</v>
      </c>
      <c r="E17" s="207">
        <v>1970</v>
      </c>
      <c r="F17" s="207">
        <f>SUM(F69)</f>
        <v>1005</v>
      </c>
      <c r="G17" s="160">
        <f t="shared" si="0"/>
        <v>130.51948051948051</v>
      </c>
    </row>
    <row r="18" spans="1:8" x14ac:dyDescent="0.2">
      <c r="A18" s="163">
        <v>3599</v>
      </c>
      <c r="B18" s="164">
        <v>52</v>
      </c>
      <c r="C18" s="8" t="s">
        <v>466</v>
      </c>
      <c r="D18" s="207">
        <v>550</v>
      </c>
      <c r="E18" s="207">
        <v>625</v>
      </c>
      <c r="F18" s="207">
        <f>SUM(F78)</f>
        <v>1650</v>
      </c>
      <c r="G18" s="160">
        <f t="shared" si="0"/>
        <v>300</v>
      </c>
    </row>
    <row r="19" spans="1:8" ht="15" thickBot="1" x14ac:dyDescent="0.25">
      <c r="A19" s="23">
        <v>6172</v>
      </c>
      <c r="B19" s="24">
        <v>51</v>
      </c>
      <c r="C19" s="71" t="s">
        <v>8</v>
      </c>
      <c r="D19" s="208">
        <v>10</v>
      </c>
      <c r="E19" s="208">
        <v>10</v>
      </c>
      <c r="F19" s="208">
        <f>SUM(F87)</f>
        <v>10</v>
      </c>
      <c r="G19" s="12">
        <f t="shared" si="0"/>
        <v>100</v>
      </c>
    </row>
    <row r="20" spans="1:8" s="16" customFormat="1" ht="16.5" thickTop="1" thickBot="1" x14ac:dyDescent="0.3">
      <c r="A20" s="513" t="s">
        <v>9</v>
      </c>
      <c r="B20" s="514"/>
      <c r="C20" s="515"/>
      <c r="D20" s="48">
        <f>SUM(D9:D19)</f>
        <v>20960</v>
      </c>
      <c r="E20" s="48">
        <f>SUM(E9:E19)</f>
        <v>22867</v>
      </c>
      <c r="F20" s="48">
        <f>SUM(F9:F19)</f>
        <v>25745</v>
      </c>
      <c r="G20" s="49">
        <f t="shared" si="0"/>
        <v>122.82919847328245</v>
      </c>
    </row>
    <row r="21" spans="1:8" ht="15" thickTop="1" x14ac:dyDescent="0.2">
      <c r="A21" s="157"/>
      <c r="B21" s="157"/>
      <c r="D21" s="157"/>
      <c r="E21" s="157"/>
      <c r="F21" s="157"/>
    </row>
    <row r="22" spans="1:8" s="398" customFormat="1" ht="14.25" customHeight="1" thickBot="1" x14ac:dyDescent="0.3">
      <c r="A22" s="62" t="s">
        <v>852</v>
      </c>
      <c r="B22" s="62"/>
      <c r="C22" s="62"/>
      <c r="D22" s="389"/>
      <c r="E22" s="389"/>
      <c r="F22" s="389"/>
      <c r="G22" s="157" t="s">
        <v>6</v>
      </c>
    </row>
    <row r="23" spans="1:8" s="388" customFormat="1" ht="41.25" customHeight="1" thickTop="1" thickBot="1" x14ac:dyDescent="0.3">
      <c r="A23" s="418"/>
      <c r="B23" s="419"/>
      <c r="C23" s="420"/>
      <c r="D23" s="42" t="s">
        <v>289</v>
      </c>
      <c r="E23" s="42" t="s">
        <v>290</v>
      </c>
      <c r="F23" s="42" t="s">
        <v>291</v>
      </c>
      <c r="G23" s="43" t="s">
        <v>5</v>
      </c>
    </row>
    <row r="24" spans="1:8" s="388" customFormat="1" ht="12" customHeight="1" thickTop="1" thickBot="1" x14ac:dyDescent="0.3">
      <c r="A24" s="517">
        <v>1</v>
      </c>
      <c r="B24" s="518"/>
      <c r="C24" s="519"/>
      <c r="D24" s="390">
        <v>2</v>
      </c>
      <c r="E24" s="390">
        <v>3</v>
      </c>
      <c r="F24" s="390">
        <v>4</v>
      </c>
      <c r="G24" s="391" t="s">
        <v>855</v>
      </c>
    </row>
    <row r="25" spans="1:8" s="388" customFormat="1" ht="17.100000000000001" customHeight="1" thickTop="1" x14ac:dyDescent="0.25">
      <c r="A25" s="438" t="s">
        <v>853</v>
      </c>
      <c r="B25" s="385"/>
      <c r="C25" s="396"/>
      <c r="D25" s="397">
        <f>SUM(D9,D10,D12,D17,D19)</f>
        <v>16857</v>
      </c>
      <c r="E25" s="397">
        <f t="shared" ref="E25:F25" si="1">SUM(E9,E10,E12,E17,E19)</f>
        <v>18084</v>
      </c>
      <c r="F25" s="397">
        <f t="shared" si="1"/>
        <v>20092</v>
      </c>
      <c r="G25" s="7">
        <f>F25/D25*100</f>
        <v>119.19084060034406</v>
      </c>
    </row>
    <row r="26" spans="1:8" s="388" customFormat="1" ht="17.100000000000001" customHeight="1" thickBot="1" x14ac:dyDescent="0.3">
      <c r="A26" s="439" t="s">
        <v>854</v>
      </c>
      <c r="B26" s="62"/>
      <c r="C26" s="394"/>
      <c r="D26" s="93">
        <f>SUM(D11,D13:D16,D18)</f>
        <v>4103</v>
      </c>
      <c r="E26" s="93">
        <f t="shared" ref="E26" si="2">SUM(E11,E13:E16,E18)</f>
        <v>4783</v>
      </c>
      <c r="F26" s="93">
        <f>SUM(F11,F13:F16,F18)</f>
        <v>5653</v>
      </c>
      <c r="G26" s="160">
        <f>F26/D26*100</f>
        <v>137.77723616865708</v>
      </c>
    </row>
    <row r="27" spans="1:8" s="388" customFormat="1" ht="22.5" customHeight="1" thickTop="1" thickBot="1" x14ac:dyDescent="0.3">
      <c r="A27" s="418" t="s">
        <v>120</v>
      </c>
      <c r="B27" s="419"/>
      <c r="C27" s="420"/>
      <c r="D27" s="48">
        <f>SUM(D25:D26)</f>
        <v>20960</v>
      </c>
      <c r="E27" s="48">
        <f t="shared" ref="E27:F27" si="3">SUM(E25:E26)</f>
        <v>22867</v>
      </c>
      <c r="F27" s="48">
        <f t="shared" si="3"/>
        <v>25745</v>
      </c>
      <c r="G27" s="49">
        <f>F27/D27*100</f>
        <v>122.82919847328245</v>
      </c>
    </row>
    <row r="28" spans="1:8" ht="15" thickTop="1" x14ac:dyDescent="0.2">
      <c r="A28" s="531"/>
      <c r="B28" s="531"/>
      <c r="C28" s="531"/>
      <c r="D28" s="531"/>
      <c r="E28" s="531"/>
      <c r="F28" s="531"/>
      <c r="G28" s="531"/>
    </row>
    <row r="29" spans="1:8" x14ac:dyDescent="0.2">
      <c r="A29" s="183"/>
      <c r="B29" s="183"/>
      <c r="C29" s="183"/>
      <c r="D29" s="183"/>
      <c r="E29" s="183"/>
      <c r="F29" s="183"/>
      <c r="G29" s="183"/>
    </row>
    <row r="30" spans="1:8" ht="15" x14ac:dyDescent="0.25">
      <c r="A30" s="166" t="s">
        <v>13</v>
      </c>
    </row>
    <row r="31" spans="1:8" ht="17.25" customHeight="1" thickBot="1" x14ac:dyDescent="0.3">
      <c r="A31" s="170" t="s">
        <v>215</v>
      </c>
      <c r="B31" s="171"/>
      <c r="C31" s="172"/>
      <c r="D31" s="173"/>
      <c r="E31" s="173"/>
      <c r="F31" s="507">
        <f>SUM(F32)</f>
        <v>12938</v>
      </c>
      <c r="G31" s="507"/>
      <c r="H31" s="50">
        <f>SUM(H34:H37)</f>
        <v>12938</v>
      </c>
    </row>
    <row r="32" spans="1:8" ht="15.75" thickTop="1" x14ac:dyDescent="0.25">
      <c r="A32" s="165" t="s">
        <v>21</v>
      </c>
      <c r="F32" s="498">
        <f>SUM(H31)</f>
        <v>12938</v>
      </c>
      <c r="G32" s="499"/>
    </row>
    <row r="33" spans="1:8" ht="15" x14ac:dyDescent="0.25">
      <c r="A33" s="335" t="s">
        <v>213</v>
      </c>
      <c r="F33" s="324"/>
      <c r="G33" s="325"/>
    </row>
    <row r="34" spans="1:8" ht="14.25" customHeight="1" x14ac:dyDescent="0.2">
      <c r="A34" s="528" t="s">
        <v>694</v>
      </c>
      <c r="B34" s="528"/>
      <c r="C34" s="528"/>
      <c r="D34" s="528"/>
      <c r="E34" s="528"/>
      <c r="F34" s="528"/>
      <c r="G34" s="528"/>
      <c r="H34" s="50">
        <v>6000</v>
      </c>
    </row>
    <row r="35" spans="1:8" ht="14.25" customHeight="1" x14ac:dyDescent="0.2">
      <c r="A35" s="528"/>
      <c r="B35" s="528"/>
      <c r="C35" s="528"/>
      <c r="D35" s="528"/>
      <c r="E35" s="528"/>
      <c r="F35" s="528"/>
      <c r="G35" s="528"/>
      <c r="H35" s="50">
        <v>6264</v>
      </c>
    </row>
    <row r="36" spans="1:8" ht="14.25" customHeight="1" x14ac:dyDescent="0.2">
      <c r="A36" s="528"/>
      <c r="B36" s="528"/>
      <c r="C36" s="528"/>
      <c r="D36" s="528"/>
      <c r="E36" s="528"/>
      <c r="F36" s="528"/>
      <c r="G36" s="528"/>
      <c r="H36" s="50">
        <v>333</v>
      </c>
    </row>
    <row r="37" spans="1:8" ht="14.25" customHeight="1" x14ac:dyDescent="0.2">
      <c r="A37" s="528"/>
      <c r="B37" s="528"/>
      <c r="C37" s="528"/>
      <c r="D37" s="528"/>
      <c r="E37" s="528"/>
      <c r="F37" s="528"/>
      <c r="G37" s="528"/>
      <c r="H37" s="50">
        <v>341</v>
      </c>
    </row>
    <row r="38" spans="1:8" ht="15" customHeight="1" x14ac:dyDescent="0.2">
      <c r="A38" s="528"/>
      <c r="B38" s="528"/>
      <c r="C38" s="528"/>
      <c r="D38" s="528"/>
      <c r="E38" s="528"/>
      <c r="F38" s="528"/>
      <c r="G38" s="528"/>
      <c r="H38" s="50"/>
    </row>
    <row r="39" spans="1:8" ht="15" x14ac:dyDescent="0.25">
      <c r="A39" s="205"/>
      <c r="F39" s="201"/>
      <c r="G39" s="202"/>
    </row>
    <row r="40" spans="1:8" ht="17.25" customHeight="1" thickBot="1" x14ac:dyDescent="0.3">
      <c r="A40" s="170" t="s">
        <v>216</v>
      </c>
      <c r="B40" s="171"/>
      <c r="C40" s="172"/>
      <c r="D40" s="173"/>
      <c r="E40" s="173"/>
      <c r="F40" s="507">
        <f>SUM(F41)</f>
        <v>6099</v>
      </c>
      <c r="G40" s="507"/>
      <c r="H40" s="50">
        <f>SUM(F41)</f>
        <v>6099</v>
      </c>
    </row>
    <row r="41" spans="1:8" ht="15.75" thickTop="1" x14ac:dyDescent="0.25">
      <c r="A41" s="165" t="s">
        <v>21</v>
      </c>
      <c r="F41" s="498">
        <v>6099</v>
      </c>
      <c r="G41" s="499"/>
    </row>
    <row r="42" spans="1:8" ht="15" x14ac:dyDescent="0.25">
      <c r="A42" s="335" t="s">
        <v>214</v>
      </c>
      <c r="F42" s="201"/>
      <c r="G42" s="202"/>
    </row>
    <row r="43" spans="1:8" ht="15" x14ac:dyDescent="0.25">
      <c r="A43" s="205" t="s">
        <v>217</v>
      </c>
      <c r="F43" s="201"/>
      <c r="G43" s="202"/>
    </row>
    <row r="44" spans="1:8" ht="15" x14ac:dyDescent="0.25">
      <c r="A44" s="165"/>
      <c r="F44" s="201"/>
      <c r="G44" s="202"/>
    </row>
    <row r="45" spans="1:8" ht="17.25" customHeight="1" thickBot="1" x14ac:dyDescent="0.3">
      <c r="A45" s="170" t="s">
        <v>218</v>
      </c>
      <c r="B45" s="171"/>
      <c r="C45" s="172"/>
      <c r="D45" s="173"/>
      <c r="E45" s="173"/>
      <c r="F45" s="507">
        <f>SUM(F46)</f>
        <v>40</v>
      </c>
      <c r="G45" s="507"/>
      <c r="H45" s="50">
        <f>SUM(F46)</f>
        <v>40</v>
      </c>
    </row>
    <row r="46" spans="1:8" ht="15.75" thickTop="1" x14ac:dyDescent="0.25">
      <c r="A46" s="165" t="s">
        <v>21</v>
      </c>
      <c r="F46" s="498">
        <v>40</v>
      </c>
      <c r="G46" s="499"/>
    </row>
    <row r="47" spans="1:8" ht="15" x14ac:dyDescent="0.25">
      <c r="A47" s="205" t="s">
        <v>219</v>
      </c>
      <c r="F47" s="201"/>
      <c r="G47" s="202"/>
    </row>
    <row r="48" spans="1:8" ht="15" x14ac:dyDescent="0.25">
      <c r="A48" s="165"/>
      <c r="F48" s="201"/>
      <c r="G48" s="202"/>
    </row>
    <row r="49" spans="1:8" ht="17.25" customHeight="1" thickBot="1" x14ac:dyDescent="0.3">
      <c r="A49" s="170" t="s">
        <v>695</v>
      </c>
      <c r="B49" s="171"/>
      <c r="C49" s="172"/>
      <c r="D49" s="173"/>
      <c r="E49" s="173"/>
      <c r="F49" s="507">
        <f>SUM(F50:G51)</f>
        <v>2500</v>
      </c>
      <c r="G49" s="507"/>
      <c r="H49" s="50"/>
    </row>
    <row r="50" spans="1:8" ht="15.75" thickTop="1" x14ac:dyDescent="0.25">
      <c r="A50" s="333" t="s">
        <v>613</v>
      </c>
      <c r="F50" s="498">
        <v>1320</v>
      </c>
      <c r="G50" s="499"/>
    </row>
    <row r="51" spans="1:8" ht="15" x14ac:dyDescent="0.25">
      <c r="A51" s="333" t="s">
        <v>596</v>
      </c>
      <c r="F51" s="498">
        <v>1180</v>
      </c>
      <c r="G51" s="499"/>
    </row>
    <row r="52" spans="1:8" ht="15" x14ac:dyDescent="0.25">
      <c r="A52" s="332" t="s">
        <v>696</v>
      </c>
      <c r="F52" s="324"/>
      <c r="G52" s="325"/>
    </row>
    <row r="53" spans="1:8" ht="15" x14ac:dyDescent="0.25">
      <c r="A53" s="327" t="s">
        <v>697</v>
      </c>
      <c r="F53" s="324"/>
      <c r="G53" s="325"/>
    </row>
    <row r="54" spans="1:8" ht="15" x14ac:dyDescent="0.25">
      <c r="A54" s="333"/>
      <c r="F54" s="324"/>
      <c r="G54" s="325"/>
    </row>
    <row r="55" spans="1:8" ht="17.25" customHeight="1" thickBot="1" x14ac:dyDescent="0.3">
      <c r="A55" s="170" t="s">
        <v>698</v>
      </c>
      <c r="B55" s="171"/>
      <c r="C55" s="172"/>
      <c r="D55" s="173"/>
      <c r="E55" s="173"/>
      <c r="F55" s="507">
        <f>SUM(F56)</f>
        <v>450</v>
      </c>
      <c r="G55" s="507"/>
      <c r="H55" s="50"/>
    </row>
    <row r="56" spans="1:8" ht="15.75" thickTop="1" x14ac:dyDescent="0.25">
      <c r="A56" s="333" t="s">
        <v>596</v>
      </c>
      <c r="F56" s="498">
        <v>450</v>
      </c>
      <c r="G56" s="499"/>
    </row>
    <row r="57" spans="1:8" ht="15" x14ac:dyDescent="0.25">
      <c r="A57" s="332" t="s">
        <v>699</v>
      </c>
      <c r="F57" s="324"/>
      <c r="G57" s="325"/>
    </row>
    <row r="58" spans="1:8" ht="15" x14ac:dyDescent="0.25">
      <c r="A58" s="427" t="s">
        <v>935</v>
      </c>
      <c r="F58" s="415"/>
      <c r="G58" s="416"/>
    </row>
    <row r="59" spans="1:8" ht="15" x14ac:dyDescent="0.25">
      <c r="A59" s="333"/>
      <c r="F59" s="324"/>
      <c r="G59" s="325"/>
    </row>
    <row r="60" spans="1:8" ht="30.75" customHeight="1" thickBot="1" x14ac:dyDescent="0.3">
      <c r="A60" s="520" t="s">
        <v>700</v>
      </c>
      <c r="B60" s="521"/>
      <c r="C60" s="521"/>
      <c r="D60" s="521"/>
      <c r="E60" s="521"/>
      <c r="F60" s="507">
        <f>SUM(F61)</f>
        <v>200</v>
      </c>
      <c r="G60" s="507"/>
      <c r="H60" s="50"/>
    </row>
    <row r="61" spans="1:8" ht="15.75" thickTop="1" x14ac:dyDescent="0.25">
      <c r="A61" s="217" t="s">
        <v>701</v>
      </c>
      <c r="F61" s="498">
        <v>200</v>
      </c>
      <c r="G61" s="499"/>
    </row>
    <row r="62" spans="1:8" ht="15" x14ac:dyDescent="0.25">
      <c r="A62" s="327" t="s">
        <v>702</v>
      </c>
      <c r="F62" s="324"/>
      <c r="G62" s="325"/>
    </row>
    <row r="63" spans="1:8" ht="15" x14ac:dyDescent="0.25">
      <c r="A63" s="333"/>
      <c r="F63" s="324"/>
      <c r="G63" s="325"/>
    </row>
    <row r="64" spans="1:8" ht="17.25" customHeight="1" thickBot="1" x14ac:dyDescent="0.3">
      <c r="A64" s="170" t="s">
        <v>703</v>
      </c>
      <c r="B64" s="171"/>
      <c r="C64" s="172"/>
      <c r="D64" s="173"/>
      <c r="E64" s="173"/>
      <c r="F64" s="507">
        <f>SUM(F65:G66)</f>
        <v>853</v>
      </c>
      <c r="G64" s="507"/>
      <c r="H64" s="50"/>
    </row>
    <row r="65" spans="1:8" ht="15.75" thickTop="1" x14ac:dyDescent="0.25">
      <c r="A65" s="333" t="s">
        <v>500</v>
      </c>
      <c r="F65" s="498">
        <v>150</v>
      </c>
      <c r="G65" s="499"/>
    </row>
    <row r="66" spans="1:8" ht="15" x14ac:dyDescent="0.25">
      <c r="A66" s="333" t="s">
        <v>604</v>
      </c>
      <c r="F66" s="498">
        <v>703</v>
      </c>
      <c r="G66" s="499"/>
    </row>
    <row r="67" spans="1:8" ht="15" x14ac:dyDescent="0.25">
      <c r="A67" s="332" t="s">
        <v>704</v>
      </c>
      <c r="F67" s="324"/>
      <c r="G67" s="325"/>
    </row>
    <row r="68" spans="1:8" ht="15" x14ac:dyDescent="0.25">
      <c r="A68" s="333"/>
      <c r="F68" s="324"/>
      <c r="G68" s="325"/>
    </row>
    <row r="69" spans="1:8" ht="17.25" customHeight="1" thickBot="1" x14ac:dyDescent="0.3">
      <c r="A69" s="170" t="s">
        <v>220</v>
      </c>
      <c r="B69" s="171"/>
      <c r="C69" s="172"/>
      <c r="D69" s="173"/>
      <c r="E69" s="173"/>
      <c r="F69" s="507">
        <f>SUM(F70,F75)</f>
        <v>1005</v>
      </c>
      <c r="G69" s="507"/>
      <c r="H69" s="50"/>
    </row>
    <row r="70" spans="1:8" ht="15.75" thickTop="1" x14ac:dyDescent="0.25">
      <c r="A70" s="165" t="s">
        <v>21</v>
      </c>
      <c r="F70" s="498">
        <f>SUM(F71:G73)</f>
        <v>1000</v>
      </c>
      <c r="G70" s="499"/>
      <c r="H70" s="50"/>
    </row>
    <row r="71" spans="1:8" s="220" customFormat="1" ht="15" customHeight="1" x14ac:dyDescent="0.25">
      <c r="A71" s="575" t="s">
        <v>705</v>
      </c>
      <c r="B71" s="575"/>
      <c r="C71" s="575"/>
      <c r="D71" s="575"/>
      <c r="E71" s="575"/>
      <c r="F71" s="568">
        <v>200</v>
      </c>
      <c r="G71" s="569"/>
      <c r="H71" s="336"/>
    </row>
    <row r="72" spans="1:8" s="220" customFormat="1" ht="15" customHeight="1" x14ac:dyDescent="0.25">
      <c r="A72" s="334" t="s">
        <v>706</v>
      </c>
      <c r="B72" s="334"/>
      <c r="C72" s="334"/>
      <c r="D72" s="334"/>
      <c r="E72" s="334"/>
      <c r="F72" s="568">
        <v>250</v>
      </c>
      <c r="G72" s="569"/>
      <c r="H72" s="336"/>
    </row>
    <row r="73" spans="1:8" ht="29.25" customHeight="1" x14ac:dyDescent="0.25">
      <c r="A73" s="581" t="s">
        <v>707</v>
      </c>
      <c r="B73" s="581"/>
      <c r="C73" s="581"/>
      <c r="D73" s="581"/>
      <c r="E73" s="581"/>
      <c r="F73" s="568">
        <v>550</v>
      </c>
      <c r="G73" s="569"/>
      <c r="H73" s="50"/>
    </row>
    <row r="74" spans="1:8" ht="15" x14ac:dyDescent="0.25">
      <c r="A74" s="205"/>
      <c r="F74" s="201"/>
      <c r="G74" s="202"/>
    </row>
    <row r="75" spans="1:8" ht="15" x14ac:dyDescent="0.25">
      <c r="A75" s="333" t="s">
        <v>46</v>
      </c>
      <c r="F75" s="498">
        <v>5</v>
      </c>
      <c r="G75" s="499"/>
    </row>
    <row r="76" spans="1:8" ht="15" x14ac:dyDescent="0.25">
      <c r="A76" s="368" t="s">
        <v>851</v>
      </c>
      <c r="F76" s="366"/>
      <c r="G76" s="367"/>
    </row>
    <row r="77" spans="1:8" ht="15" x14ac:dyDescent="0.25">
      <c r="A77" s="368"/>
      <c r="F77" s="366"/>
      <c r="G77" s="367"/>
    </row>
    <row r="78" spans="1:8" ht="17.25" customHeight="1" thickBot="1" x14ac:dyDescent="0.3">
      <c r="A78" s="170" t="s">
        <v>708</v>
      </c>
      <c r="B78" s="171"/>
      <c r="C78" s="172"/>
      <c r="D78" s="173"/>
      <c r="E78" s="173"/>
      <c r="F78" s="507">
        <f>SUM(F79)</f>
        <v>1650</v>
      </c>
      <c r="G78" s="507"/>
      <c r="H78" s="50"/>
    </row>
    <row r="79" spans="1:8" ht="15.75" thickTop="1" x14ac:dyDescent="0.25">
      <c r="A79" s="333" t="s">
        <v>596</v>
      </c>
      <c r="F79" s="498">
        <f>SUM(F80,F85)</f>
        <v>1650</v>
      </c>
      <c r="G79" s="499"/>
    </row>
    <row r="80" spans="1:8" ht="15" x14ac:dyDescent="0.25">
      <c r="A80" s="332" t="s">
        <v>709</v>
      </c>
      <c r="F80" s="498">
        <f>SUM(F81:G83)</f>
        <v>1350</v>
      </c>
      <c r="G80" s="499"/>
    </row>
    <row r="81" spans="1:8" ht="15" x14ac:dyDescent="0.25">
      <c r="A81" s="427" t="s">
        <v>936</v>
      </c>
      <c r="F81" s="568">
        <v>450</v>
      </c>
      <c r="G81" s="569"/>
    </row>
    <row r="82" spans="1:8" ht="15" x14ac:dyDescent="0.25">
      <c r="A82" s="427" t="s">
        <v>937</v>
      </c>
      <c r="F82" s="568">
        <v>800</v>
      </c>
      <c r="G82" s="569"/>
    </row>
    <row r="83" spans="1:8" ht="15" x14ac:dyDescent="0.25">
      <c r="A83" s="427" t="s">
        <v>938</v>
      </c>
      <c r="F83" s="568">
        <v>100</v>
      </c>
      <c r="G83" s="569"/>
    </row>
    <row r="84" spans="1:8" ht="15" x14ac:dyDescent="0.25">
      <c r="A84" s="427"/>
      <c r="F84" s="424"/>
      <c r="G84" s="425"/>
    </row>
    <row r="85" spans="1:8" ht="15" x14ac:dyDescent="0.25">
      <c r="A85" s="332" t="s">
        <v>939</v>
      </c>
      <c r="F85" s="498">
        <v>300</v>
      </c>
      <c r="G85" s="499"/>
    </row>
    <row r="86" spans="1:8" ht="15" x14ac:dyDescent="0.25">
      <c r="A86" s="327"/>
      <c r="F86" s="324"/>
      <c r="G86" s="325"/>
    </row>
    <row r="87" spans="1:8" ht="17.25" customHeight="1" thickBot="1" x14ac:dyDescent="0.3">
      <c r="A87" s="170" t="s">
        <v>58</v>
      </c>
      <c r="B87" s="171"/>
      <c r="C87" s="172"/>
      <c r="D87" s="173"/>
      <c r="E87" s="173"/>
      <c r="F87" s="507">
        <f>SUM(F88)</f>
        <v>10</v>
      </c>
      <c r="G87" s="507"/>
      <c r="H87" s="50">
        <f>SUM(F88)</f>
        <v>10</v>
      </c>
    </row>
    <row r="88" spans="1:8" ht="15.75" thickTop="1" x14ac:dyDescent="0.25">
      <c r="A88" s="165" t="s">
        <v>21</v>
      </c>
      <c r="F88" s="498">
        <v>10</v>
      </c>
      <c r="G88" s="499"/>
    </row>
    <row r="89" spans="1:8" ht="15" x14ac:dyDescent="0.25">
      <c r="A89" s="205" t="s">
        <v>221</v>
      </c>
      <c r="F89" s="201"/>
      <c r="G89" s="202"/>
    </row>
    <row r="90" spans="1:8" ht="15" x14ac:dyDescent="0.25">
      <c r="A90" s="165"/>
      <c r="F90" s="201"/>
      <c r="G90" s="202"/>
    </row>
    <row r="91" spans="1:8" ht="15" x14ac:dyDescent="0.25">
      <c r="A91" s="165"/>
      <c r="F91" s="201"/>
      <c r="G91" s="202"/>
    </row>
    <row r="95" spans="1:8" ht="12.75" customHeight="1" x14ac:dyDescent="0.2"/>
  </sheetData>
  <mergeCells count="39">
    <mergeCell ref="F81:G81"/>
    <mergeCell ref="F82:G82"/>
    <mergeCell ref="F83:G83"/>
    <mergeCell ref="A73:E73"/>
    <mergeCell ref="F78:G78"/>
    <mergeCell ref="F79:G79"/>
    <mergeCell ref="A71:E71"/>
    <mergeCell ref="F71:G71"/>
    <mergeCell ref="F72:G72"/>
    <mergeCell ref="F75:G75"/>
    <mergeCell ref="A60:E60"/>
    <mergeCell ref="F60:G60"/>
    <mergeCell ref="F61:G61"/>
    <mergeCell ref="F64:G64"/>
    <mergeCell ref="F65:G65"/>
    <mergeCell ref="F41:G41"/>
    <mergeCell ref="F45:G45"/>
    <mergeCell ref="F46:G46"/>
    <mergeCell ref="F88:G88"/>
    <mergeCell ref="F69:G69"/>
    <mergeCell ref="F70:G70"/>
    <mergeCell ref="F87:G87"/>
    <mergeCell ref="F49:G49"/>
    <mergeCell ref="F50:G50"/>
    <mergeCell ref="F51:G51"/>
    <mergeCell ref="F55:G55"/>
    <mergeCell ref="F56:G56"/>
    <mergeCell ref="F66:G66"/>
    <mergeCell ref="F80:G80"/>
    <mergeCell ref="F85:G85"/>
    <mergeCell ref="F73:G73"/>
    <mergeCell ref="F40:G40"/>
    <mergeCell ref="F1:G1"/>
    <mergeCell ref="A20:C20"/>
    <mergeCell ref="F31:G31"/>
    <mergeCell ref="F32:G32"/>
    <mergeCell ref="A28:G28"/>
    <mergeCell ref="A34:G38"/>
    <mergeCell ref="A24:C24"/>
  </mergeCells>
  <pageMargins left="0.70866141732283472" right="0.70866141732283472" top="0.78740157480314965" bottom="0.78740157480314965" header="0.31496062992125984" footer="0.31496062992125984"/>
  <pageSetup paperSize="9" scale="67" firstPageNumber="58"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94</v>
      </c>
      <c r="F1" s="510" t="s">
        <v>95</v>
      </c>
      <c r="G1" s="510"/>
    </row>
    <row r="3" spans="1:8" x14ac:dyDescent="0.2">
      <c r="A3" s="25" t="s">
        <v>1</v>
      </c>
      <c r="B3" s="25" t="s">
        <v>96</v>
      </c>
    </row>
    <row r="4" spans="1:8" x14ac:dyDescent="0.2">
      <c r="B4" s="25" t="s">
        <v>97</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289</v>
      </c>
      <c r="E7" s="42" t="s">
        <v>290</v>
      </c>
      <c r="F7" s="42" t="s">
        <v>291</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20</v>
      </c>
      <c r="E9" s="9">
        <v>20</v>
      </c>
      <c r="F9" s="9">
        <f>SUM(F14)</f>
        <v>20</v>
      </c>
      <c r="G9" s="10">
        <f>F9/D9*100</f>
        <v>100</v>
      </c>
    </row>
    <row r="10" spans="1:8" s="16" customFormat="1" ht="16.5" thickTop="1" thickBot="1" x14ac:dyDescent="0.3">
      <c r="A10" s="513" t="s">
        <v>9</v>
      </c>
      <c r="B10" s="514"/>
      <c r="C10" s="515"/>
      <c r="D10" s="48">
        <f>SUM(D9:D9)</f>
        <v>20</v>
      </c>
      <c r="E10" s="48">
        <f>SUM(E9:E9)</f>
        <v>20</v>
      </c>
      <c r="F10" s="48">
        <f>SUM(F9:F9)</f>
        <v>20</v>
      </c>
      <c r="G10" s="49">
        <f>F10/D10*100</f>
        <v>100</v>
      </c>
    </row>
    <row r="11" spans="1:8" ht="15" thickTop="1" x14ac:dyDescent="0.2">
      <c r="A11" s="531"/>
      <c r="B11" s="531"/>
      <c r="C11" s="531"/>
      <c r="D11" s="531"/>
      <c r="E11" s="531"/>
      <c r="F11" s="531"/>
      <c r="G11" s="531"/>
    </row>
    <row r="12" spans="1:8" x14ac:dyDescent="0.2">
      <c r="A12" s="105"/>
      <c r="B12" s="105"/>
      <c r="C12" s="105"/>
      <c r="D12" s="105"/>
      <c r="E12" s="105"/>
      <c r="F12" s="105"/>
      <c r="G12" s="105"/>
    </row>
    <row r="13" spans="1:8" ht="15" x14ac:dyDescent="0.25">
      <c r="A13" s="27" t="s">
        <v>13</v>
      </c>
    </row>
    <row r="14" spans="1:8" ht="17.25" customHeight="1" thickBot="1" x14ac:dyDescent="0.3">
      <c r="A14" s="35" t="s">
        <v>58</v>
      </c>
      <c r="B14" s="36"/>
      <c r="C14" s="37"/>
      <c r="D14" s="38"/>
      <c r="E14" s="38"/>
      <c r="F14" s="507">
        <f>SUM(F15)</f>
        <v>20</v>
      </c>
      <c r="G14" s="507"/>
      <c r="H14" s="50">
        <f>SUM(F15)</f>
        <v>20</v>
      </c>
    </row>
    <row r="15" spans="1:8" ht="15.75" thickTop="1" x14ac:dyDescent="0.25">
      <c r="A15" s="26" t="s">
        <v>19</v>
      </c>
      <c r="F15" s="498">
        <v>20</v>
      </c>
      <c r="G15" s="499"/>
    </row>
    <row r="16" spans="1:8" x14ac:dyDescent="0.2">
      <c r="A16" s="495" t="s">
        <v>890</v>
      </c>
      <c r="B16" s="496"/>
      <c r="C16" s="496"/>
      <c r="D16" s="496"/>
      <c r="E16" s="496"/>
      <c r="F16" s="496"/>
      <c r="G16" s="496"/>
    </row>
    <row r="17" spans="1:7" x14ac:dyDescent="0.2">
      <c r="A17" s="497"/>
      <c r="B17" s="497"/>
      <c r="C17" s="497"/>
      <c r="D17" s="497"/>
      <c r="E17" s="497"/>
      <c r="F17" s="497"/>
      <c r="G17" s="497"/>
    </row>
  </sheetData>
  <mergeCells count="6">
    <mergeCell ref="A16:G17"/>
    <mergeCell ref="F1:G1"/>
    <mergeCell ref="A10:C10"/>
    <mergeCell ref="F14:G14"/>
    <mergeCell ref="F15:G15"/>
    <mergeCell ref="A11:G11"/>
  </mergeCells>
  <pageMargins left="0.70866141732283472" right="0.70866141732283472" top="0.78740157480314965" bottom="0.78740157480314965" header="0.31496062992125984" footer="0.31496062992125984"/>
  <pageSetup paperSize="9" scale="67" firstPageNumber="60"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6"/>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548</v>
      </c>
      <c r="F1" s="510" t="s">
        <v>89</v>
      </c>
      <c r="G1" s="510"/>
    </row>
    <row r="3" spans="1:8" x14ac:dyDescent="0.2">
      <c r="A3" s="25" t="s">
        <v>1</v>
      </c>
      <c r="B3" s="25" t="s">
        <v>90</v>
      </c>
    </row>
    <row r="4" spans="1:8" x14ac:dyDescent="0.2">
      <c r="B4" s="25" t="s">
        <v>80</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289</v>
      </c>
      <c r="E7" s="42" t="s">
        <v>290</v>
      </c>
      <c r="F7" s="42" t="s">
        <v>291</v>
      </c>
      <c r="G7" s="43" t="s">
        <v>5</v>
      </c>
    </row>
    <row r="8" spans="1:8" s="5" customFormat="1" ht="12.75" thickTop="1" thickBot="1" x14ac:dyDescent="0.25">
      <c r="A8" s="44">
        <v>1</v>
      </c>
      <c r="B8" s="45">
        <v>2</v>
      </c>
      <c r="C8" s="45">
        <v>3</v>
      </c>
      <c r="D8" s="46">
        <v>4</v>
      </c>
      <c r="E8" s="46">
        <v>5</v>
      </c>
      <c r="F8" s="46">
        <v>6</v>
      </c>
      <c r="G8" s="47" t="s">
        <v>12</v>
      </c>
    </row>
    <row r="9" spans="1:8" ht="15" thickTop="1" x14ac:dyDescent="0.2">
      <c r="A9" s="19">
        <v>3315</v>
      </c>
      <c r="B9" s="20">
        <v>59</v>
      </c>
      <c r="C9" s="69" t="s">
        <v>54</v>
      </c>
      <c r="D9" s="6">
        <v>650</v>
      </c>
      <c r="E9" s="6">
        <v>650</v>
      </c>
      <c r="F9" s="6">
        <v>650</v>
      </c>
      <c r="G9" s="7">
        <f>F9/D9*100</f>
        <v>100</v>
      </c>
    </row>
    <row r="10" spans="1:8" x14ac:dyDescent="0.2">
      <c r="A10" s="21">
        <v>6172</v>
      </c>
      <c r="B10" s="22">
        <v>51</v>
      </c>
      <c r="C10" s="8" t="s">
        <v>8</v>
      </c>
      <c r="D10" s="9">
        <v>1527</v>
      </c>
      <c r="E10" s="9">
        <v>1387</v>
      </c>
      <c r="F10" s="9">
        <f>SUM(F23)</f>
        <v>1450</v>
      </c>
      <c r="G10" s="10">
        <f>F10/D10*100</f>
        <v>94.95743287491814</v>
      </c>
    </row>
    <row r="11" spans="1:8" ht="29.25" thickBot="1" x14ac:dyDescent="0.25">
      <c r="A11" s="21">
        <v>6172</v>
      </c>
      <c r="B11" s="22">
        <v>53</v>
      </c>
      <c r="C11" s="14" t="s">
        <v>10</v>
      </c>
      <c r="D11" s="9">
        <v>40</v>
      </c>
      <c r="E11" s="9">
        <v>2</v>
      </c>
      <c r="F11" s="9">
        <f>SUM(F34)</f>
        <v>40</v>
      </c>
      <c r="G11" s="12">
        <f>F11/D11*100</f>
        <v>100</v>
      </c>
    </row>
    <row r="12" spans="1:8" s="16" customFormat="1" ht="16.5" thickTop="1" thickBot="1" x14ac:dyDescent="0.3">
      <c r="A12" s="513" t="s">
        <v>9</v>
      </c>
      <c r="B12" s="514"/>
      <c r="C12" s="515"/>
      <c r="D12" s="48">
        <f>SUM(D9:D11)</f>
        <v>2217</v>
      </c>
      <c r="E12" s="48">
        <f>SUM(E9:E11)</f>
        <v>2039</v>
      </c>
      <c r="F12" s="48">
        <f>SUM(F9:F11)</f>
        <v>2140</v>
      </c>
      <c r="G12" s="49">
        <f>F12/D12*100</f>
        <v>96.526838069463238</v>
      </c>
    </row>
    <row r="13" spans="1:8" ht="15" thickTop="1" x14ac:dyDescent="0.2">
      <c r="A13" s="531"/>
      <c r="B13" s="531"/>
      <c r="C13" s="531"/>
      <c r="D13" s="531"/>
      <c r="E13" s="531"/>
      <c r="F13" s="531"/>
      <c r="G13" s="531"/>
    </row>
    <row r="14" spans="1:8" x14ac:dyDescent="0.2">
      <c r="A14" s="105"/>
      <c r="B14" s="105"/>
      <c r="C14" s="105"/>
      <c r="D14" s="105"/>
      <c r="E14" s="105"/>
      <c r="F14" s="105"/>
      <c r="G14" s="105"/>
    </row>
    <row r="15" spans="1:8" ht="15" x14ac:dyDescent="0.25">
      <c r="A15" s="27" t="s">
        <v>13</v>
      </c>
    </row>
    <row r="16" spans="1:8" ht="17.25" customHeight="1" thickBot="1" x14ac:dyDescent="0.3">
      <c r="A16" s="35" t="s">
        <v>91</v>
      </c>
      <c r="B16" s="36"/>
      <c r="C16" s="37"/>
      <c r="D16" s="38"/>
      <c r="E16" s="38"/>
      <c r="F16" s="507">
        <v>650</v>
      </c>
      <c r="G16" s="507"/>
      <c r="H16" s="50"/>
    </row>
    <row r="17" spans="1:8" ht="15.75" thickTop="1" x14ac:dyDescent="0.25">
      <c r="A17" s="26" t="s">
        <v>57</v>
      </c>
      <c r="F17" s="498">
        <v>650</v>
      </c>
      <c r="G17" s="499"/>
    </row>
    <row r="18" spans="1:8" x14ac:dyDescent="0.2">
      <c r="A18" s="495" t="s">
        <v>146</v>
      </c>
      <c r="B18" s="496"/>
      <c r="C18" s="496"/>
      <c r="D18" s="496"/>
      <c r="E18" s="496"/>
      <c r="F18" s="496"/>
      <c r="G18" s="496"/>
    </row>
    <row r="19" spans="1:8" x14ac:dyDescent="0.2">
      <c r="A19" s="496"/>
      <c r="B19" s="496"/>
      <c r="C19" s="496"/>
      <c r="D19" s="496"/>
      <c r="E19" s="496"/>
      <c r="F19" s="496"/>
      <c r="G19" s="496"/>
    </row>
    <row r="20" spans="1:8" x14ac:dyDescent="0.2">
      <c r="A20" s="496"/>
      <c r="B20" s="496"/>
      <c r="C20" s="496"/>
      <c r="D20" s="496"/>
      <c r="E20" s="496"/>
      <c r="F20" s="496"/>
      <c r="G20" s="496"/>
    </row>
    <row r="21" spans="1:8" x14ac:dyDescent="0.2">
      <c r="A21" s="496"/>
      <c r="B21" s="496"/>
      <c r="C21" s="496"/>
      <c r="D21" s="496"/>
      <c r="E21" s="496"/>
      <c r="F21" s="496"/>
      <c r="G21" s="496"/>
    </row>
    <row r="22" spans="1:8" ht="15" x14ac:dyDescent="0.25">
      <c r="A22" s="26"/>
      <c r="F22" s="58"/>
      <c r="G22" s="59"/>
    </row>
    <row r="23" spans="1:8" ht="17.25" customHeight="1" thickBot="1" x14ac:dyDescent="0.3">
      <c r="A23" s="35" t="s">
        <v>58</v>
      </c>
      <c r="B23" s="36"/>
      <c r="C23" s="37"/>
      <c r="D23" s="38"/>
      <c r="E23" s="38"/>
      <c r="F23" s="507">
        <f>SUM(F24,F27,F30)</f>
        <v>1450</v>
      </c>
      <c r="G23" s="507"/>
      <c r="H23" s="50"/>
    </row>
    <row r="24" spans="1:8" ht="15.75" thickTop="1" x14ac:dyDescent="0.25">
      <c r="A24" s="26" t="s">
        <v>56</v>
      </c>
      <c r="F24" s="498">
        <v>400</v>
      </c>
      <c r="G24" s="499"/>
    </row>
    <row r="25" spans="1:8" ht="15" x14ac:dyDescent="0.25">
      <c r="A25" s="25" t="s">
        <v>288</v>
      </c>
      <c r="F25" s="58"/>
      <c r="G25" s="59"/>
    </row>
    <row r="26" spans="1:8" ht="15" x14ac:dyDescent="0.25">
      <c r="A26" s="25"/>
      <c r="F26" s="58"/>
      <c r="G26" s="59"/>
    </row>
    <row r="27" spans="1:8" ht="15" x14ac:dyDescent="0.25">
      <c r="A27" s="26" t="s">
        <v>19</v>
      </c>
      <c r="F27" s="601">
        <v>750</v>
      </c>
      <c r="G27" s="602"/>
    </row>
    <row r="28" spans="1:8" ht="15" x14ac:dyDescent="0.25">
      <c r="A28" s="534" t="s">
        <v>224</v>
      </c>
      <c r="B28" s="535"/>
      <c r="C28" s="535"/>
      <c r="D28" s="535"/>
      <c r="E28" s="535"/>
      <c r="F28" s="535"/>
      <c r="G28" s="535"/>
    </row>
    <row r="29" spans="1:8" ht="15" x14ac:dyDescent="0.25">
      <c r="A29" s="26"/>
      <c r="F29" s="58"/>
      <c r="G29" s="59"/>
    </row>
    <row r="30" spans="1:8" ht="15" x14ac:dyDescent="0.25">
      <c r="A30" s="26" t="s">
        <v>21</v>
      </c>
      <c r="F30" s="498">
        <v>300</v>
      </c>
      <c r="G30" s="499"/>
    </row>
    <row r="31" spans="1:8" x14ac:dyDescent="0.2">
      <c r="A31" s="495" t="s">
        <v>92</v>
      </c>
      <c r="B31" s="496"/>
      <c r="C31" s="496"/>
      <c r="D31" s="496"/>
      <c r="E31" s="496"/>
      <c r="F31" s="496"/>
      <c r="G31" s="496"/>
    </row>
    <row r="32" spans="1:8" x14ac:dyDescent="0.2">
      <c r="A32" s="496"/>
      <c r="B32" s="496"/>
      <c r="C32" s="496"/>
      <c r="D32" s="496"/>
      <c r="E32" s="496"/>
      <c r="F32" s="496"/>
      <c r="G32" s="496"/>
    </row>
    <row r="33" spans="1:8" ht="15" x14ac:dyDescent="0.25">
      <c r="A33" s="60"/>
      <c r="B33" s="60"/>
      <c r="C33" s="60"/>
      <c r="D33" s="60"/>
      <c r="E33" s="60"/>
      <c r="F33" s="60"/>
      <c r="G33" s="60"/>
    </row>
    <row r="34" spans="1:8" ht="31.5" customHeight="1" thickBot="1" x14ac:dyDescent="0.3">
      <c r="A34" s="520" t="s">
        <v>75</v>
      </c>
      <c r="B34" s="521"/>
      <c r="C34" s="521"/>
      <c r="D34" s="521"/>
      <c r="E34" s="521"/>
      <c r="F34" s="507">
        <v>40</v>
      </c>
      <c r="G34" s="507"/>
      <c r="H34" s="50"/>
    </row>
    <row r="35" spans="1:8" ht="15" customHeight="1" thickTop="1" x14ac:dyDescent="0.25">
      <c r="A35" s="561" t="s">
        <v>51</v>
      </c>
      <c r="B35" s="561"/>
      <c r="C35" s="561"/>
      <c r="D35" s="60"/>
      <c r="E35" s="60"/>
      <c r="F35" s="498">
        <v>40</v>
      </c>
      <c r="G35" s="499"/>
    </row>
    <row r="36" spans="1:8" ht="15" customHeight="1" x14ac:dyDescent="0.25">
      <c r="A36" s="495" t="s">
        <v>93</v>
      </c>
      <c r="B36" s="495"/>
      <c r="C36" s="495"/>
      <c r="D36" s="60"/>
      <c r="E36" s="60"/>
      <c r="F36" s="60"/>
      <c r="G36" s="60"/>
    </row>
  </sheetData>
  <mergeCells count="17">
    <mergeCell ref="F27:G27"/>
    <mergeCell ref="A13:G13"/>
    <mergeCell ref="F1:G1"/>
    <mergeCell ref="F16:G16"/>
    <mergeCell ref="F17:G17"/>
    <mergeCell ref="A36:C36"/>
    <mergeCell ref="A12:C12"/>
    <mergeCell ref="A34:E34"/>
    <mergeCell ref="F34:G34"/>
    <mergeCell ref="A28:G28"/>
    <mergeCell ref="F30:G30"/>
    <mergeCell ref="A31:G32"/>
    <mergeCell ref="A35:C35"/>
    <mergeCell ref="F35:G35"/>
    <mergeCell ref="A18:G21"/>
    <mergeCell ref="F23:G23"/>
    <mergeCell ref="F24:G24"/>
  </mergeCells>
  <pageMargins left="0.70866141732283472" right="0.70866141732283472" top="0.78740157480314965" bottom="0.78740157480314965" header="0.31496062992125984" footer="0.31496062992125984"/>
  <pageSetup paperSize="9" scale="67" firstPageNumber="61"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98"/>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56" t="s">
        <v>130</v>
      </c>
      <c r="F1" s="510" t="s">
        <v>131</v>
      </c>
      <c r="G1" s="510"/>
    </row>
    <row r="3" spans="1:7" x14ac:dyDescent="0.2">
      <c r="A3" s="25" t="s">
        <v>1</v>
      </c>
      <c r="B3" s="265" t="s">
        <v>30</v>
      </c>
    </row>
    <row r="4" spans="1:7" x14ac:dyDescent="0.2">
      <c r="B4" s="25" t="s">
        <v>80</v>
      </c>
    </row>
    <row r="6" spans="1:7" s="2" customFormat="1" ht="13.5" thickBot="1" x14ac:dyDescent="0.25">
      <c r="A6" s="18"/>
      <c r="B6" s="18"/>
      <c r="D6" s="4"/>
      <c r="E6" s="4"/>
      <c r="F6" s="4"/>
      <c r="G6" s="2" t="s">
        <v>6</v>
      </c>
    </row>
    <row r="7" spans="1:7" s="2" customFormat="1" ht="39" customHeight="1"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s="5" customFormat="1" ht="14.25" customHeight="1" thickTop="1" x14ac:dyDescent="0.2">
      <c r="A9" s="95">
        <v>2143</v>
      </c>
      <c r="B9" s="96">
        <v>51</v>
      </c>
      <c r="C9" s="97" t="s">
        <v>8</v>
      </c>
      <c r="D9" s="93">
        <f>8055-400</f>
        <v>7655</v>
      </c>
      <c r="E9" s="93">
        <f>5749-392</f>
        <v>5357</v>
      </c>
      <c r="F9" s="337">
        <f>F31</f>
        <v>8335</v>
      </c>
      <c r="G9" s="98">
        <f>F9/D9*100</f>
        <v>108.88308295231874</v>
      </c>
    </row>
    <row r="10" spans="1:7" s="5" customFormat="1" ht="14.25" customHeight="1" x14ac:dyDescent="0.2">
      <c r="A10" s="95">
        <v>2143</v>
      </c>
      <c r="B10" s="96">
        <v>52</v>
      </c>
      <c r="C10" s="8" t="s">
        <v>466</v>
      </c>
      <c r="D10" s="337">
        <v>5100</v>
      </c>
      <c r="E10" s="337">
        <v>7111</v>
      </c>
      <c r="F10" s="337">
        <f>SUM(F98)</f>
        <v>8470</v>
      </c>
      <c r="G10" s="98">
        <f>F10/D10*100</f>
        <v>166.07843137254903</v>
      </c>
    </row>
    <row r="11" spans="1:7" s="5" customFormat="1" ht="28.5" customHeight="1" x14ac:dyDescent="0.2">
      <c r="A11" s="95">
        <v>2143</v>
      </c>
      <c r="B11" s="96">
        <v>53</v>
      </c>
      <c r="C11" s="161" t="s">
        <v>10</v>
      </c>
      <c r="D11" s="337">
        <v>1450</v>
      </c>
      <c r="E11" s="337">
        <v>1815</v>
      </c>
      <c r="F11" s="337">
        <f>SUM(F128)</f>
        <v>10150</v>
      </c>
      <c r="G11" s="98">
        <f>F11/D11*100</f>
        <v>700</v>
      </c>
    </row>
    <row r="12" spans="1:7" s="5" customFormat="1" ht="14.25" customHeight="1" x14ac:dyDescent="0.2">
      <c r="A12" s="95">
        <v>2143</v>
      </c>
      <c r="B12" s="96">
        <v>61</v>
      </c>
      <c r="C12" s="161" t="s">
        <v>81</v>
      </c>
      <c r="D12" s="337"/>
      <c r="E12" s="337">
        <v>400</v>
      </c>
      <c r="F12" s="337"/>
      <c r="G12" s="98"/>
    </row>
    <row r="13" spans="1:7" s="5" customFormat="1" ht="14.25" customHeight="1" x14ac:dyDescent="0.2">
      <c r="A13" s="95">
        <v>2143</v>
      </c>
      <c r="B13" s="96">
        <v>63</v>
      </c>
      <c r="C13" s="221" t="s">
        <v>627</v>
      </c>
      <c r="D13" s="337"/>
      <c r="E13" s="337">
        <v>200</v>
      </c>
      <c r="F13" s="337"/>
      <c r="G13" s="98"/>
    </row>
    <row r="14" spans="1:7" s="5" customFormat="1" ht="14.25" customHeight="1" x14ac:dyDescent="0.2">
      <c r="A14" s="95">
        <v>2413</v>
      </c>
      <c r="B14" s="164">
        <v>51</v>
      </c>
      <c r="C14" s="97" t="s">
        <v>8</v>
      </c>
      <c r="D14" s="337"/>
      <c r="E14" s="337"/>
      <c r="F14" s="337">
        <f>SUM(F164)</f>
        <v>552</v>
      </c>
      <c r="G14" s="98"/>
    </row>
    <row r="15" spans="1:7" ht="14.25" customHeight="1" x14ac:dyDescent="0.2">
      <c r="A15" s="95">
        <v>3341</v>
      </c>
      <c r="B15" s="164">
        <v>51</v>
      </c>
      <c r="C15" s="97" t="s">
        <v>8</v>
      </c>
      <c r="D15" s="207">
        <v>3560</v>
      </c>
      <c r="E15" s="207">
        <v>4290</v>
      </c>
      <c r="F15" s="207">
        <f>SUM(F170)</f>
        <v>4378</v>
      </c>
      <c r="G15" s="98">
        <f t="shared" ref="G15:G21" si="0">F15/D15*100</f>
        <v>122.97752808988764</v>
      </c>
    </row>
    <row r="16" spans="1:7" ht="14.25" customHeight="1" x14ac:dyDescent="0.2">
      <c r="A16" s="95">
        <v>3349</v>
      </c>
      <c r="B16" s="96">
        <v>51</v>
      </c>
      <c r="C16" s="97" t="s">
        <v>8</v>
      </c>
      <c r="D16" s="337">
        <v>4370</v>
      </c>
      <c r="E16" s="337">
        <v>4270</v>
      </c>
      <c r="F16" s="337">
        <f>SUM(F177)</f>
        <v>4820</v>
      </c>
      <c r="G16" s="98">
        <f t="shared" si="0"/>
        <v>110.29748283752861</v>
      </c>
    </row>
    <row r="17" spans="1:8" ht="14.25" customHeight="1" x14ac:dyDescent="0.2">
      <c r="A17" s="95">
        <v>6113</v>
      </c>
      <c r="B17" s="96">
        <v>51</v>
      </c>
      <c r="C17" s="97" t="s">
        <v>8</v>
      </c>
      <c r="D17" s="337">
        <v>8853</v>
      </c>
      <c r="E17" s="337">
        <v>9443</v>
      </c>
      <c r="F17" s="337">
        <f>SUM(F187)</f>
        <v>11052</v>
      </c>
      <c r="G17" s="98">
        <f t="shared" si="0"/>
        <v>124.83903761436801</v>
      </c>
      <c r="H17" s="66"/>
    </row>
    <row r="18" spans="1:8" s="157" customFormat="1" ht="14.25" customHeight="1" x14ac:dyDescent="0.2">
      <c r="A18" s="95">
        <v>6113</v>
      </c>
      <c r="B18" s="96">
        <v>52</v>
      </c>
      <c r="C18" s="8" t="s">
        <v>466</v>
      </c>
      <c r="D18" s="337">
        <v>800</v>
      </c>
      <c r="E18" s="337">
        <v>800</v>
      </c>
      <c r="F18" s="337">
        <f>SUM(F269)</f>
        <v>800</v>
      </c>
      <c r="G18" s="98">
        <f t="shared" si="0"/>
        <v>100</v>
      </c>
      <c r="H18" s="174"/>
    </row>
    <row r="19" spans="1:8" ht="14.25" customHeight="1" x14ac:dyDescent="0.2">
      <c r="A19" s="95">
        <v>6172</v>
      </c>
      <c r="B19" s="96">
        <v>51</v>
      </c>
      <c r="C19" s="97" t="s">
        <v>8</v>
      </c>
      <c r="D19" s="337">
        <v>1415</v>
      </c>
      <c r="E19" s="337">
        <v>1415</v>
      </c>
      <c r="F19" s="337">
        <f>SUM(F274)</f>
        <v>1516</v>
      </c>
      <c r="G19" s="98">
        <f t="shared" si="0"/>
        <v>107.13780918727916</v>
      </c>
    </row>
    <row r="20" spans="1:8" ht="14.25" customHeight="1" thickBot="1" x14ac:dyDescent="0.25">
      <c r="A20" s="95">
        <v>6409</v>
      </c>
      <c r="B20" s="96">
        <v>51</v>
      </c>
      <c r="C20" s="97" t="s">
        <v>8</v>
      </c>
      <c r="D20" s="93">
        <v>5500</v>
      </c>
      <c r="E20" s="93">
        <v>5500</v>
      </c>
      <c r="F20" s="337">
        <f>SUM(F295)</f>
        <v>5500</v>
      </c>
      <c r="G20" s="98">
        <f t="shared" si="0"/>
        <v>100</v>
      </c>
    </row>
    <row r="21" spans="1:8" s="16" customFormat="1" ht="22.5" customHeight="1" thickTop="1" thickBot="1" x14ac:dyDescent="0.3">
      <c r="A21" s="513" t="s">
        <v>9</v>
      </c>
      <c r="B21" s="514"/>
      <c r="C21" s="515"/>
      <c r="D21" s="48">
        <f>SUM(D9:D20)</f>
        <v>38703</v>
      </c>
      <c r="E21" s="48">
        <f>SUM(E9:E20)</f>
        <v>40601</v>
      </c>
      <c r="F21" s="48">
        <f>SUM(F9:F20)</f>
        <v>55573</v>
      </c>
      <c r="G21" s="49">
        <f t="shared" si="0"/>
        <v>143.58835232410925</v>
      </c>
    </row>
    <row r="22" spans="1:8" s="157" customFormat="1" ht="15" thickTop="1" x14ac:dyDescent="0.2"/>
    <row r="23" spans="1:8" s="398" customFormat="1" ht="14.25" customHeight="1" thickBot="1" x14ac:dyDescent="0.3">
      <c r="A23" s="62" t="s">
        <v>852</v>
      </c>
      <c r="B23" s="62"/>
      <c r="C23" s="62"/>
      <c r="D23" s="389"/>
      <c r="E23" s="389"/>
      <c r="F23" s="389"/>
      <c r="G23" s="157" t="s">
        <v>6</v>
      </c>
    </row>
    <row r="24" spans="1:8" s="388" customFormat="1" ht="41.25" customHeight="1" thickTop="1" thickBot="1" x14ac:dyDescent="0.3">
      <c r="A24" s="372"/>
      <c r="B24" s="373"/>
      <c r="C24" s="374"/>
      <c r="D24" s="42" t="s">
        <v>289</v>
      </c>
      <c r="E24" s="42" t="s">
        <v>290</v>
      </c>
      <c r="F24" s="42" t="s">
        <v>291</v>
      </c>
      <c r="G24" s="43" t="s">
        <v>5</v>
      </c>
    </row>
    <row r="25" spans="1:8" s="388" customFormat="1" ht="12" customHeight="1" thickTop="1" thickBot="1" x14ac:dyDescent="0.3">
      <c r="A25" s="517">
        <v>1</v>
      </c>
      <c r="B25" s="518"/>
      <c r="C25" s="519"/>
      <c r="D25" s="390">
        <v>2</v>
      </c>
      <c r="E25" s="390">
        <v>3</v>
      </c>
      <c r="F25" s="390">
        <v>4</v>
      </c>
      <c r="G25" s="391" t="s">
        <v>855</v>
      </c>
    </row>
    <row r="26" spans="1:8" s="388" customFormat="1" ht="17.100000000000001" customHeight="1" thickTop="1" x14ac:dyDescent="0.25">
      <c r="A26" s="395" t="s">
        <v>853</v>
      </c>
      <c r="B26" s="385"/>
      <c r="C26" s="396"/>
      <c r="D26" s="397">
        <f>SUM(D9,D14:D17,D19:D20)</f>
        <v>31353</v>
      </c>
      <c r="E26" s="397">
        <f>SUM(E9,E14:E17,E19:E20)</f>
        <v>30275</v>
      </c>
      <c r="F26" s="397">
        <f>SUM(F9,F14:F17,F19:F20)</f>
        <v>36153</v>
      </c>
      <c r="G26" s="7">
        <f>F26/D26*100</f>
        <v>115.30953975696106</v>
      </c>
    </row>
    <row r="27" spans="1:8" s="388" customFormat="1" ht="17.100000000000001" customHeight="1" thickBot="1" x14ac:dyDescent="0.3">
      <c r="A27" s="393" t="s">
        <v>854</v>
      </c>
      <c r="B27" s="62"/>
      <c r="C27" s="394"/>
      <c r="D27" s="93">
        <f>SUM(D10:D13,D18)</f>
        <v>7350</v>
      </c>
      <c r="E27" s="93">
        <f>SUM(E10:E13,E18)</f>
        <v>10326</v>
      </c>
      <c r="F27" s="93">
        <f>SUM(F10:F13,F18)</f>
        <v>19420</v>
      </c>
      <c r="G27" s="160">
        <f>F27/D27*100</f>
        <v>264.21768707482994</v>
      </c>
    </row>
    <row r="28" spans="1:8" s="388" customFormat="1" ht="22.5" customHeight="1" thickTop="1" thickBot="1" x14ac:dyDescent="0.3">
      <c r="A28" s="372" t="s">
        <v>120</v>
      </c>
      <c r="B28" s="373"/>
      <c r="C28" s="374"/>
      <c r="D28" s="48">
        <f>SUM(D26:D27)</f>
        <v>38703</v>
      </c>
      <c r="E28" s="48">
        <f t="shared" ref="E28:F28" si="1">SUM(E26:E27)</f>
        <v>40601</v>
      </c>
      <c r="F28" s="48">
        <f t="shared" si="1"/>
        <v>55573</v>
      </c>
      <c r="G28" s="49">
        <f>F28/D28*100</f>
        <v>143.58835232410925</v>
      </c>
    </row>
    <row r="29" spans="1:8" s="157" customFormat="1" ht="15" thickTop="1" x14ac:dyDescent="0.2">
      <c r="A29" s="531"/>
      <c r="B29" s="531"/>
      <c r="C29" s="531"/>
      <c r="D29" s="531"/>
      <c r="E29" s="531"/>
      <c r="F29" s="531"/>
      <c r="G29" s="531"/>
    </row>
    <row r="30" spans="1:8" s="157" customFormat="1" ht="15" x14ac:dyDescent="0.25">
      <c r="A30" s="27" t="s">
        <v>13</v>
      </c>
      <c r="B30" s="184"/>
      <c r="C30" s="184"/>
      <c r="D30" s="184"/>
      <c r="E30" s="184"/>
      <c r="F30" s="184"/>
      <c r="G30" s="184"/>
    </row>
    <row r="31" spans="1:8" s="157" customFormat="1" ht="15.75" thickBot="1" x14ac:dyDescent="0.3">
      <c r="A31" s="170" t="s">
        <v>164</v>
      </c>
      <c r="B31" s="171"/>
      <c r="C31" s="172"/>
      <c r="D31" s="173"/>
      <c r="E31" s="173"/>
      <c r="F31" s="507">
        <f>SUM(F32,F46,F52,F94)</f>
        <v>8335</v>
      </c>
      <c r="G31" s="507"/>
    </row>
    <row r="32" spans="1:8" s="157" customFormat="1" ht="15.75" thickTop="1" x14ac:dyDescent="0.25">
      <c r="A32" s="165" t="s">
        <v>18</v>
      </c>
      <c r="B32" s="184"/>
      <c r="C32" s="184"/>
      <c r="D32" s="184"/>
      <c r="E32" s="184"/>
      <c r="F32" s="498">
        <f>SUM(F33,F41)</f>
        <v>1050</v>
      </c>
      <c r="G32" s="499"/>
    </row>
    <row r="33" spans="1:7" s="157" customFormat="1" ht="15" x14ac:dyDescent="0.25">
      <c r="A33" s="315" t="s">
        <v>560</v>
      </c>
      <c r="B33" s="184"/>
      <c r="C33" s="184"/>
      <c r="D33" s="184"/>
      <c r="E33" s="184"/>
      <c r="F33" s="568">
        <v>750</v>
      </c>
      <c r="G33" s="569"/>
    </row>
    <row r="34" spans="1:7" s="157" customFormat="1" ht="14.25" customHeight="1" x14ac:dyDescent="0.2">
      <c r="A34" s="603" t="s">
        <v>944</v>
      </c>
      <c r="B34" s="603"/>
      <c r="C34" s="603"/>
      <c r="D34" s="603"/>
      <c r="E34" s="603"/>
      <c r="F34" s="603"/>
      <c r="G34" s="603"/>
    </row>
    <row r="35" spans="1:7" s="157" customFormat="1" x14ac:dyDescent="0.2">
      <c r="A35" s="603"/>
      <c r="B35" s="603"/>
      <c r="C35" s="603"/>
      <c r="D35" s="603"/>
      <c r="E35" s="603"/>
      <c r="F35" s="603"/>
      <c r="G35" s="603"/>
    </row>
    <row r="36" spans="1:7" s="157" customFormat="1" x14ac:dyDescent="0.2">
      <c r="A36" s="603"/>
      <c r="B36" s="603"/>
      <c r="C36" s="603"/>
      <c r="D36" s="603"/>
      <c r="E36" s="603"/>
      <c r="F36" s="603"/>
      <c r="G36" s="603"/>
    </row>
    <row r="37" spans="1:7" s="157" customFormat="1" x14ac:dyDescent="0.2">
      <c r="A37" s="603"/>
      <c r="B37" s="603"/>
      <c r="C37" s="603"/>
      <c r="D37" s="603"/>
      <c r="E37" s="603"/>
      <c r="F37" s="603"/>
      <c r="G37" s="603"/>
    </row>
    <row r="38" spans="1:7" s="157" customFormat="1" x14ac:dyDescent="0.2">
      <c r="A38" s="603"/>
      <c r="B38" s="603"/>
      <c r="C38" s="603"/>
      <c r="D38" s="603"/>
      <c r="E38" s="603"/>
      <c r="F38" s="603"/>
      <c r="G38" s="603"/>
    </row>
    <row r="39" spans="1:7" s="157" customFormat="1" x14ac:dyDescent="0.2">
      <c r="A39" s="603"/>
      <c r="B39" s="603"/>
      <c r="C39" s="603"/>
      <c r="D39" s="603"/>
      <c r="E39" s="603"/>
      <c r="F39" s="603"/>
      <c r="G39" s="603"/>
    </row>
    <row r="40" spans="1:7" s="157" customFormat="1" x14ac:dyDescent="0.2">
      <c r="A40" s="437"/>
      <c r="B40" s="437"/>
      <c r="C40" s="437"/>
      <c r="D40" s="437"/>
      <c r="E40" s="437"/>
      <c r="F40" s="437"/>
      <c r="G40" s="437"/>
    </row>
    <row r="41" spans="1:7" s="157" customFormat="1" ht="15" x14ac:dyDescent="0.25">
      <c r="A41" s="315" t="s">
        <v>561</v>
      </c>
      <c r="B41" s="184"/>
      <c r="C41" s="184"/>
      <c r="D41" s="184"/>
      <c r="E41" s="184"/>
      <c r="F41" s="568">
        <v>300</v>
      </c>
      <c r="G41" s="569"/>
    </row>
    <row r="42" spans="1:7" s="157" customFormat="1" x14ac:dyDescent="0.2">
      <c r="A42" s="495" t="s">
        <v>891</v>
      </c>
      <c r="B42" s="551"/>
      <c r="C42" s="551"/>
      <c r="D42" s="551"/>
      <c r="E42" s="551"/>
      <c r="F42" s="551"/>
      <c r="G42" s="551"/>
    </row>
    <row r="43" spans="1:7" s="157" customFormat="1" x14ac:dyDescent="0.2">
      <c r="A43" s="551"/>
      <c r="B43" s="551"/>
      <c r="C43" s="551"/>
      <c r="D43" s="551"/>
      <c r="E43" s="551"/>
      <c r="F43" s="551"/>
      <c r="G43" s="551"/>
    </row>
    <row r="44" spans="1:7" s="157" customFormat="1" x14ac:dyDescent="0.2">
      <c r="A44" s="551"/>
      <c r="B44" s="551"/>
      <c r="C44" s="551"/>
      <c r="D44" s="551"/>
      <c r="E44" s="551"/>
      <c r="F44" s="551"/>
      <c r="G44" s="551"/>
    </row>
    <row r="45" spans="1:7" s="157" customFormat="1" x14ac:dyDescent="0.2">
      <c r="A45" s="184"/>
      <c r="B45" s="184"/>
      <c r="C45" s="184"/>
      <c r="D45" s="184"/>
      <c r="E45" s="184"/>
      <c r="F45" s="184"/>
      <c r="G45" s="184"/>
    </row>
    <row r="46" spans="1:7" s="157" customFormat="1" ht="15" x14ac:dyDescent="0.25">
      <c r="A46" s="333" t="s">
        <v>19</v>
      </c>
      <c r="B46" s="162"/>
      <c r="D46" s="158"/>
      <c r="E46" s="158"/>
      <c r="F46" s="498">
        <v>600</v>
      </c>
      <c r="G46" s="499"/>
    </row>
    <row r="47" spans="1:7" s="157" customFormat="1" ht="14.25" customHeight="1" x14ac:dyDescent="0.2">
      <c r="A47" s="603" t="s">
        <v>892</v>
      </c>
      <c r="B47" s="603"/>
      <c r="C47" s="603"/>
      <c r="D47" s="603"/>
      <c r="E47" s="603"/>
      <c r="F47" s="603"/>
      <c r="G47" s="603"/>
    </row>
    <row r="48" spans="1:7" s="157" customFormat="1" x14ac:dyDescent="0.2">
      <c r="A48" s="603"/>
      <c r="B48" s="603"/>
      <c r="C48" s="603"/>
      <c r="D48" s="603"/>
      <c r="E48" s="603"/>
      <c r="F48" s="603"/>
      <c r="G48" s="603"/>
    </row>
    <row r="49" spans="1:7" s="157" customFormat="1" x14ac:dyDescent="0.2">
      <c r="A49" s="603"/>
      <c r="B49" s="603"/>
      <c r="C49" s="603"/>
      <c r="D49" s="603"/>
      <c r="E49" s="603"/>
      <c r="F49" s="603"/>
      <c r="G49" s="603"/>
    </row>
    <row r="50" spans="1:7" s="157" customFormat="1" x14ac:dyDescent="0.2">
      <c r="A50" s="603"/>
      <c r="B50" s="603"/>
      <c r="C50" s="603"/>
      <c r="D50" s="603"/>
      <c r="E50" s="603"/>
      <c r="F50" s="603"/>
      <c r="G50" s="603"/>
    </row>
    <row r="51" spans="1:7" s="157" customFormat="1" x14ac:dyDescent="0.2">
      <c r="A51" s="300"/>
      <c r="B51" s="300"/>
      <c r="C51" s="300"/>
      <c r="D51" s="300"/>
      <c r="E51" s="300"/>
      <c r="F51" s="300"/>
      <c r="G51" s="300"/>
    </row>
    <row r="52" spans="1:7" s="157" customFormat="1" ht="15" x14ac:dyDescent="0.25">
      <c r="A52" s="165" t="s">
        <v>21</v>
      </c>
      <c r="B52" s="162"/>
      <c r="D52" s="158"/>
      <c r="E52" s="158"/>
      <c r="F52" s="498">
        <f>SUM(F53,F57,F70,F74,F80,F85,F90)</f>
        <v>6675</v>
      </c>
      <c r="G52" s="499"/>
    </row>
    <row r="53" spans="1:7" s="157" customFormat="1" ht="15" x14ac:dyDescent="0.25">
      <c r="A53" s="301" t="s">
        <v>549</v>
      </c>
      <c r="B53" s="162"/>
      <c r="D53" s="158"/>
      <c r="E53" s="158"/>
      <c r="F53" s="568">
        <v>200</v>
      </c>
      <c r="G53" s="569"/>
    </row>
    <row r="54" spans="1:7" s="157" customFormat="1" x14ac:dyDescent="0.2">
      <c r="A54" s="495" t="s">
        <v>550</v>
      </c>
      <c r="B54" s="551"/>
      <c r="C54" s="551"/>
      <c r="D54" s="551"/>
      <c r="E54" s="551"/>
      <c r="F54" s="551"/>
      <c r="G54" s="551"/>
    </row>
    <row r="55" spans="1:7" s="157" customFormat="1" x14ac:dyDescent="0.2">
      <c r="A55" s="551"/>
      <c r="B55" s="551"/>
      <c r="C55" s="551"/>
      <c r="D55" s="551"/>
      <c r="E55" s="551"/>
      <c r="F55" s="551"/>
      <c r="G55" s="551"/>
    </row>
    <row r="56" spans="1:7" s="157" customFormat="1" ht="15" x14ac:dyDescent="0.25">
      <c r="A56" s="165"/>
      <c r="B56" s="162"/>
      <c r="D56" s="158"/>
      <c r="E56" s="158"/>
      <c r="F56" s="298"/>
      <c r="G56" s="299"/>
    </row>
    <row r="57" spans="1:7" s="157" customFormat="1" ht="15" x14ac:dyDescent="0.25">
      <c r="A57" s="301" t="s">
        <v>551</v>
      </c>
      <c r="B57" s="162"/>
      <c r="D57" s="158"/>
      <c r="E57" s="158"/>
      <c r="F57" s="568">
        <v>2715</v>
      </c>
      <c r="G57" s="569"/>
    </row>
    <row r="58" spans="1:7" s="157" customFormat="1" ht="14.25" customHeight="1" x14ac:dyDescent="0.2">
      <c r="A58" s="495" t="s">
        <v>893</v>
      </c>
      <c r="B58" s="495"/>
      <c r="C58" s="495"/>
      <c r="D58" s="495"/>
      <c r="E58" s="495"/>
      <c r="F58" s="495"/>
      <c r="G58" s="495"/>
    </row>
    <row r="59" spans="1:7" s="157" customFormat="1" ht="21.75" customHeight="1" x14ac:dyDescent="0.2">
      <c r="A59" s="495"/>
      <c r="B59" s="495"/>
      <c r="C59" s="495"/>
      <c r="D59" s="495"/>
      <c r="E59" s="495"/>
      <c r="F59" s="495"/>
      <c r="G59" s="495"/>
    </row>
    <row r="60" spans="1:7" s="157" customFormat="1" ht="15" customHeight="1" x14ac:dyDescent="0.2">
      <c r="A60" s="495"/>
      <c r="B60" s="495"/>
      <c r="C60" s="495"/>
      <c r="D60" s="495"/>
      <c r="E60" s="495"/>
      <c r="F60" s="495"/>
      <c r="G60" s="495"/>
    </row>
    <row r="61" spans="1:7" s="157" customFormat="1" ht="15" customHeight="1" x14ac:dyDescent="0.2">
      <c r="A61" s="495"/>
      <c r="B61" s="495"/>
      <c r="C61" s="495"/>
      <c r="D61" s="495"/>
      <c r="E61" s="495"/>
      <c r="F61" s="495"/>
      <c r="G61" s="495"/>
    </row>
    <row r="62" spans="1:7" s="157" customFormat="1" ht="15" customHeight="1" x14ac:dyDescent="0.2">
      <c r="A62" s="495"/>
      <c r="B62" s="495"/>
      <c r="C62" s="495"/>
      <c r="D62" s="495"/>
      <c r="E62" s="495"/>
      <c r="F62" s="495"/>
      <c r="G62" s="495"/>
    </row>
    <row r="63" spans="1:7" s="157" customFormat="1" ht="15" customHeight="1" x14ac:dyDescent="0.2">
      <c r="A63" s="495"/>
      <c r="B63" s="495"/>
      <c r="C63" s="495"/>
      <c r="D63" s="495"/>
      <c r="E63" s="495"/>
      <c r="F63" s="495"/>
      <c r="G63" s="495"/>
    </row>
    <row r="64" spans="1:7" s="157" customFormat="1" ht="15" customHeight="1" x14ac:dyDescent="0.2">
      <c r="A64" s="495"/>
      <c r="B64" s="495"/>
      <c r="C64" s="495"/>
      <c r="D64" s="495"/>
      <c r="E64" s="495"/>
      <c r="F64" s="495"/>
      <c r="G64" s="495"/>
    </row>
    <row r="65" spans="1:7" s="157" customFormat="1" ht="15" customHeight="1" x14ac:dyDescent="0.2">
      <c r="A65" s="495"/>
      <c r="B65" s="495"/>
      <c r="C65" s="495"/>
      <c r="D65" s="495"/>
      <c r="E65" s="495"/>
      <c r="F65" s="495"/>
      <c r="G65" s="495"/>
    </row>
    <row r="66" spans="1:7" s="157" customFormat="1" ht="15" customHeight="1" x14ac:dyDescent="0.2">
      <c r="A66" s="495"/>
      <c r="B66" s="495"/>
      <c r="C66" s="495"/>
      <c r="D66" s="495"/>
      <c r="E66" s="495"/>
      <c r="F66" s="495"/>
      <c r="G66" s="495"/>
    </row>
    <row r="67" spans="1:7" s="157" customFormat="1" ht="15" customHeight="1" x14ac:dyDescent="0.2">
      <c r="A67" s="495"/>
      <c r="B67" s="495"/>
      <c r="C67" s="495"/>
      <c r="D67" s="495"/>
      <c r="E67" s="495"/>
      <c r="F67" s="495"/>
      <c r="G67" s="495"/>
    </row>
    <row r="68" spans="1:7" s="157" customFormat="1" ht="15" customHeight="1" x14ac:dyDescent="0.2">
      <c r="A68" s="495"/>
      <c r="B68" s="495"/>
      <c r="C68" s="495"/>
      <c r="D68" s="495"/>
      <c r="E68" s="495"/>
      <c r="F68" s="495"/>
      <c r="G68" s="495"/>
    </row>
    <row r="69" spans="1:7" s="157" customFormat="1" ht="15" customHeight="1" x14ac:dyDescent="0.2">
      <c r="A69" s="471"/>
      <c r="B69" s="471"/>
      <c r="C69" s="471"/>
      <c r="D69" s="471"/>
      <c r="E69" s="471"/>
      <c r="F69" s="471"/>
      <c r="G69" s="471"/>
    </row>
    <row r="70" spans="1:7" s="157" customFormat="1" ht="27" customHeight="1" x14ac:dyDescent="0.25">
      <c r="A70" s="605" t="s">
        <v>945</v>
      </c>
      <c r="B70" s="605"/>
      <c r="C70" s="605"/>
      <c r="D70" s="605"/>
      <c r="E70" s="605"/>
      <c r="F70" s="568">
        <v>860</v>
      </c>
      <c r="G70" s="569"/>
    </row>
    <row r="71" spans="1:7" s="157" customFormat="1" ht="15" customHeight="1" x14ac:dyDescent="0.2">
      <c r="A71" s="603" t="s">
        <v>552</v>
      </c>
      <c r="B71" s="604"/>
      <c r="C71" s="604"/>
      <c r="D71" s="604"/>
      <c r="E71" s="604"/>
      <c r="F71" s="604"/>
      <c r="G71" s="604"/>
    </row>
    <row r="72" spans="1:7" s="157" customFormat="1" ht="15" customHeight="1" x14ac:dyDescent="0.2">
      <c r="A72" s="604"/>
      <c r="B72" s="604"/>
      <c r="C72" s="604"/>
      <c r="D72" s="604"/>
      <c r="E72" s="604"/>
      <c r="F72" s="604"/>
      <c r="G72" s="604"/>
    </row>
    <row r="73" spans="1:7" s="157" customFormat="1" ht="15" customHeight="1" x14ac:dyDescent="0.2">
      <c r="A73" s="300"/>
      <c r="B73" s="300"/>
      <c r="C73" s="300"/>
      <c r="D73" s="300"/>
      <c r="E73" s="300"/>
      <c r="F73" s="300"/>
      <c r="G73" s="300"/>
    </row>
    <row r="74" spans="1:7" s="157" customFormat="1" ht="15" customHeight="1" x14ac:dyDescent="0.25">
      <c r="A74" s="605" t="s">
        <v>946</v>
      </c>
      <c r="B74" s="605"/>
      <c r="C74" s="605"/>
      <c r="D74" s="605"/>
      <c r="E74" s="605"/>
      <c r="F74" s="568">
        <v>150</v>
      </c>
      <c r="G74" s="569"/>
    </row>
    <row r="75" spans="1:7" s="157" customFormat="1" ht="15" customHeight="1" x14ac:dyDescent="0.2">
      <c r="A75" s="603" t="s">
        <v>553</v>
      </c>
      <c r="B75" s="603"/>
      <c r="C75" s="603"/>
      <c r="D75" s="603"/>
      <c r="E75" s="603"/>
      <c r="F75" s="603"/>
      <c r="G75" s="603"/>
    </row>
    <row r="76" spans="1:7" s="157" customFormat="1" ht="15" customHeight="1" x14ac:dyDescent="0.2">
      <c r="A76" s="603"/>
      <c r="B76" s="603"/>
      <c r="C76" s="603"/>
      <c r="D76" s="603"/>
      <c r="E76" s="603"/>
      <c r="F76" s="603"/>
      <c r="G76" s="603"/>
    </row>
    <row r="77" spans="1:7" s="157" customFormat="1" ht="15" customHeight="1" x14ac:dyDescent="0.2">
      <c r="A77" s="603"/>
      <c r="B77" s="603"/>
      <c r="C77" s="603"/>
      <c r="D77" s="603"/>
      <c r="E77" s="603"/>
      <c r="F77" s="603"/>
      <c r="G77" s="603"/>
    </row>
    <row r="78" spans="1:7" s="157" customFormat="1" ht="15" customHeight="1" x14ac:dyDescent="0.2">
      <c r="A78" s="603"/>
      <c r="B78" s="603"/>
      <c r="C78" s="603"/>
      <c r="D78" s="603"/>
      <c r="E78" s="603"/>
      <c r="F78" s="603"/>
      <c r="G78" s="603"/>
    </row>
    <row r="79" spans="1:7" s="157" customFormat="1" ht="15" customHeight="1" x14ac:dyDescent="0.2">
      <c r="A79" s="300"/>
      <c r="B79" s="300"/>
      <c r="C79" s="300"/>
      <c r="D79" s="300"/>
      <c r="E79" s="300"/>
      <c r="F79" s="300"/>
      <c r="G79" s="300"/>
    </row>
    <row r="80" spans="1:7" s="157" customFormat="1" ht="15" customHeight="1" x14ac:dyDescent="0.25">
      <c r="A80" s="605" t="s">
        <v>947</v>
      </c>
      <c r="B80" s="605"/>
      <c r="C80" s="605"/>
      <c r="D80" s="605"/>
      <c r="E80" s="605"/>
      <c r="F80" s="568">
        <v>1500</v>
      </c>
      <c r="G80" s="569"/>
    </row>
    <row r="81" spans="1:7" s="157" customFormat="1" ht="15" customHeight="1" x14ac:dyDescent="0.2">
      <c r="A81" s="495" t="s">
        <v>894</v>
      </c>
      <c r="B81" s="495"/>
      <c r="C81" s="495"/>
      <c r="D81" s="495"/>
      <c r="E81" s="495"/>
      <c r="F81" s="495"/>
      <c r="G81" s="495"/>
    </row>
    <row r="82" spans="1:7" s="157" customFormat="1" ht="15" customHeight="1" x14ac:dyDescent="0.2">
      <c r="A82" s="495"/>
      <c r="B82" s="495"/>
      <c r="C82" s="495"/>
      <c r="D82" s="495"/>
      <c r="E82" s="495"/>
      <c r="F82" s="495"/>
      <c r="G82" s="495"/>
    </row>
    <row r="83" spans="1:7" s="157" customFormat="1" ht="15" customHeight="1" x14ac:dyDescent="0.2">
      <c r="A83" s="495"/>
      <c r="B83" s="495"/>
      <c r="C83" s="495"/>
      <c r="D83" s="495"/>
      <c r="E83" s="495"/>
      <c r="F83" s="495"/>
      <c r="G83" s="495"/>
    </row>
    <row r="84" spans="1:7" s="157" customFormat="1" ht="15" customHeight="1" x14ac:dyDescent="0.2">
      <c r="A84" s="312"/>
      <c r="B84" s="312"/>
      <c r="C84" s="312"/>
      <c r="D84" s="312"/>
      <c r="E84" s="312"/>
      <c r="F84" s="312"/>
      <c r="G84" s="312"/>
    </row>
    <row r="85" spans="1:7" s="157" customFormat="1" ht="15" customHeight="1" x14ac:dyDescent="0.25">
      <c r="A85" s="605" t="s">
        <v>948</v>
      </c>
      <c r="B85" s="605"/>
      <c r="C85" s="605"/>
      <c r="D85" s="605"/>
      <c r="E85" s="605"/>
      <c r="F85" s="568">
        <v>650</v>
      </c>
      <c r="G85" s="569"/>
    </row>
    <row r="86" spans="1:7" s="157" customFormat="1" ht="15" customHeight="1" x14ac:dyDescent="0.2">
      <c r="A86" s="495" t="s">
        <v>554</v>
      </c>
      <c r="B86" s="495"/>
      <c r="C86" s="495"/>
      <c r="D86" s="495"/>
      <c r="E86" s="495"/>
      <c r="F86" s="495"/>
      <c r="G86" s="495"/>
    </row>
    <row r="87" spans="1:7" s="157" customFormat="1" ht="15" customHeight="1" x14ac:dyDescent="0.2">
      <c r="A87" s="495"/>
      <c r="B87" s="495"/>
      <c r="C87" s="495"/>
      <c r="D87" s="495"/>
      <c r="E87" s="495"/>
      <c r="F87" s="495"/>
      <c r="G87" s="495"/>
    </row>
    <row r="88" spans="1:7" s="157" customFormat="1" x14ac:dyDescent="0.2">
      <c r="A88" s="495"/>
      <c r="B88" s="495"/>
      <c r="C88" s="495"/>
      <c r="D88" s="495"/>
      <c r="E88" s="495"/>
      <c r="F88" s="495"/>
      <c r="G88" s="495"/>
    </row>
    <row r="89" spans="1:7" s="157" customFormat="1" x14ac:dyDescent="0.2">
      <c r="A89" s="231"/>
      <c r="B89" s="231"/>
      <c r="C89" s="231"/>
      <c r="D89" s="231"/>
      <c r="E89" s="231"/>
      <c r="F89" s="231"/>
      <c r="G89" s="231"/>
    </row>
    <row r="90" spans="1:7" s="157" customFormat="1" ht="15" customHeight="1" x14ac:dyDescent="0.25">
      <c r="A90" s="605" t="s">
        <v>949</v>
      </c>
      <c r="B90" s="605"/>
      <c r="C90" s="605"/>
      <c r="D90" s="605"/>
      <c r="E90" s="605"/>
      <c r="F90" s="568">
        <v>600</v>
      </c>
      <c r="G90" s="569"/>
    </row>
    <row r="91" spans="1:7" s="157" customFormat="1" ht="15" customHeight="1" x14ac:dyDescent="0.2">
      <c r="A91" s="495" t="s">
        <v>566</v>
      </c>
      <c r="B91" s="495"/>
      <c r="C91" s="495"/>
      <c r="D91" s="495"/>
      <c r="E91" s="495"/>
      <c r="F91" s="495"/>
      <c r="G91" s="495"/>
    </row>
    <row r="92" spans="1:7" s="157" customFormat="1" x14ac:dyDescent="0.2">
      <c r="A92" s="495"/>
      <c r="B92" s="495"/>
      <c r="C92" s="495"/>
      <c r="D92" s="495"/>
      <c r="E92" s="495"/>
      <c r="F92" s="495"/>
      <c r="G92" s="495"/>
    </row>
    <row r="93" spans="1:7" s="157" customFormat="1" x14ac:dyDescent="0.2">
      <c r="A93" s="312"/>
      <c r="B93" s="312"/>
      <c r="C93" s="312"/>
      <c r="D93" s="312"/>
      <c r="E93" s="312"/>
      <c r="F93" s="312"/>
      <c r="G93" s="312"/>
    </row>
    <row r="94" spans="1:7" s="157" customFormat="1" ht="14.25" customHeight="1" x14ac:dyDescent="0.25">
      <c r="A94" s="606" t="s">
        <v>223</v>
      </c>
      <c r="B94" s="606"/>
      <c r="C94" s="231"/>
      <c r="D94" s="231"/>
      <c r="E94" s="231"/>
      <c r="F94" s="498">
        <v>10</v>
      </c>
      <c r="G94" s="499"/>
    </row>
    <row r="95" spans="1:7" s="157" customFormat="1" ht="14.25" customHeight="1" x14ac:dyDescent="0.2">
      <c r="A95" s="603" t="s">
        <v>567</v>
      </c>
      <c r="B95" s="603"/>
      <c r="C95" s="603"/>
      <c r="D95" s="603"/>
      <c r="E95" s="603"/>
      <c r="F95" s="603"/>
      <c r="G95" s="603"/>
    </row>
    <row r="96" spans="1:7" s="157" customFormat="1" x14ac:dyDescent="0.2">
      <c r="A96" s="603"/>
      <c r="B96" s="603"/>
      <c r="C96" s="603"/>
      <c r="D96" s="603"/>
      <c r="E96" s="603"/>
      <c r="F96" s="603"/>
      <c r="G96" s="603"/>
    </row>
    <row r="97" spans="1:8" s="157" customFormat="1" x14ac:dyDescent="0.2">
      <c r="A97" s="182"/>
      <c r="B97" s="182"/>
      <c r="C97" s="182"/>
      <c r="D97" s="182"/>
      <c r="E97" s="182"/>
      <c r="F97" s="182"/>
      <c r="G97" s="182"/>
    </row>
    <row r="98" spans="1:8" s="157" customFormat="1" ht="17.25" customHeight="1" thickBot="1" x14ac:dyDescent="0.3">
      <c r="A98" s="170" t="s">
        <v>555</v>
      </c>
      <c r="B98" s="171"/>
      <c r="C98" s="172"/>
      <c r="D98" s="173"/>
      <c r="E98" s="173"/>
      <c r="F98" s="507">
        <f>SUM(F99,F106)</f>
        <v>8470</v>
      </c>
      <c r="G98" s="507"/>
      <c r="H98" s="50"/>
    </row>
    <row r="99" spans="1:8" s="174" customFormat="1" ht="15" customHeight="1" thickTop="1" x14ac:dyDescent="0.25">
      <c r="A99" s="333" t="s">
        <v>604</v>
      </c>
      <c r="B99" s="63"/>
      <c r="C99" s="64"/>
      <c r="D99" s="65"/>
      <c r="E99" s="65"/>
      <c r="F99" s="498">
        <v>1000</v>
      </c>
      <c r="G99" s="499"/>
      <c r="H99" s="270"/>
    </row>
    <row r="100" spans="1:8" s="174" customFormat="1" ht="15" customHeight="1" x14ac:dyDescent="0.25">
      <c r="A100" s="434" t="s">
        <v>656</v>
      </c>
      <c r="B100" s="63"/>
      <c r="C100" s="64"/>
      <c r="D100" s="65"/>
      <c r="E100" s="65"/>
      <c r="F100" s="269"/>
      <c r="G100" s="269"/>
      <c r="H100" s="270"/>
    </row>
    <row r="101" spans="1:8" s="157" customFormat="1" ht="14.25" customHeight="1" x14ac:dyDescent="0.2">
      <c r="A101" s="566" t="s">
        <v>655</v>
      </c>
      <c r="B101" s="566"/>
      <c r="C101" s="566"/>
      <c r="D101" s="566"/>
      <c r="E101" s="566"/>
      <c r="F101" s="566"/>
      <c r="G101" s="566"/>
    </row>
    <row r="102" spans="1:8" s="157" customFormat="1" ht="14.25" customHeight="1" x14ac:dyDescent="0.2">
      <c r="A102" s="566"/>
      <c r="B102" s="566"/>
      <c r="C102" s="566"/>
      <c r="D102" s="566"/>
      <c r="E102" s="566"/>
      <c r="F102" s="566"/>
      <c r="G102" s="566"/>
    </row>
    <row r="103" spans="1:8" s="157" customFormat="1" ht="14.25" customHeight="1" x14ac:dyDescent="0.2">
      <c r="A103" s="566"/>
      <c r="B103" s="566"/>
      <c r="C103" s="566"/>
      <c r="D103" s="566"/>
      <c r="E103" s="566"/>
      <c r="F103" s="566"/>
      <c r="G103" s="566"/>
    </row>
    <row r="104" spans="1:8" s="157" customFormat="1" x14ac:dyDescent="0.2">
      <c r="A104" s="566"/>
      <c r="B104" s="566"/>
      <c r="C104" s="566"/>
      <c r="D104" s="566"/>
      <c r="E104" s="566"/>
      <c r="F104" s="566"/>
      <c r="G104" s="566"/>
    </row>
    <row r="105" spans="1:8" s="174" customFormat="1" ht="15" customHeight="1" x14ac:dyDescent="0.25">
      <c r="A105" s="62"/>
      <c r="B105" s="63"/>
      <c r="C105" s="64"/>
      <c r="D105" s="65"/>
      <c r="E105" s="65"/>
      <c r="F105" s="269"/>
      <c r="G105" s="269"/>
      <c r="H105" s="270"/>
    </row>
    <row r="106" spans="1:8" s="157" customFormat="1" ht="15" x14ac:dyDescent="0.25">
      <c r="A106" s="165" t="s">
        <v>460</v>
      </c>
      <c r="B106" s="162"/>
      <c r="D106" s="158"/>
      <c r="E106" s="158"/>
      <c r="F106" s="498">
        <f>SUM(F107,F113,F119,F125)</f>
        <v>7470</v>
      </c>
      <c r="G106" s="499"/>
    </row>
    <row r="107" spans="1:8" s="157" customFormat="1" ht="14.25" customHeight="1" x14ac:dyDescent="0.25">
      <c r="A107" s="581" t="s">
        <v>556</v>
      </c>
      <c r="B107" s="581"/>
      <c r="C107" s="581"/>
      <c r="D107" s="581"/>
      <c r="E107" s="581"/>
      <c r="F107" s="568">
        <v>2000</v>
      </c>
      <c r="G107" s="569"/>
    </row>
    <row r="108" spans="1:8" s="157" customFormat="1" ht="14.25" customHeight="1" x14ac:dyDescent="0.2">
      <c r="A108" s="566" t="s">
        <v>895</v>
      </c>
      <c r="B108" s="566"/>
      <c r="C108" s="566"/>
      <c r="D108" s="566"/>
      <c r="E108" s="566"/>
      <c r="F108" s="566"/>
      <c r="G108" s="566"/>
    </row>
    <row r="109" spans="1:8" s="157" customFormat="1" ht="14.25" customHeight="1" x14ac:dyDescent="0.2">
      <c r="A109" s="566"/>
      <c r="B109" s="566"/>
      <c r="C109" s="566"/>
      <c r="D109" s="566"/>
      <c r="E109" s="566"/>
      <c r="F109" s="566"/>
      <c r="G109" s="566"/>
    </row>
    <row r="110" spans="1:8" s="157" customFormat="1" ht="14.25" customHeight="1" x14ac:dyDescent="0.2">
      <c r="A110" s="566"/>
      <c r="B110" s="566"/>
      <c r="C110" s="566"/>
      <c r="D110" s="566"/>
      <c r="E110" s="566"/>
      <c r="F110" s="566"/>
      <c r="G110" s="566"/>
    </row>
    <row r="111" spans="1:8" s="157" customFormat="1" x14ac:dyDescent="0.2">
      <c r="A111" s="566"/>
      <c r="B111" s="566"/>
      <c r="C111" s="566"/>
      <c r="D111" s="566"/>
      <c r="E111" s="566"/>
      <c r="F111" s="566"/>
      <c r="G111" s="566"/>
    </row>
    <row r="112" spans="1:8" s="157" customFormat="1" x14ac:dyDescent="0.2">
      <c r="A112" s="312"/>
      <c r="B112" s="312"/>
      <c r="C112" s="312"/>
      <c r="D112" s="312"/>
      <c r="E112" s="312"/>
      <c r="F112" s="312"/>
      <c r="G112" s="312"/>
    </row>
    <row r="113" spans="1:8" s="157" customFormat="1" ht="14.25" customHeight="1" x14ac:dyDescent="0.25">
      <c r="A113" s="581" t="s">
        <v>557</v>
      </c>
      <c r="B113" s="581"/>
      <c r="C113" s="581"/>
      <c r="D113" s="581"/>
      <c r="E113" s="581"/>
      <c r="F113" s="568">
        <v>1500</v>
      </c>
      <c r="G113" s="569"/>
    </row>
    <row r="114" spans="1:8" s="157" customFormat="1" ht="14.25" customHeight="1" x14ac:dyDescent="0.2">
      <c r="A114" s="566" t="s">
        <v>568</v>
      </c>
      <c r="B114" s="566"/>
      <c r="C114" s="566"/>
      <c r="D114" s="566"/>
      <c r="E114" s="566"/>
      <c r="F114" s="566"/>
      <c r="G114" s="566"/>
    </row>
    <row r="115" spans="1:8" s="157" customFormat="1" ht="14.25" customHeight="1" x14ac:dyDescent="0.2">
      <c r="A115" s="566"/>
      <c r="B115" s="566"/>
      <c r="C115" s="566"/>
      <c r="D115" s="566"/>
      <c r="E115" s="566"/>
      <c r="F115" s="566"/>
      <c r="G115" s="566"/>
    </row>
    <row r="116" spans="1:8" s="157" customFormat="1" ht="14.25" customHeight="1" x14ac:dyDescent="0.2">
      <c r="A116" s="566"/>
      <c r="B116" s="566"/>
      <c r="C116" s="566"/>
      <c r="D116" s="566"/>
      <c r="E116" s="566"/>
      <c r="F116" s="566"/>
      <c r="G116" s="566"/>
    </row>
    <row r="117" spans="1:8" s="157" customFormat="1" x14ac:dyDescent="0.2">
      <c r="A117" s="566"/>
      <c r="B117" s="566"/>
      <c r="C117" s="566"/>
      <c r="D117" s="566"/>
      <c r="E117" s="566"/>
      <c r="F117" s="566"/>
      <c r="G117" s="566"/>
    </row>
    <row r="118" spans="1:8" s="157" customFormat="1" x14ac:dyDescent="0.2">
      <c r="A118" s="314"/>
      <c r="B118" s="314"/>
      <c r="C118" s="314"/>
      <c r="D118" s="314"/>
      <c r="E118" s="314"/>
      <c r="F118" s="314"/>
      <c r="G118" s="314"/>
    </row>
    <row r="119" spans="1:8" s="157" customFormat="1" ht="28.5" customHeight="1" x14ac:dyDescent="0.25">
      <c r="A119" s="581" t="s">
        <v>558</v>
      </c>
      <c r="B119" s="581"/>
      <c r="C119" s="581"/>
      <c r="D119" s="581"/>
      <c r="E119" s="581"/>
      <c r="F119" s="568">
        <v>150</v>
      </c>
      <c r="G119" s="569"/>
    </row>
    <row r="120" spans="1:8" s="157" customFormat="1" ht="14.25" customHeight="1" x14ac:dyDescent="0.2">
      <c r="A120" s="566" t="s">
        <v>559</v>
      </c>
      <c r="B120" s="566"/>
      <c r="C120" s="566"/>
      <c r="D120" s="566"/>
      <c r="E120" s="566"/>
      <c r="F120" s="566"/>
      <c r="G120" s="566"/>
    </row>
    <row r="121" spans="1:8" s="157" customFormat="1" ht="14.25" customHeight="1" x14ac:dyDescent="0.2">
      <c r="A121" s="566"/>
      <c r="B121" s="566"/>
      <c r="C121" s="566"/>
      <c r="D121" s="566"/>
      <c r="E121" s="566"/>
      <c r="F121" s="566"/>
      <c r="G121" s="566"/>
    </row>
    <row r="122" spans="1:8" s="157" customFormat="1" ht="14.25" customHeight="1" x14ac:dyDescent="0.2">
      <c r="A122" s="566"/>
      <c r="B122" s="566"/>
      <c r="C122" s="566"/>
      <c r="D122" s="566"/>
      <c r="E122" s="566"/>
      <c r="F122" s="566"/>
      <c r="G122" s="566"/>
    </row>
    <row r="123" spans="1:8" s="157" customFormat="1" x14ac:dyDescent="0.2">
      <c r="A123" s="566"/>
      <c r="B123" s="566"/>
      <c r="C123" s="566"/>
      <c r="D123" s="566"/>
      <c r="E123" s="566"/>
      <c r="F123" s="566"/>
      <c r="G123" s="566"/>
    </row>
    <row r="124" spans="1:8" s="157" customFormat="1" x14ac:dyDescent="0.2">
      <c r="A124" s="331"/>
      <c r="B124" s="331"/>
      <c r="C124" s="331"/>
      <c r="D124" s="331"/>
      <c r="E124" s="331"/>
      <c r="F124" s="331"/>
      <c r="G124" s="331"/>
    </row>
    <row r="125" spans="1:8" s="157" customFormat="1" ht="14.25" customHeight="1" x14ac:dyDescent="0.25">
      <c r="A125" s="581" t="s">
        <v>666</v>
      </c>
      <c r="B125" s="581"/>
      <c r="C125" s="581"/>
      <c r="D125" s="581"/>
      <c r="E125" s="581"/>
      <c r="F125" s="568">
        <f>1500+2320</f>
        <v>3820</v>
      </c>
      <c r="G125" s="569"/>
    </row>
    <row r="126" spans="1:8" s="157" customFormat="1" ht="14.25" customHeight="1" x14ac:dyDescent="0.2">
      <c r="A126" s="566" t="s">
        <v>667</v>
      </c>
      <c r="B126" s="566"/>
      <c r="C126" s="566"/>
      <c r="D126" s="566"/>
      <c r="E126" s="566"/>
      <c r="F126" s="566"/>
      <c r="G126" s="566"/>
    </row>
    <row r="127" spans="1:8" s="157" customFormat="1" x14ac:dyDescent="0.2">
      <c r="A127" s="331"/>
      <c r="B127" s="331"/>
      <c r="C127" s="331"/>
      <c r="D127" s="331"/>
      <c r="E127" s="331"/>
      <c r="F127" s="331"/>
      <c r="G127" s="331"/>
    </row>
    <row r="128" spans="1:8" s="157" customFormat="1" ht="30.75" customHeight="1" thickBot="1" x14ac:dyDescent="0.3">
      <c r="A128" s="520" t="s">
        <v>657</v>
      </c>
      <c r="B128" s="521"/>
      <c r="C128" s="521"/>
      <c r="D128" s="521"/>
      <c r="E128" s="521"/>
      <c r="F128" s="507">
        <f>SUM(F129)</f>
        <v>10150</v>
      </c>
      <c r="G128" s="507"/>
      <c r="H128" s="50"/>
    </row>
    <row r="129" spans="1:7" s="157" customFormat="1" ht="14.25" customHeight="1" thickTop="1" x14ac:dyDescent="0.25">
      <c r="A129" s="333" t="s">
        <v>508</v>
      </c>
      <c r="B129" s="162"/>
      <c r="D129" s="158"/>
      <c r="E129" s="158"/>
      <c r="F129" s="498">
        <f>SUM(F130,F135,F143,F150,F157)</f>
        <v>10150</v>
      </c>
      <c r="G129" s="499"/>
    </row>
    <row r="130" spans="1:7" s="157" customFormat="1" ht="14.25" customHeight="1" x14ac:dyDescent="0.25">
      <c r="A130" s="332" t="s">
        <v>658</v>
      </c>
      <c r="B130" s="162"/>
      <c r="D130" s="158"/>
      <c r="E130" s="158"/>
      <c r="F130" s="568">
        <v>350</v>
      </c>
      <c r="G130" s="569"/>
    </row>
    <row r="131" spans="1:7" s="157" customFormat="1" ht="14.25" customHeight="1" x14ac:dyDescent="0.2">
      <c r="A131" s="566" t="s">
        <v>896</v>
      </c>
      <c r="B131" s="567"/>
      <c r="C131" s="567"/>
      <c r="D131" s="567"/>
      <c r="E131" s="567"/>
      <c r="F131" s="567"/>
      <c r="G131" s="567"/>
    </row>
    <row r="132" spans="1:7" s="157" customFormat="1" ht="14.25" customHeight="1" x14ac:dyDescent="0.2">
      <c r="A132" s="567"/>
      <c r="B132" s="567"/>
      <c r="C132" s="567"/>
      <c r="D132" s="567"/>
      <c r="E132" s="567"/>
      <c r="F132" s="567"/>
      <c r="G132" s="567"/>
    </row>
    <row r="133" spans="1:7" s="157" customFormat="1" ht="14.25" customHeight="1" x14ac:dyDescent="0.2">
      <c r="A133" s="567"/>
      <c r="B133" s="567"/>
      <c r="C133" s="567"/>
      <c r="D133" s="567"/>
      <c r="E133" s="567"/>
      <c r="F133" s="567"/>
      <c r="G133" s="567"/>
    </row>
    <row r="134" spans="1:7" s="157" customFormat="1" x14ac:dyDescent="0.2">
      <c r="A134" s="331"/>
      <c r="B134" s="331"/>
      <c r="C134" s="331"/>
      <c r="D134" s="331"/>
      <c r="E134" s="331"/>
      <c r="F134" s="331"/>
      <c r="G134" s="331"/>
    </row>
    <row r="135" spans="1:7" s="157" customFormat="1" ht="14.25" customHeight="1" x14ac:dyDescent="0.25">
      <c r="A135" s="332" t="s">
        <v>659</v>
      </c>
      <c r="B135" s="162"/>
      <c r="D135" s="158"/>
      <c r="E135" s="158"/>
      <c r="F135" s="568">
        <v>1500</v>
      </c>
      <c r="G135" s="569"/>
    </row>
    <row r="136" spans="1:7" s="157" customFormat="1" ht="14.25" customHeight="1" x14ac:dyDescent="0.2">
      <c r="A136" s="566" t="s">
        <v>660</v>
      </c>
      <c r="B136" s="566"/>
      <c r="C136" s="566"/>
      <c r="D136" s="566"/>
      <c r="E136" s="566"/>
      <c r="F136" s="566"/>
      <c r="G136" s="566"/>
    </row>
    <row r="137" spans="1:7" s="157" customFormat="1" ht="14.25" customHeight="1" x14ac:dyDescent="0.2">
      <c r="A137" s="566"/>
      <c r="B137" s="566"/>
      <c r="C137" s="566"/>
      <c r="D137" s="566"/>
      <c r="E137" s="566"/>
      <c r="F137" s="566"/>
      <c r="G137" s="566"/>
    </row>
    <row r="138" spans="1:7" s="157" customFormat="1" ht="14.25" customHeight="1" x14ac:dyDescent="0.2">
      <c r="A138" s="566"/>
      <c r="B138" s="566"/>
      <c r="C138" s="566"/>
      <c r="D138" s="566"/>
      <c r="E138" s="566"/>
      <c r="F138" s="566"/>
      <c r="G138" s="566"/>
    </row>
    <row r="139" spans="1:7" s="157" customFormat="1" x14ac:dyDescent="0.2">
      <c r="A139" s="566"/>
      <c r="B139" s="566"/>
      <c r="C139" s="566"/>
      <c r="D139" s="566"/>
      <c r="E139" s="566"/>
      <c r="F139" s="566"/>
      <c r="G139" s="566"/>
    </row>
    <row r="140" spans="1:7" s="157" customFormat="1" x14ac:dyDescent="0.2">
      <c r="A140" s="566"/>
      <c r="B140" s="566"/>
      <c r="C140" s="566"/>
      <c r="D140" s="566"/>
      <c r="E140" s="566"/>
      <c r="F140" s="566"/>
      <c r="G140" s="566"/>
    </row>
    <row r="141" spans="1:7" s="157" customFormat="1" x14ac:dyDescent="0.2">
      <c r="A141" s="331"/>
      <c r="B141" s="331"/>
      <c r="C141" s="331"/>
      <c r="D141" s="331"/>
      <c r="E141" s="331"/>
      <c r="F141" s="331"/>
      <c r="G141" s="331"/>
    </row>
    <row r="142" spans="1:7" s="157" customFormat="1" x14ac:dyDescent="0.2">
      <c r="A142" s="473"/>
      <c r="B142" s="473"/>
      <c r="C142" s="473"/>
      <c r="D142" s="473"/>
      <c r="E142" s="473"/>
      <c r="F142" s="473"/>
      <c r="G142" s="473"/>
    </row>
    <row r="143" spans="1:7" s="157" customFormat="1" ht="27.75" customHeight="1" x14ac:dyDescent="0.25">
      <c r="A143" s="572" t="s">
        <v>661</v>
      </c>
      <c r="B143" s="497"/>
      <c r="C143" s="497"/>
      <c r="D143" s="497"/>
      <c r="E143" s="497"/>
      <c r="F143" s="568">
        <v>400</v>
      </c>
      <c r="G143" s="569"/>
    </row>
    <row r="144" spans="1:7" s="157" customFormat="1" ht="14.25" customHeight="1" x14ac:dyDescent="0.2">
      <c r="A144" s="566" t="s">
        <v>662</v>
      </c>
      <c r="B144" s="566"/>
      <c r="C144" s="566"/>
      <c r="D144" s="566"/>
      <c r="E144" s="566"/>
      <c r="F144" s="566"/>
      <c r="G144" s="566"/>
    </row>
    <row r="145" spans="1:7" s="157" customFormat="1" ht="14.25" customHeight="1" x14ac:dyDescent="0.2">
      <c r="A145" s="566"/>
      <c r="B145" s="566"/>
      <c r="C145" s="566"/>
      <c r="D145" s="566"/>
      <c r="E145" s="566"/>
      <c r="F145" s="566"/>
      <c r="G145" s="566"/>
    </row>
    <row r="146" spans="1:7" s="157" customFormat="1" ht="14.25" customHeight="1" x14ac:dyDescent="0.2">
      <c r="A146" s="566"/>
      <c r="B146" s="566"/>
      <c r="C146" s="566"/>
      <c r="D146" s="566"/>
      <c r="E146" s="566"/>
      <c r="F146" s="566"/>
      <c r="G146" s="566"/>
    </row>
    <row r="147" spans="1:7" s="157" customFormat="1" x14ac:dyDescent="0.2">
      <c r="A147" s="566"/>
      <c r="B147" s="566"/>
      <c r="C147" s="566"/>
      <c r="D147" s="566"/>
      <c r="E147" s="566"/>
      <c r="F147" s="566"/>
      <c r="G147" s="566"/>
    </row>
    <row r="148" spans="1:7" s="157" customFormat="1" x14ac:dyDescent="0.2">
      <c r="A148" s="566"/>
      <c r="B148" s="566"/>
      <c r="C148" s="566"/>
      <c r="D148" s="566"/>
      <c r="E148" s="566"/>
      <c r="F148" s="566"/>
      <c r="G148" s="566"/>
    </row>
    <row r="149" spans="1:7" s="157" customFormat="1" x14ac:dyDescent="0.2">
      <c r="A149" s="331"/>
      <c r="B149" s="331"/>
      <c r="C149" s="331"/>
      <c r="D149" s="331"/>
      <c r="E149" s="331"/>
      <c r="F149" s="331"/>
      <c r="G149" s="331"/>
    </row>
    <row r="150" spans="1:7" s="157" customFormat="1" ht="27.75" customHeight="1" x14ac:dyDescent="0.25">
      <c r="A150" s="572" t="s">
        <v>663</v>
      </c>
      <c r="B150" s="497"/>
      <c r="C150" s="497"/>
      <c r="D150" s="497"/>
      <c r="E150" s="497"/>
      <c r="F150" s="568">
        <v>800</v>
      </c>
      <c r="G150" s="569"/>
    </row>
    <row r="151" spans="1:7" s="157" customFormat="1" ht="14.25" customHeight="1" x14ac:dyDescent="0.2">
      <c r="A151" s="566" t="s">
        <v>897</v>
      </c>
      <c r="B151" s="566"/>
      <c r="C151" s="566"/>
      <c r="D151" s="566"/>
      <c r="E151" s="566"/>
      <c r="F151" s="566"/>
      <c r="G151" s="566"/>
    </row>
    <row r="152" spans="1:7" s="157" customFormat="1" ht="14.25" customHeight="1" x14ac:dyDescent="0.2">
      <c r="A152" s="566"/>
      <c r="B152" s="566"/>
      <c r="C152" s="566"/>
      <c r="D152" s="566"/>
      <c r="E152" s="566"/>
      <c r="F152" s="566"/>
      <c r="G152" s="566"/>
    </row>
    <row r="153" spans="1:7" s="157" customFormat="1" ht="14.25" customHeight="1" x14ac:dyDescent="0.2">
      <c r="A153" s="566"/>
      <c r="B153" s="566"/>
      <c r="C153" s="566"/>
      <c r="D153" s="566"/>
      <c r="E153" s="566"/>
      <c r="F153" s="566"/>
      <c r="G153" s="566"/>
    </row>
    <row r="154" spans="1:7" s="157" customFormat="1" x14ac:dyDescent="0.2">
      <c r="A154" s="566"/>
      <c r="B154" s="566"/>
      <c r="C154" s="566"/>
      <c r="D154" s="566"/>
      <c r="E154" s="566"/>
      <c r="F154" s="566"/>
      <c r="G154" s="566"/>
    </row>
    <row r="155" spans="1:7" s="157" customFormat="1" x14ac:dyDescent="0.2">
      <c r="A155" s="566"/>
      <c r="B155" s="566"/>
      <c r="C155" s="566"/>
      <c r="D155" s="566"/>
      <c r="E155" s="566"/>
      <c r="F155" s="566"/>
      <c r="G155" s="566"/>
    </row>
    <row r="156" spans="1:7" s="157" customFormat="1" x14ac:dyDescent="0.2">
      <c r="A156" s="331"/>
      <c r="B156" s="331"/>
      <c r="C156" s="331"/>
      <c r="D156" s="331"/>
      <c r="E156" s="331"/>
      <c r="F156" s="331"/>
      <c r="G156" s="331"/>
    </row>
    <row r="157" spans="1:7" s="157" customFormat="1" ht="27.75" customHeight="1" x14ac:dyDescent="0.25">
      <c r="A157" s="572" t="s">
        <v>664</v>
      </c>
      <c r="B157" s="497"/>
      <c r="C157" s="497"/>
      <c r="D157" s="497"/>
      <c r="E157" s="497"/>
      <c r="F157" s="568">
        <v>7100</v>
      </c>
      <c r="G157" s="569"/>
    </row>
    <row r="158" spans="1:7" s="157" customFormat="1" ht="14.25" customHeight="1" x14ac:dyDescent="0.2">
      <c r="A158" s="566" t="s">
        <v>665</v>
      </c>
      <c r="B158" s="566"/>
      <c r="C158" s="566"/>
      <c r="D158" s="566"/>
      <c r="E158" s="566"/>
      <c r="F158" s="566"/>
      <c r="G158" s="566"/>
    </row>
    <row r="159" spans="1:7" s="157" customFormat="1" ht="14.25" customHeight="1" x14ac:dyDescent="0.2">
      <c r="A159" s="566"/>
      <c r="B159" s="566"/>
      <c r="C159" s="566"/>
      <c r="D159" s="566"/>
      <c r="E159" s="566"/>
      <c r="F159" s="566"/>
      <c r="G159" s="566"/>
    </row>
    <row r="160" spans="1:7" s="157" customFormat="1" ht="14.25" customHeight="1" x14ac:dyDescent="0.2">
      <c r="A160" s="566"/>
      <c r="B160" s="566"/>
      <c r="C160" s="566"/>
      <c r="D160" s="566"/>
      <c r="E160" s="566"/>
      <c r="F160" s="566"/>
      <c r="G160" s="566"/>
    </row>
    <row r="161" spans="1:8" s="157" customFormat="1" x14ac:dyDescent="0.2">
      <c r="A161" s="566"/>
      <c r="B161" s="566"/>
      <c r="C161" s="566"/>
      <c r="D161" s="566"/>
      <c r="E161" s="566"/>
      <c r="F161" s="566"/>
      <c r="G161" s="566"/>
    </row>
    <row r="162" spans="1:8" s="157" customFormat="1" x14ac:dyDescent="0.2">
      <c r="A162" s="566"/>
      <c r="B162" s="566"/>
      <c r="C162" s="566"/>
      <c r="D162" s="566"/>
      <c r="E162" s="566"/>
      <c r="F162" s="566"/>
      <c r="G162" s="566"/>
    </row>
    <row r="163" spans="1:8" s="157" customFormat="1" x14ac:dyDescent="0.2">
      <c r="A163" s="331"/>
      <c r="B163" s="331"/>
      <c r="C163" s="331"/>
      <c r="D163" s="331"/>
      <c r="E163" s="331"/>
      <c r="F163" s="331"/>
      <c r="G163" s="331"/>
    </row>
    <row r="164" spans="1:8" s="157" customFormat="1" ht="15.75" thickBot="1" x14ac:dyDescent="0.3">
      <c r="A164" s="170" t="s">
        <v>562</v>
      </c>
      <c r="B164" s="171"/>
      <c r="C164" s="172"/>
      <c r="D164" s="173"/>
      <c r="E164" s="173"/>
      <c r="F164" s="507">
        <f>SUM(F165)</f>
        <v>552</v>
      </c>
      <c r="G164" s="507"/>
      <c r="H164" s="50"/>
    </row>
    <row r="165" spans="1:8" s="157" customFormat="1" ht="15.75" thickTop="1" x14ac:dyDescent="0.25">
      <c r="A165" s="175" t="s">
        <v>149</v>
      </c>
      <c r="B165" s="312"/>
      <c r="C165" s="312"/>
      <c r="D165" s="312"/>
      <c r="E165" s="312"/>
      <c r="F165" s="498">
        <v>552</v>
      </c>
      <c r="G165" s="499"/>
    </row>
    <row r="166" spans="1:8" s="157" customFormat="1" ht="15" customHeight="1" x14ac:dyDescent="0.2">
      <c r="A166" s="603" t="s">
        <v>898</v>
      </c>
      <c r="B166" s="603"/>
      <c r="C166" s="603"/>
      <c r="D166" s="603"/>
      <c r="E166" s="603"/>
      <c r="F166" s="603"/>
      <c r="G166" s="603"/>
    </row>
    <row r="167" spans="1:8" s="157" customFormat="1" x14ac:dyDescent="0.2">
      <c r="A167" s="603"/>
      <c r="B167" s="603"/>
      <c r="C167" s="603"/>
      <c r="D167" s="603"/>
      <c r="E167" s="603"/>
      <c r="F167" s="603"/>
      <c r="G167" s="603"/>
    </row>
    <row r="168" spans="1:8" s="157" customFormat="1" x14ac:dyDescent="0.2">
      <c r="A168" s="603"/>
      <c r="B168" s="603"/>
      <c r="C168" s="603"/>
      <c r="D168" s="603"/>
      <c r="E168" s="603"/>
      <c r="F168" s="603"/>
      <c r="G168" s="603"/>
    </row>
    <row r="169" spans="1:8" s="157" customFormat="1" x14ac:dyDescent="0.2">
      <c r="A169" s="312"/>
      <c r="B169" s="312"/>
      <c r="C169" s="312"/>
      <c r="D169" s="312"/>
      <c r="E169" s="312"/>
      <c r="F169" s="312"/>
      <c r="G169" s="312"/>
    </row>
    <row r="170" spans="1:8" ht="15.75" thickBot="1" x14ac:dyDescent="0.3">
      <c r="A170" s="35" t="s">
        <v>132</v>
      </c>
      <c r="B170" s="36"/>
      <c r="C170" s="37"/>
      <c r="D170" s="38"/>
      <c r="E170" s="38"/>
      <c r="F170" s="507">
        <f>SUM(F171)</f>
        <v>4378</v>
      </c>
      <c r="G170" s="507"/>
      <c r="H170" s="50"/>
    </row>
    <row r="171" spans="1:8" ht="15.75" thickTop="1" x14ac:dyDescent="0.25">
      <c r="A171" s="26" t="s">
        <v>21</v>
      </c>
      <c r="F171" s="498">
        <v>4378</v>
      </c>
      <c r="G171" s="499"/>
    </row>
    <row r="172" spans="1:8" ht="15" customHeight="1" x14ac:dyDescent="0.2">
      <c r="A172" s="495" t="s">
        <v>950</v>
      </c>
      <c r="B172" s="495"/>
      <c r="C172" s="495"/>
      <c r="D172" s="495"/>
      <c r="E172" s="495"/>
      <c r="F172" s="495"/>
      <c r="G172" s="495"/>
    </row>
    <row r="173" spans="1:8" s="157" customFormat="1" ht="15" customHeight="1" x14ac:dyDescent="0.2">
      <c r="A173" s="495"/>
      <c r="B173" s="495"/>
      <c r="C173" s="495"/>
      <c r="D173" s="495"/>
      <c r="E173" s="495"/>
      <c r="F173" s="495"/>
      <c r="G173" s="495"/>
    </row>
    <row r="174" spans="1:8" s="157" customFormat="1" x14ac:dyDescent="0.2">
      <c r="A174" s="495"/>
      <c r="B174" s="495"/>
      <c r="C174" s="495"/>
      <c r="D174" s="495"/>
      <c r="E174" s="495"/>
      <c r="F174" s="495"/>
      <c r="G174" s="495"/>
    </row>
    <row r="175" spans="1:8" s="157" customFormat="1" x14ac:dyDescent="0.2">
      <c r="A175" s="495"/>
      <c r="B175" s="495"/>
      <c r="C175" s="495"/>
      <c r="D175" s="495"/>
      <c r="E175" s="495"/>
      <c r="F175" s="495"/>
      <c r="G175" s="495"/>
    </row>
    <row r="176" spans="1:8" s="157" customFormat="1" x14ac:dyDescent="0.2">
      <c r="A176" s="312"/>
      <c r="B176" s="312"/>
      <c r="C176" s="312"/>
      <c r="D176" s="312"/>
      <c r="E176" s="312"/>
      <c r="F176" s="312"/>
      <c r="G176" s="312"/>
    </row>
    <row r="177" spans="1:8" ht="15.75" thickBot="1" x14ac:dyDescent="0.3">
      <c r="A177" s="35" t="s">
        <v>133</v>
      </c>
      <c r="B177" s="36"/>
      <c r="C177" s="37"/>
      <c r="D177" s="38"/>
      <c r="E177" s="38"/>
      <c r="F177" s="507">
        <f>SUM(F178,F182)</f>
        <v>4820</v>
      </c>
      <c r="G177" s="507"/>
      <c r="H177" s="50"/>
    </row>
    <row r="178" spans="1:8" ht="15.75" thickTop="1" x14ac:dyDescent="0.25">
      <c r="A178" s="26" t="s">
        <v>18</v>
      </c>
      <c r="F178" s="498">
        <v>2120</v>
      </c>
      <c r="G178" s="499"/>
    </row>
    <row r="179" spans="1:8" s="157" customFormat="1" ht="15" customHeight="1" x14ac:dyDescent="0.2">
      <c r="A179" s="603" t="s">
        <v>569</v>
      </c>
      <c r="B179" s="603"/>
      <c r="C179" s="603"/>
      <c r="D179" s="603"/>
      <c r="E179" s="603"/>
      <c r="F179" s="603"/>
      <c r="G179" s="603"/>
    </row>
    <row r="180" spans="1:8" s="157" customFormat="1" ht="15" customHeight="1" x14ac:dyDescent="0.2">
      <c r="A180" s="603"/>
      <c r="B180" s="603"/>
      <c r="C180" s="603"/>
      <c r="D180" s="603"/>
      <c r="E180" s="603"/>
      <c r="F180" s="603"/>
      <c r="G180" s="603"/>
    </row>
    <row r="181" spans="1:8" s="157" customFormat="1" x14ac:dyDescent="0.2">
      <c r="A181" s="312"/>
      <c r="B181" s="312"/>
      <c r="C181" s="312"/>
      <c r="D181" s="312"/>
      <c r="E181" s="312"/>
      <c r="F181" s="312"/>
      <c r="G181" s="312"/>
    </row>
    <row r="182" spans="1:8" s="157" customFormat="1" ht="15" x14ac:dyDescent="0.25">
      <c r="A182" s="165" t="s">
        <v>21</v>
      </c>
      <c r="B182" s="162"/>
      <c r="D182" s="158"/>
      <c r="E182" s="158"/>
      <c r="F182" s="498">
        <v>2700</v>
      </c>
      <c r="G182" s="499"/>
    </row>
    <row r="183" spans="1:8" ht="15" customHeight="1" x14ac:dyDescent="0.2">
      <c r="A183" s="603" t="s">
        <v>899</v>
      </c>
      <c r="B183" s="603"/>
      <c r="C183" s="603"/>
      <c r="D183" s="603"/>
      <c r="E183" s="603"/>
      <c r="F183" s="603"/>
      <c r="G183" s="603"/>
    </row>
    <row r="184" spans="1:8" ht="15" customHeight="1" x14ac:dyDescent="0.2">
      <c r="A184" s="603"/>
      <c r="B184" s="603"/>
      <c r="C184" s="603"/>
      <c r="D184" s="603"/>
      <c r="E184" s="603"/>
      <c r="F184" s="603"/>
      <c r="G184" s="603"/>
    </row>
    <row r="185" spans="1:8" ht="15" customHeight="1" x14ac:dyDescent="0.2">
      <c r="A185" s="603"/>
      <c r="B185" s="603"/>
      <c r="C185" s="603"/>
      <c r="D185" s="603"/>
      <c r="E185" s="603"/>
      <c r="F185" s="603"/>
      <c r="G185" s="603"/>
    </row>
    <row r="187" spans="1:8" ht="17.25" customHeight="1" thickBot="1" x14ac:dyDescent="0.3">
      <c r="A187" s="35" t="s">
        <v>24</v>
      </c>
      <c r="B187" s="36"/>
      <c r="C187" s="37"/>
      <c r="D187" s="38"/>
      <c r="E187" s="38"/>
      <c r="F187" s="507">
        <f>SUM(F188,F191,F199,F203,F214,F217,F220,F240,F244,F261,F264)</f>
        <v>11052</v>
      </c>
      <c r="G187" s="507"/>
      <c r="H187" s="50"/>
    </row>
    <row r="188" spans="1:8" ht="15.75" thickTop="1" x14ac:dyDescent="0.25">
      <c r="A188" s="26" t="s">
        <v>17</v>
      </c>
      <c r="F188" s="498">
        <v>100</v>
      </c>
      <c r="G188" s="499"/>
    </row>
    <row r="189" spans="1:8" ht="15" x14ac:dyDescent="0.25">
      <c r="A189" s="495" t="s">
        <v>165</v>
      </c>
      <c r="B189" s="496"/>
      <c r="C189" s="496"/>
      <c r="D189" s="496"/>
      <c r="E189" s="496"/>
      <c r="F189" s="496"/>
      <c r="G189" s="496"/>
    </row>
    <row r="191" spans="1:8" ht="15" x14ac:dyDescent="0.25">
      <c r="A191" s="26" t="s">
        <v>18</v>
      </c>
      <c r="F191" s="498">
        <v>3185</v>
      </c>
      <c r="G191" s="499"/>
    </row>
    <row r="192" spans="1:8" ht="14.25" customHeight="1" x14ac:dyDescent="0.2">
      <c r="A192" s="495" t="s">
        <v>563</v>
      </c>
      <c r="B192" s="495"/>
      <c r="C192" s="495"/>
      <c r="D192" s="495"/>
      <c r="E192" s="495"/>
      <c r="F192" s="495"/>
      <c r="G192" s="495"/>
    </row>
    <row r="193" spans="1:7" ht="14.25" customHeight="1" x14ac:dyDescent="0.2">
      <c r="A193" s="495"/>
      <c r="B193" s="495"/>
      <c r="C193" s="495"/>
      <c r="D193" s="495"/>
      <c r="E193" s="495"/>
      <c r="F193" s="495"/>
      <c r="G193" s="495"/>
    </row>
    <row r="194" spans="1:7" ht="14.25" customHeight="1" x14ac:dyDescent="0.2">
      <c r="A194" s="495"/>
      <c r="B194" s="495"/>
      <c r="C194" s="495"/>
      <c r="D194" s="495"/>
      <c r="E194" s="495"/>
      <c r="F194" s="495"/>
      <c r="G194" s="495"/>
    </row>
    <row r="195" spans="1:7" ht="15" customHeight="1" x14ac:dyDescent="0.2">
      <c r="A195" s="495"/>
      <c r="B195" s="495"/>
      <c r="C195" s="495"/>
      <c r="D195" s="495"/>
      <c r="E195" s="495"/>
      <c r="F195" s="495"/>
      <c r="G195" s="495"/>
    </row>
    <row r="196" spans="1:7" ht="15" customHeight="1" x14ac:dyDescent="0.2">
      <c r="A196" s="495"/>
      <c r="B196" s="495"/>
      <c r="C196" s="495"/>
      <c r="D196" s="495"/>
      <c r="E196" s="495"/>
      <c r="F196" s="495"/>
      <c r="G196" s="495"/>
    </row>
    <row r="197" spans="1:7" s="157" customFormat="1" ht="15" customHeight="1" x14ac:dyDescent="0.2">
      <c r="A197" s="495"/>
      <c r="B197" s="495"/>
      <c r="C197" s="495"/>
      <c r="D197" s="495"/>
      <c r="E197" s="495"/>
      <c r="F197" s="495"/>
      <c r="G197" s="495"/>
    </row>
    <row r="199" spans="1:7" s="157" customFormat="1" ht="15" x14ac:dyDescent="0.25">
      <c r="A199" s="165" t="s">
        <v>162</v>
      </c>
      <c r="B199" s="162"/>
      <c r="D199" s="158"/>
      <c r="E199" s="158"/>
      <c r="F199" s="498">
        <v>1</v>
      </c>
      <c r="G199" s="499"/>
    </row>
    <row r="200" spans="1:7" s="157" customFormat="1" ht="14.25" customHeight="1" x14ac:dyDescent="0.2">
      <c r="A200" s="603" t="s">
        <v>570</v>
      </c>
      <c r="B200" s="603"/>
      <c r="C200" s="603"/>
      <c r="D200" s="603"/>
      <c r="E200" s="603"/>
      <c r="F200" s="603"/>
      <c r="G200" s="603"/>
    </row>
    <row r="201" spans="1:7" s="157" customFormat="1" x14ac:dyDescent="0.2">
      <c r="A201" s="603"/>
      <c r="B201" s="603"/>
      <c r="C201" s="603"/>
      <c r="D201" s="603"/>
      <c r="E201" s="603"/>
      <c r="F201" s="603"/>
      <c r="G201" s="603"/>
    </row>
    <row r="202" spans="1:7" s="157" customFormat="1" x14ac:dyDescent="0.2">
      <c r="A202" s="162"/>
      <c r="B202" s="162"/>
      <c r="D202" s="158"/>
      <c r="E202" s="158"/>
      <c r="F202" s="158"/>
    </row>
    <row r="203" spans="1:7" ht="15" x14ac:dyDescent="0.25">
      <c r="A203" s="26" t="s">
        <v>44</v>
      </c>
      <c r="F203" s="498">
        <f>SUM(F204,F211)</f>
        <v>200</v>
      </c>
      <c r="G203" s="499"/>
    </row>
    <row r="204" spans="1:7" s="157" customFormat="1" ht="14.25" customHeight="1" x14ac:dyDescent="0.25">
      <c r="A204" s="581" t="s">
        <v>564</v>
      </c>
      <c r="B204" s="581"/>
      <c r="C204" s="581"/>
      <c r="D204" s="581"/>
      <c r="E204" s="581"/>
      <c r="F204" s="568">
        <v>185</v>
      </c>
      <c r="G204" s="569"/>
    </row>
    <row r="205" spans="1:7" ht="15" customHeight="1" x14ac:dyDescent="0.2">
      <c r="A205" s="603" t="s">
        <v>900</v>
      </c>
      <c r="B205" s="603"/>
      <c r="C205" s="603"/>
      <c r="D205" s="603"/>
      <c r="E205" s="603"/>
      <c r="F205" s="603"/>
      <c r="G205" s="603"/>
    </row>
    <row r="206" spans="1:7" x14ac:dyDescent="0.2">
      <c r="A206" s="603"/>
      <c r="B206" s="603"/>
      <c r="C206" s="603"/>
      <c r="D206" s="603"/>
      <c r="E206" s="603"/>
      <c r="F206" s="603"/>
      <c r="G206" s="603"/>
    </row>
    <row r="207" spans="1:7" s="157" customFormat="1" x14ac:dyDescent="0.2">
      <c r="A207" s="603"/>
      <c r="B207" s="603"/>
      <c r="C207" s="603"/>
      <c r="D207" s="603"/>
      <c r="E207" s="603"/>
      <c r="F207" s="603"/>
      <c r="G207" s="603"/>
    </row>
    <row r="208" spans="1:7" s="157" customFormat="1" x14ac:dyDescent="0.2">
      <c r="A208" s="603"/>
      <c r="B208" s="603"/>
      <c r="C208" s="603"/>
      <c r="D208" s="603"/>
      <c r="E208" s="603"/>
      <c r="F208" s="603"/>
      <c r="G208" s="603"/>
    </row>
    <row r="209" spans="1:7" s="157" customFormat="1" x14ac:dyDescent="0.2">
      <c r="A209" s="603"/>
      <c r="B209" s="603"/>
      <c r="C209" s="603"/>
      <c r="D209" s="603"/>
      <c r="E209" s="603"/>
      <c r="F209" s="603"/>
      <c r="G209" s="603"/>
    </row>
    <row r="210" spans="1:7" s="157" customFormat="1" x14ac:dyDescent="0.2">
      <c r="A210" s="312"/>
      <c r="B210" s="312"/>
      <c r="C210" s="312"/>
      <c r="D210" s="312"/>
      <c r="E210" s="312"/>
      <c r="F210" s="312"/>
      <c r="G210" s="312"/>
    </row>
    <row r="211" spans="1:7" s="157" customFormat="1" ht="14.25" customHeight="1" x14ac:dyDescent="0.25">
      <c r="A211" s="581" t="s">
        <v>565</v>
      </c>
      <c r="B211" s="581"/>
      <c r="C211" s="581"/>
      <c r="D211" s="581"/>
      <c r="E211" s="581"/>
      <c r="F211" s="568">
        <v>15</v>
      </c>
      <c r="G211" s="569"/>
    </row>
    <row r="212" spans="1:7" s="157" customFormat="1" ht="15" x14ac:dyDescent="0.2">
      <c r="A212" s="603" t="s">
        <v>901</v>
      </c>
      <c r="B212" s="604"/>
      <c r="C212" s="604"/>
      <c r="D212" s="604"/>
      <c r="E212" s="604"/>
      <c r="F212" s="604"/>
      <c r="G212" s="604"/>
    </row>
    <row r="213" spans="1:7" s="157" customFormat="1" x14ac:dyDescent="0.2">
      <c r="A213" s="308"/>
      <c r="B213" s="162"/>
      <c r="D213" s="158"/>
      <c r="E213" s="158"/>
      <c r="F213" s="158"/>
    </row>
    <row r="214" spans="1:7" ht="15" x14ac:dyDescent="0.25">
      <c r="A214" s="26" t="s">
        <v>19</v>
      </c>
      <c r="F214" s="498">
        <v>1700</v>
      </c>
      <c r="G214" s="499"/>
    </row>
    <row r="215" spans="1:7" ht="14.25" customHeight="1" x14ac:dyDescent="0.2">
      <c r="A215" s="505" t="s">
        <v>571</v>
      </c>
      <c r="B215" s="505"/>
      <c r="C215" s="505"/>
      <c r="D215" s="505"/>
      <c r="E215" s="505"/>
      <c r="F215" s="505"/>
      <c r="G215" s="505"/>
    </row>
    <row r="216" spans="1:7" x14ac:dyDescent="0.2">
      <c r="A216" s="25"/>
    </row>
    <row r="217" spans="1:7" s="157" customFormat="1" ht="15" x14ac:dyDescent="0.25">
      <c r="A217" s="175" t="s">
        <v>149</v>
      </c>
      <c r="B217" s="312"/>
      <c r="C217" s="312"/>
      <c r="D217" s="312"/>
      <c r="E217" s="312"/>
      <c r="F217" s="498">
        <v>5</v>
      </c>
      <c r="G217" s="499"/>
    </row>
    <row r="218" spans="1:7" s="157" customFormat="1" x14ac:dyDescent="0.2">
      <c r="A218" s="308" t="s">
        <v>572</v>
      </c>
      <c r="B218" s="162"/>
      <c r="D218" s="158"/>
      <c r="E218" s="158"/>
      <c r="F218" s="158"/>
    </row>
    <row r="219" spans="1:7" s="157" customFormat="1" x14ac:dyDescent="0.2">
      <c r="A219" s="430"/>
      <c r="B219" s="162"/>
      <c r="D219" s="158"/>
      <c r="E219" s="158"/>
      <c r="F219" s="158"/>
    </row>
    <row r="220" spans="1:7" ht="15" x14ac:dyDescent="0.25">
      <c r="A220" s="26" t="s">
        <v>21</v>
      </c>
      <c r="F220" s="498">
        <f>SUM(F221,F225,F231,F235)</f>
        <v>4616</v>
      </c>
      <c r="G220" s="499"/>
    </row>
    <row r="221" spans="1:7" s="157" customFormat="1" ht="14.25" customHeight="1" x14ac:dyDescent="0.25">
      <c r="A221" s="581" t="s">
        <v>902</v>
      </c>
      <c r="B221" s="581"/>
      <c r="C221" s="581"/>
      <c r="D221" s="581"/>
      <c r="E221" s="581"/>
      <c r="F221" s="568">
        <v>325</v>
      </c>
      <c r="G221" s="569"/>
    </row>
    <row r="222" spans="1:7" s="157" customFormat="1" ht="15" customHeight="1" x14ac:dyDescent="0.2">
      <c r="A222" s="495" t="s">
        <v>903</v>
      </c>
      <c r="B222" s="495"/>
      <c r="C222" s="495"/>
      <c r="D222" s="495"/>
      <c r="E222" s="495"/>
      <c r="F222" s="495"/>
      <c r="G222" s="495"/>
    </row>
    <row r="223" spans="1:7" s="157" customFormat="1" ht="15" customHeight="1" x14ac:dyDescent="0.2">
      <c r="A223" s="495"/>
      <c r="B223" s="495"/>
      <c r="C223" s="495"/>
      <c r="D223" s="495"/>
      <c r="E223" s="495"/>
      <c r="F223" s="495"/>
      <c r="G223" s="495"/>
    </row>
    <row r="224" spans="1:7" s="157" customFormat="1" ht="15" customHeight="1" x14ac:dyDescent="0.25">
      <c r="A224" s="304"/>
      <c r="B224" s="305"/>
      <c r="C224" s="305"/>
      <c r="D224" s="305"/>
      <c r="E224" s="305"/>
      <c r="F224" s="305"/>
      <c r="G224" s="305"/>
    </row>
    <row r="225" spans="1:7" s="157" customFormat="1" ht="14.25" customHeight="1" x14ac:dyDescent="0.25">
      <c r="A225" s="581" t="s">
        <v>573</v>
      </c>
      <c r="B225" s="581"/>
      <c r="C225" s="581"/>
      <c r="D225" s="581"/>
      <c r="E225" s="581"/>
      <c r="F225" s="568">
        <v>4000</v>
      </c>
      <c r="G225" s="569"/>
    </row>
    <row r="226" spans="1:7" s="157" customFormat="1" ht="15" customHeight="1" x14ac:dyDescent="0.2">
      <c r="A226" s="495" t="s">
        <v>951</v>
      </c>
      <c r="B226" s="495"/>
      <c r="C226" s="495"/>
      <c r="D226" s="495"/>
      <c r="E226" s="495"/>
      <c r="F226" s="495"/>
      <c r="G226" s="495"/>
    </row>
    <row r="227" spans="1:7" s="157" customFormat="1" ht="15" customHeight="1" x14ac:dyDescent="0.2">
      <c r="A227" s="495"/>
      <c r="B227" s="495"/>
      <c r="C227" s="495"/>
      <c r="D227" s="495"/>
      <c r="E227" s="495"/>
      <c r="F227" s="495"/>
      <c r="G227" s="495"/>
    </row>
    <row r="228" spans="1:7" s="157" customFormat="1" ht="15" customHeight="1" x14ac:dyDescent="0.2">
      <c r="A228" s="495"/>
      <c r="B228" s="495"/>
      <c r="C228" s="495"/>
      <c r="D228" s="495"/>
      <c r="E228" s="495"/>
      <c r="F228" s="495"/>
      <c r="G228" s="495"/>
    </row>
    <row r="229" spans="1:7" s="157" customFormat="1" ht="15" customHeight="1" x14ac:dyDescent="0.2">
      <c r="A229" s="495"/>
      <c r="B229" s="495"/>
      <c r="C229" s="495"/>
      <c r="D229" s="495"/>
      <c r="E229" s="495"/>
      <c r="F229" s="495"/>
      <c r="G229" s="495"/>
    </row>
    <row r="230" spans="1:7" s="157" customFormat="1" ht="15" customHeight="1" x14ac:dyDescent="0.25">
      <c r="A230" s="304"/>
      <c r="B230" s="305"/>
      <c r="C230" s="305"/>
      <c r="D230" s="305"/>
      <c r="E230" s="305"/>
      <c r="F230" s="305"/>
      <c r="G230" s="305"/>
    </row>
    <row r="231" spans="1:7" s="157" customFormat="1" ht="14.25" customHeight="1" x14ac:dyDescent="0.25">
      <c r="A231" s="581" t="s">
        <v>574</v>
      </c>
      <c r="B231" s="581"/>
      <c r="C231" s="581"/>
      <c r="D231" s="581"/>
      <c r="E231" s="581"/>
      <c r="F231" s="568">
        <v>200</v>
      </c>
      <c r="G231" s="569"/>
    </row>
    <row r="232" spans="1:7" s="157" customFormat="1" ht="15" customHeight="1" x14ac:dyDescent="0.2">
      <c r="A232" s="495" t="s">
        <v>904</v>
      </c>
      <c r="B232" s="495"/>
      <c r="C232" s="495"/>
      <c r="D232" s="495"/>
      <c r="E232" s="495"/>
      <c r="F232" s="495"/>
      <c r="G232" s="495"/>
    </row>
    <row r="233" spans="1:7" s="157" customFormat="1" ht="15" customHeight="1" x14ac:dyDescent="0.2">
      <c r="A233" s="495"/>
      <c r="B233" s="495"/>
      <c r="C233" s="495"/>
      <c r="D233" s="495"/>
      <c r="E233" s="495"/>
      <c r="F233" s="495"/>
      <c r="G233" s="495"/>
    </row>
    <row r="234" spans="1:7" s="157" customFormat="1" ht="15" customHeight="1" x14ac:dyDescent="0.25">
      <c r="A234" s="304"/>
      <c r="B234" s="305"/>
      <c r="C234" s="305"/>
      <c r="D234" s="305"/>
      <c r="E234" s="305"/>
      <c r="F234" s="305"/>
      <c r="G234" s="305"/>
    </row>
    <row r="235" spans="1:7" s="157" customFormat="1" ht="14.25" customHeight="1" x14ac:dyDescent="0.25">
      <c r="A235" s="581" t="s">
        <v>575</v>
      </c>
      <c r="B235" s="581"/>
      <c r="C235" s="581"/>
      <c r="D235" s="581"/>
      <c r="E235" s="581"/>
      <c r="F235" s="568">
        <v>91</v>
      </c>
      <c r="G235" s="569"/>
    </row>
    <row r="236" spans="1:7" s="157" customFormat="1" ht="15" customHeight="1" x14ac:dyDescent="0.2">
      <c r="A236" s="495" t="s">
        <v>576</v>
      </c>
      <c r="B236" s="495"/>
      <c r="C236" s="495"/>
      <c r="D236" s="495"/>
      <c r="E236" s="495"/>
      <c r="F236" s="495"/>
      <c r="G236" s="495"/>
    </row>
    <row r="237" spans="1:7" s="157" customFormat="1" ht="15" customHeight="1" x14ac:dyDescent="0.2">
      <c r="A237" s="495"/>
      <c r="B237" s="495"/>
      <c r="C237" s="495"/>
      <c r="D237" s="495"/>
      <c r="E237" s="495"/>
      <c r="F237" s="495"/>
      <c r="G237" s="495"/>
    </row>
    <row r="238" spans="1:7" s="157" customFormat="1" ht="15" customHeight="1" x14ac:dyDescent="0.2">
      <c r="A238" s="495"/>
      <c r="B238" s="495"/>
      <c r="C238" s="495"/>
      <c r="D238" s="495"/>
      <c r="E238" s="495"/>
      <c r="F238" s="495"/>
      <c r="G238" s="495"/>
    </row>
    <row r="239" spans="1:7" s="157" customFormat="1" ht="15" customHeight="1" x14ac:dyDescent="0.25">
      <c r="A239" s="304"/>
      <c r="B239" s="305"/>
      <c r="C239" s="305"/>
      <c r="D239" s="305"/>
      <c r="E239" s="305"/>
      <c r="F239" s="305"/>
      <c r="G239" s="305"/>
    </row>
    <row r="240" spans="1:7" s="157" customFormat="1" ht="15" customHeight="1" x14ac:dyDescent="0.25">
      <c r="A240" s="165" t="s">
        <v>22</v>
      </c>
      <c r="B240" s="198"/>
      <c r="C240" s="198"/>
      <c r="D240" s="198"/>
      <c r="E240" s="198"/>
      <c r="F240" s="498">
        <v>10</v>
      </c>
      <c r="G240" s="499"/>
    </row>
    <row r="241" spans="1:7" s="157" customFormat="1" ht="15" customHeight="1" x14ac:dyDescent="0.2">
      <c r="A241" s="603" t="s">
        <v>577</v>
      </c>
      <c r="B241" s="603"/>
      <c r="C241" s="603"/>
      <c r="D241" s="603"/>
      <c r="E241" s="603"/>
      <c r="F241" s="603"/>
      <c r="G241" s="603"/>
    </row>
    <row r="242" spans="1:7" s="157" customFormat="1" ht="15" customHeight="1" x14ac:dyDescent="0.2">
      <c r="A242" s="603"/>
      <c r="B242" s="603"/>
      <c r="C242" s="603"/>
      <c r="D242" s="603"/>
      <c r="E242" s="603"/>
      <c r="F242" s="603"/>
      <c r="G242" s="603"/>
    </row>
    <row r="243" spans="1:7" s="157" customFormat="1" ht="15" customHeight="1" x14ac:dyDescent="0.25">
      <c r="A243" s="198"/>
      <c r="B243" s="198"/>
      <c r="C243" s="198"/>
      <c r="D243" s="198"/>
      <c r="E243" s="198"/>
      <c r="F243" s="198"/>
      <c r="G243" s="198"/>
    </row>
    <row r="244" spans="1:7" ht="15" customHeight="1" x14ac:dyDescent="0.25">
      <c r="A244" s="26" t="s">
        <v>46</v>
      </c>
      <c r="B244" s="94"/>
      <c r="C244" s="94"/>
      <c r="D244" s="94"/>
      <c r="E244" s="94"/>
      <c r="F244" s="498">
        <f>SUM(F245,F253,F257)</f>
        <v>1025</v>
      </c>
      <c r="G244" s="499"/>
    </row>
    <row r="245" spans="1:7" s="157" customFormat="1" ht="14.25" customHeight="1" x14ac:dyDescent="0.25">
      <c r="A245" s="581" t="s">
        <v>580</v>
      </c>
      <c r="B245" s="581"/>
      <c r="C245" s="581"/>
      <c r="D245" s="581"/>
      <c r="E245" s="581"/>
      <c r="F245" s="568">
        <v>840</v>
      </c>
      <c r="G245" s="569"/>
    </row>
    <row r="246" spans="1:7" s="157" customFormat="1" ht="15" customHeight="1" x14ac:dyDescent="0.2">
      <c r="A246" s="603" t="s">
        <v>578</v>
      </c>
      <c r="B246" s="603"/>
      <c r="C246" s="603"/>
      <c r="D246" s="603"/>
      <c r="E246" s="603"/>
      <c r="F246" s="603"/>
      <c r="G246" s="603"/>
    </row>
    <row r="247" spans="1:7" s="157" customFormat="1" ht="15" customHeight="1" x14ac:dyDescent="0.2">
      <c r="A247" s="603"/>
      <c r="B247" s="603"/>
      <c r="C247" s="603"/>
      <c r="D247" s="603"/>
      <c r="E247" s="603"/>
      <c r="F247" s="603"/>
      <c r="G247" s="603"/>
    </row>
    <row r="248" spans="1:7" s="157" customFormat="1" ht="15" customHeight="1" x14ac:dyDescent="0.2">
      <c r="A248" s="603"/>
      <c r="B248" s="603"/>
      <c r="C248" s="603"/>
      <c r="D248" s="603"/>
      <c r="E248" s="603"/>
      <c r="F248" s="603"/>
      <c r="G248" s="603"/>
    </row>
    <row r="249" spans="1:7" s="157" customFormat="1" ht="15" customHeight="1" x14ac:dyDescent="0.2">
      <c r="A249" s="603"/>
      <c r="B249" s="603"/>
      <c r="C249" s="603"/>
      <c r="D249" s="603"/>
      <c r="E249" s="603"/>
      <c r="F249" s="603"/>
      <c r="G249" s="603"/>
    </row>
    <row r="250" spans="1:7" s="157" customFormat="1" ht="15" customHeight="1" x14ac:dyDescent="0.2">
      <c r="A250" s="603"/>
      <c r="B250" s="603"/>
      <c r="C250" s="603"/>
      <c r="D250" s="603"/>
      <c r="E250" s="603"/>
      <c r="F250" s="603"/>
      <c r="G250" s="603"/>
    </row>
    <row r="251" spans="1:7" s="157" customFormat="1" ht="15" customHeight="1" x14ac:dyDescent="0.2">
      <c r="A251" s="603"/>
      <c r="B251" s="603"/>
      <c r="C251" s="603"/>
      <c r="D251" s="603"/>
      <c r="E251" s="603"/>
      <c r="F251" s="603"/>
      <c r="G251" s="603"/>
    </row>
    <row r="252" spans="1:7" s="157" customFormat="1" ht="15" customHeight="1" x14ac:dyDescent="0.25">
      <c r="A252" s="165"/>
      <c r="B252" s="304"/>
      <c r="C252" s="304"/>
      <c r="D252" s="304"/>
      <c r="E252" s="304"/>
      <c r="F252" s="306"/>
      <c r="G252" s="307"/>
    </row>
    <row r="253" spans="1:7" s="157" customFormat="1" ht="14.25" customHeight="1" x14ac:dyDescent="0.25">
      <c r="A253" s="581" t="s">
        <v>579</v>
      </c>
      <c r="B253" s="581"/>
      <c r="C253" s="581"/>
      <c r="D253" s="581"/>
      <c r="E253" s="581"/>
      <c r="F253" s="568">
        <v>150</v>
      </c>
      <c r="G253" s="569"/>
    </row>
    <row r="254" spans="1:7" ht="14.25" customHeight="1" x14ac:dyDescent="0.2">
      <c r="A254" s="546" t="s">
        <v>581</v>
      </c>
      <c r="B254" s="497"/>
      <c r="C254" s="497"/>
      <c r="D254" s="497"/>
      <c r="E254" s="497"/>
      <c r="F254" s="497"/>
      <c r="G254" s="497"/>
    </row>
    <row r="255" spans="1:7" ht="14.25" customHeight="1" x14ac:dyDescent="0.2">
      <c r="A255" s="497"/>
      <c r="B255" s="497"/>
      <c r="C255" s="497"/>
      <c r="D255" s="497"/>
      <c r="E255" s="497"/>
      <c r="F255" s="497"/>
      <c r="G255" s="497"/>
    </row>
    <row r="256" spans="1:7" s="157" customFormat="1" ht="15" customHeight="1" x14ac:dyDescent="0.2"/>
    <row r="257" spans="1:8" s="157" customFormat="1" ht="14.25" customHeight="1" x14ac:dyDescent="0.25">
      <c r="A257" s="581" t="s">
        <v>582</v>
      </c>
      <c r="B257" s="581"/>
      <c r="C257" s="581"/>
      <c r="D257" s="581"/>
      <c r="E257" s="581"/>
      <c r="F257" s="568">
        <v>35</v>
      </c>
      <c r="G257" s="569"/>
    </row>
    <row r="258" spans="1:8" s="157" customFormat="1" ht="12.75" customHeight="1" x14ac:dyDescent="0.2">
      <c r="A258" s="546" t="s">
        <v>583</v>
      </c>
      <c r="B258" s="497"/>
      <c r="C258" s="497"/>
      <c r="D258" s="497"/>
      <c r="E258" s="497"/>
      <c r="F258" s="497"/>
      <c r="G258" s="497"/>
    </row>
    <row r="259" spans="1:8" s="157" customFormat="1" ht="14.25" hidden="1" customHeight="1" x14ac:dyDescent="0.2">
      <c r="A259" s="497"/>
      <c r="B259" s="497"/>
      <c r="C259" s="497"/>
      <c r="D259" s="497"/>
      <c r="E259" s="497"/>
      <c r="F259" s="497"/>
      <c r="G259" s="497"/>
    </row>
    <row r="260" spans="1:8" s="157" customFormat="1" ht="15" customHeight="1" x14ac:dyDescent="0.2"/>
    <row r="261" spans="1:8" s="157" customFormat="1" ht="15" x14ac:dyDescent="0.25">
      <c r="A261" s="165" t="s">
        <v>48</v>
      </c>
      <c r="B261" s="198"/>
      <c r="C261" s="198"/>
      <c r="D261" s="198"/>
      <c r="E261" s="198"/>
      <c r="F261" s="498">
        <v>70</v>
      </c>
      <c r="G261" s="499"/>
    </row>
    <row r="262" spans="1:8" s="157" customFormat="1" x14ac:dyDescent="0.2">
      <c r="A262" s="603" t="s">
        <v>166</v>
      </c>
      <c r="B262" s="603"/>
      <c r="C262" s="603"/>
      <c r="D262" s="603"/>
      <c r="E262" s="603"/>
      <c r="F262" s="603"/>
      <c r="G262" s="603"/>
    </row>
    <row r="263" spans="1:8" s="157" customFormat="1" x14ac:dyDescent="0.2">
      <c r="A263" s="199"/>
      <c r="B263" s="199"/>
      <c r="C263" s="199"/>
      <c r="D263" s="199"/>
      <c r="E263" s="199"/>
      <c r="F263" s="199"/>
      <c r="G263" s="199"/>
    </row>
    <row r="264" spans="1:8" s="157" customFormat="1" ht="15" customHeight="1" x14ac:dyDescent="0.25">
      <c r="A264" s="165" t="s">
        <v>49</v>
      </c>
      <c r="B264" s="199"/>
      <c r="C264" s="199"/>
      <c r="D264" s="199"/>
      <c r="E264" s="199"/>
      <c r="F264" s="498">
        <v>140</v>
      </c>
      <c r="G264" s="499"/>
    </row>
    <row r="265" spans="1:8" s="157" customFormat="1" ht="14.25" customHeight="1" x14ac:dyDescent="0.2">
      <c r="A265" s="603" t="s">
        <v>905</v>
      </c>
      <c r="B265" s="603"/>
      <c r="C265" s="603"/>
      <c r="D265" s="603"/>
      <c r="E265" s="603"/>
      <c r="F265" s="603"/>
      <c r="G265" s="603"/>
    </row>
    <row r="266" spans="1:8" s="157" customFormat="1" x14ac:dyDescent="0.2">
      <c r="A266" s="603"/>
      <c r="B266" s="603"/>
      <c r="C266" s="603"/>
      <c r="D266" s="603"/>
      <c r="E266" s="603"/>
      <c r="F266" s="603"/>
      <c r="G266" s="603"/>
    </row>
    <row r="267" spans="1:8" s="157" customFormat="1" x14ac:dyDescent="0.2">
      <c r="A267" s="603"/>
      <c r="B267" s="603"/>
      <c r="C267" s="603"/>
      <c r="D267" s="603"/>
      <c r="E267" s="603"/>
      <c r="F267" s="603"/>
      <c r="G267" s="603"/>
    </row>
    <row r="268" spans="1:8" x14ac:dyDescent="0.2">
      <c r="A268" s="25"/>
      <c r="B268" s="94"/>
      <c r="C268" s="94"/>
      <c r="D268" s="94"/>
      <c r="E268" s="94"/>
      <c r="F268" s="94"/>
      <c r="G268" s="94"/>
    </row>
    <row r="269" spans="1:8" s="157" customFormat="1" ht="17.25" customHeight="1" thickBot="1" x14ac:dyDescent="0.3">
      <c r="A269" s="170" t="s">
        <v>584</v>
      </c>
      <c r="B269" s="171"/>
      <c r="C269" s="172"/>
      <c r="D269" s="173"/>
      <c r="E269" s="173"/>
      <c r="F269" s="507">
        <f>SUM(F270)</f>
        <v>800</v>
      </c>
      <c r="G269" s="507"/>
      <c r="H269" s="50"/>
    </row>
    <row r="270" spans="1:8" s="157" customFormat="1" ht="15.75" thickTop="1" x14ac:dyDescent="0.25">
      <c r="A270" s="165" t="s">
        <v>460</v>
      </c>
      <c r="B270" s="162"/>
      <c r="D270" s="158"/>
      <c r="E270" s="158"/>
      <c r="F270" s="498">
        <v>800</v>
      </c>
      <c r="G270" s="499"/>
    </row>
    <row r="271" spans="1:8" s="157" customFormat="1" x14ac:dyDescent="0.2">
      <c r="A271" s="495" t="s">
        <v>585</v>
      </c>
      <c r="B271" s="496"/>
      <c r="C271" s="496"/>
      <c r="D271" s="496"/>
      <c r="E271" s="496"/>
      <c r="F271" s="496"/>
      <c r="G271" s="496"/>
    </row>
    <row r="272" spans="1:8" s="157" customFormat="1" x14ac:dyDescent="0.2">
      <c r="A272" s="496"/>
      <c r="B272" s="496"/>
      <c r="C272" s="496"/>
      <c r="D272" s="496"/>
      <c r="E272" s="496"/>
      <c r="F272" s="496"/>
      <c r="G272" s="496"/>
    </row>
    <row r="273" spans="1:8" s="157" customFormat="1" x14ac:dyDescent="0.2">
      <c r="A273" s="308"/>
      <c r="B273" s="304"/>
      <c r="C273" s="304"/>
      <c r="D273" s="304"/>
      <c r="E273" s="304"/>
      <c r="F273" s="304"/>
      <c r="G273" s="304"/>
    </row>
    <row r="274" spans="1:8" ht="17.25" customHeight="1" thickBot="1" x14ac:dyDescent="0.3">
      <c r="A274" s="35" t="s">
        <v>58</v>
      </c>
      <c r="B274" s="36"/>
      <c r="C274" s="37"/>
      <c r="D274" s="38"/>
      <c r="E274" s="38"/>
      <c r="F274" s="507">
        <f>SUM(F275,F281,F285,F289)</f>
        <v>1516</v>
      </c>
      <c r="G274" s="507"/>
      <c r="H274" s="50"/>
    </row>
    <row r="275" spans="1:8" ht="15.75" thickTop="1" x14ac:dyDescent="0.25">
      <c r="A275" s="26" t="s">
        <v>18</v>
      </c>
      <c r="F275" s="498">
        <v>1050</v>
      </c>
      <c r="G275" s="499"/>
    </row>
    <row r="276" spans="1:8" x14ac:dyDescent="0.2">
      <c r="A276" s="495" t="s">
        <v>586</v>
      </c>
      <c r="B276" s="495"/>
      <c r="C276" s="495"/>
      <c r="D276" s="495"/>
      <c r="E276" s="495"/>
      <c r="F276" s="495"/>
      <c r="G276" s="495"/>
    </row>
    <row r="277" spans="1:8" s="157" customFormat="1" x14ac:dyDescent="0.2">
      <c r="A277" s="496"/>
      <c r="B277" s="496"/>
      <c r="C277" s="496"/>
      <c r="D277" s="496"/>
      <c r="E277" s="496"/>
      <c r="F277" s="496"/>
      <c r="G277" s="496"/>
    </row>
    <row r="278" spans="1:8" s="157" customFormat="1" x14ac:dyDescent="0.2">
      <c r="A278" s="496"/>
      <c r="B278" s="496"/>
      <c r="C278" s="496"/>
      <c r="D278" s="496"/>
      <c r="E278" s="496"/>
      <c r="F278" s="496"/>
      <c r="G278" s="496"/>
    </row>
    <row r="279" spans="1:8" s="157" customFormat="1" x14ac:dyDescent="0.2">
      <c r="A279" s="496"/>
      <c r="B279" s="496"/>
      <c r="C279" s="496"/>
      <c r="D279" s="496"/>
      <c r="E279" s="496"/>
      <c r="F279" s="496"/>
      <c r="G279" s="496"/>
    </row>
    <row r="280" spans="1:8" s="157" customFormat="1" x14ac:dyDescent="0.2">
      <c r="A280" s="197"/>
      <c r="B280" s="200"/>
      <c r="C280" s="200"/>
      <c r="D280" s="200"/>
      <c r="E280" s="200"/>
      <c r="F280" s="200"/>
      <c r="G280" s="200"/>
    </row>
    <row r="281" spans="1:8" s="157" customFormat="1" ht="15" x14ac:dyDescent="0.25">
      <c r="A281" s="175" t="s">
        <v>149</v>
      </c>
      <c r="B281" s="312"/>
      <c r="C281" s="312"/>
      <c r="D281" s="312"/>
      <c r="E281" s="312"/>
      <c r="F281" s="498">
        <v>146</v>
      </c>
      <c r="G281" s="499"/>
    </row>
    <row r="282" spans="1:8" s="157" customFormat="1" ht="15" customHeight="1" x14ac:dyDescent="0.2">
      <c r="A282" s="495" t="s">
        <v>587</v>
      </c>
      <c r="B282" s="495"/>
      <c r="C282" s="495"/>
      <c r="D282" s="495"/>
      <c r="E282" s="495"/>
      <c r="F282" s="495"/>
      <c r="G282" s="495"/>
    </row>
    <row r="283" spans="1:8" s="157" customFormat="1" x14ac:dyDescent="0.2">
      <c r="A283" s="495"/>
      <c r="B283" s="495"/>
      <c r="C283" s="495"/>
      <c r="D283" s="495"/>
      <c r="E283" s="495"/>
      <c r="F283" s="495"/>
      <c r="G283" s="495"/>
    </row>
    <row r="284" spans="1:8" s="157" customFormat="1" x14ac:dyDescent="0.2">
      <c r="A284" s="304"/>
      <c r="B284" s="309"/>
      <c r="C284" s="309"/>
      <c r="D284" s="309"/>
      <c r="E284" s="309"/>
      <c r="F284" s="309"/>
      <c r="G284" s="309"/>
    </row>
    <row r="285" spans="1:8" s="157" customFormat="1" ht="15" x14ac:dyDescent="0.25">
      <c r="A285" s="165" t="s">
        <v>21</v>
      </c>
      <c r="B285" s="162"/>
      <c r="D285" s="158"/>
      <c r="E285" s="158"/>
      <c r="F285" s="498">
        <v>270</v>
      </c>
      <c r="G285" s="499"/>
    </row>
    <row r="286" spans="1:8" s="157" customFormat="1" ht="15" customHeight="1" x14ac:dyDescent="0.2">
      <c r="A286" s="603" t="s">
        <v>588</v>
      </c>
      <c r="B286" s="603"/>
      <c r="C286" s="603"/>
      <c r="D286" s="603"/>
      <c r="E286" s="603"/>
      <c r="F286" s="603"/>
      <c r="G286" s="603"/>
    </row>
    <row r="287" spans="1:8" s="157" customFormat="1" x14ac:dyDescent="0.2">
      <c r="A287" s="603"/>
      <c r="B287" s="603"/>
      <c r="C287" s="603"/>
      <c r="D287" s="603"/>
      <c r="E287" s="603"/>
      <c r="F287" s="603"/>
      <c r="G287" s="603"/>
    </row>
    <row r="288" spans="1:8" s="157" customFormat="1" x14ac:dyDescent="0.2">
      <c r="A288" s="162"/>
      <c r="B288" s="162"/>
      <c r="D288" s="158"/>
      <c r="E288" s="158"/>
      <c r="F288" s="158"/>
    </row>
    <row r="289" spans="1:8" ht="15" x14ac:dyDescent="0.25">
      <c r="A289" s="26" t="s">
        <v>46</v>
      </c>
      <c r="B289" s="94"/>
      <c r="C289" s="94"/>
      <c r="D289" s="94"/>
      <c r="E289" s="94"/>
      <c r="F289" s="498">
        <v>50</v>
      </c>
      <c r="G289" s="499"/>
    </row>
    <row r="290" spans="1:8" x14ac:dyDescent="0.2">
      <c r="A290" s="543" t="s">
        <v>589</v>
      </c>
      <c r="B290" s="543"/>
      <c r="C290" s="543"/>
      <c r="D290" s="543"/>
      <c r="E290" s="543"/>
      <c r="F290" s="543"/>
      <c r="G290" s="543"/>
    </row>
    <row r="291" spans="1:8" x14ac:dyDescent="0.2">
      <c r="A291" s="543"/>
      <c r="B291" s="543"/>
      <c r="C291" s="543"/>
      <c r="D291" s="543"/>
      <c r="E291" s="543"/>
      <c r="F291" s="543"/>
      <c r="G291" s="543"/>
    </row>
    <row r="292" spans="1:8" s="157" customFormat="1" x14ac:dyDescent="0.2">
      <c r="A292" s="162"/>
      <c r="B292" s="162"/>
      <c r="D292" s="158"/>
      <c r="E292" s="158"/>
      <c r="F292" s="158"/>
    </row>
    <row r="293" spans="1:8" s="157" customFormat="1" x14ac:dyDescent="0.2">
      <c r="A293" s="162"/>
      <c r="B293" s="162"/>
      <c r="D293" s="158"/>
      <c r="E293" s="158"/>
      <c r="F293" s="158"/>
    </row>
    <row r="294" spans="1:8" s="157" customFormat="1" x14ac:dyDescent="0.2">
      <c r="A294" s="162"/>
      <c r="B294" s="162"/>
      <c r="D294" s="158"/>
      <c r="E294" s="158"/>
      <c r="F294" s="158"/>
    </row>
    <row r="295" spans="1:8" ht="17.25" customHeight="1" thickBot="1" x14ac:dyDescent="0.3">
      <c r="A295" s="35" t="s">
        <v>134</v>
      </c>
      <c r="B295" s="36"/>
      <c r="C295" s="37"/>
      <c r="D295" s="38"/>
      <c r="E295" s="38"/>
      <c r="F295" s="507">
        <f>SUM(F296,F301)</f>
        <v>5500</v>
      </c>
      <c r="G295" s="507"/>
      <c r="H295" s="50"/>
    </row>
    <row r="296" spans="1:8" ht="15.75" thickTop="1" x14ac:dyDescent="0.25">
      <c r="A296" s="165" t="s">
        <v>21</v>
      </c>
      <c r="F296" s="498">
        <v>5500</v>
      </c>
      <c r="G296" s="499"/>
    </row>
    <row r="297" spans="1:8" x14ac:dyDescent="0.2">
      <c r="A297" s="543" t="s">
        <v>590</v>
      </c>
      <c r="B297" s="543"/>
      <c r="C297" s="543"/>
      <c r="D297" s="543"/>
      <c r="E297" s="543"/>
      <c r="F297" s="543"/>
      <c r="G297" s="543"/>
    </row>
    <row r="298" spans="1:8" x14ac:dyDescent="0.2">
      <c r="A298" s="543"/>
      <c r="B298" s="543"/>
      <c r="C298" s="543"/>
      <c r="D298" s="543"/>
      <c r="E298" s="543"/>
      <c r="F298" s="543"/>
      <c r="G298" s="543"/>
    </row>
  </sheetData>
  <mergeCells count="139">
    <mergeCell ref="A265:G267"/>
    <mergeCell ref="F269:G269"/>
    <mergeCell ref="A246:G251"/>
    <mergeCell ref="A253:E253"/>
    <mergeCell ref="A257:E257"/>
    <mergeCell ref="F214:G214"/>
    <mergeCell ref="A254:G255"/>
    <mergeCell ref="F220:G220"/>
    <mergeCell ref="F240:G240"/>
    <mergeCell ref="A232:G233"/>
    <mergeCell ref="A205:G209"/>
    <mergeCell ref="A204:E204"/>
    <mergeCell ref="F204:G204"/>
    <mergeCell ref="A211:E211"/>
    <mergeCell ref="F211:G211"/>
    <mergeCell ref="A212:G212"/>
    <mergeCell ref="A235:E235"/>
    <mergeCell ref="F235:G235"/>
    <mergeCell ref="A258:G259"/>
    <mergeCell ref="F128:G128"/>
    <mergeCell ref="F129:G129"/>
    <mergeCell ref="F130:G130"/>
    <mergeCell ref="A131:G133"/>
    <mergeCell ref="F164:G164"/>
    <mergeCell ref="F274:G274"/>
    <mergeCell ref="F270:G270"/>
    <mergeCell ref="A271:G272"/>
    <mergeCell ref="F253:G253"/>
    <mergeCell ref="A236:G238"/>
    <mergeCell ref="A245:E245"/>
    <mergeCell ref="F245:G245"/>
    <mergeCell ref="A215:G215"/>
    <mergeCell ref="A200:G201"/>
    <mergeCell ref="F199:G199"/>
    <mergeCell ref="F165:G165"/>
    <mergeCell ref="F217:G217"/>
    <mergeCell ref="A221:E221"/>
    <mergeCell ref="F221:G221"/>
    <mergeCell ref="A222:G223"/>
    <mergeCell ref="A225:E225"/>
    <mergeCell ref="F225:G225"/>
    <mergeCell ref="A172:G175"/>
    <mergeCell ref="F257:G257"/>
    <mergeCell ref="A290:G291"/>
    <mergeCell ref="F296:G296"/>
    <mergeCell ref="A297:G298"/>
    <mergeCell ref="F170:G170"/>
    <mergeCell ref="F171:G171"/>
    <mergeCell ref="F177:G177"/>
    <mergeCell ref="F178:G178"/>
    <mergeCell ref="A183:G185"/>
    <mergeCell ref="F295:G295"/>
    <mergeCell ref="F275:G275"/>
    <mergeCell ref="F244:G244"/>
    <mergeCell ref="F182:G182"/>
    <mergeCell ref="A179:G180"/>
    <mergeCell ref="F187:G187"/>
    <mergeCell ref="A262:G262"/>
    <mergeCell ref="F264:G264"/>
    <mergeCell ref="F289:G289"/>
    <mergeCell ref="A286:G287"/>
    <mergeCell ref="F285:G285"/>
    <mergeCell ref="F191:G191"/>
    <mergeCell ref="F188:G188"/>
    <mergeCell ref="A226:G229"/>
    <mergeCell ref="A276:G279"/>
    <mergeCell ref="A192:G197"/>
    <mergeCell ref="A91:G92"/>
    <mergeCell ref="F98:G98"/>
    <mergeCell ref="F94:G94"/>
    <mergeCell ref="A95:G96"/>
    <mergeCell ref="A94:B94"/>
    <mergeCell ref="F203:G203"/>
    <mergeCell ref="A231:E231"/>
    <mergeCell ref="F231:G231"/>
    <mergeCell ref="A151:G155"/>
    <mergeCell ref="A150:E150"/>
    <mergeCell ref="A157:E157"/>
    <mergeCell ref="F157:G157"/>
    <mergeCell ref="A158:G162"/>
    <mergeCell ref="F135:G135"/>
    <mergeCell ref="A136:G140"/>
    <mergeCell ref="A125:E125"/>
    <mergeCell ref="F125:G125"/>
    <mergeCell ref="A126:G126"/>
    <mergeCell ref="F143:G143"/>
    <mergeCell ref="A144:G148"/>
    <mergeCell ref="A143:E143"/>
    <mergeCell ref="F150:G150"/>
    <mergeCell ref="A166:G168"/>
    <mergeCell ref="A128:E128"/>
    <mergeCell ref="A75:G78"/>
    <mergeCell ref="A80:E80"/>
    <mergeCell ref="F80:G80"/>
    <mergeCell ref="A70:E70"/>
    <mergeCell ref="F70:G70"/>
    <mergeCell ref="F281:G281"/>
    <mergeCell ref="A282:G283"/>
    <mergeCell ref="A241:G242"/>
    <mergeCell ref="F261:G261"/>
    <mergeCell ref="A189:G189"/>
    <mergeCell ref="A85:E85"/>
    <mergeCell ref="F85:G85"/>
    <mergeCell ref="A86:G88"/>
    <mergeCell ref="A114:G117"/>
    <mergeCell ref="A119:E119"/>
    <mergeCell ref="F119:G119"/>
    <mergeCell ref="A120:G123"/>
    <mergeCell ref="A107:E107"/>
    <mergeCell ref="F107:G107"/>
    <mergeCell ref="A108:G111"/>
    <mergeCell ref="A113:E113"/>
    <mergeCell ref="F113:G113"/>
    <mergeCell ref="A90:E90"/>
    <mergeCell ref="F90:G90"/>
    <mergeCell ref="F106:G106"/>
    <mergeCell ref="A101:G104"/>
    <mergeCell ref="F99:G99"/>
    <mergeCell ref="F1:G1"/>
    <mergeCell ref="A21:C21"/>
    <mergeCell ref="F31:G31"/>
    <mergeCell ref="F32:G32"/>
    <mergeCell ref="A29:G29"/>
    <mergeCell ref="F46:G46"/>
    <mergeCell ref="A25:C25"/>
    <mergeCell ref="F33:G33"/>
    <mergeCell ref="F41:G41"/>
    <mergeCell ref="A42:G44"/>
    <mergeCell ref="F52:G52"/>
    <mergeCell ref="A81:G83"/>
    <mergeCell ref="A71:G72"/>
    <mergeCell ref="A47:G50"/>
    <mergeCell ref="F53:G53"/>
    <mergeCell ref="A34:G39"/>
    <mergeCell ref="A54:G55"/>
    <mergeCell ref="F57:G57"/>
    <mergeCell ref="A58:G68"/>
    <mergeCell ref="A74:E74"/>
    <mergeCell ref="F74:G74"/>
  </mergeCells>
  <pageMargins left="0.70866141732283472" right="0.70866141732283472" top="0.78740157480314965" bottom="0.78740157480314965" header="0.31496062992125984" footer="0.31496062992125984"/>
  <pageSetup paperSize="9" scale="67" firstPageNumber="62"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8"/>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7109375" style="162" customWidth="1"/>
    <col min="3" max="3" width="58.7109375" style="157" customWidth="1"/>
    <col min="4" max="6" width="14.140625" style="158" customWidth="1"/>
    <col min="7" max="7" width="9.140625" style="157" customWidth="1"/>
    <col min="8" max="8" width="13.5703125" style="157" customWidth="1"/>
    <col min="9" max="11" width="9.140625" style="157"/>
    <col min="12" max="12" width="13.28515625" style="157" customWidth="1"/>
    <col min="13" max="16384" width="9.140625" style="157"/>
  </cols>
  <sheetData>
    <row r="1" spans="1:8" ht="23.25" x14ac:dyDescent="0.35">
      <c r="A1" s="56" t="s">
        <v>668</v>
      </c>
      <c r="F1" s="510" t="s">
        <v>669</v>
      </c>
      <c r="G1" s="510"/>
    </row>
    <row r="3" spans="1:8" x14ac:dyDescent="0.2">
      <c r="A3" s="327" t="s">
        <v>1</v>
      </c>
      <c r="B3" s="327" t="s">
        <v>670</v>
      </c>
    </row>
    <row r="4" spans="1:8" x14ac:dyDescent="0.2">
      <c r="B4" s="327" t="s">
        <v>80</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289</v>
      </c>
      <c r="E7" s="42" t="s">
        <v>290</v>
      </c>
      <c r="F7" s="42" t="s">
        <v>291</v>
      </c>
      <c r="G7" s="43" t="s">
        <v>5</v>
      </c>
    </row>
    <row r="8" spans="1:8" s="5" customFormat="1" ht="12.75" thickTop="1" thickBot="1" x14ac:dyDescent="0.25">
      <c r="A8" s="44">
        <v>1</v>
      </c>
      <c r="B8" s="45">
        <v>2</v>
      </c>
      <c r="C8" s="45">
        <v>3</v>
      </c>
      <c r="D8" s="46">
        <v>4</v>
      </c>
      <c r="E8" s="46">
        <v>5</v>
      </c>
      <c r="F8" s="46">
        <v>6</v>
      </c>
      <c r="G8" s="47" t="s">
        <v>12</v>
      </c>
    </row>
    <row r="9" spans="1:8" ht="15" thickTop="1" x14ac:dyDescent="0.2">
      <c r="A9" s="163">
        <v>4399</v>
      </c>
      <c r="B9" s="164">
        <v>51</v>
      </c>
      <c r="C9" s="8" t="s">
        <v>8</v>
      </c>
      <c r="D9" s="159">
        <v>0</v>
      </c>
      <c r="E9" s="159">
        <v>0</v>
      </c>
      <c r="F9" s="159">
        <f>SUM(F16)</f>
        <v>4184</v>
      </c>
      <c r="G9" s="160"/>
    </row>
    <row r="10" spans="1:8" x14ac:dyDescent="0.2">
      <c r="A10" s="163">
        <v>3269</v>
      </c>
      <c r="B10" s="164">
        <v>51</v>
      </c>
      <c r="C10" s="8" t="s">
        <v>8</v>
      </c>
      <c r="D10" s="159">
        <v>0</v>
      </c>
      <c r="E10" s="159">
        <v>0</v>
      </c>
      <c r="F10" s="159">
        <f>SUM(F27)</f>
        <v>12044</v>
      </c>
      <c r="G10" s="160"/>
    </row>
    <row r="11" spans="1:8" ht="15" thickBot="1" x14ac:dyDescent="0.25">
      <c r="A11" s="163">
        <v>6172</v>
      </c>
      <c r="B11" s="164">
        <v>51</v>
      </c>
      <c r="C11" s="8" t="s">
        <v>8</v>
      </c>
      <c r="D11" s="159">
        <v>0</v>
      </c>
      <c r="E11" s="159">
        <v>7056</v>
      </c>
      <c r="F11" s="159">
        <f>SUM(F34)</f>
        <v>1000</v>
      </c>
      <c r="G11" s="160"/>
    </row>
    <row r="12" spans="1:8" s="16" customFormat="1" ht="16.5" thickTop="1" thickBot="1" x14ac:dyDescent="0.3">
      <c r="A12" s="513" t="s">
        <v>9</v>
      </c>
      <c r="B12" s="514"/>
      <c r="C12" s="515"/>
      <c r="D12" s="48">
        <f>SUM(D11:D11)</f>
        <v>0</v>
      </c>
      <c r="E12" s="48">
        <f>SUM(E11:E11)</f>
        <v>7056</v>
      </c>
      <c r="F12" s="48">
        <f>SUM(F9:F11)</f>
        <v>17228</v>
      </c>
      <c r="G12" s="49"/>
    </row>
    <row r="13" spans="1:8" ht="15" thickTop="1" x14ac:dyDescent="0.2">
      <c r="A13" s="531"/>
      <c r="B13" s="531"/>
      <c r="C13" s="531"/>
      <c r="D13" s="531"/>
      <c r="E13" s="531"/>
      <c r="F13" s="531"/>
      <c r="G13" s="531"/>
    </row>
    <row r="14" spans="1:8" x14ac:dyDescent="0.2">
      <c r="A14" s="329"/>
      <c r="B14" s="329"/>
      <c r="C14" s="329"/>
      <c r="D14" s="329"/>
      <c r="E14" s="329"/>
      <c r="F14" s="329"/>
      <c r="G14" s="329"/>
    </row>
    <row r="15" spans="1:8" ht="15" x14ac:dyDescent="0.25">
      <c r="A15" s="166" t="s">
        <v>13</v>
      </c>
    </row>
    <row r="16" spans="1:8" ht="17.25" customHeight="1" thickBot="1" x14ac:dyDescent="0.3">
      <c r="A16" s="170" t="s">
        <v>200</v>
      </c>
      <c r="B16" s="171"/>
      <c r="C16" s="172"/>
      <c r="D16" s="173"/>
      <c r="E16" s="173"/>
      <c r="F16" s="507">
        <f>SUM(F17)</f>
        <v>4184</v>
      </c>
      <c r="G16" s="507"/>
      <c r="H16" s="50"/>
    </row>
    <row r="17" spans="1:8" ht="15.75" thickTop="1" x14ac:dyDescent="0.25">
      <c r="A17" s="333" t="s">
        <v>21</v>
      </c>
      <c r="F17" s="498">
        <v>4184</v>
      </c>
      <c r="G17" s="499"/>
      <c r="H17" s="209"/>
    </row>
    <row r="18" spans="1:8" s="174" customFormat="1" ht="17.25" customHeight="1" x14ac:dyDescent="0.2">
      <c r="A18" s="607" t="s">
        <v>952</v>
      </c>
      <c r="B18" s="607"/>
      <c r="C18" s="607"/>
      <c r="D18" s="607"/>
      <c r="E18" s="607"/>
      <c r="F18" s="607"/>
      <c r="G18" s="607"/>
      <c r="H18" s="270"/>
    </row>
    <row r="19" spans="1:8" ht="14.25" customHeight="1" x14ac:dyDescent="0.2">
      <c r="A19" s="607"/>
      <c r="B19" s="607"/>
      <c r="C19" s="607"/>
      <c r="D19" s="607"/>
      <c r="E19" s="607"/>
      <c r="F19" s="607"/>
      <c r="G19" s="607"/>
    </row>
    <row r="20" spans="1:8" ht="14.25" customHeight="1" x14ac:dyDescent="0.2">
      <c r="A20" s="566" t="s">
        <v>886</v>
      </c>
      <c r="B20" s="566"/>
      <c r="C20" s="566"/>
      <c r="D20" s="566"/>
      <c r="E20" s="566"/>
      <c r="F20" s="566"/>
      <c r="G20" s="566"/>
    </row>
    <row r="21" spans="1:8" ht="14.25" customHeight="1" x14ac:dyDescent="0.2">
      <c r="A21" s="566"/>
      <c r="B21" s="566"/>
      <c r="C21" s="566"/>
      <c r="D21" s="566"/>
      <c r="E21" s="566"/>
      <c r="F21" s="566"/>
      <c r="G21" s="566"/>
    </row>
    <row r="22" spans="1:8" ht="14.25" customHeight="1" x14ac:dyDescent="0.2">
      <c r="A22" s="566"/>
      <c r="B22" s="566"/>
      <c r="C22" s="566"/>
      <c r="D22" s="566"/>
      <c r="E22" s="566"/>
      <c r="F22" s="566"/>
      <c r="G22" s="566"/>
    </row>
    <row r="23" spans="1:8" ht="14.25" customHeight="1" x14ac:dyDescent="0.2">
      <c r="A23" s="566"/>
      <c r="B23" s="566"/>
      <c r="C23" s="566"/>
      <c r="D23" s="566"/>
      <c r="E23" s="566"/>
      <c r="F23" s="566"/>
      <c r="G23" s="566"/>
    </row>
    <row r="24" spans="1:8" ht="14.25" customHeight="1" x14ac:dyDescent="0.2">
      <c r="A24" s="566"/>
      <c r="B24" s="566"/>
      <c r="C24" s="566"/>
      <c r="D24" s="566"/>
      <c r="E24" s="566"/>
      <c r="F24" s="566"/>
      <c r="G24" s="566"/>
    </row>
    <row r="25" spans="1:8" ht="14.25" customHeight="1" x14ac:dyDescent="0.2">
      <c r="A25" s="566"/>
      <c r="B25" s="566"/>
      <c r="C25" s="566"/>
      <c r="D25" s="566"/>
      <c r="E25" s="566"/>
      <c r="F25" s="566"/>
      <c r="G25" s="566"/>
    </row>
    <row r="26" spans="1:8" ht="15" x14ac:dyDescent="0.25">
      <c r="A26" s="166"/>
    </row>
    <row r="27" spans="1:8" ht="17.25" customHeight="1" thickBot="1" x14ac:dyDescent="0.3">
      <c r="A27" s="170" t="s">
        <v>191</v>
      </c>
      <c r="B27" s="171"/>
      <c r="C27" s="172"/>
      <c r="D27" s="173"/>
      <c r="E27" s="173"/>
      <c r="F27" s="507">
        <f>SUM(F28,F59,F66,F74,F123,F134)</f>
        <v>12044</v>
      </c>
      <c r="G27" s="507"/>
      <c r="H27" s="50"/>
    </row>
    <row r="28" spans="1:8" ht="15.75" thickTop="1" x14ac:dyDescent="0.25">
      <c r="A28" s="333" t="s">
        <v>21</v>
      </c>
      <c r="F28" s="498">
        <v>12044</v>
      </c>
      <c r="G28" s="499"/>
    </row>
    <row r="29" spans="1:8" x14ac:dyDescent="0.2">
      <c r="A29" s="572" t="s">
        <v>953</v>
      </c>
      <c r="B29" s="497"/>
      <c r="C29" s="497"/>
      <c r="D29" s="497"/>
      <c r="E29" s="497"/>
      <c r="F29" s="497"/>
      <c r="G29" s="497"/>
    </row>
    <row r="30" spans="1:8" x14ac:dyDescent="0.2">
      <c r="A30" s="497"/>
      <c r="B30" s="497"/>
      <c r="C30" s="497"/>
      <c r="D30" s="497"/>
      <c r="E30" s="497"/>
      <c r="F30" s="497"/>
      <c r="G30" s="497"/>
    </row>
    <row r="31" spans="1:8" x14ac:dyDescent="0.2">
      <c r="A31" s="495" t="s">
        <v>525</v>
      </c>
      <c r="B31" s="551"/>
      <c r="C31" s="551"/>
      <c r="D31" s="551"/>
      <c r="E31" s="551"/>
      <c r="F31" s="551"/>
      <c r="G31" s="551"/>
    </row>
    <row r="32" spans="1:8" x14ac:dyDescent="0.2">
      <c r="A32" s="551"/>
      <c r="B32" s="551"/>
      <c r="C32" s="551"/>
      <c r="D32" s="551"/>
      <c r="E32" s="551"/>
      <c r="F32" s="551"/>
      <c r="G32" s="551"/>
    </row>
    <row r="33" spans="1:8" ht="15" x14ac:dyDescent="0.25">
      <c r="A33" s="166"/>
    </row>
    <row r="34" spans="1:8" ht="17.25" customHeight="1" thickBot="1" x14ac:dyDescent="0.3">
      <c r="A34" s="170" t="s">
        <v>58</v>
      </c>
      <c r="B34" s="171"/>
      <c r="C34" s="172"/>
      <c r="D34" s="173"/>
      <c r="E34" s="173"/>
      <c r="F34" s="507">
        <f>SUM(F35,F38,F41,F44,F47)</f>
        <v>1000</v>
      </c>
      <c r="G34" s="507"/>
      <c r="H34" s="50"/>
    </row>
    <row r="35" spans="1:8" ht="15.75" thickTop="1" x14ac:dyDescent="0.25">
      <c r="A35" s="333" t="s">
        <v>56</v>
      </c>
      <c r="F35" s="498">
        <v>60</v>
      </c>
      <c r="G35" s="499"/>
    </row>
    <row r="36" spans="1:8" ht="15" x14ac:dyDescent="0.25">
      <c r="A36" s="327" t="s">
        <v>671</v>
      </c>
      <c r="F36" s="324"/>
      <c r="G36" s="325"/>
    </row>
    <row r="37" spans="1:8" ht="15" x14ac:dyDescent="0.25">
      <c r="A37" s="327"/>
      <c r="F37" s="324"/>
      <c r="G37" s="325"/>
    </row>
    <row r="38" spans="1:8" ht="15" x14ac:dyDescent="0.25">
      <c r="A38" s="333" t="s">
        <v>19</v>
      </c>
      <c r="F38" s="601">
        <v>100</v>
      </c>
      <c r="G38" s="602"/>
    </row>
    <row r="39" spans="1:8" ht="15" x14ac:dyDescent="0.25">
      <c r="A39" s="534" t="s">
        <v>672</v>
      </c>
      <c r="B39" s="535"/>
      <c r="C39" s="535"/>
      <c r="D39" s="535"/>
      <c r="E39" s="535"/>
      <c r="F39" s="535"/>
      <c r="G39" s="535"/>
    </row>
    <row r="40" spans="1:8" ht="15" x14ac:dyDescent="0.25">
      <c r="A40" s="333"/>
      <c r="F40" s="324"/>
      <c r="G40" s="325"/>
    </row>
    <row r="41" spans="1:8" ht="15" x14ac:dyDescent="0.25">
      <c r="A41" s="333" t="s">
        <v>149</v>
      </c>
      <c r="B41" s="323"/>
      <c r="C41" s="323"/>
      <c r="D41" s="323"/>
      <c r="E41" s="323"/>
      <c r="F41" s="498">
        <v>140</v>
      </c>
      <c r="G41" s="499"/>
    </row>
    <row r="42" spans="1:8" ht="15" x14ac:dyDescent="0.25">
      <c r="A42" s="534" t="s">
        <v>673</v>
      </c>
      <c r="B42" s="535"/>
      <c r="C42" s="535"/>
      <c r="D42" s="535"/>
      <c r="E42" s="535"/>
      <c r="F42" s="535"/>
      <c r="G42" s="535"/>
    </row>
    <row r="43" spans="1:8" ht="15" x14ac:dyDescent="0.25">
      <c r="A43" s="333"/>
      <c r="F43" s="324"/>
      <c r="G43" s="325"/>
    </row>
    <row r="44" spans="1:8" ht="15" x14ac:dyDescent="0.25">
      <c r="A44" s="333" t="s">
        <v>21</v>
      </c>
      <c r="F44" s="498">
        <v>600</v>
      </c>
      <c r="G44" s="499"/>
    </row>
    <row r="45" spans="1:8" ht="15" x14ac:dyDescent="0.25">
      <c r="A45" s="495" t="s">
        <v>674</v>
      </c>
      <c r="B45" s="496"/>
      <c r="C45" s="496"/>
      <c r="D45" s="496"/>
      <c r="E45" s="496"/>
      <c r="F45" s="496"/>
      <c r="G45" s="496"/>
    </row>
    <row r="46" spans="1:8" ht="15" x14ac:dyDescent="0.25">
      <c r="A46" s="323"/>
      <c r="B46" s="323"/>
      <c r="C46" s="323"/>
      <c r="D46" s="323"/>
      <c r="E46" s="323"/>
      <c r="F46" s="323"/>
      <c r="G46" s="323"/>
    </row>
    <row r="47" spans="1:8" ht="15" x14ac:dyDescent="0.25">
      <c r="A47" s="333" t="s">
        <v>46</v>
      </c>
      <c r="B47" s="323"/>
      <c r="C47" s="323"/>
      <c r="D47" s="323"/>
      <c r="E47" s="323"/>
      <c r="F47" s="498">
        <v>100</v>
      </c>
      <c r="G47" s="499"/>
    </row>
    <row r="48" spans="1:8" ht="15" x14ac:dyDescent="0.25">
      <c r="A48" s="327" t="s">
        <v>675</v>
      </c>
      <c r="B48" s="323"/>
      <c r="C48" s="323"/>
      <c r="D48" s="323"/>
      <c r="E48" s="323"/>
      <c r="F48" s="323"/>
      <c r="G48" s="323"/>
    </row>
  </sheetData>
  <mergeCells count="20">
    <mergeCell ref="F47:G47"/>
    <mergeCell ref="F34:G34"/>
    <mergeCell ref="F35:G35"/>
    <mergeCell ref="F38:G38"/>
    <mergeCell ref="A39:G39"/>
    <mergeCell ref="F44:G44"/>
    <mergeCell ref="A45:G45"/>
    <mergeCell ref="F1:G1"/>
    <mergeCell ref="A12:C12"/>
    <mergeCell ref="A13:G13"/>
    <mergeCell ref="F41:G41"/>
    <mergeCell ref="A42:G42"/>
    <mergeCell ref="F16:G16"/>
    <mergeCell ref="F17:G17"/>
    <mergeCell ref="A20:G25"/>
    <mergeCell ref="F27:G27"/>
    <mergeCell ref="F28:G28"/>
    <mergeCell ref="A31:G32"/>
    <mergeCell ref="A18:G19"/>
    <mergeCell ref="A29:G30"/>
  </mergeCells>
  <pageMargins left="0.70866141732283472" right="0.70866141732283472" top="0.78740157480314965" bottom="0.78740157480314965" header="0.31496062992125984" footer="0.31496062992125984"/>
  <pageSetup paperSize="9" scale="67" firstPageNumber="67"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81"/>
  <sheetViews>
    <sheetView showGridLines="0" view="pageBreakPreview" topLeftCell="A127" zoomScaleNormal="100" zoomScaleSheetLayoutView="100" workbookViewId="0">
      <selection activeCell="L82" sqref="L82"/>
    </sheetView>
  </sheetViews>
  <sheetFormatPr defaultRowHeight="14.25" x14ac:dyDescent="0.2"/>
  <cols>
    <col min="1" max="1" width="8.5703125" style="17" customWidth="1"/>
    <col min="2" max="2" width="9.140625" style="17"/>
    <col min="3" max="3" width="57.85546875" style="1" customWidth="1"/>
    <col min="4" max="6" width="14.140625" style="3" customWidth="1"/>
    <col min="7" max="7" width="8.28515625" style="1" customWidth="1"/>
    <col min="8" max="8" width="13.28515625" style="1" bestFit="1" customWidth="1"/>
    <col min="9" max="11" width="9.140625" style="1"/>
    <col min="12" max="12" width="13.28515625" style="1" customWidth="1"/>
    <col min="13" max="16384" width="9.140625" style="1"/>
  </cols>
  <sheetData>
    <row r="1" spans="1:7" ht="23.25" x14ac:dyDescent="0.35">
      <c r="A1" s="56" t="s">
        <v>0</v>
      </c>
      <c r="F1" s="510" t="s">
        <v>31</v>
      </c>
      <c r="G1" s="510"/>
    </row>
    <row r="3" spans="1:7" x14ac:dyDescent="0.2">
      <c r="A3" s="25" t="s">
        <v>1</v>
      </c>
      <c r="B3" s="262" t="s">
        <v>30</v>
      </c>
    </row>
    <row r="4" spans="1:7" x14ac:dyDescent="0.2">
      <c r="B4" s="25" t="s">
        <v>300</v>
      </c>
    </row>
    <row r="5" spans="1:7" s="2" customFormat="1" ht="15" thickBot="1" x14ac:dyDescent="0.25">
      <c r="A5" s="18"/>
      <c r="B5" s="18"/>
      <c r="D5" s="4"/>
      <c r="E5" s="4"/>
      <c r="F5" s="4"/>
      <c r="G5" s="1" t="s">
        <v>6</v>
      </c>
    </row>
    <row r="6" spans="1:7" s="2" customFormat="1" ht="39" customHeight="1" thickTop="1" thickBot="1" x14ac:dyDescent="0.25">
      <c r="A6" s="39" t="s">
        <v>2</v>
      </c>
      <c r="B6" s="40" t="s">
        <v>3</v>
      </c>
      <c r="C6" s="41" t="s">
        <v>4</v>
      </c>
      <c r="D6" s="42" t="s">
        <v>289</v>
      </c>
      <c r="E6" s="42" t="s">
        <v>290</v>
      </c>
      <c r="F6" s="42" t="s">
        <v>291</v>
      </c>
      <c r="G6" s="43" t="s">
        <v>5</v>
      </c>
    </row>
    <row r="7" spans="1:7" s="5" customFormat="1" ht="12" customHeight="1" thickTop="1" thickBot="1" x14ac:dyDescent="0.25">
      <c r="A7" s="44">
        <v>1</v>
      </c>
      <c r="B7" s="45">
        <v>2</v>
      </c>
      <c r="C7" s="45">
        <v>3</v>
      </c>
      <c r="D7" s="46">
        <v>4</v>
      </c>
      <c r="E7" s="46">
        <v>5</v>
      </c>
      <c r="F7" s="46">
        <v>6</v>
      </c>
      <c r="G7" s="47" t="s">
        <v>12</v>
      </c>
    </row>
    <row r="8" spans="1:7" ht="18.75" customHeight="1" thickTop="1" x14ac:dyDescent="0.2">
      <c r="A8" s="19">
        <v>6113</v>
      </c>
      <c r="B8" s="20">
        <v>50</v>
      </c>
      <c r="C8" s="13" t="s">
        <v>7</v>
      </c>
      <c r="D8" s="6">
        <v>21365</v>
      </c>
      <c r="E8" s="6">
        <v>21742</v>
      </c>
      <c r="F8" s="6">
        <f>SUM(F27)</f>
        <v>20676</v>
      </c>
      <c r="G8" s="7">
        <f t="shared" ref="G8:G13" si="0">F8/D8*100</f>
        <v>96.775099461736474</v>
      </c>
    </row>
    <row r="9" spans="1:7" ht="18" customHeight="1" x14ac:dyDescent="0.2">
      <c r="A9" s="21">
        <v>6113</v>
      </c>
      <c r="B9" s="22">
        <v>51</v>
      </c>
      <c r="C9" s="8" t="s">
        <v>8</v>
      </c>
      <c r="D9" s="9">
        <v>7326</v>
      </c>
      <c r="E9" s="9">
        <v>7326</v>
      </c>
      <c r="F9" s="159">
        <f>SUM(F54)</f>
        <v>7924</v>
      </c>
      <c r="G9" s="10">
        <f t="shared" si="0"/>
        <v>108.16270816270817</v>
      </c>
    </row>
    <row r="10" spans="1:7" ht="27.75" customHeight="1" x14ac:dyDescent="0.2">
      <c r="A10" s="21">
        <v>6113</v>
      </c>
      <c r="B10" s="22">
        <v>53</v>
      </c>
      <c r="C10" s="14" t="s">
        <v>10</v>
      </c>
      <c r="D10" s="9">
        <v>4</v>
      </c>
      <c r="E10" s="9">
        <v>4</v>
      </c>
      <c r="F10" s="159">
        <f>F160</f>
        <v>4</v>
      </c>
      <c r="G10" s="10">
        <f t="shared" si="0"/>
        <v>100</v>
      </c>
    </row>
    <row r="11" spans="1:7" ht="18" customHeight="1" x14ac:dyDescent="0.2">
      <c r="A11" s="21">
        <v>6113</v>
      </c>
      <c r="B11" s="22">
        <v>54</v>
      </c>
      <c r="C11" s="8" t="s">
        <v>11</v>
      </c>
      <c r="D11" s="9">
        <v>50</v>
      </c>
      <c r="E11" s="9">
        <v>50</v>
      </c>
      <c r="F11" s="159">
        <f>SUM(F169)</f>
        <v>50</v>
      </c>
      <c r="G11" s="10">
        <f t="shared" si="0"/>
        <v>100</v>
      </c>
    </row>
    <row r="12" spans="1:7" s="157" customFormat="1" ht="18" customHeight="1" x14ac:dyDescent="0.2">
      <c r="A12" s="163">
        <v>6113</v>
      </c>
      <c r="B12" s="164">
        <v>54</v>
      </c>
      <c r="C12" s="8" t="s">
        <v>11</v>
      </c>
      <c r="D12" s="159">
        <v>15</v>
      </c>
      <c r="E12" s="159">
        <v>15</v>
      </c>
      <c r="F12" s="159">
        <f>SUM(F173)</f>
        <v>15</v>
      </c>
      <c r="G12" s="160">
        <f t="shared" si="0"/>
        <v>100</v>
      </c>
    </row>
    <row r="13" spans="1:7" ht="27.75" customHeight="1" x14ac:dyDescent="0.2">
      <c r="A13" s="163">
        <v>6330</v>
      </c>
      <c r="B13" s="164">
        <v>53</v>
      </c>
      <c r="C13" s="161" t="s">
        <v>10</v>
      </c>
      <c r="D13" s="159">
        <v>273</v>
      </c>
      <c r="E13" s="159">
        <v>273</v>
      </c>
      <c r="F13" s="93">
        <f>F178</f>
        <v>283</v>
      </c>
      <c r="G13" s="160">
        <f t="shared" si="0"/>
        <v>103.66300366300368</v>
      </c>
    </row>
    <row r="14" spans="1:7" s="157" customFormat="1" ht="18.75" customHeight="1" thickBot="1" x14ac:dyDescent="0.25">
      <c r="A14" s="23">
        <v>6330</v>
      </c>
      <c r="B14" s="24">
        <v>59</v>
      </c>
      <c r="C14" s="15" t="s">
        <v>301</v>
      </c>
      <c r="D14" s="11">
        <v>0</v>
      </c>
      <c r="E14" s="11">
        <v>7</v>
      </c>
      <c r="F14" s="99">
        <v>0</v>
      </c>
      <c r="G14" s="12">
        <v>0</v>
      </c>
    </row>
    <row r="15" spans="1:7" s="16" customFormat="1" ht="22.5" customHeight="1" thickTop="1" thickBot="1" x14ac:dyDescent="0.3">
      <c r="A15" s="513" t="s">
        <v>9</v>
      </c>
      <c r="B15" s="514"/>
      <c r="C15" s="515"/>
      <c r="D15" s="48">
        <f t="shared" ref="D15:E15" si="1">SUM(D8:D14)</f>
        <v>29033</v>
      </c>
      <c r="E15" s="48">
        <f t="shared" si="1"/>
        <v>29417</v>
      </c>
      <c r="F15" s="48">
        <f>SUM(F8:F14)</f>
        <v>28952</v>
      </c>
      <c r="G15" s="49">
        <f>F15/D15*100</f>
        <v>99.721007129817792</v>
      </c>
    </row>
    <row r="16" spans="1:7" s="388" customFormat="1" ht="14.25" customHeight="1" thickTop="1" x14ac:dyDescent="0.25">
      <c r="A16" s="385"/>
      <c r="B16" s="385"/>
      <c r="C16" s="385"/>
      <c r="D16" s="386"/>
      <c r="E16" s="386"/>
      <c r="F16" s="386"/>
      <c r="G16" s="387"/>
    </row>
    <row r="17" spans="1:8" s="398" customFormat="1" ht="14.25" customHeight="1" thickBot="1" x14ac:dyDescent="0.3">
      <c r="A17" s="62" t="s">
        <v>852</v>
      </c>
      <c r="B17" s="62"/>
      <c r="C17" s="62"/>
      <c r="D17" s="389"/>
      <c r="E17" s="389"/>
      <c r="F17" s="389"/>
      <c r="G17" s="157" t="s">
        <v>6</v>
      </c>
    </row>
    <row r="18" spans="1:8" s="388" customFormat="1" ht="41.25" customHeight="1" thickTop="1" thickBot="1" x14ac:dyDescent="0.3">
      <c r="A18" s="372"/>
      <c r="B18" s="373"/>
      <c r="C18" s="374"/>
      <c r="D18" s="42" t="s">
        <v>289</v>
      </c>
      <c r="E18" s="42" t="s">
        <v>290</v>
      </c>
      <c r="F18" s="42" t="s">
        <v>291</v>
      </c>
      <c r="G18" s="43" t="s">
        <v>5</v>
      </c>
    </row>
    <row r="19" spans="1:8" s="388" customFormat="1" ht="12" customHeight="1" thickTop="1" thickBot="1" x14ac:dyDescent="0.3">
      <c r="A19" s="517">
        <v>1</v>
      </c>
      <c r="B19" s="518"/>
      <c r="C19" s="519"/>
      <c r="D19" s="390">
        <v>2</v>
      </c>
      <c r="E19" s="390">
        <v>3</v>
      </c>
      <c r="F19" s="390">
        <v>4</v>
      </c>
      <c r="G19" s="391" t="s">
        <v>855</v>
      </c>
    </row>
    <row r="20" spans="1:8" s="388" customFormat="1" ht="17.100000000000001" customHeight="1" thickTop="1" x14ac:dyDescent="0.25">
      <c r="A20" s="395" t="s">
        <v>853</v>
      </c>
      <c r="B20" s="385"/>
      <c r="C20" s="396"/>
      <c r="D20" s="397">
        <f>SUM(D8,D9,D10,D11,D13,D14)</f>
        <v>29018</v>
      </c>
      <c r="E20" s="397">
        <f t="shared" ref="E20:F20" si="2">SUM(E8,E9,E10,E11,E13,E14)</f>
        <v>29402</v>
      </c>
      <c r="F20" s="397">
        <f t="shared" si="2"/>
        <v>28937</v>
      </c>
      <c r="G20" s="7">
        <f>F20/D20*100</f>
        <v>99.720862912674889</v>
      </c>
    </row>
    <row r="21" spans="1:8" s="388" customFormat="1" ht="17.100000000000001" customHeight="1" thickBot="1" x14ac:dyDescent="0.3">
      <c r="A21" s="393" t="s">
        <v>854</v>
      </c>
      <c r="B21" s="62"/>
      <c r="C21" s="394"/>
      <c r="D21" s="93">
        <f>SUM(D12)</f>
        <v>15</v>
      </c>
      <c r="E21" s="93">
        <f t="shared" ref="E21:F21" si="3">SUM(E12)</f>
        <v>15</v>
      </c>
      <c r="F21" s="93">
        <f t="shared" si="3"/>
        <v>15</v>
      </c>
      <c r="G21" s="160">
        <f>F21/D21*100</f>
        <v>100</v>
      </c>
    </row>
    <row r="22" spans="1:8" s="388" customFormat="1" ht="22.5" customHeight="1" thickTop="1" thickBot="1" x14ac:dyDescent="0.3">
      <c r="A22" s="372" t="s">
        <v>120</v>
      </c>
      <c r="B22" s="373"/>
      <c r="C22" s="374"/>
      <c r="D22" s="48">
        <f>SUM(D20:D21)</f>
        <v>29033</v>
      </c>
      <c r="E22" s="48">
        <f t="shared" ref="E22:F22" si="4">SUM(E20:E21)</f>
        <v>29417</v>
      </c>
      <c r="F22" s="48">
        <f t="shared" si="4"/>
        <v>28952</v>
      </c>
      <c r="G22" s="49">
        <f>F22/D22*100</f>
        <v>99.721007129817792</v>
      </c>
    </row>
    <row r="23" spans="1:8" s="388" customFormat="1" ht="14.25" customHeight="1" thickTop="1" x14ac:dyDescent="0.25">
      <c r="A23" s="516"/>
      <c r="B23" s="516"/>
      <c r="C23" s="516"/>
      <c r="D23" s="516"/>
      <c r="E23" s="516"/>
      <c r="F23" s="516"/>
      <c r="G23" s="516"/>
    </row>
    <row r="24" spans="1:8" s="157" customFormat="1" x14ac:dyDescent="0.2">
      <c r="A24" s="183"/>
      <c r="B24" s="183"/>
      <c r="C24" s="183"/>
      <c r="D24" s="183"/>
      <c r="E24" s="183"/>
      <c r="F24" s="183"/>
      <c r="G24" s="183"/>
    </row>
    <row r="25" spans="1:8" s="157" customFormat="1" x14ac:dyDescent="0.2">
      <c r="A25" s="375"/>
      <c r="B25" s="375"/>
      <c r="C25" s="375"/>
      <c r="D25" s="375"/>
      <c r="E25" s="375"/>
      <c r="F25" s="375"/>
      <c r="G25" s="375"/>
    </row>
    <row r="26" spans="1:8" ht="15" x14ac:dyDescent="0.25">
      <c r="A26" s="27" t="s">
        <v>13</v>
      </c>
    </row>
    <row r="27" spans="1:8" ht="17.25" customHeight="1" thickBot="1" x14ac:dyDescent="0.3">
      <c r="A27" s="35" t="s">
        <v>14</v>
      </c>
      <c r="B27" s="36"/>
      <c r="C27" s="37"/>
      <c r="D27" s="38"/>
      <c r="E27" s="38"/>
      <c r="F27" s="507">
        <f>SUM(F28,F31,F34,F38,F41,F46,F49)</f>
        <v>20676</v>
      </c>
      <c r="G27" s="507"/>
      <c r="H27" s="50"/>
    </row>
    <row r="28" spans="1:8" s="16" customFormat="1" ht="15.75" thickTop="1" x14ac:dyDescent="0.25">
      <c r="A28" s="185" t="s">
        <v>15</v>
      </c>
      <c r="B28" s="186"/>
      <c r="C28" s="187"/>
      <c r="D28" s="188"/>
      <c r="E28" s="188"/>
      <c r="F28" s="511">
        <v>110</v>
      </c>
      <c r="G28" s="512"/>
    </row>
    <row r="29" spans="1:8" ht="15" x14ac:dyDescent="0.25">
      <c r="A29" s="505" t="s">
        <v>99</v>
      </c>
      <c r="B29" s="506"/>
      <c r="C29" s="506"/>
      <c r="D29" s="506"/>
      <c r="E29" s="506"/>
      <c r="F29" s="506"/>
      <c r="G29" s="506"/>
    </row>
    <row r="30" spans="1:8" s="157" customFormat="1" ht="15" x14ac:dyDescent="0.25">
      <c r="A30" s="189"/>
      <c r="B30" s="190"/>
      <c r="C30" s="190"/>
      <c r="D30" s="190"/>
      <c r="E30" s="190"/>
      <c r="F30" s="190"/>
      <c r="G30" s="190"/>
    </row>
    <row r="31" spans="1:8" s="157" customFormat="1" ht="15.75" customHeight="1" x14ac:dyDescent="0.25">
      <c r="A31" s="185" t="s">
        <v>32</v>
      </c>
      <c r="B31" s="190"/>
      <c r="C31" s="190"/>
      <c r="D31" s="190"/>
      <c r="E31" s="190"/>
      <c r="F31" s="503">
        <v>4500</v>
      </c>
      <c r="G31" s="504"/>
    </row>
    <row r="32" spans="1:8" s="157" customFormat="1" ht="15" x14ac:dyDescent="0.25">
      <c r="A32" s="505" t="s">
        <v>160</v>
      </c>
      <c r="B32" s="506"/>
      <c r="C32" s="506"/>
      <c r="D32" s="506"/>
      <c r="E32" s="506"/>
      <c r="F32" s="506"/>
      <c r="G32" s="506"/>
    </row>
    <row r="33" spans="1:7" x14ac:dyDescent="0.2">
      <c r="A33" s="191"/>
      <c r="B33" s="192"/>
      <c r="C33" s="193"/>
      <c r="D33" s="194"/>
      <c r="E33" s="194"/>
      <c r="F33" s="195"/>
      <c r="G33" s="196"/>
    </row>
    <row r="34" spans="1:7" ht="15" x14ac:dyDescent="0.25">
      <c r="A34" s="185" t="s">
        <v>33</v>
      </c>
      <c r="B34" s="192"/>
      <c r="C34" s="193"/>
      <c r="D34" s="194"/>
      <c r="E34" s="194"/>
      <c r="F34" s="503">
        <v>11127</v>
      </c>
      <c r="G34" s="504"/>
    </row>
    <row r="35" spans="1:7" x14ac:dyDescent="0.2">
      <c r="A35" s="500" t="s">
        <v>125</v>
      </c>
      <c r="B35" s="501"/>
      <c r="C35" s="501"/>
      <c r="D35" s="501"/>
      <c r="E35" s="501"/>
      <c r="F35" s="501"/>
      <c r="G35" s="501"/>
    </row>
    <row r="36" spans="1:7" x14ac:dyDescent="0.2">
      <c r="A36" s="502"/>
      <c r="B36" s="502"/>
      <c r="C36" s="502"/>
      <c r="D36" s="502"/>
      <c r="E36" s="502"/>
      <c r="F36" s="502"/>
      <c r="G36" s="502"/>
    </row>
    <row r="37" spans="1:7" x14ac:dyDescent="0.2">
      <c r="A37" s="192"/>
      <c r="B37" s="192"/>
      <c r="C37" s="193"/>
      <c r="D37" s="194"/>
      <c r="E37" s="194"/>
      <c r="F37" s="194"/>
      <c r="G37" s="193"/>
    </row>
    <row r="38" spans="1:7" ht="15" x14ac:dyDescent="0.25">
      <c r="A38" s="185" t="s">
        <v>34</v>
      </c>
      <c r="B38" s="192"/>
      <c r="C38" s="193"/>
      <c r="D38" s="194"/>
      <c r="E38" s="194"/>
      <c r="F38" s="503">
        <v>2982</v>
      </c>
      <c r="G38" s="504"/>
    </row>
    <row r="39" spans="1:7" ht="15" x14ac:dyDescent="0.25">
      <c r="A39" s="505" t="s">
        <v>302</v>
      </c>
      <c r="B39" s="506"/>
      <c r="C39" s="506"/>
      <c r="D39" s="506"/>
      <c r="E39" s="506"/>
      <c r="F39" s="506"/>
      <c r="G39" s="506"/>
    </row>
    <row r="40" spans="1:7" x14ac:dyDescent="0.2">
      <c r="A40" s="192"/>
      <c r="B40" s="192"/>
      <c r="C40" s="193"/>
      <c r="D40" s="194"/>
      <c r="E40" s="194"/>
      <c r="F40" s="193"/>
      <c r="G40" s="193"/>
    </row>
    <row r="41" spans="1:7" ht="15" x14ac:dyDescent="0.25">
      <c r="A41" s="185" t="s">
        <v>65</v>
      </c>
      <c r="B41" s="192"/>
      <c r="C41" s="193"/>
      <c r="D41" s="194"/>
      <c r="E41" s="194"/>
      <c r="F41" s="503">
        <v>1406</v>
      </c>
      <c r="G41" s="504"/>
    </row>
    <row r="42" spans="1:7" ht="14.25" customHeight="1" x14ac:dyDescent="0.2">
      <c r="A42" s="505" t="s">
        <v>303</v>
      </c>
      <c r="B42" s="505"/>
      <c r="C42" s="505"/>
      <c r="D42" s="505"/>
      <c r="E42" s="505"/>
      <c r="F42" s="505"/>
      <c r="G42" s="505"/>
    </row>
    <row r="43" spans="1:7" ht="14.25" customHeight="1" x14ac:dyDescent="0.2">
      <c r="A43" s="505"/>
      <c r="B43" s="505"/>
      <c r="C43" s="505"/>
      <c r="D43" s="505"/>
      <c r="E43" s="505"/>
      <c r="F43" s="505"/>
      <c r="G43" s="505"/>
    </row>
    <row r="44" spans="1:7" s="157" customFormat="1" ht="15" customHeight="1" x14ac:dyDescent="0.2">
      <c r="A44" s="505"/>
      <c r="B44" s="505"/>
      <c r="C44" s="505"/>
      <c r="D44" s="505"/>
      <c r="E44" s="505"/>
      <c r="F44" s="505"/>
      <c r="G44" s="505"/>
    </row>
    <row r="45" spans="1:7" s="157" customFormat="1" ht="15" x14ac:dyDescent="0.25">
      <c r="A45" s="190"/>
      <c r="B45" s="190"/>
      <c r="C45" s="190"/>
      <c r="D45" s="190"/>
      <c r="E45" s="190"/>
      <c r="F45" s="190"/>
      <c r="G45" s="190"/>
    </row>
    <row r="46" spans="1:7" ht="15" x14ac:dyDescent="0.25">
      <c r="A46" s="185" t="s">
        <v>35</v>
      </c>
      <c r="B46" s="186"/>
      <c r="C46" s="187"/>
      <c r="D46" s="194"/>
      <c r="E46" s="194"/>
      <c r="F46" s="503">
        <v>50</v>
      </c>
      <c r="G46" s="504"/>
    </row>
    <row r="47" spans="1:7" ht="15" x14ac:dyDescent="0.25">
      <c r="A47" s="505" t="s">
        <v>126</v>
      </c>
      <c r="B47" s="506"/>
      <c r="C47" s="506"/>
      <c r="D47" s="506"/>
      <c r="E47" s="506"/>
      <c r="F47" s="506"/>
      <c r="G47" s="506"/>
    </row>
    <row r="48" spans="1:7" s="157" customFormat="1" ht="15" x14ac:dyDescent="0.25">
      <c r="A48" s="189"/>
      <c r="B48" s="190"/>
      <c r="C48" s="190"/>
      <c r="D48" s="190"/>
      <c r="E48" s="190"/>
      <c r="F48" s="190"/>
      <c r="G48" s="190"/>
    </row>
    <row r="49" spans="1:8" s="157" customFormat="1" ht="15" x14ac:dyDescent="0.25">
      <c r="A49" s="185" t="s">
        <v>161</v>
      </c>
      <c r="B49" s="190"/>
      <c r="C49" s="190"/>
      <c r="D49" s="190"/>
      <c r="E49" s="190"/>
      <c r="F49" s="503">
        <v>501</v>
      </c>
      <c r="G49" s="504"/>
    </row>
    <row r="50" spans="1:8" ht="15" customHeight="1" x14ac:dyDescent="0.2">
      <c r="A50" s="495" t="s">
        <v>304</v>
      </c>
      <c r="B50" s="495"/>
      <c r="C50" s="495"/>
      <c r="D50" s="495"/>
      <c r="E50" s="495"/>
      <c r="F50" s="495"/>
      <c r="G50" s="495"/>
    </row>
    <row r="51" spans="1:8" s="157" customFormat="1" ht="15" customHeight="1" x14ac:dyDescent="0.2">
      <c r="A51" s="495"/>
      <c r="B51" s="495"/>
      <c r="C51" s="495"/>
      <c r="D51" s="495"/>
      <c r="E51" s="495"/>
      <c r="F51" s="495"/>
      <c r="G51" s="495"/>
    </row>
    <row r="53" spans="1:8" s="157" customFormat="1" x14ac:dyDescent="0.2">
      <c r="A53" s="162"/>
      <c r="B53" s="162"/>
      <c r="D53" s="158"/>
      <c r="E53" s="158"/>
      <c r="F53" s="158"/>
    </row>
    <row r="54" spans="1:8" ht="17.25" customHeight="1" thickBot="1" x14ac:dyDescent="0.3">
      <c r="A54" s="35" t="s">
        <v>24</v>
      </c>
      <c r="B54" s="36"/>
      <c r="C54" s="37"/>
      <c r="D54" s="38"/>
      <c r="E54" s="38"/>
      <c r="F54" s="507">
        <f>SUM(F55,F58,F62,F69,F76,F79,F83,F87,F91,F94,F97,F101,F105,F108,F112,F115,F118,F130,F133,F137,F143,F147,F152,F155)</f>
        <v>7924</v>
      </c>
      <c r="G54" s="507"/>
      <c r="H54" s="50">
        <f>SUM(F58,F62,F69,F76,F79,F83,F87,F91,F94,F97,F101,F105,F108,F112,F118,F130,F133,F137,F143,F147,F152,F155)+F55+F115</f>
        <v>7924</v>
      </c>
    </row>
    <row r="55" spans="1:8" s="16" customFormat="1" ht="15.75" thickTop="1" x14ac:dyDescent="0.25">
      <c r="A55" s="165" t="s">
        <v>305</v>
      </c>
      <c r="B55" s="30"/>
      <c r="D55" s="31"/>
      <c r="E55" s="31"/>
      <c r="F55" s="508">
        <v>1</v>
      </c>
      <c r="G55" s="509"/>
    </row>
    <row r="56" spans="1:8" s="157" customFormat="1" ht="15" x14ac:dyDescent="0.25">
      <c r="A56" s="495" t="s">
        <v>306</v>
      </c>
      <c r="B56" s="496"/>
      <c r="C56" s="496"/>
      <c r="D56" s="496"/>
      <c r="E56" s="496"/>
      <c r="F56" s="496"/>
      <c r="G56" s="496"/>
    </row>
    <row r="57" spans="1:8" s="64" customFormat="1" ht="15" customHeight="1" x14ac:dyDescent="0.25">
      <c r="A57" s="62"/>
      <c r="B57" s="63"/>
      <c r="D57" s="65"/>
      <c r="E57" s="65"/>
      <c r="F57" s="269"/>
      <c r="G57" s="269"/>
      <c r="H57" s="67"/>
    </row>
    <row r="58" spans="1:8" s="16" customFormat="1" ht="15" x14ac:dyDescent="0.25">
      <c r="A58" s="26" t="s">
        <v>16</v>
      </c>
      <c r="B58" s="30"/>
      <c r="D58" s="31"/>
      <c r="E58" s="31"/>
      <c r="F58" s="498">
        <v>85</v>
      </c>
      <c r="G58" s="499"/>
    </row>
    <row r="59" spans="1:8" ht="15" customHeight="1" x14ac:dyDescent="0.2">
      <c r="A59" s="495" t="s">
        <v>307</v>
      </c>
      <c r="B59" s="495"/>
      <c r="C59" s="495"/>
      <c r="D59" s="495"/>
      <c r="E59" s="495"/>
      <c r="F59" s="495"/>
      <c r="G59" s="495"/>
    </row>
    <row r="60" spans="1:8" x14ac:dyDescent="0.2">
      <c r="A60" s="495"/>
      <c r="B60" s="495"/>
      <c r="C60" s="495"/>
      <c r="D60" s="495"/>
      <c r="E60" s="495"/>
      <c r="F60" s="495"/>
      <c r="G60" s="495"/>
    </row>
    <row r="61" spans="1:8" s="157" customFormat="1" x14ac:dyDescent="0.2">
      <c r="A61" s="162"/>
      <c r="B61" s="162"/>
      <c r="D61" s="158"/>
      <c r="E61" s="158"/>
      <c r="F61" s="158"/>
    </row>
    <row r="62" spans="1:8" ht="15" x14ac:dyDescent="0.25">
      <c r="A62" s="26" t="s">
        <v>17</v>
      </c>
      <c r="F62" s="498">
        <v>650</v>
      </c>
      <c r="G62" s="499"/>
    </row>
    <row r="63" spans="1:8" ht="14.25" customHeight="1" x14ac:dyDescent="0.2">
      <c r="A63" s="495" t="s">
        <v>978</v>
      </c>
      <c r="B63" s="495"/>
      <c r="C63" s="495"/>
      <c r="D63" s="495"/>
      <c r="E63" s="495"/>
      <c r="F63" s="495"/>
      <c r="G63" s="495"/>
    </row>
    <row r="64" spans="1:8" ht="14.25" customHeight="1" x14ac:dyDescent="0.2">
      <c r="A64" s="495"/>
      <c r="B64" s="495"/>
      <c r="C64" s="495"/>
      <c r="D64" s="495"/>
      <c r="E64" s="495"/>
      <c r="F64" s="495"/>
      <c r="G64" s="495"/>
    </row>
    <row r="65" spans="1:7" s="157" customFormat="1" ht="15" customHeight="1" x14ac:dyDescent="0.2">
      <c r="A65" s="495"/>
      <c r="B65" s="495"/>
      <c r="C65" s="495"/>
      <c r="D65" s="495"/>
      <c r="E65" s="495"/>
      <c r="F65" s="495"/>
      <c r="G65" s="495"/>
    </row>
    <row r="67" spans="1:7" s="157" customFormat="1" x14ac:dyDescent="0.2">
      <c r="A67" s="162"/>
      <c r="B67" s="162"/>
      <c r="D67" s="158"/>
      <c r="E67" s="158"/>
      <c r="F67" s="158"/>
    </row>
    <row r="68" spans="1:7" s="157" customFormat="1" x14ac:dyDescent="0.2">
      <c r="A68" s="162"/>
      <c r="B68" s="162"/>
      <c r="D68" s="158"/>
      <c r="E68" s="158"/>
      <c r="F68" s="158"/>
    </row>
    <row r="69" spans="1:7" ht="15" x14ac:dyDescent="0.25">
      <c r="A69" s="26" t="s">
        <v>18</v>
      </c>
      <c r="F69" s="498">
        <v>500</v>
      </c>
      <c r="G69" s="499"/>
    </row>
    <row r="70" spans="1:7" x14ac:dyDescent="0.2">
      <c r="A70" s="495" t="s">
        <v>308</v>
      </c>
      <c r="B70" s="496"/>
      <c r="C70" s="496"/>
      <c r="D70" s="496"/>
      <c r="E70" s="496"/>
      <c r="F70" s="496"/>
      <c r="G70" s="496"/>
    </row>
    <row r="71" spans="1:7" x14ac:dyDescent="0.2">
      <c r="A71" s="496"/>
      <c r="B71" s="496"/>
      <c r="C71" s="496"/>
      <c r="D71" s="496"/>
      <c r="E71" s="496"/>
      <c r="F71" s="496"/>
      <c r="G71" s="496"/>
    </row>
    <row r="72" spans="1:7" x14ac:dyDescent="0.2">
      <c r="A72" s="496"/>
      <c r="B72" s="496"/>
      <c r="C72" s="496"/>
      <c r="D72" s="496"/>
      <c r="E72" s="496"/>
      <c r="F72" s="496"/>
      <c r="G72" s="496"/>
    </row>
    <row r="73" spans="1:7" x14ac:dyDescent="0.2">
      <c r="A73" s="497"/>
      <c r="B73" s="497"/>
      <c r="C73" s="497"/>
      <c r="D73" s="497"/>
      <c r="E73" s="497"/>
      <c r="F73" s="497"/>
      <c r="G73" s="497"/>
    </row>
    <row r="74" spans="1:7" ht="12" customHeight="1" x14ac:dyDescent="0.2">
      <c r="A74" s="497"/>
      <c r="B74" s="497"/>
      <c r="C74" s="497"/>
      <c r="D74" s="497"/>
      <c r="E74" s="497"/>
      <c r="F74" s="497"/>
      <c r="G74" s="497"/>
    </row>
    <row r="76" spans="1:7" ht="15" x14ac:dyDescent="0.25">
      <c r="A76" s="26" t="s">
        <v>861</v>
      </c>
      <c r="F76" s="498">
        <v>3</v>
      </c>
      <c r="G76" s="499"/>
    </row>
    <row r="77" spans="1:7" ht="15" x14ac:dyDescent="0.25">
      <c r="A77" s="495" t="s">
        <v>25</v>
      </c>
      <c r="B77" s="496"/>
      <c r="C77" s="496"/>
      <c r="D77" s="496"/>
      <c r="E77" s="496"/>
      <c r="F77" s="496"/>
      <c r="G77" s="496"/>
    </row>
    <row r="79" spans="1:7" s="16" customFormat="1" ht="15" x14ac:dyDescent="0.25">
      <c r="A79" s="26" t="s">
        <v>37</v>
      </c>
      <c r="B79" s="30"/>
      <c r="D79" s="31"/>
      <c r="E79" s="31"/>
      <c r="F79" s="498">
        <v>40</v>
      </c>
      <c r="G79" s="499"/>
    </row>
    <row r="80" spans="1:7" x14ac:dyDescent="0.2">
      <c r="A80" s="495" t="s">
        <v>309</v>
      </c>
      <c r="B80" s="496"/>
      <c r="C80" s="496"/>
      <c r="D80" s="496"/>
      <c r="E80" s="496"/>
      <c r="F80" s="496"/>
      <c r="G80" s="496"/>
    </row>
    <row r="81" spans="1:16384" ht="12" customHeight="1" x14ac:dyDescent="0.2">
      <c r="A81" s="496"/>
      <c r="B81" s="496"/>
      <c r="C81" s="496"/>
      <c r="D81" s="496"/>
      <c r="E81" s="496"/>
      <c r="F81" s="496"/>
      <c r="G81" s="496"/>
    </row>
    <row r="82" spans="1:16384" x14ac:dyDescent="0.2">
      <c r="A82" s="25"/>
    </row>
    <row r="83" spans="1:16384" ht="15" x14ac:dyDescent="0.25">
      <c r="A83" s="26" t="s">
        <v>38</v>
      </c>
      <c r="F83" s="498">
        <v>300</v>
      </c>
      <c r="G83" s="499"/>
    </row>
    <row r="84" spans="1:16384" x14ac:dyDescent="0.2">
      <c r="A84" s="495" t="s">
        <v>310</v>
      </c>
      <c r="B84" s="496"/>
      <c r="C84" s="496"/>
      <c r="D84" s="496"/>
      <c r="E84" s="496"/>
      <c r="F84" s="496"/>
      <c r="G84" s="496"/>
    </row>
    <row r="85" spans="1:16384" x14ac:dyDescent="0.2">
      <c r="A85" s="496"/>
      <c r="B85" s="496"/>
      <c r="C85" s="496"/>
      <c r="D85" s="496"/>
      <c r="E85" s="496"/>
      <c r="F85" s="496"/>
      <c r="G85" s="496"/>
    </row>
    <row r="86" spans="1:16384" x14ac:dyDescent="0.2">
      <c r="A86" s="25"/>
    </row>
    <row r="87" spans="1:16384" s="16" customFormat="1" ht="15" x14ac:dyDescent="0.25">
      <c r="A87" s="26" t="s">
        <v>39</v>
      </c>
      <c r="B87" s="30"/>
      <c r="D87" s="31"/>
      <c r="E87" s="31"/>
      <c r="F87" s="498">
        <v>420</v>
      </c>
      <c r="G87" s="499"/>
    </row>
    <row r="88" spans="1:16384" x14ac:dyDescent="0.2">
      <c r="A88" s="495" t="s">
        <v>311</v>
      </c>
      <c r="B88" s="496"/>
      <c r="C88" s="496"/>
      <c r="D88" s="496"/>
      <c r="E88" s="496"/>
      <c r="F88" s="496"/>
      <c r="G88" s="496"/>
    </row>
    <row r="89" spans="1:16384" x14ac:dyDescent="0.2">
      <c r="A89" s="496"/>
      <c r="B89" s="496"/>
      <c r="C89" s="496"/>
      <c r="D89" s="496"/>
      <c r="E89" s="496"/>
      <c r="F89" s="496"/>
      <c r="G89" s="496"/>
    </row>
    <row r="90" spans="1:16384" x14ac:dyDescent="0.2">
      <c r="A90" s="25"/>
    </row>
    <row r="91" spans="1:16384" ht="15" x14ac:dyDescent="0.25">
      <c r="A91" s="26" t="s">
        <v>40</v>
      </c>
      <c r="F91" s="498">
        <v>600</v>
      </c>
      <c r="G91" s="499"/>
    </row>
    <row r="92" spans="1:16384" ht="15" customHeight="1" x14ac:dyDescent="0.25">
      <c r="A92" s="495" t="s">
        <v>312</v>
      </c>
      <c r="B92" s="496"/>
      <c r="C92" s="496"/>
      <c r="D92" s="496"/>
      <c r="E92" s="496"/>
      <c r="F92" s="496"/>
      <c r="G92" s="496"/>
    </row>
    <row r="93" spans="1:16384" x14ac:dyDescent="0.2">
      <c r="A93" s="25"/>
    </row>
    <row r="94" spans="1:16384" ht="15" x14ac:dyDescent="0.25">
      <c r="A94" s="26" t="s">
        <v>162</v>
      </c>
      <c r="F94" s="498">
        <v>3</v>
      </c>
      <c r="G94" s="499"/>
    </row>
    <row r="95" spans="1:16384" s="167" customFormat="1" ht="30.75" customHeight="1" x14ac:dyDescent="0.25">
      <c r="A95" s="495" t="s">
        <v>163</v>
      </c>
      <c r="B95" s="496"/>
      <c r="C95" s="496"/>
      <c r="D95" s="496"/>
      <c r="E95" s="496"/>
      <c r="F95" s="496"/>
      <c r="G95" s="496"/>
      <c r="H95" s="495"/>
      <c r="I95" s="496"/>
      <c r="J95" s="496"/>
      <c r="K95" s="496"/>
      <c r="L95" s="496"/>
      <c r="M95" s="496"/>
      <c r="N95" s="496"/>
      <c r="O95" s="495"/>
      <c r="P95" s="496"/>
      <c r="Q95" s="496"/>
      <c r="R95" s="496"/>
      <c r="S95" s="496"/>
      <c r="T95" s="496"/>
      <c r="U95" s="496"/>
      <c r="V95" s="495"/>
      <c r="W95" s="496"/>
      <c r="X95" s="496"/>
      <c r="Y95" s="496"/>
      <c r="Z95" s="496"/>
      <c r="AA95" s="496"/>
      <c r="AB95" s="496"/>
      <c r="AC95" s="495"/>
      <c r="AD95" s="496"/>
      <c r="AE95" s="496"/>
      <c r="AF95" s="496"/>
      <c r="AG95" s="496"/>
      <c r="AH95" s="496"/>
      <c r="AI95" s="496"/>
      <c r="AJ95" s="495"/>
      <c r="AK95" s="496"/>
      <c r="AL95" s="496"/>
      <c r="AM95" s="496"/>
      <c r="AN95" s="496"/>
      <c r="AO95" s="496"/>
      <c r="AP95" s="496"/>
      <c r="AQ95" s="495"/>
      <c r="AR95" s="496"/>
      <c r="AS95" s="496"/>
      <c r="AT95" s="496"/>
      <c r="AU95" s="496"/>
      <c r="AV95" s="496"/>
      <c r="AW95" s="496"/>
      <c r="AX95" s="495"/>
      <c r="AY95" s="496"/>
      <c r="AZ95" s="496"/>
      <c r="BA95" s="496"/>
      <c r="BB95" s="496"/>
      <c r="BC95" s="496"/>
      <c r="BD95" s="496"/>
      <c r="BE95" s="495"/>
      <c r="BF95" s="496"/>
      <c r="BG95" s="496"/>
      <c r="BH95" s="496"/>
      <c r="BI95" s="496"/>
      <c r="BJ95" s="496"/>
      <c r="BK95" s="496"/>
      <c r="BL95" s="495"/>
      <c r="BM95" s="496"/>
      <c r="BN95" s="496"/>
      <c r="BO95" s="496"/>
      <c r="BP95" s="496"/>
      <c r="BQ95" s="496"/>
      <c r="BR95" s="496"/>
      <c r="BS95" s="495"/>
      <c r="BT95" s="496"/>
      <c r="BU95" s="496"/>
      <c r="BV95" s="496"/>
      <c r="BW95" s="496"/>
      <c r="BX95" s="496"/>
      <c r="BY95" s="496"/>
      <c r="BZ95" s="495"/>
      <c r="CA95" s="496"/>
      <c r="CB95" s="496"/>
      <c r="CC95" s="496"/>
      <c r="CD95" s="496"/>
      <c r="CE95" s="496"/>
      <c r="CF95" s="496"/>
      <c r="CG95" s="495"/>
      <c r="CH95" s="496"/>
      <c r="CI95" s="496"/>
      <c r="CJ95" s="496"/>
      <c r="CK95" s="496"/>
      <c r="CL95" s="496"/>
      <c r="CM95" s="496"/>
      <c r="CN95" s="495"/>
      <c r="CO95" s="496"/>
      <c r="CP95" s="496"/>
      <c r="CQ95" s="496"/>
      <c r="CR95" s="496"/>
      <c r="CS95" s="496"/>
      <c r="CT95" s="496"/>
      <c r="CU95" s="495"/>
      <c r="CV95" s="496"/>
      <c r="CW95" s="496"/>
      <c r="CX95" s="496"/>
      <c r="CY95" s="496"/>
      <c r="CZ95" s="496"/>
      <c r="DA95" s="496"/>
      <c r="DB95" s="495"/>
      <c r="DC95" s="496"/>
      <c r="DD95" s="496"/>
      <c r="DE95" s="496"/>
      <c r="DF95" s="496"/>
      <c r="DG95" s="496"/>
      <c r="DH95" s="496"/>
      <c r="DI95" s="495"/>
      <c r="DJ95" s="496"/>
      <c r="DK95" s="496"/>
      <c r="DL95" s="496"/>
      <c r="DM95" s="496"/>
      <c r="DN95" s="496"/>
      <c r="DO95" s="496"/>
      <c r="DP95" s="495"/>
      <c r="DQ95" s="496"/>
      <c r="DR95" s="496"/>
      <c r="DS95" s="496"/>
      <c r="DT95" s="496"/>
      <c r="DU95" s="496"/>
      <c r="DV95" s="496"/>
      <c r="DW95" s="495"/>
      <c r="DX95" s="496"/>
      <c r="DY95" s="496"/>
      <c r="DZ95" s="496"/>
      <c r="EA95" s="496"/>
      <c r="EB95" s="496"/>
      <c r="EC95" s="496"/>
      <c r="ED95" s="495"/>
      <c r="EE95" s="496"/>
      <c r="EF95" s="496"/>
      <c r="EG95" s="496"/>
      <c r="EH95" s="496"/>
      <c r="EI95" s="496"/>
      <c r="EJ95" s="496"/>
      <c r="EK95" s="495"/>
      <c r="EL95" s="496"/>
      <c r="EM95" s="496"/>
      <c r="EN95" s="496"/>
      <c r="EO95" s="496"/>
      <c r="EP95" s="496"/>
      <c r="EQ95" s="496"/>
      <c r="ER95" s="495"/>
      <c r="ES95" s="496"/>
      <c r="ET95" s="496"/>
      <c r="EU95" s="496"/>
      <c r="EV95" s="496"/>
      <c r="EW95" s="496"/>
      <c r="EX95" s="496"/>
      <c r="EY95" s="495"/>
      <c r="EZ95" s="496"/>
      <c r="FA95" s="496"/>
      <c r="FB95" s="496"/>
      <c r="FC95" s="496"/>
      <c r="FD95" s="496"/>
      <c r="FE95" s="496"/>
      <c r="FF95" s="495"/>
      <c r="FG95" s="496"/>
      <c r="FH95" s="496"/>
      <c r="FI95" s="496"/>
      <c r="FJ95" s="496"/>
      <c r="FK95" s="496"/>
      <c r="FL95" s="496"/>
      <c r="FM95" s="495"/>
      <c r="FN95" s="496"/>
      <c r="FO95" s="496"/>
      <c r="FP95" s="496"/>
      <c r="FQ95" s="496"/>
      <c r="FR95" s="496"/>
      <c r="FS95" s="496"/>
      <c r="FT95" s="495"/>
      <c r="FU95" s="496"/>
      <c r="FV95" s="496"/>
      <c r="FW95" s="496"/>
      <c r="FX95" s="496"/>
      <c r="FY95" s="496"/>
      <c r="FZ95" s="496"/>
      <c r="GA95" s="495"/>
      <c r="GB95" s="496"/>
      <c r="GC95" s="496"/>
      <c r="GD95" s="496"/>
      <c r="GE95" s="496"/>
      <c r="GF95" s="496"/>
      <c r="GG95" s="496"/>
      <c r="GH95" s="495"/>
      <c r="GI95" s="496"/>
      <c r="GJ95" s="496"/>
      <c r="GK95" s="496"/>
      <c r="GL95" s="496"/>
      <c r="GM95" s="496"/>
      <c r="GN95" s="496"/>
      <c r="GO95" s="495"/>
      <c r="GP95" s="496"/>
      <c r="GQ95" s="496"/>
      <c r="GR95" s="496"/>
      <c r="GS95" s="496"/>
      <c r="GT95" s="496"/>
      <c r="GU95" s="496"/>
      <c r="GV95" s="495"/>
      <c r="GW95" s="496"/>
      <c r="GX95" s="496"/>
      <c r="GY95" s="496"/>
      <c r="GZ95" s="496"/>
      <c r="HA95" s="496"/>
      <c r="HB95" s="496"/>
      <c r="HC95" s="495"/>
      <c r="HD95" s="496"/>
      <c r="HE95" s="496"/>
      <c r="HF95" s="496"/>
      <c r="HG95" s="496"/>
      <c r="HH95" s="496"/>
      <c r="HI95" s="496"/>
      <c r="HJ95" s="495"/>
      <c r="HK95" s="496"/>
      <c r="HL95" s="496"/>
      <c r="HM95" s="496"/>
      <c r="HN95" s="496"/>
      <c r="HO95" s="496"/>
      <c r="HP95" s="496"/>
      <c r="HQ95" s="495"/>
      <c r="HR95" s="496"/>
      <c r="HS95" s="496"/>
      <c r="HT95" s="496"/>
      <c r="HU95" s="496"/>
      <c r="HV95" s="496"/>
      <c r="HW95" s="496"/>
      <c r="HX95" s="495"/>
      <c r="HY95" s="496"/>
      <c r="HZ95" s="496"/>
      <c r="IA95" s="496"/>
      <c r="IB95" s="496"/>
      <c r="IC95" s="496"/>
      <c r="ID95" s="496"/>
      <c r="IE95" s="495"/>
      <c r="IF95" s="496"/>
      <c r="IG95" s="496"/>
      <c r="IH95" s="496"/>
      <c r="II95" s="496"/>
      <c r="IJ95" s="496"/>
      <c r="IK95" s="496"/>
      <c r="IL95" s="495"/>
      <c r="IM95" s="496"/>
      <c r="IN95" s="496"/>
      <c r="IO95" s="496"/>
      <c r="IP95" s="496"/>
      <c r="IQ95" s="496"/>
      <c r="IR95" s="496"/>
      <c r="IS95" s="495"/>
      <c r="IT95" s="496"/>
      <c r="IU95" s="496"/>
      <c r="IV95" s="496"/>
      <c r="IW95" s="496"/>
      <c r="IX95" s="496"/>
      <c r="IY95" s="496"/>
      <c r="IZ95" s="495"/>
      <c r="JA95" s="496"/>
      <c r="JB95" s="496"/>
      <c r="JC95" s="496"/>
      <c r="JD95" s="496"/>
      <c r="JE95" s="496"/>
      <c r="JF95" s="496"/>
      <c r="JG95" s="495"/>
      <c r="JH95" s="496"/>
      <c r="JI95" s="496"/>
      <c r="JJ95" s="496"/>
      <c r="JK95" s="496"/>
      <c r="JL95" s="496"/>
      <c r="JM95" s="496"/>
      <c r="JN95" s="495"/>
      <c r="JO95" s="496"/>
      <c r="JP95" s="496"/>
      <c r="JQ95" s="496"/>
      <c r="JR95" s="496"/>
      <c r="JS95" s="496"/>
      <c r="JT95" s="496"/>
      <c r="JU95" s="495"/>
      <c r="JV95" s="496"/>
      <c r="JW95" s="496"/>
      <c r="JX95" s="496"/>
      <c r="JY95" s="496"/>
      <c r="JZ95" s="496"/>
      <c r="KA95" s="496"/>
      <c r="KB95" s="495"/>
      <c r="KC95" s="496"/>
      <c r="KD95" s="496"/>
      <c r="KE95" s="496"/>
      <c r="KF95" s="496"/>
      <c r="KG95" s="496"/>
      <c r="KH95" s="496"/>
      <c r="KI95" s="495"/>
      <c r="KJ95" s="496"/>
      <c r="KK95" s="496"/>
      <c r="KL95" s="496"/>
      <c r="KM95" s="496"/>
      <c r="KN95" s="496"/>
      <c r="KO95" s="496"/>
      <c r="KP95" s="495"/>
      <c r="KQ95" s="496"/>
      <c r="KR95" s="496"/>
      <c r="KS95" s="496"/>
      <c r="KT95" s="496"/>
      <c r="KU95" s="496"/>
      <c r="KV95" s="496"/>
      <c r="KW95" s="495"/>
      <c r="KX95" s="496"/>
      <c r="KY95" s="496"/>
      <c r="KZ95" s="496"/>
      <c r="LA95" s="496"/>
      <c r="LB95" s="496"/>
      <c r="LC95" s="496"/>
      <c r="LD95" s="495"/>
      <c r="LE95" s="496"/>
      <c r="LF95" s="496"/>
      <c r="LG95" s="496"/>
      <c r="LH95" s="496"/>
      <c r="LI95" s="496"/>
      <c r="LJ95" s="496"/>
      <c r="LK95" s="495"/>
      <c r="LL95" s="496"/>
      <c r="LM95" s="496"/>
      <c r="LN95" s="496"/>
      <c r="LO95" s="496"/>
      <c r="LP95" s="496"/>
      <c r="LQ95" s="496"/>
      <c r="LR95" s="495"/>
      <c r="LS95" s="496"/>
      <c r="LT95" s="496"/>
      <c r="LU95" s="496"/>
      <c r="LV95" s="496"/>
      <c r="LW95" s="496"/>
      <c r="LX95" s="496"/>
      <c r="LY95" s="495"/>
      <c r="LZ95" s="496"/>
      <c r="MA95" s="496"/>
      <c r="MB95" s="496"/>
      <c r="MC95" s="496"/>
      <c r="MD95" s="496"/>
      <c r="ME95" s="496"/>
      <c r="MF95" s="495"/>
      <c r="MG95" s="496"/>
      <c r="MH95" s="496"/>
      <c r="MI95" s="496"/>
      <c r="MJ95" s="496"/>
      <c r="MK95" s="496"/>
      <c r="ML95" s="496"/>
      <c r="MM95" s="495"/>
      <c r="MN95" s="496"/>
      <c r="MO95" s="496"/>
      <c r="MP95" s="496"/>
      <c r="MQ95" s="496"/>
      <c r="MR95" s="496"/>
      <c r="MS95" s="496"/>
      <c r="MT95" s="495"/>
      <c r="MU95" s="496"/>
      <c r="MV95" s="496"/>
      <c r="MW95" s="496"/>
      <c r="MX95" s="496"/>
      <c r="MY95" s="496"/>
      <c r="MZ95" s="496"/>
      <c r="NA95" s="495"/>
      <c r="NB95" s="496"/>
      <c r="NC95" s="496"/>
      <c r="ND95" s="496"/>
      <c r="NE95" s="496"/>
      <c r="NF95" s="496"/>
      <c r="NG95" s="496"/>
      <c r="NH95" s="495"/>
      <c r="NI95" s="496"/>
      <c r="NJ95" s="496"/>
      <c r="NK95" s="496"/>
      <c r="NL95" s="496"/>
      <c r="NM95" s="496"/>
      <c r="NN95" s="496"/>
      <c r="NO95" s="495"/>
      <c r="NP95" s="496"/>
      <c r="NQ95" s="496"/>
      <c r="NR95" s="496"/>
      <c r="NS95" s="496"/>
      <c r="NT95" s="496"/>
      <c r="NU95" s="496"/>
      <c r="NV95" s="495"/>
      <c r="NW95" s="496"/>
      <c r="NX95" s="496"/>
      <c r="NY95" s="496"/>
      <c r="NZ95" s="496"/>
      <c r="OA95" s="496"/>
      <c r="OB95" s="496"/>
      <c r="OC95" s="495"/>
      <c r="OD95" s="496"/>
      <c r="OE95" s="496"/>
      <c r="OF95" s="496"/>
      <c r="OG95" s="496"/>
      <c r="OH95" s="496"/>
      <c r="OI95" s="496"/>
      <c r="OJ95" s="495"/>
      <c r="OK95" s="496"/>
      <c r="OL95" s="496"/>
      <c r="OM95" s="496"/>
      <c r="ON95" s="496"/>
      <c r="OO95" s="496"/>
      <c r="OP95" s="496"/>
      <c r="OQ95" s="495"/>
      <c r="OR95" s="496"/>
      <c r="OS95" s="496"/>
      <c r="OT95" s="496"/>
      <c r="OU95" s="496"/>
      <c r="OV95" s="496"/>
      <c r="OW95" s="496"/>
      <c r="OX95" s="495"/>
      <c r="OY95" s="496"/>
      <c r="OZ95" s="496"/>
      <c r="PA95" s="496"/>
      <c r="PB95" s="496"/>
      <c r="PC95" s="496"/>
      <c r="PD95" s="496"/>
      <c r="PE95" s="495"/>
      <c r="PF95" s="496"/>
      <c r="PG95" s="496"/>
      <c r="PH95" s="496"/>
      <c r="PI95" s="496"/>
      <c r="PJ95" s="496"/>
      <c r="PK95" s="496"/>
      <c r="PL95" s="495"/>
      <c r="PM95" s="496"/>
      <c r="PN95" s="496"/>
      <c r="PO95" s="496"/>
      <c r="PP95" s="496"/>
      <c r="PQ95" s="496"/>
      <c r="PR95" s="496"/>
      <c r="PS95" s="495"/>
      <c r="PT95" s="496"/>
      <c r="PU95" s="496"/>
      <c r="PV95" s="496"/>
      <c r="PW95" s="496"/>
      <c r="PX95" s="496"/>
      <c r="PY95" s="496"/>
      <c r="PZ95" s="495"/>
      <c r="QA95" s="496"/>
      <c r="QB95" s="496"/>
      <c r="QC95" s="496"/>
      <c r="QD95" s="496"/>
      <c r="QE95" s="496"/>
      <c r="QF95" s="496"/>
      <c r="QG95" s="495"/>
      <c r="QH95" s="496"/>
      <c r="QI95" s="496"/>
      <c r="QJ95" s="496"/>
      <c r="QK95" s="496"/>
      <c r="QL95" s="496"/>
      <c r="QM95" s="496"/>
      <c r="QN95" s="495"/>
      <c r="QO95" s="496"/>
      <c r="QP95" s="496"/>
      <c r="QQ95" s="496"/>
      <c r="QR95" s="496"/>
      <c r="QS95" s="496"/>
      <c r="QT95" s="496"/>
      <c r="QU95" s="495"/>
      <c r="QV95" s="496"/>
      <c r="QW95" s="496"/>
      <c r="QX95" s="496"/>
      <c r="QY95" s="496"/>
      <c r="QZ95" s="496"/>
      <c r="RA95" s="496"/>
      <c r="RB95" s="495"/>
      <c r="RC95" s="496"/>
      <c r="RD95" s="496"/>
      <c r="RE95" s="496"/>
      <c r="RF95" s="496"/>
      <c r="RG95" s="496"/>
      <c r="RH95" s="496"/>
      <c r="RI95" s="495"/>
      <c r="RJ95" s="496"/>
      <c r="RK95" s="496"/>
      <c r="RL95" s="496"/>
      <c r="RM95" s="496"/>
      <c r="RN95" s="496"/>
      <c r="RO95" s="496"/>
      <c r="RP95" s="495"/>
      <c r="RQ95" s="496"/>
      <c r="RR95" s="496"/>
      <c r="RS95" s="496"/>
      <c r="RT95" s="496"/>
      <c r="RU95" s="496"/>
      <c r="RV95" s="496"/>
      <c r="RW95" s="495"/>
      <c r="RX95" s="496"/>
      <c r="RY95" s="496"/>
      <c r="RZ95" s="496"/>
      <c r="SA95" s="496"/>
      <c r="SB95" s="496"/>
      <c r="SC95" s="496"/>
      <c r="SD95" s="495"/>
      <c r="SE95" s="496"/>
      <c r="SF95" s="496"/>
      <c r="SG95" s="496"/>
      <c r="SH95" s="496"/>
      <c r="SI95" s="496"/>
      <c r="SJ95" s="496"/>
      <c r="SK95" s="495"/>
      <c r="SL95" s="496"/>
      <c r="SM95" s="496"/>
      <c r="SN95" s="496"/>
      <c r="SO95" s="496"/>
      <c r="SP95" s="496"/>
      <c r="SQ95" s="496"/>
      <c r="SR95" s="495"/>
      <c r="SS95" s="496"/>
      <c r="ST95" s="496"/>
      <c r="SU95" s="496"/>
      <c r="SV95" s="496"/>
      <c r="SW95" s="496"/>
      <c r="SX95" s="496"/>
      <c r="SY95" s="495"/>
      <c r="SZ95" s="496"/>
      <c r="TA95" s="496"/>
      <c r="TB95" s="496"/>
      <c r="TC95" s="496"/>
      <c r="TD95" s="496"/>
      <c r="TE95" s="496"/>
      <c r="TF95" s="495"/>
      <c r="TG95" s="496"/>
      <c r="TH95" s="496"/>
      <c r="TI95" s="496"/>
      <c r="TJ95" s="496"/>
      <c r="TK95" s="496"/>
      <c r="TL95" s="496"/>
      <c r="TM95" s="495"/>
      <c r="TN95" s="496"/>
      <c r="TO95" s="496"/>
      <c r="TP95" s="496"/>
      <c r="TQ95" s="496"/>
      <c r="TR95" s="496"/>
      <c r="TS95" s="496"/>
      <c r="TT95" s="495"/>
      <c r="TU95" s="496"/>
      <c r="TV95" s="496"/>
      <c r="TW95" s="496"/>
      <c r="TX95" s="496"/>
      <c r="TY95" s="496"/>
      <c r="TZ95" s="496"/>
      <c r="UA95" s="495"/>
      <c r="UB95" s="496"/>
      <c r="UC95" s="496"/>
      <c r="UD95" s="496"/>
      <c r="UE95" s="496"/>
      <c r="UF95" s="496"/>
      <c r="UG95" s="496"/>
      <c r="UH95" s="495"/>
      <c r="UI95" s="496"/>
      <c r="UJ95" s="496"/>
      <c r="UK95" s="496"/>
      <c r="UL95" s="496"/>
      <c r="UM95" s="496"/>
      <c r="UN95" s="496"/>
      <c r="UO95" s="495"/>
      <c r="UP95" s="496"/>
      <c r="UQ95" s="496"/>
      <c r="UR95" s="496"/>
      <c r="US95" s="496"/>
      <c r="UT95" s="496"/>
      <c r="UU95" s="496"/>
      <c r="UV95" s="495"/>
      <c r="UW95" s="496"/>
      <c r="UX95" s="496"/>
      <c r="UY95" s="496"/>
      <c r="UZ95" s="496"/>
      <c r="VA95" s="496"/>
      <c r="VB95" s="496"/>
      <c r="VC95" s="495"/>
      <c r="VD95" s="496"/>
      <c r="VE95" s="496"/>
      <c r="VF95" s="496"/>
      <c r="VG95" s="496"/>
      <c r="VH95" s="496"/>
      <c r="VI95" s="496"/>
      <c r="VJ95" s="495"/>
      <c r="VK95" s="496"/>
      <c r="VL95" s="496"/>
      <c r="VM95" s="496"/>
      <c r="VN95" s="496"/>
      <c r="VO95" s="496"/>
      <c r="VP95" s="496"/>
      <c r="VQ95" s="495"/>
      <c r="VR95" s="496"/>
      <c r="VS95" s="496"/>
      <c r="VT95" s="496"/>
      <c r="VU95" s="496"/>
      <c r="VV95" s="496"/>
      <c r="VW95" s="496"/>
      <c r="VX95" s="495"/>
      <c r="VY95" s="496"/>
      <c r="VZ95" s="496"/>
      <c r="WA95" s="496"/>
      <c r="WB95" s="496"/>
      <c r="WC95" s="496"/>
      <c r="WD95" s="496"/>
      <c r="WE95" s="495"/>
      <c r="WF95" s="496"/>
      <c r="WG95" s="496"/>
      <c r="WH95" s="496"/>
      <c r="WI95" s="496"/>
      <c r="WJ95" s="496"/>
      <c r="WK95" s="496"/>
      <c r="WL95" s="495"/>
      <c r="WM95" s="496"/>
      <c r="WN95" s="496"/>
      <c r="WO95" s="496"/>
      <c r="WP95" s="496"/>
      <c r="WQ95" s="496"/>
      <c r="WR95" s="496"/>
      <c r="WS95" s="495"/>
      <c r="WT95" s="496"/>
      <c r="WU95" s="496"/>
      <c r="WV95" s="496"/>
      <c r="WW95" s="496"/>
      <c r="WX95" s="496"/>
      <c r="WY95" s="496"/>
      <c r="WZ95" s="495"/>
      <c r="XA95" s="496"/>
      <c r="XB95" s="496"/>
      <c r="XC95" s="496"/>
      <c r="XD95" s="496"/>
      <c r="XE95" s="496"/>
      <c r="XF95" s="496"/>
      <c r="XG95" s="495"/>
      <c r="XH95" s="496"/>
      <c r="XI95" s="496"/>
      <c r="XJ95" s="496"/>
      <c r="XK95" s="496"/>
      <c r="XL95" s="496"/>
      <c r="XM95" s="496"/>
      <c r="XN95" s="495"/>
      <c r="XO95" s="496"/>
      <c r="XP95" s="496"/>
      <c r="XQ95" s="496"/>
      <c r="XR95" s="496"/>
      <c r="XS95" s="496"/>
      <c r="XT95" s="496"/>
      <c r="XU95" s="495"/>
      <c r="XV95" s="496"/>
      <c r="XW95" s="496"/>
      <c r="XX95" s="496"/>
      <c r="XY95" s="496"/>
      <c r="XZ95" s="496"/>
      <c r="YA95" s="496"/>
      <c r="YB95" s="495"/>
      <c r="YC95" s="496"/>
      <c r="YD95" s="496"/>
      <c r="YE95" s="496"/>
      <c r="YF95" s="496"/>
      <c r="YG95" s="496"/>
      <c r="YH95" s="496"/>
      <c r="YI95" s="495"/>
      <c r="YJ95" s="496"/>
      <c r="YK95" s="496"/>
      <c r="YL95" s="496"/>
      <c r="YM95" s="496"/>
      <c r="YN95" s="496"/>
      <c r="YO95" s="496"/>
      <c r="YP95" s="495"/>
      <c r="YQ95" s="496"/>
      <c r="YR95" s="496"/>
      <c r="YS95" s="496"/>
      <c r="YT95" s="496"/>
      <c r="YU95" s="496"/>
      <c r="YV95" s="496"/>
      <c r="YW95" s="495"/>
      <c r="YX95" s="496"/>
      <c r="YY95" s="496"/>
      <c r="YZ95" s="496"/>
      <c r="ZA95" s="496"/>
      <c r="ZB95" s="496"/>
      <c r="ZC95" s="496"/>
      <c r="ZD95" s="495"/>
      <c r="ZE95" s="496"/>
      <c r="ZF95" s="496"/>
      <c r="ZG95" s="496"/>
      <c r="ZH95" s="496"/>
      <c r="ZI95" s="496"/>
      <c r="ZJ95" s="496"/>
      <c r="ZK95" s="495"/>
      <c r="ZL95" s="496"/>
      <c r="ZM95" s="496"/>
      <c r="ZN95" s="496"/>
      <c r="ZO95" s="496"/>
      <c r="ZP95" s="496"/>
      <c r="ZQ95" s="496"/>
      <c r="ZR95" s="495"/>
      <c r="ZS95" s="496"/>
      <c r="ZT95" s="496"/>
      <c r="ZU95" s="496"/>
      <c r="ZV95" s="496"/>
      <c r="ZW95" s="496"/>
      <c r="ZX95" s="496"/>
      <c r="ZY95" s="495"/>
      <c r="ZZ95" s="496"/>
      <c r="AAA95" s="496"/>
      <c r="AAB95" s="496"/>
      <c r="AAC95" s="496"/>
      <c r="AAD95" s="496"/>
      <c r="AAE95" s="496"/>
      <c r="AAF95" s="495"/>
      <c r="AAG95" s="496"/>
      <c r="AAH95" s="496"/>
      <c r="AAI95" s="496"/>
      <c r="AAJ95" s="496"/>
      <c r="AAK95" s="496"/>
      <c r="AAL95" s="496"/>
      <c r="AAM95" s="495"/>
      <c r="AAN95" s="496"/>
      <c r="AAO95" s="496"/>
      <c r="AAP95" s="496"/>
      <c r="AAQ95" s="496"/>
      <c r="AAR95" s="496"/>
      <c r="AAS95" s="496"/>
      <c r="AAT95" s="495"/>
      <c r="AAU95" s="496"/>
      <c r="AAV95" s="496"/>
      <c r="AAW95" s="496"/>
      <c r="AAX95" s="496"/>
      <c r="AAY95" s="496"/>
      <c r="AAZ95" s="496"/>
      <c r="ABA95" s="495"/>
      <c r="ABB95" s="496"/>
      <c r="ABC95" s="496"/>
      <c r="ABD95" s="496"/>
      <c r="ABE95" s="496"/>
      <c r="ABF95" s="496"/>
      <c r="ABG95" s="496"/>
      <c r="ABH95" s="495"/>
      <c r="ABI95" s="496"/>
      <c r="ABJ95" s="496"/>
      <c r="ABK95" s="496"/>
      <c r="ABL95" s="496"/>
      <c r="ABM95" s="496"/>
      <c r="ABN95" s="496"/>
      <c r="ABO95" s="495"/>
      <c r="ABP95" s="496"/>
      <c r="ABQ95" s="496"/>
      <c r="ABR95" s="496"/>
      <c r="ABS95" s="496"/>
      <c r="ABT95" s="496"/>
      <c r="ABU95" s="496"/>
      <c r="ABV95" s="495"/>
      <c r="ABW95" s="496"/>
      <c r="ABX95" s="496"/>
      <c r="ABY95" s="496"/>
      <c r="ABZ95" s="496"/>
      <c r="ACA95" s="496"/>
      <c r="ACB95" s="496"/>
      <c r="ACC95" s="495"/>
      <c r="ACD95" s="496"/>
      <c r="ACE95" s="496"/>
      <c r="ACF95" s="496"/>
      <c r="ACG95" s="496"/>
      <c r="ACH95" s="496"/>
      <c r="ACI95" s="496"/>
      <c r="ACJ95" s="495"/>
      <c r="ACK95" s="496"/>
      <c r="ACL95" s="496"/>
      <c r="ACM95" s="496"/>
      <c r="ACN95" s="496"/>
      <c r="ACO95" s="496"/>
      <c r="ACP95" s="496"/>
      <c r="ACQ95" s="495"/>
      <c r="ACR95" s="496"/>
      <c r="ACS95" s="496"/>
      <c r="ACT95" s="496"/>
      <c r="ACU95" s="496"/>
      <c r="ACV95" s="496"/>
      <c r="ACW95" s="496"/>
      <c r="ACX95" s="495"/>
      <c r="ACY95" s="496"/>
      <c r="ACZ95" s="496"/>
      <c r="ADA95" s="496"/>
      <c r="ADB95" s="496"/>
      <c r="ADC95" s="496"/>
      <c r="ADD95" s="496"/>
      <c r="ADE95" s="495"/>
      <c r="ADF95" s="496"/>
      <c r="ADG95" s="496"/>
      <c r="ADH95" s="496"/>
      <c r="ADI95" s="496"/>
      <c r="ADJ95" s="496"/>
      <c r="ADK95" s="496"/>
      <c r="ADL95" s="495"/>
      <c r="ADM95" s="496"/>
      <c r="ADN95" s="496"/>
      <c r="ADO95" s="496"/>
      <c r="ADP95" s="496"/>
      <c r="ADQ95" s="496"/>
      <c r="ADR95" s="496"/>
      <c r="ADS95" s="495"/>
      <c r="ADT95" s="496"/>
      <c r="ADU95" s="496"/>
      <c r="ADV95" s="496"/>
      <c r="ADW95" s="496"/>
      <c r="ADX95" s="496"/>
      <c r="ADY95" s="496"/>
      <c r="ADZ95" s="495"/>
      <c r="AEA95" s="496"/>
      <c r="AEB95" s="496"/>
      <c r="AEC95" s="496"/>
      <c r="AED95" s="496"/>
      <c r="AEE95" s="496"/>
      <c r="AEF95" s="496"/>
      <c r="AEG95" s="495"/>
      <c r="AEH95" s="496"/>
      <c r="AEI95" s="496"/>
      <c r="AEJ95" s="496"/>
      <c r="AEK95" s="496"/>
      <c r="AEL95" s="496"/>
      <c r="AEM95" s="496"/>
      <c r="AEN95" s="495"/>
      <c r="AEO95" s="496"/>
      <c r="AEP95" s="496"/>
      <c r="AEQ95" s="496"/>
      <c r="AER95" s="496"/>
      <c r="AES95" s="496"/>
      <c r="AET95" s="496"/>
      <c r="AEU95" s="495"/>
      <c r="AEV95" s="496"/>
      <c r="AEW95" s="496"/>
      <c r="AEX95" s="496"/>
      <c r="AEY95" s="496"/>
      <c r="AEZ95" s="496"/>
      <c r="AFA95" s="496"/>
      <c r="AFB95" s="495"/>
      <c r="AFC95" s="496"/>
      <c r="AFD95" s="496"/>
      <c r="AFE95" s="496"/>
      <c r="AFF95" s="496"/>
      <c r="AFG95" s="496"/>
      <c r="AFH95" s="496"/>
      <c r="AFI95" s="495"/>
      <c r="AFJ95" s="496"/>
      <c r="AFK95" s="496"/>
      <c r="AFL95" s="496"/>
      <c r="AFM95" s="496"/>
      <c r="AFN95" s="496"/>
      <c r="AFO95" s="496"/>
      <c r="AFP95" s="495"/>
      <c r="AFQ95" s="496"/>
      <c r="AFR95" s="496"/>
      <c r="AFS95" s="496"/>
      <c r="AFT95" s="496"/>
      <c r="AFU95" s="496"/>
      <c r="AFV95" s="496"/>
      <c r="AFW95" s="495"/>
      <c r="AFX95" s="496"/>
      <c r="AFY95" s="496"/>
      <c r="AFZ95" s="496"/>
      <c r="AGA95" s="496"/>
      <c r="AGB95" s="496"/>
      <c r="AGC95" s="496"/>
      <c r="AGD95" s="495"/>
      <c r="AGE95" s="496"/>
      <c r="AGF95" s="496"/>
      <c r="AGG95" s="496"/>
      <c r="AGH95" s="496"/>
      <c r="AGI95" s="496"/>
      <c r="AGJ95" s="496"/>
      <c r="AGK95" s="495"/>
      <c r="AGL95" s="496"/>
      <c r="AGM95" s="496"/>
      <c r="AGN95" s="496"/>
      <c r="AGO95" s="496"/>
      <c r="AGP95" s="496"/>
      <c r="AGQ95" s="496"/>
      <c r="AGR95" s="495"/>
      <c r="AGS95" s="496"/>
      <c r="AGT95" s="496"/>
      <c r="AGU95" s="496"/>
      <c r="AGV95" s="496"/>
      <c r="AGW95" s="496"/>
      <c r="AGX95" s="496"/>
      <c r="AGY95" s="495"/>
      <c r="AGZ95" s="496"/>
      <c r="AHA95" s="496"/>
      <c r="AHB95" s="496"/>
      <c r="AHC95" s="496"/>
      <c r="AHD95" s="496"/>
      <c r="AHE95" s="496"/>
      <c r="AHF95" s="495"/>
      <c r="AHG95" s="496"/>
      <c r="AHH95" s="496"/>
      <c r="AHI95" s="496"/>
      <c r="AHJ95" s="496"/>
      <c r="AHK95" s="496"/>
      <c r="AHL95" s="496"/>
      <c r="AHM95" s="495"/>
      <c r="AHN95" s="496"/>
      <c r="AHO95" s="496"/>
      <c r="AHP95" s="496"/>
      <c r="AHQ95" s="496"/>
      <c r="AHR95" s="496"/>
      <c r="AHS95" s="496"/>
      <c r="AHT95" s="495"/>
      <c r="AHU95" s="496"/>
      <c r="AHV95" s="496"/>
      <c r="AHW95" s="496"/>
      <c r="AHX95" s="496"/>
      <c r="AHY95" s="496"/>
      <c r="AHZ95" s="496"/>
      <c r="AIA95" s="495"/>
      <c r="AIB95" s="496"/>
      <c r="AIC95" s="496"/>
      <c r="AID95" s="496"/>
      <c r="AIE95" s="496"/>
      <c r="AIF95" s="496"/>
      <c r="AIG95" s="496"/>
      <c r="AIH95" s="495"/>
      <c r="AII95" s="496"/>
      <c r="AIJ95" s="496"/>
      <c r="AIK95" s="496"/>
      <c r="AIL95" s="496"/>
      <c r="AIM95" s="496"/>
      <c r="AIN95" s="496"/>
      <c r="AIO95" s="495"/>
      <c r="AIP95" s="496"/>
      <c r="AIQ95" s="496"/>
      <c r="AIR95" s="496"/>
      <c r="AIS95" s="496"/>
      <c r="AIT95" s="496"/>
      <c r="AIU95" s="496"/>
      <c r="AIV95" s="495"/>
      <c r="AIW95" s="496"/>
      <c r="AIX95" s="496"/>
      <c r="AIY95" s="496"/>
      <c r="AIZ95" s="496"/>
      <c r="AJA95" s="496"/>
      <c r="AJB95" s="496"/>
      <c r="AJC95" s="495"/>
      <c r="AJD95" s="496"/>
      <c r="AJE95" s="496"/>
      <c r="AJF95" s="496"/>
      <c r="AJG95" s="496"/>
      <c r="AJH95" s="496"/>
      <c r="AJI95" s="496"/>
      <c r="AJJ95" s="495"/>
      <c r="AJK95" s="496"/>
      <c r="AJL95" s="496"/>
      <c r="AJM95" s="496"/>
      <c r="AJN95" s="496"/>
      <c r="AJO95" s="496"/>
      <c r="AJP95" s="496"/>
      <c r="AJQ95" s="495"/>
      <c r="AJR95" s="496"/>
      <c r="AJS95" s="496"/>
      <c r="AJT95" s="496"/>
      <c r="AJU95" s="496"/>
      <c r="AJV95" s="496"/>
      <c r="AJW95" s="496"/>
      <c r="AJX95" s="495"/>
      <c r="AJY95" s="496"/>
      <c r="AJZ95" s="496"/>
      <c r="AKA95" s="496"/>
      <c r="AKB95" s="496"/>
      <c r="AKC95" s="496"/>
      <c r="AKD95" s="496"/>
      <c r="AKE95" s="495"/>
      <c r="AKF95" s="496"/>
      <c r="AKG95" s="496"/>
      <c r="AKH95" s="496"/>
      <c r="AKI95" s="496"/>
      <c r="AKJ95" s="496"/>
      <c r="AKK95" s="496"/>
      <c r="AKL95" s="495"/>
      <c r="AKM95" s="496"/>
      <c r="AKN95" s="496"/>
      <c r="AKO95" s="496"/>
      <c r="AKP95" s="496"/>
      <c r="AKQ95" s="496"/>
      <c r="AKR95" s="496"/>
      <c r="AKS95" s="495"/>
      <c r="AKT95" s="496"/>
      <c r="AKU95" s="496"/>
      <c r="AKV95" s="496"/>
      <c r="AKW95" s="496"/>
      <c r="AKX95" s="496"/>
      <c r="AKY95" s="496"/>
      <c r="AKZ95" s="495"/>
      <c r="ALA95" s="496"/>
      <c r="ALB95" s="496"/>
      <c r="ALC95" s="496"/>
      <c r="ALD95" s="496"/>
      <c r="ALE95" s="496"/>
      <c r="ALF95" s="496"/>
      <c r="ALG95" s="495"/>
      <c r="ALH95" s="496"/>
      <c r="ALI95" s="496"/>
      <c r="ALJ95" s="496"/>
      <c r="ALK95" s="496"/>
      <c r="ALL95" s="496"/>
      <c r="ALM95" s="496"/>
      <c r="ALN95" s="495"/>
      <c r="ALO95" s="496"/>
      <c r="ALP95" s="496"/>
      <c r="ALQ95" s="496"/>
      <c r="ALR95" s="496"/>
      <c r="ALS95" s="496"/>
      <c r="ALT95" s="496"/>
      <c r="ALU95" s="495"/>
      <c r="ALV95" s="496"/>
      <c r="ALW95" s="496"/>
      <c r="ALX95" s="496"/>
      <c r="ALY95" s="496"/>
      <c r="ALZ95" s="496"/>
      <c r="AMA95" s="496"/>
      <c r="AMB95" s="495"/>
      <c r="AMC95" s="496"/>
      <c r="AMD95" s="496"/>
      <c r="AME95" s="496"/>
      <c r="AMF95" s="496"/>
      <c r="AMG95" s="496"/>
      <c r="AMH95" s="496"/>
      <c r="AMI95" s="495"/>
      <c r="AMJ95" s="496"/>
      <c r="AMK95" s="496"/>
      <c r="AML95" s="496"/>
      <c r="AMM95" s="496"/>
      <c r="AMN95" s="496"/>
      <c r="AMO95" s="496"/>
      <c r="AMP95" s="495"/>
      <c r="AMQ95" s="496"/>
      <c r="AMR95" s="496"/>
      <c r="AMS95" s="496"/>
      <c r="AMT95" s="496"/>
      <c r="AMU95" s="496"/>
      <c r="AMV95" s="496"/>
      <c r="AMW95" s="495"/>
      <c r="AMX95" s="496"/>
      <c r="AMY95" s="496"/>
      <c r="AMZ95" s="496"/>
      <c r="ANA95" s="496"/>
      <c r="ANB95" s="496"/>
      <c r="ANC95" s="496"/>
      <c r="AND95" s="495"/>
      <c r="ANE95" s="496"/>
      <c r="ANF95" s="496"/>
      <c r="ANG95" s="496"/>
      <c r="ANH95" s="496"/>
      <c r="ANI95" s="496"/>
      <c r="ANJ95" s="496"/>
      <c r="ANK95" s="495"/>
      <c r="ANL95" s="496"/>
      <c r="ANM95" s="496"/>
      <c r="ANN95" s="496"/>
      <c r="ANO95" s="496"/>
      <c r="ANP95" s="496"/>
      <c r="ANQ95" s="496"/>
      <c r="ANR95" s="495"/>
      <c r="ANS95" s="496"/>
      <c r="ANT95" s="496"/>
      <c r="ANU95" s="496"/>
      <c r="ANV95" s="496"/>
      <c r="ANW95" s="496"/>
      <c r="ANX95" s="496"/>
      <c r="ANY95" s="495"/>
      <c r="ANZ95" s="496"/>
      <c r="AOA95" s="496"/>
      <c r="AOB95" s="496"/>
      <c r="AOC95" s="496"/>
      <c r="AOD95" s="496"/>
      <c r="AOE95" s="496"/>
      <c r="AOF95" s="495"/>
      <c r="AOG95" s="496"/>
      <c r="AOH95" s="496"/>
      <c r="AOI95" s="496"/>
      <c r="AOJ95" s="496"/>
      <c r="AOK95" s="496"/>
      <c r="AOL95" s="496"/>
      <c r="AOM95" s="495"/>
      <c r="AON95" s="496"/>
      <c r="AOO95" s="496"/>
      <c r="AOP95" s="496"/>
      <c r="AOQ95" s="496"/>
      <c r="AOR95" s="496"/>
      <c r="AOS95" s="496"/>
      <c r="AOT95" s="495"/>
      <c r="AOU95" s="496"/>
      <c r="AOV95" s="496"/>
      <c r="AOW95" s="496"/>
      <c r="AOX95" s="496"/>
      <c r="AOY95" s="496"/>
      <c r="AOZ95" s="496"/>
      <c r="APA95" s="495"/>
      <c r="APB95" s="496"/>
      <c r="APC95" s="496"/>
      <c r="APD95" s="496"/>
      <c r="APE95" s="496"/>
      <c r="APF95" s="496"/>
      <c r="APG95" s="496"/>
      <c r="APH95" s="495"/>
      <c r="API95" s="496"/>
      <c r="APJ95" s="496"/>
      <c r="APK95" s="496"/>
      <c r="APL95" s="496"/>
      <c r="APM95" s="496"/>
      <c r="APN95" s="496"/>
      <c r="APO95" s="495"/>
      <c r="APP95" s="496"/>
      <c r="APQ95" s="496"/>
      <c r="APR95" s="496"/>
      <c r="APS95" s="496"/>
      <c r="APT95" s="496"/>
      <c r="APU95" s="496"/>
      <c r="APV95" s="495"/>
      <c r="APW95" s="496"/>
      <c r="APX95" s="496"/>
      <c r="APY95" s="496"/>
      <c r="APZ95" s="496"/>
      <c r="AQA95" s="496"/>
      <c r="AQB95" s="496"/>
      <c r="AQC95" s="495"/>
      <c r="AQD95" s="496"/>
      <c r="AQE95" s="496"/>
      <c r="AQF95" s="496"/>
      <c r="AQG95" s="496"/>
      <c r="AQH95" s="496"/>
      <c r="AQI95" s="496"/>
      <c r="AQJ95" s="495"/>
      <c r="AQK95" s="496"/>
      <c r="AQL95" s="496"/>
      <c r="AQM95" s="496"/>
      <c r="AQN95" s="496"/>
      <c r="AQO95" s="496"/>
      <c r="AQP95" s="496"/>
      <c r="AQQ95" s="495"/>
      <c r="AQR95" s="496"/>
      <c r="AQS95" s="496"/>
      <c r="AQT95" s="496"/>
      <c r="AQU95" s="496"/>
      <c r="AQV95" s="496"/>
      <c r="AQW95" s="496"/>
      <c r="AQX95" s="495"/>
      <c r="AQY95" s="496"/>
      <c r="AQZ95" s="496"/>
      <c r="ARA95" s="496"/>
      <c r="ARB95" s="496"/>
      <c r="ARC95" s="496"/>
      <c r="ARD95" s="496"/>
      <c r="ARE95" s="495"/>
      <c r="ARF95" s="496"/>
      <c r="ARG95" s="496"/>
      <c r="ARH95" s="496"/>
      <c r="ARI95" s="496"/>
      <c r="ARJ95" s="496"/>
      <c r="ARK95" s="496"/>
      <c r="ARL95" s="495"/>
      <c r="ARM95" s="496"/>
      <c r="ARN95" s="496"/>
      <c r="ARO95" s="496"/>
      <c r="ARP95" s="496"/>
      <c r="ARQ95" s="496"/>
      <c r="ARR95" s="496"/>
      <c r="ARS95" s="495"/>
      <c r="ART95" s="496"/>
      <c r="ARU95" s="496"/>
      <c r="ARV95" s="496"/>
      <c r="ARW95" s="496"/>
      <c r="ARX95" s="496"/>
      <c r="ARY95" s="496"/>
      <c r="ARZ95" s="495"/>
      <c r="ASA95" s="496"/>
      <c r="ASB95" s="496"/>
      <c r="ASC95" s="496"/>
      <c r="ASD95" s="496"/>
      <c r="ASE95" s="496"/>
      <c r="ASF95" s="496"/>
      <c r="ASG95" s="495"/>
      <c r="ASH95" s="496"/>
      <c r="ASI95" s="496"/>
      <c r="ASJ95" s="496"/>
      <c r="ASK95" s="496"/>
      <c r="ASL95" s="496"/>
      <c r="ASM95" s="496"/>
      <c r="ASN95" s="495"/>
      <c r="ASO95" s="496"/>
      <c r="ASP95" s="496"/>
      <c r="ASQ95" s="496"/>
      <c r="ASR95" s="496"/>
      <c r="ASS95" s="496"/>
      <c r="AST95" s="496"/>
      <c r="ASU95" s="495"/>
      <c r="ASV95" s="496"/>
      <c r="ASW95" s="496"/>
      <c r="ASX95" s="496"/>
      <c r="ASY95" s="496"/>
      <c r="ASZ95" s="496"/>
      <c r="ATA95" s="496"/>
      <c r="ATB95" s="495"/>
      <c r="ATC95" s="496"/>
      <c r="ATD95" s="496"/>
      <c r="ATE95" s="496"/>
      <c r="ATF95" s="496"/>
      <c r="ATG95" s="496"/>
      <c r="ATH95" s="496"/>
      <c r="ATI95" s="495"/>
      <c r="ATJ95" s="496"/>
      <c r="ATK95" s="496"/>
      <c r="ATL95" s="496"/>
      <c r="ATM95" s="496"/>
      <c r="ATN95" s="496"/>
      <c r="ATO95" s="496"/>
      <c r="ATP95" s="495"/>
      <c r="ATQ95" s="496"/>
      <c r="ATR95" s="496"/>
      <c r="ATS95" s="496"/>
      <c r="ATT95" s="496"/>
      <c r="ATU95" s="496"/>
      <c r="ATV95" s="496"/>
      <c r="ATW95" s="495"/>
      <c r="ATX95" s="496"/>
      <c r="ATY95" s="496"/>
      <c r="ATZ95" s="496"/>
      <c r="AUA95" s="496"/>
      <c r="AUB95" s="496"/>
      <c r="AUC95" s="496"/>
      <c r="AUD95" s="495"/>
      <c r="AUE95" s="496"/>
      <c r="AUF95" s="496"/>
      <c r="AUG95" s="496"/>
      <c r="AUH95" s="496"/>
      <c r="AUI95" s="496"/>
      <c r="AUJ95" s="496"/>
      <c r="AUK95" s="495"/>
      <c r="AUL95" s="496"/>
      <c r="AUM95" s="496"/>
      <c r="AUN95" s="496"/>
      <c r="AUO95" s="496"/>
      <c r="AUP95" s="496"/>
      <c r="AUQ95" s="496"/>
      <c r="AUR95" s="495"/>
      <c r="AUS95" s="496"/>
      <c r="AUT95" s="496"/>
      <c r="AUU95" s="496"/>
      <c r="AUV95" s="496"/>
      <c r="AUW95" s="496"/>
      <c r="AUX95" s="496"/>
      <c r="AUY95" s="495"/>
      <c r="AUZ95" s="496"/>
      <c r="AVA95" s="496"/>
      <c r="AVB95" s="496"/>
      <c r="AVC95" s="496"/>
      <c r="AVD95" s="496"/>
      <c r="AVE95" s="496"/>
      <c r="AVF95" s="495"/>
      <c r="AVG95" s="496"/>
      <c r="AVH95" s="496"/>
      <c r="AVI95" s="496"/>
      <c r="AVJ95" s="496"/>
      <c r="AVK95" s="496"/>
      <c r="AVL95" s="496"/>
      <c r="AVM95" s="495"/>
      <c r="AVN95" s="496"/>
      <c r="AVO95" s="496"/>
      <c r="AVP95" s="496"/>
      <c r="AVQ95" s="496"/>
      <c r="AVR95" s="496"/>
      <c r="AVS95" s="496"/>
      <c r="AVT95" s="495"/>
      <c r="AVU95" s="496"/>
      <c r="AVV95" s="496"/>
      <c r="AVW95" s="496"/>
      <c r="AVX95" s="496"/>
      <c r="AVY95" s="496"/>
      <c r="AVZ95" s="496"/>
      <c r="AWA95" s="495"/>
      <c r="AWB95" s="496"/>
      <c r="AWC95" s="496"/>
      <c r="AWD95" s="496"/>
      <c r="AWE95" s="496"/>
      <c r="AWF95" s="496"/>
      <c r="AWG95" s="496"/>
      <c r="AWH95" s="495"/>
      <c r="AWI95" s="496"/>
      <c r="AWJ95" s="496"/>
      <c r="AWK95" s="496"/>
      <c r="AWL95" s="496"/>
      <c r="AWM95" s="496"/>
      <c r="AWN95" s="496"/>
      <c r="AWO95" s="495"/>
      <c r="AWP95" s="496"/>
      <c r="AWQ95" s="496"/>
      <c r="AWR95" s="496"/>
      <c r="AWS95" s="496"/>
      <c r="AWT95" s="496"/>
      <c r="AWU95" s="496"/>
      <c r="AWV95" s="495"/>
      <c r="AWW95" s="496"/>
      <c r="AWX95" s="496"/>
      <c r="AWY95" s="496"/>
      <c r="AWZ95" s="496"/>
      <c r="AXA95" s="496"/>
      <c r="AXB95" s="496"/>
      <c r="AXC95" s="495"/>
      <c r="AXD95" s="496"/>
      <c r="AXE95" s="496"/>
      <c r="AXF95" s="496"/>
      <c r="AXG95" s="496"/>
      <c r="AXH95" s="496"/>
      <c r="AXI95" s="496"/>
      <c r="AXJ95" s="495"/>
      <c r="AXK95" s="496"/>
      <c r="AXL95" s="496"/>
      <c r="AXM95" s="496"/>
      <c r="AXN95" s="496"/>
      <c r="AXO95" s="496"/>
      <c r="AXP95" s="496"/>
      <c r="AXQ95" s="495"/>
      <c r="AXR95" s="496"/>
      <c r="AXS95" s="496"/>
      <c r="AXT95" s="496"/>
      <c r="AXU95" s="496"/>
      <c r="AXV95" s="496"/>
      <c r="AXW95" s="496"/>
      <c r="AXX95" s="495"/>
      <c r="AXY95" s="496"/>
      <c r="AXZ95" s="496"/>
      <c r="AYA95" s="496"/>
      <c r="AYB95" s="496"/>
      <c r="AYC95" s="496"/>
      <c r="AYD95" s="496"/>
      <c r="AYE95" s="495"/>
      <c r="AYF95" s="496"/>
      <c r="AYG95" s="496"/>
      <c r="AYH95" s="496"/>
      <c r="AYI95" s="496"/>
      <c r="AYJ95" s="496"/>
      <c r="AYK95" s="496"/>
      <c r="AYL95" s="495"/>
      <c r="AYM95" s="496"/>
      <c r="AYN95" s="496"/>
      <c r="AYO95" s="496"/>
      <c r="AYP95" s="496"/>
      <c r="AYQ95" s="496"/>
      <c r="AYR95" s="496"/>
      <c r="AYS95" s="495"/>
      <c r="AYT95" s="496"/>
      <c r="AYU95" s="496"/>
      <c r="AYV95" s="496"/>
      <c r="AYW95" s="496"/>
      <c r="AYX95" s="496"/>
      <c r="AYY95" s="496"/>
      <c r="AYZ95" s="495"/>
      <c r="AZA95" s="496"/>
      <c r="AZB95" s="496"/>
      <c r="AZC95" s="496"/>
      <c r="AZD95" s="496"/>
      <c r="AZE95" s="496"/>
      <c r="AZF95" s="496"/>
      <c r="AZG95" s="495"/>
      <c r="AZH95" s="496"/>
      <c r="AZI95" s="496"/>
      <c r="AZJ95" s="496"/>
      <c r="AZK95" s="496"/>
      <c r="AZL95" s="496"/>
      <c r="AZM95" s="496"/>
      <c r="AZN95" s="495"/>
      <c r="AZO95" s="496"/>
      <c r="AZP95" s="496"/>
      <c r="AZQ95" s="496"/>
      <c r="AZR95" s="496"/>
      <c r="AZS95" s="496"/>
      <c r="AZT95" s="496"/>
      <c r="AZU95" s="495"/>
      <c r="AZV95" s="496"/>
      <c r="AZW95" s="496"/>
      <c r="AZX95" s="496"/>
      <c r="AZY95" s="496"/>
      <c r="AZZ95" s="496"/>
      <c r="BAA95" s="496"/>
      <c r="BAB95" s="495"/>
      <c r="BAC95" s="496"/>
      <c r="BAD95" s="496"/>
      <c r="BAE95" s="496"/>
      <c r="BAF95" s="496"/>
      <c r="BAG95" s="496"/>
      <c r="BAH95" s="496"/>
      <c r="BAI95" s="495"/>
      <c r="BAJ95" s="496"/>
      <c r="BAK95" s="496"/>
      <c r="BAL95" s="496"/>
      <c r="BAM95" s="496"/>
      <c r="BAN95" s="496"/>
      <c r="BAO95" s="496"/>
      <c r="BAP95" s="495"/>
      <c r="BAQ95" s="496"/>
      <c r="BAR95" s="496"/>
      <c r="BAS95" s="496"/>
      <c r="BAT95" s="496"/>
      <c r="BAU95" s="496"/>
      <c r="BAV95" s="496"/>
      <c r="BAW95" s="495"/>
      <c r="BAX95" s="496"/>
      <c r="BAY95" s="496"/>
      <c r="BAZ95" s="496"/>
      <c r="BBA95" s="496"/>
      <c r="BBB95" s="496"/>
      <c r="BBC95" s="496"/>
      <c r="BBD95" s="495"/>
      <c r="BBE95" s="496"/>
      <c r="BBF95" s="496"/>
      <c r="BBG95" s="496"/>
      <c r="BBH95" s="496"/>
      <c r="BBI95" s="496"/>
      <c r="BBJ95" s="496"/>
      <c r="BBK95" s="495"/>
      <c r="BBL95" s="496"/>
      <c r="BBM95" s="496"/>
      <c r="BBN95" s="496"/>
      <c r="BBO95" s="496"/>
      <c r="BBP95" s="496"/>
      <c r="BBQ95" s="496"/>
      <c r="BBR95" s="495"/>
      <c r="BBS95" s="496"/>
      <c r="BBT95" s="496"/>
      <c r="BBU95" s="496"/>
      <c r="BBV95" s="496"/>
      <c r="BBW95" s="496"/>
      <c r="BBX95" s="496"/>
      <c r="BBY95" s="495"/>
      <c r="BBZ95" s="496"/>
      <c r="BCA95" s="496"/>
      <c r="BCB95" s="496"/>
      <c r="BCC95" s="496"/>
      <c r="BCD95" s="496"/>
      <c r="BCE95" s="496"/>
      <c r="BCF95" s="495"/>
      <c r="BCG95" s="496"/>
      <c r="BCH95" s="496"/>
      <c r="BCI95" s="496"/>
      <c r="BCJ95" s="496"/>
      <c r="BCK95" s="496"/>
      <c r="BCL95" s="496"/>
      <c r="BCM95" s="495"/>
      <c r="BCN95" s="496"/>
      <c r="BCO95" s="496"/>
      <c r="BCP95" s="496"/>
      <c r="BCQ95" s="496"/>
      <c r="BCR95" s="496"/>
      <c r="BCS95" s="496"/>
      <c r="BCT95" s="495"/>
      <c r="BCU95" s="496"/>
      <c r="BCV95" s="496"/>
      <c r="BCW95" s="496"/>
      <c r="BCX95" s="496"/>
      <c r="BCY95" s="496"/>
      <c r="BCZ95" s="496"/>
      <c r="BDA95" s="495"/>
      <c r="BDB95" s="496"/>
      <c r="BDC95" s="496"/>
      <c r="BDD95" s="496"/>
      <c r="BDE95" s="496"/>
      <c r="BDF95" s="496"/>
      <c r="BDG95" s="496"/>
      <c r="BDH95" s="495"/>
      <c r="BDI95" s="496"/>
      <c r="BDJ95" s="496"/>
      <c r="BDK95" s="496"/>
      <c r="BDL95" s="496"/>
      <c r="BDM95" s="496"/>
      <c r="BDN95" s="496"/>
      <c r="BDO95" s="495"/>
      <c r="BDP95" s="496"/>
      <c r="BDQ95" s="496"/>
      <c r="BDR95" s="496"/>
      <c r="BDS95" s="496"/>
      <c r="BDT95" s="496"/>
      <c r="BDU95" s="496"/>
      <c r="BDV95" s="495"/>
      <c r="BDW95" s="496"/>
      <c r="BDX95" s="496"/>
      <c r="BDY95" s="496"/>
      <c r="BDZ95" s="496"/>
      <c r="BEA95" s="496"/>
      <c r="BEB95" s="496"/>
      <c r="BEC95" s="495"/>
      <c r="BED95" s="496"/>
      <c r="BEE95" s="496"/>
      <c r="BEF95" s="496"/>
      <c r="BEG95" s="496"/>
      <c r="BEH95" s="496"/>
      <c r="BEI95" s="496"/>
      <c r="BEJ95" s="495"/>
      <c r="BEK95" s="496"/>
      <c r="BEL95" s="496"/>
      <c r="BEM95" s="496"/>
      <c r="BEN95" s="496"/>
      <c r="BEO95" s="496"/>
      <c r="BEP95" s="496"/>
      <c r="BEQ95" s="495"/>
      <c r="BER95" s="496"/>
      <c r="BES95" s="496"/>
      <c r="BET95" s="496"/>
      <c r="BEU95" s="496"/>
      <c r="BEV95" s="496"/>
      <c r="BEW95" s="496"/>
      <c r="BEX95" s="495"/>
      <c r="BEY95" s="496"/>
      <c r="BEZ95" s="496"/>
      <c r="BFA95" s="496"/>
      <c r="BFB95" s="496"/>
      <c r="BFC95" s="496"/>
      <c r="BFD95" s="496"/>
      <c r="BFE95" s="495"/>
      <c r="BFF95" s="496"/>
      <c r="BFG95" s="496"/>
      <c r="BFH95" s="496"/>
      <c r="BFI95" s="496"/>
      <c r="BFJ95" s="496"/>
      <c r="BFK95" s="496"/>
      <c r="BFL95" s="495"/>
      <c r="BFM95" s="496"/>
      <c r="BFN95" s="496"/>
      <c r="BFO95" s="496"/>
      <c r="BFP95" s="496"/>
      <c r="BFQ95" s="496"/>
      <c r="BFR95" s="496"/>
      <c r="BFS95" s="495"/>
      <c r="BFT95" s="496"/>
      <c r="BFU95" s="496"/>
      <c r="BFV95" s="496"/>
      <c r="BFW95" s="496"/>
      <c r="BFX95" s="496"/>
      <c r="BFY95" s="496"/>
      <c r="BFZ95" s="495"/>
      <c r="BGA95" s="496"/>
      <c r="BGB95" s="496"/>
      <c r="BGC95" s="496"/>
      <c r="BGD95" s="496"/>
      <c r="BGE95" s="496"/>
      <c r="BGF95" s="496"/>
      <c r="BGG95" s="495"/>
      <c r="BGH95" s="496"/>
      <c r="BGI95" s="496"/>
      <c r="BGJ95" s="496"/>
      <c r="BGK95" s="496"/>
      <c r="BGL95" s="496"/>
      <c r="BGM95" s="496"/>
      <c r="BGN95" s="495"/>
      <c r="BGO95" s="496"/>
      <c r="BGP95" s="496"/>
      <c r="BGQ95" s="496"/>
      <c r="BGR95" s="496"/>
      <c r="BGS95" s="496"/>
      <c r="BGT95" s="496"/>
      <c r="BGU95" s="495"/>
      <c r="BGV95" s="496"/>
      <c r="BGW95" s="496"/>
      <c r="BGX95" s="496"/>
      <c r="BGY95" s="496"/>
      <c r="BGZ95" s="496"/>
      <c r="BHA95" s="496"/>
      <c r="BHB95" s="495"/>
      <c r="BHC95" s="496"/>
      <c r="BHD95" s="496"/>
      <c r="BHE95" s="496"/>
      <c r="BHF95" s="496"/>
      <c r="BHG95" s="496"/>
      <c r="BHH95" s="496"/>
      <c r="BHI95" s="495"/>
      <c r="BHJ95" s="496"/>
      <c r="BHK95" s="496"/>
      <c r="BHL95" s="496"/>
      <c r="BHM95" s="496"/>
      <c r="BHN95" s="496"/>
      <c r="BHO95" s="496"/>
      <c r="BHP95" s="495"/>
      <c r="BHQ95" s="496"/>
      <c r="BHR95" s="496"/>
      <c r="BHS95" s="496"/>
      <c r="BHT95" s="496"/>
      <c r="BHU95" s="496"/>
      <c r="BHV95" s="496"/>
      <c r="BHW95" s="495"/>
      <c r="BHX95" s="496"/>
      <c r="BHY95" s="496"/>
      <c r="BHZ95" s="496"/>
      <c r="BIA95" s="496"/>
      <c r="BIB95" s="496"/>
      <c r="BIC95" s="496"/>
      <c r="BID95" s="495"/>
      <c r="BIE95" s="496"/>
      <c r="BIF95" s="496"/>
      <c r="BIG95" s="496"/>
      <c r="BIH95" s="496"/>
      <c r="BII95" s="496"/>
      <c r="BIJ95" s="496"/>
      <c r="BIK95" s="495"/>
      <c r="BIL95" s="496"/>
      <c r="BIM95" s="496"/>
      <c r="BIN95" s="496"/>
      <c r="BIO95" s="496"/>
      <c r="BIP95" s="496"/>
      <c r="BIQ95" s="496"/>
      <c r="BIR95" s="495"/>
      <c r="BIS95" s="496"/>
      <c r="BIT95" s="496"/>
      <c r="BIU95" s="496"/>
      <c r="BIV95" s="496"/>
      <c r="BIW95" s="496"/>
      <c r="BIX95" s="496"/>
      <c r="BIY95" s="495"/>
      <c r="BIZ95" s="496"/>
      <c r="BJA95" s="496"/>
      <c r="BJB95" s="496"/>
      <c r="BJC95" s="496"/>
      <c r="BJD95" s="496"/>
      <c r="BJE95" s="496"/>
      <c r="BJF95" s="495"/>
      <c r="BJG95" s="496"/>
      <c r="BJH95" s="496"/>
      <c r="BJI95" s="496"/>
      <c r="BJJ95" s="496"/>
      <c r="BJK95" s="496"/>
      <c r="BJL95" s="496"/>
      <c r="BJM95" s="495"/>
      <c r="BJN95" s="496"/>
      <c r="BJO95" s="496"/>
      <c r="BJP95" s="496"/>
      <c r="BJQ95" s="496"/>
      <c r="BJR95" s="496"/>
      <c r="BJS95" s="496"/>
      <c r="BJT95" s="495"/>
      <c r="BJU95" s="496"/>
      <c r="BJV95" s="496"/>
      <c r="BJW95" s="496"/>
      <c r="BJX95" s="496"/>
      <c r="BJY95" s="496"/>
      <c r="BJZ95" s="496"/>
      <c r="BKA95" s="495"/>
      <c r="BKB95" s="496"/>
      <c r="BKC95" s="496"/>
      <c r="BKD95" s="496"/>
      <c r="BKE95" s="496"/>
      <c r="BKF95" s="496"/>
      <c r="BKG95" s="496"/>
      <c r="BKH95" s="495"/>
      <c r="BKI95" s="496"/>
      <c r="BKJ95" s="496"/>
      <c r="BKK95" s="496"/>
      <c r="BKL95" s="496"/>
      <c r="BKM95" s="496"/>
      <c r="BKN95" s="496"/>
      <c r="BKO95" s="495"/>
      <c r="BKP95" s="496"/>
      <c r="BKQ95" s="496"/>
      <c r="BKR95" s="496"/>
      <c r="BKS95" s="496"/>
      <c r="BKT95" s="496"/>
      <c r="BKU95" s="496"/>
      <c r="BKV95" s="495"/>
      <c r="BKW95" s="496"/>
      <c r="BKX95" s="496"/>
      <c r="BKY95" s="496"/>
      <c r="BKZ95" s="496"/>
      <c r="BLA95" s="496"/>
      <c r="BLB95" s="496"/>
      <c r="BLC95" s="495"/>
      <c r="BLD95" s="496"/>
      <c r="BLE95" s="496"/>
      <c r="BLF95" s="496"/>
      <c r="BLG95" s="496"/>
      <c r="BLH95" s="496"/>
      <c r="BLI95" s="496"/>
      <c r="BLJ95" s="495"/>
      <c r="BLK95" s="496"/>
      <c r="BLL95" s="496"/>
      <c r="BLM95" s="496"/>
      <c r="BLN95" s="496"/>
      <c r="BLO95" s="496"/>
      <c r="BLP95" s="496"/>
      <c r="BLQ95" s="495"/>
      <c r="BLR95" s="496"/>
      <c r="BLS95" s="496"/>
      <c r="BLT95" s="496"/>
      <c r="BLU95" s="496"/>
      <c r="BLV95" s="496"/>
      <c r="BLW95" s="496"/>
      <c r="BLX95" s="495"/>
      <c r="BLY95" s="496"/>
      <c r="BLZ95" s="496"/>
      <c r="BMA95" s="496"/>
      <c r="BMB95" s="496"/>
      <c r="BMC95" s="496"/>
      <c r="BMD95" s="496"/>
      <c r="BME95" s="495"/>
      <c r="BMF95" s="496"/>
      <c r="BMG95" s="496"/>
      <c r="BMH95" s="496"/>
      <c r="BMI95" s="496"/>
      <c r="BMJ95" s="496"/>
      <c r="BMK95" s="496"/>
      <c r="BML95" s="495"/>
      <c r="BMM95" s="496"/>
      <c r="BMN95" s="496"/>
      <c r="BMO95" s="496"/>
      <c r="BMP95" s="496"/>
      <c r="BMQ95" s="496"/>
      <c r="BMR95" s="496"/>
      <c r="BMS95" s="495"/>
      <c r="BMT95" s="496"/>
      <c r="BMU95" s="496"/>
      <c r="BMV95" s="496"/>
      <c r="BMW95" s="496"/>
      <c r="BMX95" s="496"/>
      <c r="BMY95" s="496"/>
      <c r="BMZ95" s="495"/>
      <c r="BNA95" s="496"/>
      <c r="BNB95" s="496"/>
      <c r="BNC95" s="496"/>
      <c r="BND95" s="496"/>
      <c r="BNE95" s="496"/>
      <c r="BNF95" s="496"/>
      <c r="BNG95" s="495"/>
      <c r="BNH95" s="496"/>
      <c r="BNI95" s="496"/>
      <c r="BNJ95" s="496"/>
      <c r="BNK95" s="496"/>
      <c r="BNL95" s="496"/>
      <c r="BNM95" s="496"/>
      <c r="BNN95" s="495"/>
      <c r="BNO95" s="496"/>
      <c r="BNP95" s="496"/>
      <c r="BNQ95" s="496"/>
      <c r="BNR95" s="496"/>
      <c r="BNS95" s="496"/>
      <c r="BNT95" s="496"/>
      <c r="BNU95" s="495"/>
      <c r="BNV95" s="496"/>
      <c r="BNW95" s="496"/>
      <c r="BNX95" s="496"/>
      <c r="BNY95" s="496"/>
      <c r="BNZ95" s="496"/>
      <c r="BOA95" s="496"/>
      <c r="BOB95" s="495"/>
      <c r="BOC95" s="496"/>
      <c r="BOD95" s="496"/>
      <c r="BOE95" s="496"/>
      <c r="BOF95" s="496"/>
      <c r="BOG95" s="496"/>
      <c r="BOH95" s="496"/>
      <c r="BOI95" s="495"/>
      <c r="BOJ95" s="496"/>
      <c r="BOK95" s="496"/>
      <c r="BOL95" s="496"/>
      <c r="BOM95" s="496"/>
      <c r="BON95" s="496"/>
      <c r="BOO95" s="496"/>
      <c r="BOP95" s="495"/>
      <c r="BOQ95" s="496"/>
      <c r="BOR95" s="496"/>
      <c r="BOS95" s="496"/>
      <c r="BOT95" s="496"/>
      <c r="BOU95" s="496"/>
      <c r="BOV95" s="496"/>
      <c r="BOW95" s="495"/>
      <c r="BOX95" s="496"/>
      <c r="BOY95" s="496"/>
      <c r="BOZ95" s="496"/>
      <c r="BPA95" s="496"/>
      <c r="BPB95" s="496"/>
      <c r="BPC95" s="496"/>
      <c r="BPD95" s="495"/>
      <c r="BPE95" s="496"/>
      <c r="BPF95" s="496"/>
      <c r="BPG95" s="496"/>
      <c r="BPH95" s="496"/>
      <c r="BPI95" s="496"/>
      <c r="BPJ95" s="496"/>
      <c r="BPK95" s="495"/>
      <c r="BPL95" s="496"/>
      <c r="BPM95" s="496"/>
      <c r="BPN95" s="496"/>
      <c r="BPO95" s="496"/>
      <c r="BPP95" s="496"/>
      <c r="BPQ95" s="496"/>
      <c r="BPR95" s="495"/>
      <c r="BPS95" s="496"/>
      <c r="BPT95" s="496"/>
      <c r="BPU95" s="496"/>
      <c r="BPV95" s="496"/>
      <c r="BPW95" s="496"/>
      <c r="BPX95" s="496"/>
      <c r="BPY95" s="495"/>
      <c r="BPZ95" s="496"/>
      <c r="BQA95" s="496"/>
      <c r="BQB95" s="496"/>
      <c r="BQC95" s="496"/>
      <c r="BQD95" s="496"/>
      <c r="BQE95" s="496"/>
      <c r="BQF95" s="495"/>
      <c r="BQG95" s="496"/>
      <c r="BQH95" s="496"/>
      <c r="BQI95" s="496"/>
      <c r="BQJ95" s="496"/>
      <c r="BQK95" s="496"/>
      <c r="BQL95" s="496"/>
      <c r="BQM95" s="495"/>
      <c r="BQN95" s="496"/>
      <c r="BQO95" s="496"/>
      <c r="BQP95" s="496"/>
      <c r="BQQ95" s="496"/>
      <c r="BQR95" s="496"/>
      <c r="BQS95" s="496"/>
      <c r="BQT95" s="495"/>
      <c r="BQU95" s="496"/>
      <c r="BQV95" s="496"/>
      <c r="BQW95" s="496"/>
      <c r="BQX95" s="496"/>
      <c r="BQY95" s="496"/>
      <c r="BQZ95" s="496"/>
      <c r="BRA95" s="495"/>
      <c r="BRB95" s="496"/>
      <c r="BRC95" s="496"/>
      <c r="BRD95" s="496"/>
      <c r="BRE95" s="496"/>
      <c r="BRF95" s="496"/>
      <c r="BRG95" s="496"/>
      <c r="BRH95" s="495"/>
      <c r="BRI95" s="496"/>
      <c r="BRJ95" s="496"/>
      <c r="BRK95" s="496"/>
      <c r="BRL95" s="496"/>
      <c r="BRM95" s="496"/>
      <c r="BRN95" s="496"/>
      <c r="BRO95" s="495"/>
      <c r="BRP95" s="496"/>
      <c r="BRQ95" s="496"/>
      <c r="BRR95" s="496"/>
      <c r="BRS95" s="496"/>
      <c r="BRT95" s="496"/>
      <c r="BRU95" s="496"/>
      <c r="BRV95" s="495"/>
      <c r="BRW95" s="496"/>
      <c r="BRX95" s="496"/>
      <c r="BRY95" s="496"/>
      <c r="BRZ95" s="496"/>
      <c r="BSA95" s="496"/>
      <c r="BSB95" s="496"/>
      <c r="BSC95" s="495"/>
      <c r="BSD95" s="496"/>
      <c r="BSE95" s="496"/>
      <c r="BSF95" s="496"/>
      <c r="BSG95" s="496"/>
      <c r="BSH95" s="496"/>
      <c r="BSI95" s="496"/>
      <c r="BSJ95" s="495"/>
      <c r="BSK95" s="496"/>
      <c r="BSL95" s="496"/>
      <c r="BSM95" s="496"/>
      <c r="BSN95" s="496"/>
      <c r="BSO95" s="496"/>
      <c r="BSP95" s="496"/>
      <c r="BSQ95" s="495"/>
      <c r="BSR95" s="496"/>
      <c r="BSS95" s="496"/>
      <c r="BST95" s="496"/>
      <c r="BSU95" s="496"/>
      <c r="BSV95" s="496"/>
      <c r="BSW95" s="496"/>
      <c r="BSX95" s="495"/>
      <c r="BSY95" s="496"/>
      <c r="BSZ95" s="496"/>
      <c r="BTA95" s="496"/>
      <c r="BTB95" s="496"/>
      <c r="BTC95" s="496"/>
      <c r="BTD95" s="496"/>
      <c r="BTE95" s="495"/>
      <c r="BTF95" s="496"/>
      <c r="BTG95" s="496"/>
      <c r="BTH95" s="496"/>
      <c r="BTI95" s="496"/>
      <c r="BTJ95" s="496"/>
      <c r="BTK95" s="496"/>
      <c r="BTL95" s="495"/>
      <c r="BTM95" s="496"/>
      <c r="BTN95" s="496"/>
      <c r="BTO95" s="496"/>
      <c r="BTP95" s="496"/>
      <c r="BTQ95" s="496"/>
      <c r="BTR95" s="496"/>
      <c r="BTS95" s="495"/>
      <c r="BTT95" s="496"/>
      <c r="BTU95" s="496"/>
      <c r="BTV95" s="496"/>
      <c r="BTW95" s="496"/>
      <c r="BTX95" s="496"/>
      <c r="BTY95" s="496"/>
      <c r="BTZ95" s="495"/>
      <c r="BUA95" s="496"/>
      <c r="BUB95" s="496"/>
      <c r="BUC95" s="496"/>
      <c r="BUD95" s="496"/>
      <c r="BUE95" s="496"/>
      <c r="BUF95" s="496"/>
      <c r="BUG95" s="495"/>
      <c r="BUH95" s="496"/>
      <c r="BUI95" s="496"/>
      <c r="BUJ95" s="496"/>
      <c r="BUK95" s="496"/>
      <c r="BUL95" s="496"/>
      <c r="BUM95" s="496"/>
      <c r="BUN95" s="495"/>
      <c r="BUO95" s="496"/>
      <c r="BUP95" s="496"/>
      <c r="BUQ95" s="496"/>
      <c r="BUR95" s="496"/>
      <c r="BUS95" s="496"/>
      <c r="BUT95" s="496"/>
      <c r="BUU95" s="495"/>
      <c r="BUV95" s="496"/>
      <c r="BUW95" s="496"/>
      <c r="BUX95" s="496"/>
      <c r="BUY95" s="496"/>
      <c r="BUZ95" s="496"/>
      <c r="BVA95" s="496"/>
      <c r="BVB95" s="495"/>
      <c r="BVC95" s="496"/>
      <c r="BVD95" s="496"/>
      <c r="BVE95" s="496"/>
      <c r="BVF95" s="496"/>
      <c r="BVG95" s="496"/>
      <c r="BVH95" s="496"/>
      <c r="BVI95" s="495"/>
      <c r="BVJ95" s="496"/>
      <c r="BVK95" s="496"/>
      <c r="BVL95" s="496"/>
      <c r="BVM95" s="496"/>
      <c r="BVN95" s="496"/>
      <c r="BVO95" s="496"/>
      <c r="BVP95" s="495"/>
      <c r="BVQ95" s="496"/>
      <c r="BVR95" s="496"/>
      <c r="BVS95" s="496"/>
      <c r="BVT95" s="496"/>
      <c r="BVU95" s="496"/>
      <c r="BVV95" s="496"/>
      <c r="BVW95" s="495"/>
      <c r="BVX95" s="496"/>
      <c r="BVY95" s="496"/>
      <c r="BVZ95" s="496"/>
      <c r="BWA95" s="496"/>
      <c r="BWB95" s="496"/>
      <c r="BWC95" s="496"/>
      <c r="BWD95" s="495"/>
      <c r="BWE95" s="496"/>
      <c r="BWF95" s="496"/>
      <c r="BWG95" s="496"/>
      <c r="BWH95" s="496"/>
      <c r="BWI95" s="496"/>
      <c r="BWJ95" s="496"/>
      <c r="BWK95" s="495"/>
      <c r="BWL95" s="496"/>
      <c r="BWM95" s="496"/>
      <c r="BWN95" s="496"/>
      <c r="BWO95" s="496"/>
      <c r="BWP95" s="496"/>
      <c r="BWQ95" s="496"/>
      <c r="BWR95" s="495"/>
      <c r="BWS95" s="496"/>
      <c r="BWT95" s="496"/>
      <c r="BWU95" s="496"/>
      <c r="BWV95" s="496"/>
      <c r="BWW95" s="496"/>
      <c r="BWX95" s="496"/>
      <c r="BWY95" s="495"/>
      <c r="BWZ95" s="496"/>
      <c r="BXA95" s="496"/>
      <c r="BXB95" s="496"/>
      <c r="BXC95" s="496"/>
      <c r="BXD95" s="496"/>
      <c r="BXE95" s="496"/>
      <c r="BXF95" s="495"/>
      <c r="BXG95" s="496"/>
      <c r="BXH95" s="496"/>
      <c r="BXI95" s="496"/>
      <c r="BXJ95" s="496"/>
      <c r="BXK95" s="496"/>
      <c r="BXL95" s="496"/>
      <c r="BXM95" s="495"/>
      <c r="BXN95" s="496"/>
      <c r="BXO95" s="496"/>
      <c r="BXP95" s="496"/>
      <c r="BXQ95" s="496"/>
      <c r="BXR95" s="496"/>
      <c r="BXS95" s="496"/>
      <c r="BXT95" s="495"/>
      <c r="BXU95" s="496"/>
      <c r="BXV95" s="496"/>
      <c r="BXW95" s="496"/>
      <c r="BXX95" s="496"/>
      <c r="BXY95" s="496"/>
      <c r="BXZ95" s="496"/>
      <c r="BYA95" s="495"/>
      <c r="BYB95" s="496"/>
      <c r="BYC95" s="496"/>
      <c r="BYD95" s="496"/>
      <c r="BYE95" s="496"/>
      <c r="BYF95" s="496"/>
      <c r="BYG95" s="496"/>
      <c r="BYH95" s="495"/>
      <c r="BYI95" s="496"/>
      <c r="BYJ95" s="496"/>
      <c r="BYK95" s="496"/>
      <c r="BYL95" s="496"/>
      <c r="BYM95" s="496"/>
      <c r="BYN95" s="496"/>
      <c r="BYO95" s="495"/>
      <c r="BYP95" s="496"/>
      <c r="BYQ95" s="496"/>
      <c r="BYR95" s="496"/>
      <c r="BYS95" s="496"/>
      <c r="BYT95" s="496"/>
      <c r="BYU95" s="496"/>
      <c r="BYV95" s="495"/>
      <c r="BYW95" s="496"/>
      <c r="BYX95" s="496"/>
      <c r="BYY95" s="496"/>
      <c r="BYZ95" s="496"/>
      <c r="BZA95" s="496"/>
      <c r="BZB95" s="496"/>
      <c r="BZC95" s="495"/>
      <c r="BZD95" s="496"/>
      <c r="BZE95" s="496"/>
      <c r="BZF95" s="496"/>
      <c r="BZG95" s="496"/>
      <c r="BZH95" s="496"/>
      <c r="BZI95" s="496"/>
      <c r="BZJ95" s="495"/>
      <c r="BZK95" s="496"/>
      <c r="BZL95" s="496"/>
      <c r="BZM95" s="496"/>
      <c r="BZN95" s="496"/>
      <c r="BZO95" s="496"/>
      <c r="BZP95" s="496"/>
      <c r="BZQ95" s="495"/>
      <c r="BZR95" s="496"/>
      <c r="BZS95" s="496"/>
      <c r="BZT95" s="496"/>
      <c r="BZU95" s="496"/>
      <c r="BZV95" s="496"/>
      <c r="BZW95" s="496"/>
      <c r="BZX95" s="495"/>
      <c r="BZY95" s="496"/>
      <c r="BZZ95" s="496"/>
      <c r="CAA95" s="496"/>
      <c r="CAB95" s="496"/>
      <c r="CAC95" s="496"/>
      <c r="CAD95" s="496"/>
      <c r="CAE95" s="495"/>
      <c r="CAF95" s="496"/>
      <c r="CAG95" s="496"/>
      <c r="CAH95" s="496"/>
      <c r="CAI95" s="496"/>
      <c r="CAJ95" s="496"/>
      <c r="CAK95" s="496"/>
      <c r="CAL95" s="495"/>
      <c r="CAM95" s="496"/>
      <c r="CAN95" s="496"/>
      <c r="CAO95" s="496"/>
      <c r="CAP95" s="496"/>
      <c r="CAQ95" s="496"/>
      <c r="CAR95" s="496"/>
      <c r="CAS95" s="495"/>
      <c r="CAT95" s="496"/>
      <c r="CAU95" s="496"/>
      <c r="CAV95" s="496"/>
      <c r="CAW95" s="496"/>
      <c r="CAX95" s="496"/>
      <c r="CAY95" s="496"/>
      <c r="CAZ95" s="495"/>
      <c r="CBA95" s="496"/>
      <c r="CBB95" s="496"/>
      <c r="CBC95" s="496"/>
      <c r="CBD95" s="496"/>
      <c r="CBE95" s="496"/>
      <c r="CBF95" s="496"/>
      <c r="CBG95" s="495"/>
      <c r="CBH95" s="496"/>
      <c r="CBI95" s="496"/>
      <c r="CBJ95" s="496"/>
      <c r="CBK95" s="496"/>
      <c r="CBL95" s="496"/>
      <c r="CBM95" s="496"/>
      <c r="CBN95" s="495"/>
      <c r="CBO95" s="496"/>
      <c r="CBP95" s="496"/>
      <c r="CBQ95" s="496"/>
      <c r="CBR95" s="496"/>
      <c r="CBS95" s="496"/>
      <c r="CBT95" s="496"/>
      <c r="CBU95" s="495"/>
      <c r="CBV95" s="496"/>
      <c r="CBW95" s="496"/>
      <c r="CBX95" s="496"/>
      <c r="CBY95" s="496"/>
      <c r="CBZ95" s="496"/>
      <c r="CCA95" s="496"/>
      <c r="CCB95" s="495"/>
      <c r="CCC95" s="496"/>
      <c r="CCD95" s="496"/>
      <c r="CCE95" s="496"/>
      <c r="CCF95" s="496"/>
      <c r="CCG95" s="496"/>
      <c r="CCH95" s="496"/>
      <c r="CCI95" s="495"/>
      <c r="CCJ95" s="496"/>
      <c r="CCK95" s="496"/>
      <c r="CCL95" s="496"/>
      <c r="CCM95" s="496"/>
      <c r="CCN95" s="496"/>
      <c r="CCO95" s="496"/>
      <c r="CCP95" s="495"/>
      <c r="CCQ95" s="496"/>
      <c r="CCR95" s="496"/>
      <c r="CCS95" s="496"/>
      <c r="CCT95" s="496"/>
      <c r="CCU95" s="496"/>
      <c r="CCV95" s="496"/>
      <c r="CCW95" s="495"/>
      <c r="CCX95" s="496"/>
      <c r="CCY95" s="496"/>
      <c r="CCZ95" s="496"/>
      <c r="CDA95" s="496"/>
      <c r="CDB95" s="496"/>
      <c r="CDC95" s="496"/>
      <c r="CDD95" s="495"/>
      <c r="CDE95" s="496"/>
      <c r="CDF95" s="496"/>
      <c r="CDG95" s="496"/>
      <c r="CDH95" s="496"/>
      <c r="CDI95" s="496"/>
      <c r="CDJ95" s="496"/>
      <c r="CDK95" s="495"/>
      <c r="CDL95" s="496"/>
      <c r="CDM95" s="496"/>
      <c r="CDN95" s="496"/>
      <c r="CDO95" s="496"/>
      <c r="CDP95" s="496"/>
      <c r="CDQ95" s="496"/>
      <c r="CDR95" s="495"/>
      <c r="CDS95" s="496"/>
      <c r="CDT95" s="496"/>
      <c r="CDU95" s="496"/>
      <c r="CDV95" s="496"/>
      <c r="CDW95" s="496"/>
      <c r="CDX95" s="496"/>
      <c r="CDY95" s="495"/>
      <c r="CDZ95" s="496"/>
      <c r="CEA95" s="496"/>
      <c r="CEB95" s="496"/>
      <c r="CEC95" s="496"/>
      <c r="CED95" s="496"/>
      <c r="CEE95" s="496"/>
      <c r="CEF95" s="495"/>
      <c r="CEG95" s="496"/>
      <c r="CEH95" s="496"/>
      <c r="CEI95" s="496"/>
      <c r="CEJ95" s="496"/>
      <c r="CEK95" s="496"/>
      <c r="CEL95" s="496"/>
      <c r="CEM95" s="495"/>
      <c r="CEN95" s="496"/>
      <c r="CEO95" s="496"/>
      <c r="CEP95" s="496"/>
      <c r="CEQ95" s="496"/>
      <c r="CER95" s="496"/>
      <c r="CES95" s="496"/>
      <c r="CET95" s="495"/>
      <c r="CEU95" s="496"/>
      <c r="CEV95" s="496"/>
      <c r="CEW95" s="496"/>
      <c r="CEX95" s="496"/>
      <c r="CEY95" s="496"/>
      <c r="CEZ95" s="496"/>
      <c r="CFA95" s="495"/>
      <c r="CFB95" s="496"/>
      <c r="CFC95" s="496"/>
      <c r="CFD95" s="496"/>
      <c r="CFE95" s="496"/>
      <c r="CFF95" s="496"/>
      <c r="CFG95" s="496"/>
      <c r="CFH95" s="495"/>
      <c r="CFI95" s="496"/>
      <c r="CFJ95" s="496"/>
      <c r="CFK95" s="496"/>
      <c r="CFL95" s="496"/>
      <c r="CFM95" s="496"/>
      <c r="CFN95" s="496"/>
      <c r="CFO95" s="495"/>
      <c r="CFP95" s="496"/>
      <c r="CFQ95" s="496"/>
      <c r="CFR95" s="496"/>
      <c r="CFS95" s="496"/>
      <c r="CFT95" s="496"/>
      <c r="CFU95" s="496"/>
      <c r="CFV95" s="495"/>
      <c r="CFW95" s="496"/>
      <c r="CFX95" s="496"/>
      <c r="CFY95" s="496"/>
      <c r="CFZ95" s="496"/>
      <c r="CGA95" s="496"/>
      <c r="CGB95" s="496"/>
      <c r="CGC95" s="495"/>
      <c r="CGD95" s="496"/>
      <c r="CGE95" s="496"/>
      <c r="CGF95" s="496"/>
      <c r="CGG95" s="496"/>
      <c r="CGH95" s="496"/>
      <c r="CGI95" s="496"/>
      <c r="CGJ95" s="495"/>
      <c r="CGK95" s="496"/>
      <c r="CGL95" s="496"/>
      <c r="CGM95" s="496"/>
      <c r="CGN95" s="496"/>
      <c r="CGO95" s="496"/>
      <c r="CGP95" s="496"/>
      <c r="CGQ95" s="495"/>
      <c r="CGR95" s="496"/>
      <c r="CGS95" s="496"/>
      <c r="CGT95" s="496"/>
      <c r="CGU95" s="496"/>
      <c r="CGV95" s="496"/>
      <c r="CGW95" s="496"/>
      <c r="CGX95" s="495"/>
      <c r="CGY95" s="496"/>
      <c r="CGZ95" s="496"/>
      <c r="CHA95" s="496"/>
      <c r="CHB95" s="496"/>
      <c r="CHC95" s="496"/>
      <c r="CHD95" s="496"/>
      <c r="CHE95" s="495"/>
      <c r="CHF95" s="496"/>
      <c r="CHG95" s="496"/>
      <c r="CHH95" s="496"/>
      <c r="CHI95" s="496"/>
      <c r="CHJ95" s="496"/>
      <c r="CHK95" s="496"/>
      <c r="CHL95" s="495"/>
      <c r="CHM95" s="496"/>
      <c r="CHN95" s="496"/>
      <c r="CHO95" s="496"/>
      <c r="CHP95" s="496"/>
      <c r="CHQ95" s="496"/>
      <c r="CHR95" s="496"/>
      <c r="CHS95" s="495"/>
      <c r="CHT95" s="496"/>
      <c r="CHU95" s="496"/>
      <c r="CHV95" s="496"/>
      <c r="CHW95" s="496"/>
      <c r="CHX95" s="496"/>
      <c r="CHY95" s="496"/>
      <c r="CHZ95" s="495"/>
      <c r="CIA95" s="496"/>
      <c r="CIB95" s="496"/>
      <c r="CIC95" s="496"/>
      <c r="CID95" s="496"/>
      <c r="CIE95" s="496"/>
      <c r="CIF95" s="496"/>
      <c r="CIG95" s="495"/>
      <c r="CIH95" s="496"/>
      <c r="CII95" s="496"/>
      <c r="CIJ95" s="496"/>
      <c r="CIK95" s="496"/>
      <c r="CIL95" s="496"/>
      <c r="CIM95" s="496"/>
      <c r="CIN95" s="495"/>
      <c r="CIO95" s="496"/>
      <c r="CIP95" s="496"/>
      <c r="CIQ95" s="496"/>
      <c r="CIR95" s="496"/>
      <c r="CIS95" s="496"/>
      <c r="CIT95" s="496"/>
      <c r="CIU95" s="495"/>
      <c r="CIV95" s="496"/>
      <c r="CIW95" s="496"/>
      <c r="CIX95" s="496"/>
      <c r="CIY95" s="496"/>
      <c r="CIZ95" s="496"/>
      <c r="CJA95" s="496"/>
      <c r="CJB95" s="495"/>
      <c r="CJC95" s="496"/>
      <c r="CJD95" s="496"/>
      <c r="CJE95" s="496"/>
      <c r="CJF95" s="496"/>
      <c r="CJG95" s="496"/>
      <c r="CJH95" s="496"/>
      <c r="CJI95" s="495"/>
      <c r="CJJ95" s="496"/>
      <c r="CJK95" s="496"/>
      <c r="CJL95" s="496"/>
      <c r="CJM95" s="496"/>
      <c r="CJN95" s="496"/>
      <c r="CJO95" s="496"/>
      <c r="CJP95" s="495"/>
      <c r="CJQ95" s="496"/>
      <c r="CJR95" s="496"/>
      <c r="CJS95" s="496"/>
      <c r="CJT95" s="496"/>
      <c r="CJU95" s="496"/>
      <c r="CJV95" s="496"/>
      <c r="CJW95" s="495"/>
      <c r="CJX95" s="496"/>
      <c r="CJY95" s="496"/>
      <c r="CJZ95" s="496"/>
      <c r="CKA95" s="496"/>
      <c r="CKB95" s="496"/>
      <c r="CKC95" s="496"/>
      <c r="CKD95" s="495"/>
      <c r="CKE95" s="496"/>
      <c r="CKF95" s="496"/>
      <c r="CKG95" s="496"/>
      <c r="CKH95" s="496"/>
      <c r="CKI95" s="496"/>
      <c r="CKJ95" s="496"/>
      <c r="CKK95" s="495"/>
      <c r="CKL95" s="496"/>
      <c r="CKM95" s="496"/>
      <c r="CKN95" s="496"/>
      <c r="CKO95" s="496"/>
      <c r="CKP95" s="496"/>
      <c r="CKQ95" s="496"/>
      <c r="CKR95" s="495"/>
      <c r="CKS95" s="496"/>
      <c r="CKT95" s="496"/>
      <c r="CKU95" s="496"/>
      <c r="CKV95" s="496"/>
      <c r="CKW95" s="496"/>
      <c r="CKX95" s="496"/>
      <c r="CKY95" s="495"/>
      <c r="CKZ95" s="496"/>
      <c r="CLA95" s="496"/>
      <c r="CLB95" s="496"/>
      <c r="CLC95" s="496"/>
      <c r="CLD95" s="496"/>
      <c r="CLE95" s="496"/>
      <c r="CLF95" s="495"/>
      <c r="CLG95" s="496"/>
      <c r="CLH95" s="496"/>
      <c r="CLI95" s="496"/>
      <c r="CLJ95" s="496"/>
      <c r="CLK95" s="496"/>
      <c r="CLL95" s="496"/>
      <c r="CLM95" s="495"/>
      <c r="CLN95" s="496"/>
      <c r="CLO95" s="496"/>
      <c r="CLP95" s="496"/>
      <c r="CLQ95" s="496"/>
      <c r="CLR95" s="496"/>
      <c r="CLS95" s="496"/>
      <c r="CLT95" s="495"/>
      <c r="CLU95" s="496"/>
      <c r="CLV95" s="496"/>
      <c r="CLW95" s="496"/>
      <c r="CLX95" s="496"/>
      <c r="CLY95" s="496"/>
      <c r="CLZ95" s="496"/>
      <c r="CMA95" s="495"/>
      <c r="CMB95" s="496"/>
      <c r="CMC95" s="496"/>
      <c r="CMD95" s="496"/>
      <c r="CME95" s="496"/>
      <c r="CMF95" s="496"/>
      <c r="CMG95" s="496"/>
      <c r="CMH95" s="495"/>
      <c r="CMI95" s="496"/>
      <c r="CMJ95" s="496"/>
      <c r="CMK95" s="496"/>
      <c r="CML95" s="496"/>
      <c r="CMM95" s="496"/>
      <c r="CMN95" s="496"/>
      <c r="CMO95" s="495"/>
      <c r="CMP95" s="496"/>
      <c r="CMQ95" s="496"/>
      <c r="CMR95" s="496"/>
      <c r="CMS95" s="496"/>
      <c r="CMT95" s="496"/>
      <c r="CMU95" s="496"/>
      <c r="CMV95" s="495"/>
      <c r="CMW95" s="496"/>
      <c r="CMX95" s="496"/>
      <c r="CMY95" s="496"/>
      <c r="CMZ95" s="496"/>
      <c r="CNA95" s="496"/>
      <c r="CNB95" s="496"/>
      <c r="CNC95" s="495"/>
      <c r="CND95" s="496"/>
      <c r="CNE95" s="496"/>
      <c r="CNF95" s="496"/>
      <c r="CNG95" s="496"/>
      <c r="CNH95" s="496"/>
      <c r="CNI95" s="496"/>
      <c r="CNJ95" s="495"/>
      <c r="CNK95" s="496"/>
      <c r="CNL95" s="496"/>
      <c r="CNM95" s="496"/>
      <c r="CNN95" s="496"/>
      <c r="CNO95" s="496"/>
      <c r="CNP95" s="496"/>
      <c r="CNQ95" s="495"/>
      <c r="CNR95" s="496"/>
      <c r="CNS95" s="496"/>
      <c r="CNT95" s="496"/>
      <c r="CNU95" s="496"/>
      <c r="CNV95" s="496"/>
      <c r="CNW95" s="496"/>
      <c r="CNX95" s="495"/>
      <c r="CNY95" s="496"/>
      <c r="CNZ95" s="496"/>
      <c r="COA95" s="496"/>
      <c r="COB95" s="496"/>
      <c r="COC95" s="496"/>
      <c r="COD95" s="496"/>
      <c r="COE95" s="495"/>
      <c r="COF95" s="496"/>
      <c r="COG95" s="496"/>
      <c r="COH95" s="496"/>
      <c r="COI95" s="496"/>
      <c r="COJ95" s="496"/>
      <c r="COK95" s="496"/>
      <c r="COL95" s="495"/>
      <c r="COM95" s="496"/>
      <c r="CON95" s="496"/>
      <c r="COO95" s="496"/>
      <c r="COP95" s="496"/>
      <c r="COQ95" s="496"/>
      <c r="COR95" s="496"/>
      <c r="COS95" s="495"/>
      <c r="COT95" s="496"/>
      <c r="COU95" s="496"/>
      <c r="COV95" s="496"/>
      <c r="COW95" s="496"/>
      <c r="COX95" s="496"/>
      <c r="COY95" s="496"/>
      <c r="COZ95" s="495"/>
      <c r="CPA95" s="496"/>
      <c r="CPB95" s="496"/>
      <c r="CPC95" s="496"/>
      <c r="CPD95" s="496"/>
      <c r="CPE95" s="496"/>
      <c r="CPF95" s="496"/>
      <c r="CPG95" s="495"/>
      <c r="CPH95" s="496"/>
      <c r="CPI95" s="496"/>
      <c r="CPJ95" s="496"/>
      <c r="CPK95" s="496"/>
      <c r="CPL95" s="496"/>
      <c r="CPM95" s="496"/>
      <c r="CPN95" s="495"/>
      <c r="CPO95" s="496"/>
      <c r="CPP95" s="496"/>
      <c r="CPQ95" s="496"/>
      <c r="CPR95" s="496"/>
      <c r="CPS95" s="496"/>
      <c r="CPT95" s="496"/>
      <c r="CPU95" s="495"/>
      <c r="CPV95" s="496"/>
      <c r="CPW95" s="496"/>
      <c r="CPX95" s="496"/>
      <c r="CPY95" s="496"/>
      <c r="CPZ95" s="496"/>
      <c r="CQA95" s="496"/>
      <c r="CQB95" s="495"/>
      <c r="CQC95" s="496"/>
      <c r="CQD95" s="496"/>
      <c r="CQE95" s="496"/>
      <c r="CQF95" s="496"/>
      <c r="CQG95" s="496"/>
      <c r="CQH95" s="496"/>
      <c r="CQI95" s="495"/>
      <c r="CQJ95" s="496"/>
      <c r="CQK95" s="496"/>
      <c r="CQL95" s="496"/>
      <c r="CQM95" s="496"/>
      <c r="CQN95" s="496"/>
      <c r="CQO95" s="496"/>
      <c r="CQP95" s="495"/>
      <c r="CQQ95" s="496"/>
      <c r="CQR95" s="496"/>
      <c r="CQS95" s="496"/>
      <c r="CQT95" s="496"/>
      <c r="CQU95" s="496"/>
      <c r="CQV95" s="496"/>
      <c r="CQW95" s="495"/>
      <c r="CQX95" s="496"/>
      <c r="CQY95" s="496"/>
      <c r="CQZ95" s="496"/>
      <c r="CRA95" s="496"/>
      <c r="CRB95" s="496"/>
      <c r="CRC95" s="496"/>
      <c r="CRD95" s="495"/>
      <c r="CRE95" s="496"/>
      <c r="CRF95" s="496"/>
      <c r="CRG95" s="496"/>
      <c r="CRH95" s="496"/>
      <c r="CRI95" s="496"/>
      <c r="CRJ95" s="496"/>
      <c r="CRK95" s="495"/>
      <c r="CRL95" s="496"/>
      <c r="CRM95" s="496"/>
      <c r="CRN95" s="496"/>
      <c r="CRO95" s="496"/>
      <c r="CRP95" s="496"/>
      <c r="CRQ95" s="496"/>
      <c r="CRR95" s="495"/>
      <c r="CRS95" s="496"/>
      <c r="CRT95" s="496"/>
      <c r="CRU95" s="496"/>
      <c r="CRV95" s="496"/>
      <c r="CRW95" s="496"/>
      <c r="CRX95" s="496"/>
      <c r="CRY95" s="495"/>
      <c r="CRZ95" s="496"/>
      <c r="CSA95" s="496"/>
      <c r="CSB95" s="496"/>
      <c r="CSC95" s="496"/>
      <c r="CSD95" s="496"/>
      <c r="CSE95" s="496"/>
      <c r="CSF95" s="495"/>
      <c r="CSG95" s="496"/>
      <c r="CSH95" s="496"/>
      <c r="CSI95" s="496"/>
      <c r="CSJ95" s="496"/>
      <c r="CSK95" s="496"/>
      <c r="CSL95" s="496"/>
      <c r="CSM95" s="495"/>
      <c r="CSN95" s="496"/>
      <c r="CSO95" s="496"/>
      <c r="CSP95" s="496"/>
      <c r="CSQ95" s="496"/>
      <c r="CSR95" s="496"/>
      <c r="CSS95" s="496"/>
      <c r="CST95" s="495"/>
      <c r="CSU95" s="496"/>
      <c r="CSV95" s="496"/>
      <c r="CSW95" s="496"/>
      <c r="CSX95" s="496"/>
      <c r="CSY95" s="496"/>
      <c r="CSZ95" s="496"/>
      <c r="CTA95" s="495"/>
      <c r="CTB95" s="496"/>
      <c r="CTC95" s="496"/>
      <c r="CTD95" s="496"/>
      <c r="CTE95" s="496"/>
      <c r="CTF95" s="496"/>
      <c r="CTG95" s="496"/>
      <c r="CTH95" s="495"/>
      <c r="CTI95" s="496"/>
      <c r="CTJ95" s="496"/>
      <c r="CTK95" s="496"/>
      <c r="CTL95" s="496"/>
      <c r="CTM95" s="496"/>
      <c r="CTN95" s="496"/>
      <c r="CTO95" s="495"/>
      <c r="CTP95" s="496"/>
      <c r="CTQ95" s="496"/>
      <c r="CTR95" s="496"/>
      <c r="CTS95" s="496"/>
      <c r="CTT95" s="496"/>
      <c r="CTU95" s="496"/>
      <c r="CTV95" s="495"/>
      <c r="CTW95" s="496"/>
      <c r="CTX95" s="496"/>
      <c r="CTY95" s="496"/>
      <c r="CTZ95" s="496"/>
      <c r="CUA95" s="496"/>
      <c r="CUB95" s="496"/>
      <c r="CUC95" s="495"/>
      <c r="CUD95" s="496"/>
      <c r="CUE95" s="496"/>
      <c r="CUF95" s="496"/>
      <c r="CUG95" s="496"/>
      <c r="CUH95" s="496"/>
      <c r="CUI95" s="496"/>
      <c r="CUJ95" s="495"/>
      <c r="CUK95" s="496"/>
      <c r="CUL95" s="496"/>
      <c r="CUM95" s="496"/>
      <c r="CUN95" s="496"/>
      <c r="CUO95" s="496"/>
      <c r="CUP95" s="496"/>
      <c r="CUQ95" s="495"/>
      <c r="CUR95" s="496"/>
      <c r="CUS95" s="496"/>
      <c r="CUT95" s="496"/>
      <c r="CUU95" s="496"/>
      <c r="CUV95" s="496"/>
      <c r="CUW95" s="496"/>
      <c r="CUX95" s="495"/>
      <c r="CUY95" s="496"/>
      <c r="CUZ95" s="496"/>
      <c r="CVA95" s="496"/>
      <c r="CVB95" s="496"/>
      <c r="CVC95" s="496"/>
      <c r="CVD95" s="496"/>
      <c r="CVE95" s="495"/>
      <c r="CVF95" s="496"/>
      <c r="CVG95" s="496"/>
      <c r="CVH95" s="496"/>
      <c r="CVI95" s="496"/>
      <c r="CVJ95" s="496"/>
      <c r="CVK95" s="496"/>
      <c r="CVL95" s="495"/>
      <c r="CVM95" s="496"/>
      <c r="CVN95" s="496"/>
      <c r="CVO95" s="496"/>
      <c r="CVP95" s="496"/>
      <c r="CVQ95" s="496"/>
      <c r="CVR95" s="496"/>
      <c r="CVS95" s="495"/>
      <c r="CVT95" s="496"/>
      <c r="CVU95" s="496"/>
      <c r="CVV95" s="496"/>
      <c r="CVW95" s="496"/>
      <c r="CVX95" s="496"/>
      <c r="CVY95" s="496"/>
      <c r="CVZ95" s="495"/>
      <c r="CWA95" s="496"/>
      <c r="CWB95" s="496"/>
      <c r="CWC95" s="496"/>
      <c r="CWD95" s="496"/>
      <c r="CWE95" s="496"/>
      <c r="CWF95" s="496"/>
      <c r="CWG95" s="495"/>
      <c r="CWH95" s="496"/>
      <c r="CWI95" s="496"/>
      <c r="CWJ95" s="496"/>
      <c r="CWK95" s="496"/>
      <c r="CWL95" s="496"/>
      <c r="CWM95" s="496"/>
      <c r="CWN95" s="495"/>
      <c r="CWO95" s="496"/>
      <c r="CWP95" s="496"/>
      <c r="CWQ95" s="496"/>
      <c r="CWR95" s="496"/>
      <c r="CWS95" s="496"/>
      <c r="CWT95" s="496"/>
      <c r="CWU95" s="495"/>
      <c r="CWV95" s="496"/>
      <c r="CWW95" s="496"/>
      <c r="CWX95" s="496"/>
      <c r="CWY95" s="496"/>
      <c r="CWZ95" s="496"/>
      <c r="CXA95" s="496"/>
      <c r="CXB95" s="495"/>
      <c r="CXC95" s="496"/>
      <c r="CXD95" s="496"/>
      <c r="CXE95" s="496"/>
      <c r="CXF95" s="496"/>
      <c r="CXG95" s="496"/>
      <c r="CXH95" s="496"/>
      <c r="CXI95" s="495"/>
      <c r="CXJ95" s="496"/>
      <c r="CXK95" s="496"/>
      <c r="CXL95" s="496"/>
      <c r="CXM95" s="496"/>
      <c r="CXN95" s="496"/>
      <c r="CXO95" s="496"/>
      <c r="CXP95" s="495"/>
      <c r="CXQ95" s="496"/>
      <c r="CXR95" s="496"/>
      <c r="CXS95" s="496"/>
      <c r="CXT95" s="496"/>
      <c r="CXU95" s="496"/>
      <c r="CXV95" s="496"/>
      <c r="CXW95" s="495"/>
      <c r="CXX95" s="496"/>
      <c r="CXY95" s="496"/>
      <c r="CXZ95" s="496"/>
      <c r="CYA95" s="496"/>
      <c r="CYB95" s="496"/>
      <c r="CYC95" s="496"/>
      <c r="CYD95" s="495"/>
      <c r="CYE95" s="496"/>
      <c r="CYF95" s="496"/>
      <c r="CYG95" s="496"/>
      <c r="CYH95" s="496"/>
      <c r="CYI95" s="496"/>
      <c r="CYJ95" s="496"/>
      <c r="CYK95" s="495"/>
      <c r="CYL95" s="496"/>
      <c r="CYM95" s="496"/>
      <c r="CYN95" s="496"/>
      <c r="CYO95" s="496"/>
      <c r="CYP95" s="496"/>
      <c r="CYQ95" s="496"/>
      <c r="CYR95" s="495"/>
      <c r="CYS95" s="496"/>
      <c r="CYT95" s="496"/>
      <c r="CYU95" s="496"/>
      <c r="CYV95" s="496"/>
      <c r="CYW95" s="496"/>
      <c r="CYX95" s="496"/>
      <c r="CYY95" s="495"/>
      <c r="CYZ95" s="496"/>
      <c r="CZA95" s="496"/>
      <c r="CZB95" s="496"/>
      <c r="CZC95" s="496"/>
      <c r="CZD95" s="496"/>
      <c r="CZE95" s="496"/>
      <c r="CZF95" s="495"/>
      <c r="CZG95" s="496"/>
      <c r="CZH95" s="496"/>
      <c r="CZI95" s="496"/>
      <c r="CZJ95" s="496"/>
      <c r="CZK95" s="496"/>
      <c r="CZL95" s="496"/>
      <c r="CZM95" s="495"/>
      <c r="CZN95" s="496"/>
      <c r="CZO95" s="496"/>
      <c r="CZP95" s="496"/>
      <c r="CZQ95" s="496"/>
      <c r="CZR95" s="496"/>
      <c r="CZS95" s="496"/>
      <c r="CZT95" s="495"/>
      <c r="CZU95" s="496"/>
      <c r="CZV95" s="496"/>
      <c r="CZW95" s="496"/>
      <c r="CZX95" s="496"/>
      <c r="CZY95" s="496"/>
      <c r="CZZ95" s="496"/>
      <c r="DAA95" s="495"/>
      <c r="DAB95" s="496"/>
      <c r="DAC95" s="496"/>
      <c r="DAD95" s="496"/>
      <c r="DAE95" s="496"/>
      <c r="DAF95" s="496"/>
      <c r="DAG95" s="496"/>
      <c r="DAH95" s="495"/>
      <c r="DAI95" s="496"/>
      <c r="DAJ95" s="496"/>
      <c r="DAK95" s="496"/>
      <c r="DAL95" s="496"/>
      <c r="DAM95" s="496"/>
      <c r="DAN95" s="496"/>
      <c r="DAO95" s="495"/>
      <c r="DAP95" s="496"/>
      <c r="DAQ95" s="496"/>
      <c r="DAR95" s="496"/>
      <c r="DAS95" s="496"/>
      <c r="DAT95" s="496"/>
      <c r="DAU95" s="496"/>
      <c r="DAV95" s="495"/>
      <c r="DAW95" s="496"/>
      <c r="DAX95" s="496"/>
      <c r="DAY95" s="496"/>
      <c r="DAZ95" s="496"/>
      <c r="DBA95" s="496"/>
      <c r="DBB95" s="496"/>
      <c r="DBC95" s="495"/>
      <c r="DBD95" s="496"/>
      <c r="DBE95" s="496"/>
      <c r="DBF95" s="496"/>
      <c r="DBG95" s="496"/>
      <c r="DBH95" s="496"/>
      <c r="DBI95" s="496"/>
      <c r="DBJ95" s="495"/>
      <c r="DBK95" s="496"/>
      <c r="DBL95" s="496"/>
      <c r="DBM95" s="496"/>
      <c r="DBN95" s="496"/>
      <c r="DBO95" s="496"/>
      <c r="DBP95" s="496"/>
      <c r="DBQ95" s="495"/>
      <c r="DBR95" s="496"/>
      <c r="DBS95" s="496"/>
      <c r="DBT95" s="496"/>
      <c r="DBU95" s="496"/>
      <c r="DBV95" s="496"/>
      <c r="DBW95" s="496"/>
      <c r="DBX95" s="495"/>
      <c r="DBY95" s="496"/>
      <c r="DBZ95" s="496"/>
      <c r="DCA95" s="496"/>
      <c r="DCB95" s="496"/>
      <c r="DCC95" s="496"/>
      <c r="DCD95" s="496"/>
      <c r="DCE95" s="495"/>
      <c r="DCF95" s="496"/>
      <c r="DCG95" s="496"/>
      <c r="DCH95" s="496"/>
      <c r="DCI95" s="496"/>
      <c r="DCJ95" s="496"/>
      <c r="DCK95" s="496"/>
      <c r="DCL95" s="495"/>
      <c r="DCM95" s="496"/>
      <c r="DCN95" s="496"/>
      <c r="DCO95" s="496"/>
      <c r="DCP95" s="496"/>
      <c r="DCQ95" s="496"/>
      <c r="DCR95" s="496"/>
      <c r="DCS95" s="495"/>
      <c r="DCT95" s="496"/>
      <c r="DCU95" s="496"/>
      <c r="DCV95" s="496"/>
      <c r="DCW95" s="496"/>
      <c r="DCX95" s="496"/>
      <c r="DCY95" s="496"/>
      <c r="DCZ95" s="495"/>
      <c r="DDA95" s="496"/>
      <c r="DDB95" s="496"/>
      <c r="DDC95" s="496"/>
      <c r="DDD95" s="496"/>
      <c r="DDE95" s="496"/>
      <c r="DDF95" s="496"/>
      <c r="DDG95" s="495"/>
      <c r="DDH95" s="496"/>
      <c r="DDI95" s="496"/>
      <c r="DDJ95" s="496"/>
      <c r="DDK95" s="496"/>
      <c r="DDL95" s="496"/>
      <c r="DDM95" s="496"/>
      <c r="DDN95" s="495"/>
      <c r="DDO95" s="496"/>
      <c r="DDP95" s="496"/>
      <c r="DDQ95" s="496"/>
      <c r="DDR95" s="496"/>
      <c r="DDS95" s="496"/>
      <c r="DDT95" s="496"/>
      <c r="DDU95" s="495"/>
      <c r="DDV95" s="496"/>
      <c r="DDW95" s="496"/>
      <c r="DDX95" s="496"/>
      <c r="DDY95" s="496"/>
      <c r="DDZ95" s="496"/>
      <c r="DEA95" s="496"/>
      <c r="DEB95" s="495"/>
      <c r="DEC95" s="496"/>
      <c r="DED95" s="496"/>
      <c r="DEE95" s="496"/>
      <c r="DEF95" s="496"/>
      <c r="DEG95" s="496"/>
      <c r="DEH95" s="496"/>
      <c r="DEI95" s="495"/>
      <c r="DEJ95" s="496"/>
      <c r="DEK95" s="496"/>
      <c r="DEL95" s="496"/>
      <c r="DEM95" s="496"/>
      <c r="DEN95" s="496"/>
      <c r="DEO95" s="496"/>
      <c r="DEP95" s="495"/>
      <c r="DEQ95" s="496"/>
      <c r="DER95" s="496"/>
      <c r="DES95" s="496"/>
      <c r="DET95" s="496"/>
      <c r="DEU95" s="496"/>
      <c r="DEV95" s="496"/>
      <c r="DEW95" s="495"/>
      <c r="DEX95" s="496"/>
      <c r="DEY95" s="496"/>
      <c r="DEZ95" s="496"/>
      <c r="DFA95" s="496"/>
      <c r="DFB95" s="496"/>
      <c r="DFC95" s="496"/>
      <c r="DFD95" s="495"/>
      <c r="DFE95" s="496"/>
      <c r="DFF95" s="496"/>
      <c r="DFG95" s="496"/>
      <c r="DFH95" s="496"/>
      <c r="DFI95" s="496"/>
      <c r="DFJ95" s="496"/>
      <c r="DFK95" s="495"/>
      <c r="DFL95" s="496"/>
      <c r="DFM95" s="496"/>
      <c r="DFN95" s="496"/>
      <c r="DFO95" s="496"/>
      <c r="DFP95" s="496"/>
      <c r="DFQ95" s="496"/>
      <c r="DFR95" s="495"/>
      <c r="DFS95" s="496"/>
      <c r="DFT95" s="496"/>
      <c r="DFU95" s="496"/>
      <c r="DFV95" s="496"/>
      <c r="DFW95" s="496"/>
      <c r="DFX95" s="496"/>
      <c r="DFY95" s="495"/>
      <c r="DFZ95" s="496"/>
      <c r="DGA95" s="496"/>
      <c r="DGB95" s="496"/>
      <c r="DGC95" s="496"/>
      <c r="DGD95" s="496"/>
      <c r="DGE95" s="496"/>
      <c r="DGF95" s="495"/>
      <c r="DGG95" s="496"/>
      <c r="DGH95" s="496"/>
      <c r="DGI95" s="496"/>
      <c r="DGJ95" s="496"/>
      <c r="DGK95" s="496"/>
      <c r="DGL95" s="496"/>
      <c r="DGM95" s="495"/>
      <c r="DGN95" s="496"/>
      <c r="DGO95" s="496"/>
      <c r="DGP95" s="496"/>
      <c r="DGQ95" s="496"/>
      <c r="DGR95" s="496"/>
      <c r="DGS95" s="496"/>
      <c r="DGT95" s="495"/>
      <c r="DGU95" s="496"/>
      <c r="DGV95" s="496"/>
      <c r="DGW95" s="496"/>
      <c r="DGX95" s="496"/>
      <c r="DGY95" s="496"/>
      <c r="DGZ95" s="496"/>
      <c r="DHA95" s="495"/>
      <c r="DHB95" s="496"/>
      <c r="DHC95" s="496"/>
      <c r="DHD95" s="496"/>
      <c r="DHE95" s="496"/>
      <c r="DHF95" s="496"/>
      <c r="DHG95" s="496"/>
      <c r="DHH95" s="495"/>
      <c r="DHI95" s="496"/>
      <c r="DHJ95" s="496"/>
      <c r="DHK95" s="496"/>
      <c r="DHL95" s="496"/>
      <c r="DHM95" s="496"/>
      <c r="DHN95" s="496"/>
      <c r="DHO95" s="495"/>
      <c r="DHP95" s="496"/>
      <c r="DHQ95" s="496"/>
      <c r="DHR95" s="496"/>
      <c r="DHS95" s="496"/>
      <c r="DHT95" s="496"/>
      <c r="DHU95" s="496"/>
      <c r="DHV95" s="495"/>
      <c r="DHW95" s="496"/>
      <c r="DHX95" s="496"/>
      <c r="DHY95" s="496"/>
      <c r="DHZ95" s="496"/>
      <c r="DIA95" s="496"/>
      <c r="DIB95" s="496"/>
      <c r="DIC95" s="495"/>
      <c r="DID95" s="496"/>
      <c r="DIE95" s="496"/>
      <c r="DIF95" s="496"/>
      <c r="DIG95" s="496"/>
      <c r="DIH95" s="496"/>
      <c r="DII95" s="496"/>
      <c r="DIJ95" s="495"/>
      <c r="DIK95" s="496"/>
      <c r="DIL95" s="496"/>
      <c r="DIM95" s="496"/>
      <c r="DIN95" s="496"/>
      <c r="DIO95" s="496"/>
      <c r="DIP95" s="496"/>
      <c r="DIQ95" s="495"/>
      <c r="DIR95" s="496"/>
      <c r="DIS95" s="496"/>
      <c r="DIT95" s="496"/>
      <c r="DIU95" s="496"/>
      <c r="DIV95" s="496"/>
      <c r="DIW95" s="496"/>
      <c r="DIX95" s="495"/>
      <c r="DIY95" s="496"/>
      <c r="DIZ95" s="496"/>
      <c r="DJA95" s="496"/>
      <c r="DJB95" s="496"/>
      <c r="DJC95" s="496"/>
      <c r="DJD95" s="496"/>
      <c r="DJE95" s="495"/>
      <c r="DJF95" s="496"/>
      <c r="DJG95" s="496"/>
      <c r="DJH95" s="496"/>
      <c r="DJI95" s="496"/>
      <c r="DJJ95" s="496"/>
      <c r="DJK95" s="496"/>
      <c r="DJL95" s="495"/>
      <c r="DJM95" s="496"/>
      <c r="DJN95" s="496"/>
      <c r="DJO95" s="496"/>
      <c r="DJP95" s="496"/>
      <c r="DJQ95" s="496"/>
      <c r="DJR95" s="496"/>
      <c r="DJS95" s="495"/>
      <c r="DJT95" s="496"/>
      <c r="DJU95" s="496"/>
      <c r="DJV95" s="496"/>
      <c r="DJW95" s="496"/>
      <c r="DJX95" s="496"/>
      <c r="DJY95" s="496"/>
      <c r="DJZ95" s="495"/>
      <c r="DKA95" s="496"/>
      <c r="DKB95" s="496"/>
      <c r="DKC95" s="496"/>
      <c r="DKD95" s="496"/>
      <c r="DKE95" s="496"/>
      <c r="DKF95" s="496"/>
      <c r="DKG95" s="495"/>
      <c r="DKH95" s="496"/>
      <c r="DKI95" s="496"/>
      <c r="DKJ95" s="496"/>
      <c r="DKK95" s="496"/>
      <c r="DKL95" s="496"/>
      <c r="DKM95" s="496"/>
      <c r="DKN95" s="495"/>
      <c r="DKO95" s="496"/>
      <c r="DKP95" s="496"/>
      <c r="DKQ95" s="496"/>
      <c r="DKR95" s="496"/>
      <c r="DKS95" s="496"/>
      <c r="DKT95" s="496"/>
      <c r="DKU95" s="495"/>
      <c r="DKV95" s="496"/>
      <c r="DKW95" s="496"/>
      <c r="DKX95" s="496"/>
      <c r="DKY95" s="496"/>
      <c r="DKZ95" s="496"/>
      <c r="DLA95" s="496"/>
      <c r="DLB95" s="495"/>
      <c r="DLC95" s="496"/>
      <c r="DLD95" s="496"/>
      <c r="DLE95" s="496"/>
      <c r="DLF95" s="496"/>
      <c r="DLG95" s="496"/>
      <c r="DLH95" s="496"/>
      <c r="DLI95" s="495"/>
      <c r="DLJ95" s="496"/>
      <c r="DLK95" s="496"/>
      <c r="DLL95" s="496"/>
      <c r="DLM95" s="496"/>
      <c r="DLN95" s="496"/>
      <c r="DLO95" s="496"/>
      <c r="DLP95" s="495"/>
      <c r="DLQ95" s="496"/>
      <c r="DLR95" s="496"/>
      <c r="DLS95" s="496"/>
      <c r="DLT95" s="496"/>
      <c r="DLU95" s="496"/>
      <c r="DLV95" s="496"/>
      <c r="DLW95" s="495"/>
      <c r="DLX95" s="496"/>
      <c r="DLY95" s="496"/>
      <c r="DLZ95" s="496"/>
      <c r="DMA95" s="496"/>
      <c r="DMB95" s="496"/>
      <c r="DMC95" s="496"/>
      <c r="DMD95" s="495"/>
      <c r="DME95" s="496"/>
      <c r="DMF95" s="496"/>
      <c r="DMG95" s="496"/>
      <c r="DMH95" s="496"/>
      <c r="DMI95" s="496"/>
      <c r="DMJ95" s="496"/>
      <c r="DMK95" s="495"/>
      <c r="DML95" s="496"/>
      <c r="DMM95" s="496"/>
      <c r="DMN95" s="496"/>
      <c r="DMO95" s="496"/>
      <c r="DMP95" s="496"/>
      <c r="DMQ95" s="496"/>
      <c r="DMR95" s="495"/>
      <c r="DMS95" s="496"/>
      <c r="DMT95" s="496"/>
      <c r="DMU95" s="496"/>
      <c r="DMV95" s="496"/>
      <c r="DMW95" s="496"/>
      <c r="DMX95" s="496"/>
      <c r="DMY95" s="495"/>
      <c r="DMZ95" s="496"/>
      <c r="DNA95" s="496"/>
      <c r="DNB95" s="496"/>
      <c r="DNC95" s="496"/>
      <c r="DND95" s="496"/>
      <c r="DNE95" s="496"/>
      <c r="DNF95" s="495"/>
      <c r="DNG95" s="496"/>
      <c r="DNH95" s="496"/>
      <c r="DNI95" s="496"/>
      <c r="DNJ95" s="496"/>
      <c r="DNK95" s="496"/>
      <c r="DNL95" s="496"/>
      <c r="DNM95" s="495"/>
      <c r="DNN95" s="496"/>
      <c r="DNO95" s="496"/>
      <c r="DNP95" s="496"/>
      <c r="DNQ95" s="496"/>
      <c r="DNR95" s="496"/>
      <c r="DNS95" s="496"/>
      <c r="DNT95" s="495"/>
      <c r="DNU95" s="496"/>
      <c r="DNV95" s="496"/>
      <c r="DNW95" s="496"/>
      <c r="DNX95" s="496"/>
      <c r="DNY95" s="496"/>
      <c r="DNZ95" s="496"/>
      <c r="DOA95" s="495"/>
      <c r="DOB95" s="496"/>
      <c r="DOC95" s="496"/>
      <c r="DOD95" s="496"/>
      <c r="DOE95" s="496"/>
      <c r="DOF95" s="496"/>
      <c r="DOG95" s="496"/>
      <c r="DOH95" s="495"/>
      <c r="DOI95" s="496"/>
      <c r="DOJ95" s="496"/>
      <c r="DOK95" s="496"/>
      <c r="DOL95" s="496"/>
      <c r="DOM95" s="496"/>
      <c r="DON95" s="496"/>
      <c r="DOO95" s="495"/>
      <c r="DOP95" s="496"/>
      <c r="DOQ95" s="496"/>
      <c r="DOR95" s="496"/>
      <c r="DOS95" s="496"/>
      <c r="DOT95" s="496"/>
      <c r="DOU95" s="496"/>
      <c r="DOV95" s="495"/>
      <c r="DOW95" s="496"/>
      <c r="DOX95" s="496"/>
      <c r="DOY95" s="496"/>
      <c r="DOZ95" s="496"/>
      <c r="DPA95" s="496"/>
      <c r="DPB95" s="496"/>
      <c r="DPC95" s="495"/>
      <c r="DPD95" s="496"/>
      <c r="DPE95" s="496"/>
      <c r="DPF95" s="496"/>
      <c r="DPG95" s="496"/>
      <c r="DPH95" s="496"/>
      <c r="DPI95" s="496"/>
      <c r="DPJ95" s="495"/>
      <c r="DPK95" s="496"/>
      <c r="DPL95" s="496"/>
      <c r="DPM95" s="496"/>
      <c r="DPN95" s="496"/>
      <c r="DPO95" s="496"/>
      <c r="DPP95" s="496"/>
      <c r="DPQ95" s="495"/>
      <c r="DPR95" s="496"/>
      <c r="DPS95" s="496"/>
      <c r="DPT95" s="496"/>
      <c r="DPU95" s="496"/>
      <c r="DPV95" s="496"/>
      <c r="DPW95" s="496"/>
      <c r="DPX95" s="495"/>
      <c r="DPY95" s="496"/>
      <c r="DPZ95" s="496"/>
      <c r="DQA95" s="496"/>
      <c r="DQB95" s="496"/>
      <c r="DQC95" s="496"/>
      <c r="DQD95" s="496"/>
      <c r="DQE95" s="495"/>
      <c r="DQF95" s="496"/>
      <c r="DQG95" s="496"/>
      <c r="DQH95" s="496"/>
      <c r="DQI95" s="496"/>
      <c r="DQJ95" s="496"/>
      <c r="DQK95" s="496"/>
      <c r="DQL95" s="495"/>
      <c r="DQM95" s="496"/>
      <c r="DQN95" s="496"/>
      <c r="DQO95" s="496"/>
      <c r="DQP95" s="496"/>
      <c r="DQQ95" s="496"/>
      <c r="DQR95" s="496"/>
      <c r="DQS95" s="495"/>
      <c r="DQT95" s="496"/>
      <c r="DQU95" s="496"/>
      <c r="DQV95" s="496"/>
      <c r="DQW95" s="496"/>
      <c r="DQX95" s="496"/>
      <c r="DQY95" s="496"/>
      <c r="DQZ95" s="495"/>
      <c r="DRA95" s="496"/>
      <c r="DRB95" s="496"/>
      <c r="DRC95" s="496"/>
      <c r="DRD95" s="496"/>
      <c r="DRE95" s="496"/>
      <c r="DRF95" s="496"/>
      <c r="DRG95" s="495"/>
      <c r="DRH95" s="496"/>
      <c r="DRI95" s="496"/>
      <c r="DRJ95" s="496"/>
      <c r="DRK95" s="496"/>
      <c r="DRL95" s="496"/>
      <c r="DRM95" s="496"/>
      <c r="DRN95" s="495"/>
      <c r="DRO95" s="496"/>
      <c r="DRP95" s="496"/>
      <c r="DRQ95" s="496"/>
      <c r="DRR95" s="496"/>
      <c r="DRS95" s="496"/>
      <c r="DRT95" s="496"/>
      <c r="DRU95" s="495"/>
      <c r="DRV95" s="496"/>
      <c r="DRW95" s="496"/>
      <c r="DRX95" s="496"/>
      <c r="DRY95" s="496"/>
      <c r="DRZ95" s="496"/>
      <c r="DSA95" s="496"/>
      <c r="DSB95" s="495"/>
      <c r="DSC95" s="496"/>
      <c r="DSD95" s="496"/>
      <c r="DSE95" s="496"/>
      <c r="DSF95" s="496"/>
      <c r="DSG95" s="496"/>
      <c r="DSH95" s="496"/>
      <c r="DSI95" s="495"/>
      <c r="DSJ95" s="496"/>
      <c r="DSK95" s="496"/>
      <c r="DSL95" s="496"/>
      <c r="DSM95" s="496"/>
      <c r="DSN95" s="496"/>
      <c r="DSO95" s="496"/>
      <c r="DSP95" s="495"/>
      <c r="DSQ95" s="496"/>
      <c r="DSR95" s="496"/>
      <c r="DSS95" s="496"/>
      <c r="DST95" s="496"/>
      <c r="DSU95" s="496"/>
      <c r="DSV95" s="496"/>
      <c r="DSW95" s="495"/>
      <c r="DSX95" s="496"/>
      <c r="DSY95" s="496"/>
      <c r="DSZ95" s="496"/>
      <c r="DTA95" s="496"/>
      <c r="DTB95" s="496"/>
      <c r="DTC95" s="496"/>
      <c r="DTD95" s="495"/>
      <c r="DTE95" s="496"/>
      <c r="DTF95" s="496"/>
      <c r="DTG95" s="496"/>
      <c r="DTH95" s="496"/>
      <c r="DTI95" s="496"/>
      <c r="DTJ95" s="496"/>
      <c r="DTK95" s="495"/>
      <c r="DTL95" s="496"/>
      <c r="DTM95" s="496"/>
      <c r="DTN95" s="496"/>
      <c r="DTO95" s="496"/>
      <c r="DTP95" s="496"/>
      <c r="DTQ95" s="496"/>
      <c r="DTR95" s="495"/>
      <c r="DTS95" s="496"/>
      <c r="DTT95" s="496"/>
      <c r="DTU95" s="496"/>
      <c r="DTV95" s="496"/>
      <c r="DTW95" s="496"/>
      <c r="DTX95" s="496"/>
      <c r="DTY95" s="495"/>
      <c r="DTZ95" s="496"/>
      <c r="DUA95" s="496"/>
      <c r="DUB95" s="496"/>
      <c r="DUC95" s="496"/>
      <c r="DUD95" s="496"/>
      <c r="DUE95" s="496"/>
      <c r="DUF95" s="495"/>
      <c r="DUG95" s="496"/>
      <c r="DUH95" s="496"/>
      <c r="DUI95" s="496"/>
      <c r="DUJ95" s="496"/>
      <c r="DUK95" s="496"/>
      <c r="DUL95" s="496"/>
      <c r="DUM95" s="495"/>
      <c r="DUN95" s="496"/>
      <c r="DUO95" s="496"/>
      <c r="DUP95" s="496"/>
      <c r="DUQ95" s="496"/>
      <c r="DUR95" s="496"/>
      <c r="DUS95" s="496"/>
      <c r="DUT95" s="495"/>
      <c r="DUU95" s="496"/>
      <c r="DUV95" s="496"/>
      <c r="DUW95" s="496"/>
      <c r="DUX95" s="496"/>
      <c r="DUY95" s="496"/>
      <c r="DUZ95" s="496"/>
      <c r="DVA95" s="495"/>
      <c r="DVB95" s="496"/>
      <c r="DVC95" s="496"/>
      <c r="DVD95" s="496"/>
      <c r="DVE95" s="496"/>
      <c r="DVF95" s="496"/>
      <c r="DVG95" s="496"/>
      <c r="DVH95" s="495"/>
      <c r="DVI95" s="496"/>
      <c r="DVJ95" s="496"/>
      <c r="DVK95" s="496"/>
      <c r="DVL95" s="496"/>
      <c r="DVM95" s="496"/>
      <c r="DVN95" s="496"/>
      <c r="DVO95" s="495"/>
      <c r="DVP95" s="496"/>
      <c r="DVQ95" s="496"/>
      <c r="DVR95" s="496"/>
      <c r="DVS95" s="496"/>
      <c r="DVT95" s="496"/>
      <c r="DVU95" s="496"/>
      <c r="DVV95" s="495"/>
      <c r="DVW95" s="496"/>
      <c r="DVX95" s="496"/>
      <c r="DVY95" s="496"/>
      <c r="DVZ95" s="496"/>
      <c r="DWA95" s="496"/>
      <c r="DWB95" s="496"/>
      <c r="DWC95" s="495"/>
      <c r="DWD95" s="496"/>
      <c r="DWE95" s="496"/>
      <c r="DWF95" s="496"/>
      <c r="DWG95" s="496"/>
      <c r="DWH95" s="496"/>
      <c r="DWI95" s="496"/>
      <c r="DWJ95" s="495"/>
      <c r="DWK95" s="496"/>
      <c r="DWL95" s="496"/>
      <c r="DWM95" s="496"/>
      <c r="DWN95" s="496"/>
      <c r="DWO95" s="496"/>
      <c r="DWP95" s="496"/>
      <c r="DWQ95" s="495"/>
      <c r="DWR95" s="496"/>
      <c r="DWS95" s="496"/>
      <c r="DWT95" s="496"/>
      <c r="DWU95" s="496"/>
      <c r="DWV95" s="496"/>
      <c r="DWW95" s="496"/>
      <c r="DWX95" s="495"/>
      <c r="DWY95" s="496"/>
      <c r="DWZ95" s="496"/>
      <c r="DXA95" s="496"/>
      <c r="DXB95" s="496"/>
      <c r="DXC95" s="496"/>
      <c r="DXD95" s="496"/>
      <c r="DXE95" s="495"/>
      <c r="DXF95" s="496"/>
      <c r="DXG95" s="496"/>
      <c r="DXH95" s="496"/>
      <c r="DXI95" s="496"/>
      <c r="DXJ95" s="496"/>
      <c r="DXK95" s="496"/>
      <c r="DXL95" s="495"/>
      <c r="DXM95" s="496"/>
      <c r="DXN95" s="496"/>
      <c r="DXO95" s="496"/>
      <c r="DXP95" s="496"/>
      <c r="DXQ95" s="496"/>
      <c r="DXR95" s="496"/>
      <c r="DXS95" s="495"/>
      <c r="DXT95" s="496"/>
      <c r="DXU95" s="496"/>
      <c r="DXV95" s="496"/>
      <c r="DXW95" s="496"/>
      <c r="DXX95" s="496"/>
      <c r="DXY95" s="496"/>
      <c r="DXZ95" s="495"/>
      <c r="DYA95" s="496"/>
      <c r="DYB95" s="496"/>
      <c r="DYC95" s="496"/>
      <c r="DYD95" s="496"/>
      <c r="DYE95" s="496"/>
      <c r="DYF95" s="496"/>
      <c r="DYG95" s="495"/>
      <c r="DYH95" s="496"/>
      <c r="DYI95" s="496"/>
      <c r="DYJ95" s="496"/>
      <c r="DYK95" s="496"/>
      <c r="DYL95" s="496"/>
      <c r="DYM95" s="496"/>
      <c r="DYN95" s="495"/>
      <c r="DYO95" s="496"/>
      <c r="DYP95" s="496"/>
      <c r="DYQ95" s="496"/>
      <c r="DYR95" s="496"/>
      <c r="DYS95" s="496"/>
      <c r="DYT95" s="496"/>
      <c r="DYU95" s="495"/>
      <c r="DYV95" s="496"/>
      <c r="DYW95" s="496"/>
      <c r="DYX95" s="496"/>
      <c r="DYY95" s="496"/>
      <c r="DYZ95" s="496"/>
      <c r="DZA95" s="496"/>
      <c r="DZB95" s="495"/>
      <c r="DZC95" s="496"/>
      <c r="DZD95" s="496"/>
      <c r="DZE95" s="496"/>
      <c r="DZF95" s="496"/>
      <c r="DZG95" s="496"/>
      <c r="DZH95" s="496"/>
      <c r="DZI95" s="495"/>
      <c r="DZJ95" s="496"/>
      <c r="DZK95" s="496"/>
      <c r="DZL95" s="496"/>
      <c r="DZM95" s="496"/>
      <c r="DZN95" s="496"/>
      <c r="DZO95" s="496"/>
      <c r="DZP95" s="495"/>
      <c r="DZQ95" s="496"/>
      <c r="DZR95" s="496"/>
      <c r="DZS95" s="496"/>
      <c r="DZT95" s="496"/>
      <c r="DZU95" s="496"/>
      <c r="DZV95" s="496"/>
      <c r="DZW95" s="495"/>
      <c r="DZX95" s="496"/>
      <c r="DZY95" s="496"/>
      <c r="DZZ95" s="496"/>
      <c r="EAA95" s="496"/>
      <c r="EAB95" s="496"/>
      <c r="EAC95" s="496"/>
      <c r="EAD95" s="495"/>
      <c r="EAE95" s="496"/>
      <c r="EAF95" s="496"/>
      <c r="EAG95" s="496"/>
      <c r="EAH95" s="496"/>
      <c r="EAI95" s="496"/>
      <c r="EAJ95" s="496"/>
      <c r="EAK95" s="495"/>
      <c r="EAL95" s="496"/>
      <c r="EAM95" s="496"/>
      <c r="EAN95" s="496"/>
      <c r="EAO95" s="496"/>
      <c r="EAP95" s="496"/>
      <c r="EAQ95" s="496"/>
      <c r="EAR95" s="495"/>
      <c r="EAS95" s="496"/>
      <c r="EAT95" s="496"/>
      <c r="EAU95" s="496"/>
      <c r="EAV95" s="496"/>
      <c r="EAW95" s="496"/>
      <c r="EAX95" s="496"/>
      <c r="EAY95" s="495"/>
      <c r="EAZ95" s="496"/>
      <c r="EBA95" s="496"/>
      <c r="EBB95" s="496"/>
      <c r="EBC95" s="496"/>
      <c r="EBD95" s="496"/>
      <c r="EBE95" s="496"/>
      <c r="EBF95" s="495"/>
      <c r="EBG95" s="496"/>
      <c r="EBH95" s="496"/>
      <c r="EBI95" s="496"/>
      <c r="EBJ95" s="496"/>
      <c r="EBK95" s="496"/>
      <c r="EBL95" s="496"/>
      <c r="EBM95" s="495"/>
      <c r="EBN95" s="496"/>
      <c r="EBO95" s="496"/>
      <c r="EBP95" s="496"/>
      <c r="EBQ95" s="496"/>
      <c r="EBR95" s="496"/>
      <c r="EBS95" s="496"/>
      <c r="EBT95" s="495"/>
      <c r="EBU95" s="496"/>
      <c r="EBV95" s="496"/>
      <c r="EBW95" s="496"/>
      <c r="EBX95" s="496"/>
      <c r="EBY95" s="496"/>
      <c r="EBZ95" s="496"/>
      <c r="ECA95" s="495"/>
      <c r="ECB95" s="496"/>
      <c r="ECC95" s="496"/>
      <c r="ECD95" s="496"/>
      <c r="ECE95" s="496"/>
      <c r="ECF95" s="496"/>
      <c r="ECG95" s="496"/>
      <c r="ECH95" s="495"/>
      <c r="ECI95" s="496"/>
      <c r="ECJ95" s="496"/>
      <c r="ECK95" s="496"/>
      <c r="ECL95" s="496"/>
      <c r="ECM95" s="496"/>
      <c r="ECN95" s="496"/>
      <c r="ECO95" s="495"/>
      <c r="ECP95" s="496"/>
      <c r="ECQ95" s="496"/>
      <c r="ECR95" s="496"/>
      <c r="ECS95" s="496"/>
      <c r="ECT95" s="496"/>
      <c r="ECU95" s="496"/>
      <c r="ECV95" s="495"/>
      <c r="ECW95" s="496"/>
      <c r="ECX95" s="496"/>
      <c r="ECY95" s="496"/>
      <c r="ECZ95" s="496"/>
      <c r="EDA95" s="496"/>
      <c r="EDB95" s="496"/>
      <c r="EDC95" s="495"/>
      <c r="EDD95" s="496"/>
      <c r="EDE95" s="496"/>
      <c r="EDF95" s="496"/>
      <c r="EDG95" s="496"/>
      <c r="EDH95" s="496"/>
      <c r="EDI95" s="496"/>
      <c r="EDJ95" s="495"/>
      <c r="EDK95" s="496"/>
      <c r="EDL95" s="496"/>
      <c r="EDM95" s="496"/>
      <c r="EDN95" s="496"/>
      <c r="EDO95" s="496"/>
      <c r="EDP95" s="496"/>
      <c r="EDQ95" s="495"/>
      <c r="EDR95" s="496"/>
      <c r="EDS95" s="496"/>
      <c r="EDT95" s="496"/>
      <c r="EDU95" s="496"/>
      <c r="EDV95" s="496"/>
      <c r="EDW95" s="496"/>
      <c r="EDX95" s="495"/>
      <c r="EDY95" s="496"/>
      <c r="EDZ95" s="496"/>
      <c r="EEA95" s="496"/>
      <c r="EEB95" s="496"/>
      <c r="EEC95" s="496"/>
      <c r="EED95" s="496"/>
      <c r="EEE95" s="495"/>
      <c r="EEF95" s="496"/>
      <c r="EEG95" s="496"/>
      <c r="EEH95" s="496"/>
      <c r="EEI95" s="496"/>
      <c r="EEJ95" s="496"/>
      <c r="EEK95" s="496"/>
      <c r="EEL95" s="495"/>
      <c r="EEM95" s="496"/>
      <c r="EEN95" s="496"/>
      <c r="EEO95" s="496"/>
      <c r="EEP95" s="496"/>
      <c r="EEQ95" s="496"/>
      <c r="EER95" s="496"/>
      <c r="EES95" s="495"/>
      <c r="EET95" s="496"/>
      <c r="EEU95" s="496"/>
      <c r="EEV95" s="496"/>
      <c r="EEW95" s="496"/>
      <c r="EEX95" s="496"/>
      <c r="EEY95" s="496"/>
      <c r="EEZ95" s="495"/>
      <c r="EFA95" s="496"/>
      <c r="EFB95" s="496"/>
      <c r="EFC95" s="496"/>
      <c r="EFD95" s="496"/>
      <c r="EFE95" s="496"/>
      <c r="EFF95" s="496"/>
      <c r="EFG95" s="495"/>
      <c r="EFH95" s="496"/>
      <c r="EFI95" s="496"/>
      <c r="EFJ95" s="496"/>
      <c r="EFK95" s="496"/>
      <c r="EFL95" s="496"/>
      <c r="EFM95" s="496"/>
      <c r="EFN95" s="495"/>
      <c r="EFO95" s="496"/>
      <c r="EFP95" s="496"/>
      <c r="EFQ95" s="496"/>
      <c r="EFR95" s="496"/>
      <c r="EFS95" s="496"/>
      <c r="EFT95" s="496"/>
      <c r="EFU95" s="495"/>
      <c r="EFV95" s="496"/>
      <c r="EFW95" s="496"/>
      <c r="EFX95" s="496"/>
      <c r="EFY95" s="496"/>
      <c r="EFZ95" s="496"/>
      <c r="EGA95" s="496"/>
      <c r="EGB95" s="495"/>
      <c r="EGC95" s="496"/>
      <c r="EGD95" s="496"/>
      <c r="EGE95" s="496"/>
      <c r="EGF95" s="496"/>
      <c r="EGG95" s="496"/>
      <c r="EGH95" s="496"/>
      <c r="EGI95" s="495"/>
      <c r="EGJ95" s="496"/>
      <c r="EGK95" s="496"/>
      <c r="EGL95" s="496"/>
      <c r="EGM95" s="496"/>
      <c r="EGN95" s="496"/>
      <c r="EGO95" s="496"/>
      <c r="EGP95" s="495"/>
      <c r="EGQ95" s="496"/>
      <c r="EGR95" s="496"/>
      <c r="EGS95" s="496"/>
      <c r="EGT95" s="496"/>
      <c r="EGU95" s="496"/>
      <c r="EGV95" s="496"/>
      <c r="EGW95" s="495"/>
      <c r="EGX95" s="496"/>
      <c r="EGY95" s="496"/>
      <c r="EGZ95" s="496"/>
      <c r="EHA95" s="496"/>
      <c r="EHB95" s="496"/>
      <c r="EHC95" s="496"/>
      <c r="EHD95" s="495"/>
      <c r="EHE95" s="496"/>
      <c r="EHF95" s="496"/>
      <c r="EHG95" s="496"/>
      <c r="EHH95" s="496"/>
      <c r="EHI95" s="496"/>
      <c r="EHJ95" s="496"/>
      <c r="EHK95" s="495"/>
      <c r="EHL95" s="496"/>
      <c r="EHM95" s="496"/>
      <c r="EHN95" s="496"/>
      <c r="EHO95" s="496"/>
      <c r="EHP95" s="496"/>
      <c r="EHQ95" s="496"/>
      <c r="EHR95" s="495"/>
      <c r="EHS95" s="496"/>
      <c r="EHT95" s="496"/>
      <c r="EHU95" s="496"/>
      <c r="EHV95" s="496"/>
      <c r="EHW95" s="496"/>
      <c r="EHX95" s="496"/>
      <c r="EHY95" s="495"/>
      <c r="EHZ95" s="496"/>
      <c r="EIA95" s="496"/>
      <c r="EIB95" s="496"/>
      <c r="EIC95" s="496"/>
      <c r="EID95" s="496"/>
      <c r="EIE95" s="496"/>
      <c r="EIF95" s="495"/>
      <c r="EIG95" s="496"/>
      <c r="EIH95" s="496"/>
      <c r="EII95" s="496"/>
      <c r="EIJ95" s="496"/>
      <c r="EIK95" s="496"/>
      <c r="EIL95" s="496"/>
      <c r="EIM95" s="495"/>
      <c r="EIN95" s="496"/>
      <c r="EIO95" s="496"/>
      <c r="EIP95" s="496"/>
      <c r="EIQ95" s="496"/>
      <c r="EIR95" s="496"/>
      <c r="EIS95" s="496"/>
      <c r="EIT95" s="495"/>
      <c r="EIU95" s="496"/>
      <c r="EIV95" s="496"/>
      <c r="EIW95" s="496"/>
      <c r="EIX95" s="496"/>
      <c r="EIY95" s="496"/>
      <c r="EIZ95" s="496"/>
      <c r="EJA95" s="495"/>
      <c r="EJB95" s="496"/>
      <c r="EJC95" s="496"/>
      <c r="EJD95" s="496"/>
      <c r="EJE95" s="496"/>
      <c r="EJF95" s="496"/>
      <c r="EJG95" s="496"/>
      <c r="EJH95" s="495"/>
      <c r="EJI95" s="496"/>
      <c r="EJJ95" s="496"/>
      <c r="EJK95" s="496"/>
      <c r="EJL95" s="496"/>
      <c r="EJM95" s="496"/>
      <c r="EJN95" s="496"/>
      <c r="EJO95" s="495"/>
      <c r="EJP95" s="496"/>
      <c r="EJQ95" s="496"/>
      <c r="EJR95" s="496"/>
      <c r="EJS95" s="496"/>
      <c r="EJT95" s="496"/>
      <c r="EJU95" s="496"/>
      <c r="EJV95" s="495"/>
      <c r="EJW95" s="496"/>
      <c r="EJX95" s="496"/>
      <c r="EJY95" s="496"/>
      <c r="EJZ95" s="496"/>
      <c r="EKA95" s="496"/>
      <c r="EKB95" s="496"/>
      <c r="EKC95" s="495"/>
      <c r="EKD95" s="496"/>
      <c r="EKE95" s="496"/>
      <c r="EKF95" s="496"/>
      <c r="EKG95" s="496"/>
      <c r="EKH95" s="496"/>
      <c r="EKI95" s="496"/>
      <c r="EKJ95" s="495"/>
      <c r="EKK95" s="496"/>
      <c r="EKL95" s="496"/>
      <c r="EKM95" s="496"/>
      <c r="EKN95" s="496"/>
      <c r="EKO95" s="496"/>
      <c r="EKP95" s="496"/>
      <c r="EKQ95" s="495"/>
      <c r="EKR95" s="496"/>
      <c r="EKS95" s="496"/>
      <c r="EKT95" s="496"/>
      <c r="EKU95" s="496"/>
      <c r="EKV95" s="496"/>
      <c r="EKW95" s="496"/>
      <c r="EKX95" s="495"/>
      <c r="EKY95" s="496"/>
      <c r="EKZ95" s="496"/>
      <c r="ELA95" s="496"/>
      <c r="ELB95" s="496"/>
      <c r="ELC95" s="496"/>
      <c r="ELD95" s="496"/>
      <c r="ELE95" s="495"/>
      <c r="ELF95" s="496"/>
      <c r="ELG95" s="496"/>
      <c r="ELH95" s="496"/>
      <c r="ELI95" s="496"/>
      <c r="ELJ95" s="496"/>
      <c r="ELK95" s="496"/>
      <c r="ELL95" s="495"/>
      <c r="ELM95" s="496"/>
      <c r="ELN95" s="496"/>
      <c r="ELO95" s="496"/>
      <c r="ELP95" s="496"/>
      <c r="ELQ95" s="496"/>
      <c r="ELR95" s="496"/>
      <c r="ELS95" s="495"/>
      <c r="ELT95" s="496"/>
      <c r="ELU95" s="496"/>
      <c r="ELV95" s="496"/>
      <c r="ELW95" s="496"/>
      <c r="ELX95" s="496"/>
      <c r="ELY95" s="496"/>
      <c r="ELZ95" s="495"/>
      <c r="EMA95" s="496"/>
      <c r="EMB95" s="496"/>
      <c r="EMC95" s="496"/>
      <c r="EMD95" s="496"/>
      <c r="EME95" s="496"/>
      <c r="EMF95" s="496"/>
      <c r="EMG95" s="495"/>
      <c r="EMH95" s="496"/>
      <c r="EMI95" s="496"/>
      <c r="EMJ95" s="496"/>
      <c r="EMK95" s="496"/>
      <c r="EML95" s="496"/>
      <c r="EMM95" s="496"/>
      <c r="EMN95" s="495"/>
      <c r="EMO95" s="496"/>
      <c r="EMP95" s="496"/>
      <c r="EMQ95" s="496"/>
      <c r="EMR95" s="496"/>
      <c r="EMS95" s="496"/>
      <c r="EMT95" s="496"/>
      <c r="EMU95" s="495"/>
      <c r="EMV95" s="496"/>
      <c r="EMW95" s="496"/>
      <c r="EMX95" s="496"/>
      <c r="EMY95" s="496"/>
      <c r="EMZ95" s="496"/>
      <c r="ENA95" s="496"/>
      <c r="ENB95" s="495"/>
      <c r="ENC95" s="496"/>
      <c r="END95" s="496"/>
      <c r="ENE95" s="496"/>
      <c r="ENF95" s="496"/>
      <c r="ENG95" s="496"/>
      <c r="ENH95" s="496"/>
      <c r="ENI95" s="495"/>
      <c r="ENJ95" s="496"/>
      <c r="ENK95" s="496"/>
      <c r="ENL95" s="496"/>
      <c r="ENM95" s="496"/>
      <c r="ENN95" s="496"/>
      <c r="ENO95" s="496"/>
      <c r="ENP95" s="495"/>
      <c r="ENQ95" s="496"/>
      <c r="ENR95" s="496"/>
      <c r="ENS95" s="496"/>
      <c r="ENT95" s="496"/>
      <c r="ENU95" s="496"/>
      <c r="ENV95" s="496"/>
      <c r="ENW95" s="495"/>
      <c r="ENX95" s="496"/>
      <c r="ENY95" s="496"/>
      <c r="ENZ95" s="496"/>
      <c r="EOA95" s="496"/>
      <c r="EOB95" s="496"/>
      <c r="EOC95" s="496"/>
      <c r="EOD95" s="495"/>
      <c r="EOE95" s="496"/>
      <c r="EOF95" s="496"/>
      <c r="EOG95" s="496"/>
      <c r="EOH95" s="496"/>
      <c r="EOI95" s="496"/>
      <c r="EOJ95" s="496"/>
      <c r="EOK95" s="495"/>
      <c r="EOL95" s="496"/>
      <c r="EOM95" s="496"/>
      <c r="EON95" s="496"/>
      <c r="EOO95" s="496"/>
      <c r="EOP95" s="496"/>
      <c r="EOQ95" s="496"/>
      <c r="EOR95" s="495"/>
      <c r="EOS95" s="496"/>
      <c r="EOT95" s="496"/>
      <c r="EOU95" s="496"/>
      <c r="EOV95" s="496"/>
      <c r="EOW95" s="496"/>
      <c r="EOX95" s="496"/>
      <c r="EOY95" s="495"/>
      <c r="EOZ95" s="496"/>
      <c r="EPA95" s="496"/>
      <c r="EPB95" s="496"/>
      <c r="EPC95" s="496"/>
      <c r="EPD95" s="496"/>
      <c r="EPE95" s="496"/>
      <c r="EPF95" s="495"/>
      <c r="EPG95" s="496"/>
      <c r="EPH95" s="496"/>
      <c r="EPI95" s="496"/>
      <c r="EPJ95" s="496"/>
      <c r="EPK95" s="496"/>
      <c r="EPL95" s="496"/>
      <c r="EPM95" s="495"/>
      <c r="EPN95" s="496"/>
      <c r="EPO95" s="496"/>
      <c r="EPP95" s="496"/>
      <c r="EPQ95" s="496"/>
      <c r="EPR95" s="496"/>
      <c r="EPS95" s="496"/>
      <c r="EPT95" s="495"/>
      <c r="EPU95" s="496"/>
      <c r="EPV95" s="496"/>
      <c r="EPW95" s="496"/>
      <c r="EPX95" s="496"/>
      <c r="EPY95" s="496"/>
      <c r="EPZ95" s="496"/>
      <c r="EQA95" s="495"/>
      <c r="EQB95" s="496"/>
      <c r="EQC95" s="496"/>
      <c r="EQD95" s="496"/>
      <c r="EQE95" s="496"/>
      <c r="EQF95" s="496"/>
      <c r="EQG95" s="496"/>
      <c r="EQH95" s="495"/>
      <c r="EQI95" s="496"/>
      <c r="EQJ95" s="496"/>
      <c r="EQK95" s="496"/>
      <c r="EQL95" s="496"/>
      <c r="EQM95" s="496"/>
      <c r="EQN95" s="496"/>
      <c r="EQO95" s="495"/>
      <c r="EQP95" s="496"/>
      <c r="EQQ95" s="496"/>
      <c r="EQR95" s="496"/>
      <c r="EQS95" s="496"/>
      <c r="EQT95" s="496"/>
      <c r="EQU95" s="496"/>
      <c r="EQV95" s="495"/>
      <c r="EQW95" s="496"/>
      <c r="EQX95" s="496"/>
      <c r="EQY95" s="496"/>
      <c r="EQZ95" s="496"/>
      <c r="ERA95" s="496"/>
      <c r="ERB95" s="496"/>
      <c r="ERC95" s="495"/>
      <c r="ERD95" s="496"/>
      <c r="ERE95" s="496"/>
      <c r="ERF95" s="496"/>
      <c r="ERG95" s="496"/>
      <c r="ERH95" s="496"/>
      <c r="ERI95" s="496"/>
      <c r="ERJ95" s="495"/>
      <c r="ERK95" s="496"/>
      <c r="ERL95" s="496"/>
      <c r="ERM95" s="496"/>
      <c r="ERN95" s="496"/>
      <c r="ERO95" s="496"/>
      <c r="ERP95" s="496"/>
      <c r="ERQ95" s="495"/>
      <c r="ERR95" s="496"/>
      <c r="ERS95" s="496"/>
      <c r="ERT95" s="496"/>
      <c r="ERU95" s="496"/>
      <c r="ERV95" s="496"/>
      <c r="ERW95" s="496"/>
      <c r="ERX95" s="495"/>
      <c r="ERY95" s="496"/>
      <c r="ERZ95" s="496"/>
      <c r="ESA95" s="496"/>
      <c r="ESB95" s="496"/>
      <c r="ESC95" s="496"/>
      <c r="ESD95" s="496"/>
      <c r="ESE95" s="495"/>
      <c r="ESF95" s="496"/>
      <c r="ESG95" s="496"/>
      <c r="ESH95" s="496"/>
      <c r="ESI95" s="496"/>
      <c r="ESJ95" s="496"/>
      <c r="ESK95" s="496"/>
      <c r="ESL95" s="495"/>
      <c r="ESM95" s="496"/>
      <c r="ESN95" s="496"/>
      <c r="ESO95" s="496"/>
      <c r="ESP95" s="496"/>
      <c r="ESQ95" s="496"/>
      <c r="ESR95" s="496"/>
      <c r="ESS95" s="495"/>
      <c r="EST95" s="496"/>
      <c r="ESU95" s="496"/>
      <c r="ESV95" s="496"/>
      <c r="ESW95" s="496"/>
      <c r="ESX95" s="496"/>
      <c r="ESY95" s="496"/>
      <c r="ESZ95" s="495"/>
      <c r="ETA95" s="496"/>
      <c r="ETB95" s="496"/>
      <c r="ETC95" s="496"/>
      <c r="ETD95" s="496"/>
      <c r="ETE95" s="496"/>
      <c r="ETF95" s="496"/>
      <c r="ETG95" s="495"/>
      <c r="ETH95" s="496"/>
      <c r="ETI95" s="496"/>
      <c r="ETJ95" s="496"/>
      <c r="ETK95" s="496"/>
      <c r="ETL95" s="496"/>
      <c r="ETM95" s="496"/>
      <c r="ETN95" s="495"/>
      <c r="ETO95" s="496"/>
      <c r="ETP95" s="496"/>
      <c r="ETQ95" s="496"/>
      <c r="ETR95" s="496"/>
      <c r="ETS95" s="496"/>
      <c r="ETT95" s="496"/>
      <c r="ETU95" s="495"/>
      <c r="ETV95" s="496"/>
      <c r="ETW95" s="496"/>
      <c r="ETX95" s="496"/>
      <c r="ETY95" s="496"/>
      <c r="ETZ95" s="496"/>
      <c r="EUA95" s="496"/>
      <c r="EUB95" s="495"/>
      <c r="EUC95" s="496"/>
      <c r="EUD95" s="496"/>
      <c r="EUE95" s="496"/>
      <c r="EUF95" s="496"/>
      <c r="EUG95" s="496"/>
      <c r="EUH95" s="496"/>
      <c r="EUI95" s="495"/>
      <c r="EUJ95" s="496"/>
      <c r="EUK95" s="496"/>
      <c r="EUL95" s="496"/>
      <c r="EUM95" s="496"/>
      <c r="EUN95" s="496"/>
      <c r="EUO95" s="496"/>
      <c r="EUP95" s="495"/>
      <c r="EUQ95" s="496"/>
      <c r="EUR95" s="496"/>
      <c r="EUS95" s="496"/>
      <c r="EUT95" s="496"/>
      <c r="EUU95" s="496"/>
      <c r="EUV95" s="496"/>
      <c r="EUW95" s="495"/>
      <c r="EUX95" s="496"/>
      <c r="EUY95" s="496"/>
      <c r="EUZ95" s="496"/>
      <c r="EVA95" s="496"/>
      <c r="EVB95" s="496"/>
      <c r="EVC95" s="496"/>
      <c r="EVD95" s="495"/>
      <c r="EVE95" s="496"/>
      <c r="EVF95" s="496"/>
      <c r="EVG95" s="496"/>
      <c r="EVH95" s="496"/>
      <c r="EVI95" s="496"/>
      <c r="EVJ95" s="496"/>
      <c r="EVK95" s="495"/>
      <c r="EVL95" s="496"/>
      <c r="EVM95" s="496"/>
      <c r="EVN95" s="496"/>
      <c r="EVO95" s="496"/>
      <c r="EVP95" s="496"/>
      <c r="EVQ95" s="496"/>
      <c r="EVR95" s="495"/>
      <c r="EVS95" s="496"/>
      <c r="EVT95" s="496"/>
      <c r="EVU95" s="496"/>
      <c r="EVV95" s="496"/>
      <c r="EVW95" s="496"/>
      <c r="EVX95" s="496"/>
      <c r="EVY95" s="495"/>
      <c r="EVZ95" s="496"/>
      <c r="EWA95" s="496"/>
      <c r="EWB95" s="496"/>
      <c r="EWC95" s="496"/>
      <c r="EWD95" s="496"/>
      <c r="EWE95" s="496"/>
      <c r="EWF95" s="495"/>
      <c r="EWG95" s="496"/>
      <c r="EWH95" s="496"/>
      <c r="EWI95" s="496"/>
      <c r="EWJ95" s="496"/>
      <c r="EWK95" s="496"/>
      <c r="EWL95" s="496"/>
      <c r="EWM95" s="495"/>
      <c r="EWN95" s="496"/>
      <c r="EWO95" s="496"/>
      <c r="EWP95" s="496"/>
      <c r="EWQ95" s="496"/>
      <c r="EWR95" s="496"/>
      <c r="EWS95" s="496"/>
      <c r="EWT95" s="495"/>
      <c r="EWU95" s="496"/>
      <c r="EWV95" s="496"/>
      <c r="EWW95" s="496"/>
      <c r="EWX95" s="496"/>
      <c r="EWY95" s="496"/>
      <c r="EWZ95" s="496"/>
      <c r="EXA95" s="495"/>
      <c r="EXB95" s="496"/>
      <c r="EXC95" s="496"/>
      <c r="EXD95" s="496"/>
      <c r="EXE95" s="496"/>
      <c r="EXF95" s="496"/>
      <c r="EXG95" s="496"/>
      <c r="EXH95" s="495"/>
      <c r="EXI95" s="496"/>
      <c r="EXJ95" s="496"/>
      <c r="EXK95" s="496"/>
      <c r="EXL95" s="496"/>
      <c r="EXM95" s="496"/>
      <c r="EXN95" s="496"/>
      <c r="EXO95" s="495"/>
      <c r="EXP95" s="496"/>
      <c r="EXQ95" s="496"/>
      <c r="EXR95" s="496"/>
      <c r="EXS95" s="496"/>
      <c r="EXT95" s="496"/>
      <c r="EXU95" s="496"/>
      <c r="EXV95" s="495"/>
      <c r="EXW95" s="496"/>
      <c r="EXX95" s="496"/>
      <c r="EXY95" s="496"/>
      <c r="EXZ95" s="496"/>
      <c r="EYA95" s="496"/>
      <c r="EYB95" s="496"/>
      <c r="EYC95" s="495"/>
      <c r="EYD95" s="496"/>
      <c r="EYE95" s="496"/>
      <c r="EYF95" s="496"/>
      <c r="EYG95" s="496"/>
      <c r="EYH95" s="496"/>
      <c r="EYI95" s="496"/>
      <c r="EYJ95" s="495"/>
      <c r="EYK95" s="496"/>
      <c r="EYL95" s="496"/>
      <c r="EYM95" s="496"/>
      <c r="EYN95" s="496"/>
      <c r="EYO95" s="496"/>
      <c r="EYP95" s="496"/>
      <c r="EYQ95" s="495"/>
      <c r="EYR95" s="496"/>
      <c r="EYS95" s="496"/>
      <c r="EYT95" s="496"/>
      <c r="EYU95" s="496"/>
      <c r="EYV95" s="496"/>
      <c r="EYW95" s="496"/>
      <c r="EYX95" s="495"/>
      <c r="EYY95" s="496"/>
      <c r="EYZ95" s="496"/>
      <c r="EZA95" s="496"/>
      <c r="EZB95" s="496"/>
      <c r="EZC95" s="496"/>
      <c r="EZD95" s="496"/>
      <c r="EZE95" s="495"/>
      <c r="EZF95" s="496"/>
      <c r="EZG95" s="496"/>
      <c r="EZH95" s="496"/>
      <c r="EZI95" s="496"/>
      <c r="EZJ95" s="496"/>
      <c r="EZK95" s="496"/>
      <c r="EZL95" s="495"/>
      <c r="EZM95" s="496"/>
      <c r="EZN95" s="496"/>
      <c r="EZO95" s="496"/>
      <c r="EZP95" s="496"/>
      <c r="EZQ95" s="496"/>
      <c r="EZR95" s="496"/>
      <c r="EZS95" s="495"/>
      <c r="EZT95" s="496"/>
      <c r="EZU95" s="496"/>
      <c r="EZV95" s="496"/>
      <c r="EZW95" s="496"/>
      <c r="EZX95" s="496"/>
      <c r="EZY95" s="496"/>
      <c r="EZZ95" s="495"/>
      <c r="FAA95" s="496"/>
      <c r="FAB95" s="496"/>
      <c r="FAC95" s="496"/>
      <c r="FAD95" s="496"/>
      <c r="FAE95" s="496"/>
      <c r="FAF95" s="496"/>
      <c r="FAG95" s="495"/>
      <c r="FAH95" s="496"/>
      <c r="FAI95" s="496"/>
      <c r="FAJ95" s="496"/>
      <c r="FAK95" s="496"/>
      <c r="FAL95" s="496"/>
      <c r="FAM95" s="496"/>
      <c r="FAN95" s="495"/>
      <c r="FAO95" s="496"/>
      <c r="FAP95" s="496"/>
      <c r="FAQ95" s="496"/>
      <c r="FAR95" s="496"/>
      <c r="FAS95" s="496"/>
      <c r="FAT95" s="496"/>
      <c r="FAU95" s="495"/>
      <c r="FAV95" s="496"/>
      <c r="FAW95" s="496"/>
      <c r="FAX95" s="496"/>
      <c r="FAY95" s="496"/>
      <c r="FAZ95" s="496"/>
      <c r="FBA95" s="496"/>
      <c r="FBB95" s="495"/>
      <c r="FBC95" s="496"/>
      <c r="FBD95" s="496"/>
      <c r="FBE95" s="496"/>
      <c r="FBF95" s="496"/>
      <c r="FBG95" s="496"/>
      <c r="FBH95" s="496"/>
      <c r="FBI95" s="495"/>
      <c r="FBJ95" s="496"/>
      <c r="FBK95" s="496"/>
      <c r="FBL95" s="496"/>
      <c r="FBM95" s="496"/>
      <c r="FBN95" s="496"/>
      <c r="FBO95" s="496"/>
      <c r="FBP95" s="495"/>
      <c r="FBQ95" s="496"/>
      <c r="FBR95" s="496"/>
      <c r="FBS95" s="496"/>
      <c r="FBT95" s="496"/>
      <c r="FBU95" s="496"/>
      <c r="FBV95" s="496"/>
      <c r="FBW95" s="495"/>
      <c r="FBX95" s="496"/>
      <c r="FBY95" s="496"/>
      <c r="FBZ95" s="496"/>
      <c r="FCA95" s="496"/>
      <c r="FCB95" s="496"/>
      <c r="FCC95" s="496"/>
      <c r="FCD95" s="495"/>
      <c r="FCE95" s="496"/>
      <c r="FCF95" s="496"/>
      <c r="FCG95" s="496"/>
      <c r="FCH95" s="496"/>
      <c r="FCI95" s="496"/>
      <c r="FCJ95" s="496"/>
      <c r="FCK95" s="495"/>
      <c r="FCL95" s="496"/>
      <c r="FCM95" s="496"/>
      <c r="FCN95" s="496"/>
      <c r="FCO95" s="496"/>
      <c r="FCP95" s="496"/>
      <c r="FCQ95" s="496"/>
      <c r="FCR95" s="495"/>
      <c r="FCS95" s="496"/>
      <c r="FCT95" s="496"/>
      <c r="FCU95" s="496"/>
      <c r="FCV95" s="496"/>
      <c r="FCW95" s="496"/>
      <c r="FCX95" s="496"/>
      <c r="FCY95" s="495"/>
      <c r="FCZ95" s="496"/>
      <c r="FDA95" s="496"/>
      <c r="FDB95" s="496"/>
      <c r="FDC95" s="496"/>
      <c r="FDD95" s="496"/>
      <c r="FDE95" s="496"/>
      <c r="FDF95" s="495"/>
      <c r="FDG95" s="496"/>
      <c r="FDH95" s="496"/>
      <c r="FDI95" s="496"/>
      <c r="FDJ95" s="496"/>
      <c r="FDK95" s="496"/>
      <c r="FDL95" s="496"/>
      <c r="FDM95" s="495"/>
      <c r="FDN95" s="496"/>
      <c r="FDO95" s="496"/>
      <c r="FDP95" s="496"/>
      <c r="FDQ95" s="496"/>
      <c r="FDR95" s="496"/>
      <c r="FDS95" s="496"/>
      <c r="FDT95" s="495"/>
      <c r="FDU95" s="496"/>
      <c r="FDV95" s="496"/>
      <c r="FDW95" s="496"/>
      <c r="FDX95" s="496"/>
      <c r="FDY95" s="496"/>
      <c r="FDZ95" s="496"/>
      <c r="FEA95" s="495"/>
      <c r="FEB95" s="496"/>
      <c r="FEC95" s="496"/>
      <c r="FED95" s="496"/>
      <c r="FEE95" s="496"/>
      <c r="FEF95" s="496"/>
      <c r="FEG95" s="496"/>
      <c r="FEH95" s="495"/>
      <c r="FEI95" s="496"/>
      <c r="FEJ95" s="496"/>
      <c r="FEK95" s="496"/>
      <c r="FEL95" s="496"/>
      <c r="FEM95" s="496"/>
      <c r="FEN95" s="496"/>
      <c r="FEO95" s="495"/>
      <c r="FEP95" s="496"/>
      <c r="FEQ95" s="496"/>
      <c r="FER95" s="496"/>
      <c r="FES95" s="496"/>
      <c r="FET95" s="496"/>
      <c r="FEU95" s="496"/>
      <c r="FEV95" s="495"/>
      <c r="FEW95" s="496"/>
      <c r="FEX95" s="496"/>
      <c r="FEY95" s="496"/>
      <c r="FEZ95" s="496"/>
      <c r="FFA95" s="496"/>
      <c r="FFB95" s="496"/>
      <c r="FFC95" s="495"/>
      <c r="FFD95" s="496"/>
      <c r="FFE95" s="496"/>
      <c r="FFF95" s="496"/>
      <c r="FFG95" s="496"/>
      <c r="FFH95" s="496"/>
      <c r="FFI95" s="496"/>
      <c r="FFJ95" s="495"/>
      <c r="FFK95" s="496"/>
      <c r="FFL95" s="496"/>
      <c r="FFM95" s="496"/>
      <c r="FFN95" s="496"/>
      <c r="FFO95" s="496"/>
      <c r="FFP95" s="496"/>
      <c r="FFQ95" s="495"/>
      <c r="FFR95" s="496"/>
      <c r="FFS95" s="496"/>
      <c r="FFT95" s="496"/>
      <c r="FFU95" s="496"/>
      <c r="FFV95" s="496"/>
      <c r="FFW95" s="496"/>
      <c r="FFX95" s="495"/>
      <c r="FFY95" s="496"/>
      <c r="FFZ95" s="496"/>
      <c r="FGA95" s="496"/>
      <c r="FGB95" s="496"/>
      <c r="FGC95" s="496"/>
      <c r="FGD95" s="496"/>
      <c r="FGE95" s="495"/>
      <c r="FGF95" s="496"/>
      <c r="FGG95" s="496"/>
      <c r="FGH95" s="496"/>
      <c r="FGI95" s="496"/>
      <c r="FGJ95" s="496"/>
      <c r="FGK95" s="496"/>
      <c r="FGL95" s="495"/>
      <c r="FGM95" s="496"/>
      <c r="FGN95" s="496"/>
      <c r="FGO95" s="496"/>
      <c r="FGP95" s="496"/>
      <c r="FGQ95" s="496"/>
      <c r="FGR95" s="496"/>
      <c r="FGS95" s="495"/>
      <c r="FGT95" s="496"/>
      <c r="FGU95" s="496"/>
      <c r="FGV95" s="496"/>
      <c r="FGW95" s="496"/>
      <c r="FGX95" s="496"/>
      <c r="FGY95" s="496"/>
      <c r="FGZ95" s="495"/>
      <c r="FHA95" s="496"/>
      <c r="FHB95" s="496"/>
      <c r="FHC95" s="496"/>
      <c r="FHD95" s="496"/>
      <c r="FHE95" s="496"/>
      <c r="FHF95" s="496"/>
      <c r="FHG95" s="495"/>
      <c r="FHH95" s="496"/>
      <c r="FHI95" s="496"/>
      <c r="FHJ95" s="496"/>
      <c r="FHK95" s="496"/>
      <c r="FHL95" s="496"/>
      <c r="FHM95" s="496"/>
      <c r="FHN95" s="495"/>
      <c r="FHO95" s="496"/>
      <c r="FHP95" s="496"/>
      <c r="FHQ95" s="496"/>
      <c r="FHR95" s="496"/>
      <c r="FHS95" s="496"/>
      <c r="FHT95" s="496"/>
      <c r="FHU95" s="495"/>
      <c r="FHV95" s="496"/>
      <c r="FHW95" s="496"/>
      <c r="FHX95" s="496"/>
      <c r="FHY95" s="496"/>
      <c r="FHZ95" s="496"/>
      <c r="FIA95" s="496"/>
      <c r="FIB95" s="495"/>
      <c r="FIC95" s="496"/>
      <c r="FID95" s="496"/>
      <c r="FIE95" s="496"/>
      <c r="FIF95" s="496"/>
      <c r="FIG95" s="496"/>
      <c r="FIH95" s="496"/>
      <c r="FII95" s="495"/>
      <c r="FIJ95" s="496"/>
      <c r="FIK95" s="496"/>
      <c r="FIL95" s="496"/>
      <c r="FIM95" s="496"/>
      <c r="FIN95" s="496"/>
      <c r="FIO95" s="496"/>
      <c r="FIP95" s="495"/>
      <c r="FIQ95" s="496"/>
      <c r="FIR95" s="496"/>
      <c r="FIS95" s="496"/>
      <c r="FIT95" s="496"/>
      <c r="FIU95" s="496"/>
      <c r="FIV95" s="496"/>
      <c r="FIW95" s="495"/>
      <c r="FIX95" s="496"/>
      <c r="FIY95" s="496"/>
      <c r="FIZ95" s="496"/>
      <c r="FJA95" s="496"/>
      <c r="FJB95" s="496"/>
      <c r="FJC95" s="496"/>
      <c r="FJD95" s="495"/>
      <c r="FJE95" s="496"/>
      <c r="FJF95" s="496"/>
      <c r="FJG95" s="496"/>
      <c r="FJH95" s="496"/>
      <c r="FJI95" s="496"/>
      <c r="FJJ95" s="496"/>
      <c r="FJK95" s="495"/>
      <c r="FJL95" s="496"/>
      <c r="FJM95" s="496"/>
      <c r="FJN95" s="496"/>
      <c r="FJO95" s="496"/>
      <c r="FJP95" s="496"/>
      <c r="FJQ95" s="496"/>
      <c r="FJR95" s="495"/>
      <c r="FJS95" s="496"/>
      <c r="FJT95" s="496"/>
      <c r="FJU95" s="496"/>
      <c r="FJV95" s="496"/>
      <c r="FJW95" s="496"/>
      <c r="FJX95" s="496"/>
      <c r="FJY95" s="495"/>
      <c r="FJZ95" s="496"/>
      <c r="FKA95" s="496"/>
      <c r="FKB95" s="496"/>
      <c r="FKC95" s="496"/>
      <c r="FKD95" s="496"/>
      <c r="FKE95" s="496"/>
      <c r="FKF95" s="495"/>
      <c r="FKG95" s="496"/>
      <c r="FKH95" s="496"/>
      <c r="FKI95" s="496"/>
      <c r="FKJ95" s="496"/>
      <c r="FKK95" s="496"/>
      <c r="FKL95" s="496"/>
      <c r="FKM95" s="495"/>
      <c r="FKN95" s="496"/>
      <c r="FKO95" s="496"/>
      <c r="FKP95" s="496"/>
      <c r="FKQ95" s="496"/>
      <c r="FKR95" s="496"/>
      <c r="FKS95" s="496"/>
      <c r="FKT95" s="495"/>
      <c r="FKU95" s="496"/>
      <c r="FKV95" s="496"/>
      <c r="FKW95" s="496"/>
      <c r="FKX95" s="496"/>
      <c r="FKY95" s="496"/>
      <c r="FKZ95" s="496"/>
      <c r="FLA95" s="495"/>
      <c r="FLB95" s="496"/>
      <c r="FLC95" s="496"/>
      <c r="FLD95" s="496"/>
      <c r="FLE95" s="496"/>
      <c r="FLF95" s="496"/>
      <c r="FLG95" s="496"/>
      <c r="FLH95" s="495"/>
      <c r="FLI95" s="496"/>
      <c r="FLJ95" s="496"/>
      <c r="FLK95" s="496"/>
      <c r="FLL95" s="496"/>
      <c r="FLM95" s="496"/>
      <c r="FLN95" s="496"/>
      <c r="FLO95" s="495"/>
      <c r="FLP95" s="496"/>
      <c r="FLQ95" s="496"/>
      <c r="FLR95" s="496"/>
      <c r="FLS95" s="496"/>
      <c r="FLT95" s="496"/>
      <c r="FLU95" s="496"/>
      <c r="FLV95" s="495"/>
      <c r="FLW95" s="496"/>
      <c r="FLX95" s="496"/>
      <c r="FLY95" s="496"/>
      <c r="FLZ95" s="496"/>
      <c r="FMA95" s="496"/>
      <c r="FMB95" s="496"/>
      <c r="FMC95" s="495"/>
      <c r="FMD95" s="496"/>
      <c r="FME95" s="496"/>
      <c r="FMF95" s="496"/>
      <c r="FMG95" s="496"/>
      <c r="FMH95" s="496"/>
      <c r="FMI95" s="496"/>
      <c r="FMJ95" s="495"/>
      <c r="FMK95" s="496"/>
      <c r="FML95" s="496"/>
      <c r="FMM95" s="496"/>
      <c r="FMN95" s="496"/>
      <c r="FMO95" s="496"/>
      <c r="FMP95" s="496"/>
      <c r="FMQ95" s="495"/>
      <c r="FMR95" s="496"/>
      <c r="FMS95" s="496"/>
      <c r="FMT95" s="496"/>
      <c r="FMU95" s="496"/>
      <c r="FMV95" s="496"/>
      <c r="FMW95" s="496"/>
      <c r="FMX95" s="495"/>
      <c r="FMY95" s="496"/>
      <c r="FMZ95" s="496"/>
      <c r="FNA95" s="496"/>
      <c r="FNB95" s="496"/>
      <c r="FNC95" s="496"/>
      <c r="FND95" s="496"/>
      <c r="FNE95" s="495"/>
      <c r="FNF95" s="496"/>
      <c r="FNG95" s="496"/>
      <c r="FNH95" s="496"/>
      <c r="FNI95" s="496"/>
      <c r="FNJ95" s="496"/>
      <c r="FNK95" s="496"/>
      <c r="FNL95" s="495"/>
      <c r="FNM95" s="496"/>
      <c r="FNN95" s="496"/>
      <c r="FNO95" s="496"/>
      <c r="FNP95" s="496"/>
      <c r="FNQ95" s="496"/>
      <c r="FNR95" s="496"/>
      <c r="FNS95" s="495"/>
      <c r="FNT95" s="496"/>
      <c r="FNU95" s="496"/>
      <c r="FNV95" s="496"/>
      <c r="FNW95" s="496"/>
      <c r="FNX95" s="496"/>
      <c r="FNY95" s="496"/>
      <c r="FNZ95" s="495"/>
      <c r="FOA95" s="496"/>
      <c r="FOB95" s="496"/>
      <c r="FOC95" s="496"/>
      <c r="FOD95" s="496"/>
      <c r="FOE95" s="496"/>
      <c r="FOF95" s="496"/>
      <c r="FOG95" s="495"/>
      <c r="FOH95" s="496"/>
      <c r="FOI95" s="496"/>
      <c r="FOJ95" s="496"/>
      <c r="FOK95" s="496"/>
      <c r="FOL95" s="496"/>
      <c r="FOM95" s="496"/>
      <c r="FON95" s="495"/>
      <c r="FOO95" s="496"/>
      <c r="FOP95" s="496"/>
      <c r="FOQ95" s="496"/>
      <c r="FOR95" s="496"/>
      <c r="FOS95" s="496"/>
      <c r="FOT95" s="496"/>
      <c r="FOU95" s="495"/>
      <c r="FOV95" s="496"/>
      <c r="FOW95" s="496"/>
      <c r="FOX95" s="496"/>
      <c r="FOY95" s="496"/>
      <c r="FOZ95" s="496"/>
      <c r="FPA95" s="496"/>
      <c r="FPB95" s="495"/>
      <c r="FPC95" s="496"/>
      <c r="FPD95" s="496"/>
      <c r="FPE95" s="496"/>
      <c r="FPF95" s="496"/>
      <c r="FPG95" s="496"/>
      <c r="FPH95" s="496"/>
      <c r="FPI95" s="495"/>
      <c r="FPJ95" s="496"/>
      <c r="FPK95" s="496"/>
      <c r="FPL95" s="496"/>
      <c r="FPM95" s="496"/>
      <c r="FPN95" s="496"/>
      <c r="FPO95" s="496"/>
      <c r="FPP95" s="495"/>
      <c r="FPQ95" s="496"/>
      <c r="FPR95" s="496"/>
      <c r="FPS95" s="496"/>
      <c r="FPT95" s="496"/>
      <c r="FPU95" s="496"/>
      <c r="FPV95" s="496"/>
      <c r="FPW95" s="495"/>
      <c r="FPX95" s="496"/>
      <c r="FPY95" s="496"/>
      <c r="FPZ95" s="496"/>
      <c r="FQA95" s="496"/>
      <c r="FQB95" s="496"/>
      <c r="FQC95" s="496"/>
      <c r="FQD95" s="495"/>
      <c r="FQE95" s="496"/>
      <c r="FQF95" s="496"/>
      <c r="FQG95" s="496"/>
      <c r="FQH95" s="496"/>
      <c r="FQI95" s="496"/>
      <c r="FQJ95" s="496"/>
      <c r="FQK95" s="495"/>
      <c r="FQL95" s="496"/>
      <c r="FQM95" s="496"/>
      <c r="FQN95" s="496"/>
      <c r="FQO95" s="496"/>
      <c r="FQP95" s="496"/>
      <c r="FQQ95" s="496"/>
      <c r="FQR95" s="495"/>
      <c r="FQS95" s="496"/>
      <c r="FQT95" s="496"/>
      <c r="FQU95" s="496"/>
      <c r="FQV95" s="496"/>
      <c r="FQW95" s="496"/>
      <c r="FQX95" s="496"/>
      <c r="FQY95" s="495"/>
      <c r="FQZ95" s="496"/>
      <c r="FRA95" s="496"/>
      <c r="FRB95" s="496"/>
      <c r="FRC95" s="496"/>
      <c r="FRD95" s="496"/>
      <c r="FRE95" s="496"/>
      <c r="FRF95" s="495"/>
      <c r="FRG95" s="496"/>
      <c r="FRH95" s="496"/>
      <c r="FRI95" s="496"/>
      <c r="FRJ95" s="496"/>
      <c r="FRK95" s="496"/>
      <c r="FRL95" s="496"/>
      <c r="FRM95" s="495"/>
      <c r="FRN95" s="496"/>
      <c r="FRO95" s="496"/>
      <c r="FRP95" s="496"/>
      <c r="FRQ95" s="496"/>
      <c r="FRR95" s="496"/>
      <c r="FRS95" s="496"/>
      <c r="FRT95" s="495"/>
      <c r="FRU95" s="496"/>
      <c r="FRV95" s="496"/>
      <c r="FRW95" s="496"/>
      <c r="FRX95" s="496"/>
      <c r="FRY95" s="496"/>
      <c r="FRZ95" s="496"/>
      <c r="FSA95" s="495"/>
      <c r="FSB95" s="496"/>
      <c r="FSC95" s="496"/>
      <c r="FSD95" s="496"/>
      <c r="FSE95" s="496"/>
      <c r="FSF95" s="496"/>
      <c r="FSG95" s="496"/>
      <c r="FSH95" s="495"/>
      <c r="FSI95" s="496"/>
      <c r="FSJ95" s="496"/>
      <c r="FSK95" s="496"/>
      <c r="FSL95" s="496"/>
      <c r="FSM95" s="496"/>
      <c r="FSN95" s="496"/>
      <c r="FSO95" s="495"/>
      <c r="FSP95" s="496"/>
      <c r="FSQ95" s="496"/>
      <c r="FSR95" s="496"/>
      <c r="FSS95" s="496"/>
      <c r="FST95" s="496"/>
      <c r="FSU95" s="496"/>
      <c r="FSV95" s="495"/>
      <c r="FSW95" s="496"/>
      <c r="FSX95" s="496"/>
      <c r="FSY95" s="496"/>
      <c r="FSZ95" s="496"/>
      <c r="FTA95" s="496"/>
      <c r="FTB95" s="496"/>
      <c r="FTC95" s="495"/>
      <c r="FTD95" s="496"/>
      <c r="FTE95" s="496"/>
      <c r="FTF95" s="496"/>
      <c r="FTG95" s="496"/>
      <c r="FTH95" s="496"/>
      <c r="FTI95" s="496"/>
      <c r="FTJ95" s="495"/>
      <c r="FTK95" s="496"/>
      <c r="FTL95" s="496"/>
      <c r="FTM95" s="496"/>
      <c r="FTN95" s="496"/>
      <c r="FTO95" s="496"/>
      <c r="FTP95" s="496"/>
      <c r="FTQ95" s="495"/>
      <c r="FTR95" s="496"/>
      <c r="FTS95" s="496"/>
      <c r="FTT95" s="496"/>
      <c r="FTU95" s="496"/>
      <c r="FTV95" s="496"/>
      <c r="FTW95" s="496"/>
      <c r="FTX95" s="495"/>
      <c r="FTY95" s="496"/>
      <c r="FTZ95" s="496"/>
      <c r="FUA95" s="496"/>
      <c r="FUB95" s="496"/>
      <c r="FUC95" s="496"/>
      <c r="FUD95" s="496"/>
      <c r="FUE95" s="495"/>
      <c r="FUF95" s="496"/>
      <c r="FUG95" s="496"/>
      <c r="FUH95" s="496"/>
      <c r="FUI95" s="496"/>
      <c r="FUJ95" s="496"/>
      <c r="FUK95" s="496"/>
      <c r="FUL95" s="495"/>
      <c r="FUM95" s="496"/>
      <c r="FUN95" s="496"/>
      <c r="FUO95" s="496"/>
      <c r="FUP95" s="496"/>
      <c r="FUQ95" s="496"/>
      <c r="FUR95" s="496"/>
      <c r="FUS95" s="495"/>
      <c r="FUT95" s="496"/>
      <c r="FUU95" s="496"/>
      <c r="FUV95" s="496"/>
      <c r="FUW95" s="496"/>
      <c r="FUX95" s="496"/>
      <c r="FUY95" s="496"/>
      <c r="FUZ95" s="495"/>
      <c r="FVA95" s="496"/>
      <c r="FVB95" s="496"/>
      <c r="FVC95" s="496"/>
      <c r="FVD95" s="496"/>
      <c r="FVE95" s="496"/>
      <c r="FVF95" s="496"/>
      <c r="FVG95" s="495"/>
      <c r="FVH95" s="496"/>
      <c r="FVI95" s="496"/>
      <c r="FVJ95" s="496"/>
      <c r="FVK95" s="496"/>
      <c r="FVL95" s="496"/>
      <c r="FVM95" s="496"/>
      <c r="FVN95" s="495"/>
      <c r="FVO95" s="496"/>
      <c r="FVP95" s="496"/>
      <c r="FVQ95" s="496"/>
      <c r="FVR95" s="496"/>
      <c r="FVS95" s="496"/>
      <c r="FVT95" s="496"/>
      <c r="FVU95" s="495"/>
      <c r="FVV95" s="496"/>
      <c r="FVW95" s="496"/>
      <c r="FVX95" s="496"/>
      <c r="FVY95" s="496"/>
      <c r="FVZ95" s="496"/>
      <c r="FWA95" s="496"/>
      <c r="FWB95" s="495"/>
      <c r="FWC95" s="496"/>
      <c r="FWD95" s="496"/>
      <c r="FWE95" s="496"/>
      <c r="FWF95" s="496"/>
      <c r="FWG95" s="496"/>
      <c r="FWH95" s="496"/>
      <c r="FWI95" s="495"/>
      <c r="FWJ95" s="496"/>
      <c r="FWK95" s="496"/>
      <c r="FWL95" s="496"/>
      <c r="FWM95" s="496"/>
      <c r="FWN95" s="496"/>
      <c r="FWO95" s="496"/>
      <c r="FWP95" s="495"/>
      <c r="FWQ95" s="496"/>
      <c r="FWR95" s="496"/>
      <c r="FWS95" s="496"/>
      <c r="FWT95" s="496"/>
      <c r="FWU95" s="496"/>
      <c r="FWV95" s="496"/>
      <c r="FWW95" s="495"/>
      <c r="FWX95" s="496"/>
      <c r="FWY95" s="496"/>
      <c r="FWZ95" s="496"/>
      <c r="FXA95" s="496"/>
      <c r="FXB95" s="496"/>
      <c r="FXC95" s="496"/>
      <c r="FXD95" s="495"/>
      <c r="FXE95" s="496"/>
      <c r="FXF95" s="496"/>
      <c r="FXG95" s="496"/>
      <c r="FXH95" s="496"/>
      <c r="FXI95" s="496"/>
      <c r="FXJ95" s="496"/>
      <c r="FXK95" s="495"/>
      <c r="FXL95" s="496"/>
      <c r="FXM95" s="496"/>
      <c r="FXN95" s="496"/>
      <c r="FXO95" s="496"/>
      <c r="FXP95" s="496"/>
      <c r="FXQ95" s="496"/>
      <c r="FXR95" s="495"/>
      <c r="FXS95" s="496"/>
      <c r="FXT95" s="496"/>
      <c r="FXU95" s="496"/>
      <c r="FXV95" s="496"/>
      <c r="FXW95" s="496"/>
      <c r="FXX95" s="496"/>
      <c r="FXY95" s="495"/>
      <c r="FXZ95" s="496"/>
      <c r="FYA95" s="496"/>
      <c r="FYB95" s="496"/>
      <c r="FYC95" s="496"/>
      <c r="FYD95" s="496"/>
      <c r="FYE95" s="496"/>
      <c r="FYF95" s="495"/>
      <c r="FYG95" s="496"/>
      <c r="FYH95" s="496"/>
      <c r="FYI95" s="496"/>
      <c r="FYJ95" s="496"/>
      <c r="FYK95" s="496"/>
      <c r="FYL95" s="496"/>
      <c r="FYM95" s="495"/>
      <c r="FYN95" s="496"/>
      <c r="FYO95" s="496"/>
      <c r="FYP95" s="496"/>
      <c r="FYQ95" s="496"/>
      <c r="FYR95" s="496"/>
      <c r="FYS95" s="496"/>
      <c r="FYT95" s="495"/>
      <c r="FYU95" s="496"/>
      <c r="FYV95" s="496"/>
      <c r="FYW95" s="496"/>
      <c r="FYX95" s="496"/>
      <c r="FYY95" s="496"/>
      <c r="FYZ95" s="496"/>
      <c r="FZA95" s="495"/>
      <c r="FZB95" s="496"/>
      <c r="FZC95" s="496"/>
      <c r="FZD95" s="496"/>
      <c r="FZE95" s="496"/>
      <c r="FZF95" s="496"/>
      <c r="FZG95" s="496"/>
      <c r="FZH95" s="495"/>
      <c r="FZI95" s="496"/>
      <c r="FZJ95" s="496"/>
      <c r="FZK95" s="496"/>
      <c r="FZL95" s="496"/>
      <c r="FZM95" s="496"/>
      <c r="FZN95" s="496"/>
      <c r="FZO95" s="495"/>
      <c r="FZP95" s="496"/>
      <c r="FZQ95" s="496"/>
      <c r="FZR95" s="496"/>
      <c r="FZS95" s="496"/>
      <c r="FZT95" s="496"/>
      <c r="FZU95" s="496"/>
      <c r="FZV95" s="495"/>
      <c r="FZW95" s="496"/>
      <c r="FZX95" s="496"/>
      <c r="FZY95" s="496"/>
      <c r="FZZ95" s="496"/>
      <c r="GAA95" s="496"/>
      <c r="GAB95" s="496"/>
      <c r="GAC95" s="495"/>
      <c r="GAD95" s="496"/>
      <c r="GAE95" s="496"/>
      <c r="GAF95" s="496"/>
      <c r="GAG95" s="496"/>
      <c r="GAH95" s="496"/>
      <c r="GAI95" s="496"/>
      <c r="GAJ95" s="495"/>
      <c r="GAK95" s="496"/>
      <c r="GAL95" s="496"/>
      <c r="GAM95" s="496"/>
      <c r="GAN95" s="496"/>
      <c r="GAO95" s="496"/>
      <c r="GAP95" s="496"/>
      <c r="GAQ95" s="495"/>
      <c r="GAR95" s="496"/>
      <c r="GAS95" s="496"/>
      <c r="GAT95" s="496"/>
      <c r="GAU95" s="496"/>
      <c r="GAV95" s="496"/>
      <c r="GAW95" s="496"/>
      <c r="GAX95" s="495"/>
      <c r="GAY95" s="496"/>
      <c r="GAZ95" s="496"/>
      <c r="GBA95" s="496"/>
      <c r="GBB95" s="496"/>
      <c r="GBC95" s="496"/>
      <c r="GBD95" s="496"/>
      <c r="GBE95" s="495"/>
      <c r="GBF95" s="496"/>
      <c r="GBG95" s="496"/>
      <c r="GBH95" s="496"/>
      <c r="GBI95" s="496"/>
      <c r="GBJ95" s="496"/>
      <c r="GBK95" s="496"/>
      <c r="GBL95" s="495"/>
      <c r="GBM95" s="496"/>
      <c r="GBN95" s="496"/>
      <c r="GBO95" s="496"/>
      <c r="GBP95" s="496"/>
      <c r="GBQ95" s="496"/>
      <c r="GBR95" s="496"/>
      <c r="GBS95" s="495"/>
      <c r="GBT95" s="496"/>
      <c r="GBU95" s="496"/>
      <c r="GBV95" s="496"/>
      <c r="GBW95" s="496"/>
      <c r="GBX95" s="496"/>
      <c r="GBY95" s="496"/>
      <c r="GBZ95" s="495"/>
      <c r="GCA95" s="496"/>
      <c r="GCB95" s="496"/>
      <c r="GCC95" s="496"/>
      <c r="GCD95" s="496"/>
      <c r="GCE95" s="496"/>
      <c r="GCF95" s="496"/>
      <c r="GCG95" s="495"/>
      <c r="GCH95" s="496"/>
      <c r="GCI95" s="496"/>
      <c r="GCJ95" s="496"/>
      <c r="GCK95" s="496"/>
      <c r="GCL95" s="496"/>
      <c r="GCM95" s="496"/>
      <c r="GCN95" s="495"/>
      <c r="GCO95" s="496"/>
      <c r="GCP95" s="496"/>
      <c r="GCQ95" s="496"/>
      <c r="GCR95" s="496"/>
      <c r="GCS95" s="496"/>
      <c r="GCT95" s="496"/>
      <c r="GCU95" s="495"/>
      <c r="GCV95" s="496"/>
      <c r="GCW95" s="496"/>
      <c r="GCX95" s="496"/>
      <c r="GCY95" s="496"/>
      <c r="GCZ95" s="496"/>
      <c r="GDA95" s="496"/>
      <c r="GDB95" s="495"/>
      <c r="GDC95" s="496"/>
      <c r="GDD95" s="496"/>
      <c r="GDE95" s="496"/>
      <c r="GDF95" s="496"/>
      <c r="GDG95" s="496"/>
      <c r="GDH95" s="496"/>
      <c r="GDI95" s="495"/>
      <c r="GDJ95" s="496"/>
      <c r="GDK95" s="496"/>
      <c r="GDL95" s="496"/>
      <c r="GDM95" s="496"/>
      <c r="GDN95" s="496"/>
      <c r="GDO95" s="496"/>
      <c r="GDP95" s="495"/>
      <c r="GDQ95" s="496"/>
      <c r="GDR95" s="496"/>
      <c r="GDS95" s="496"/>
      <c r="GDT95" s="496"/>
      <c r="GDU95" s="496"/>
      <c r="GDV95" s="496"/>
      <c r="GDW95" s="495"/>
      <c r="GDX95" s="496"/>
      <c r="GDY95" s="496"/>
      <c r="GDZ95" s="496"/>
      <c r="GEA95" s="496"/>
      <c r="GEB95" s="496"/>
      <c r="GEC95" s="496"/>
      <c r="GED95" s="495"/>
      <c r="GEE95" s="496"/>
      <c r="GEF95" s="496"/>
      <c r="GEG95" s="496"/>
      <c r="GEH95" s="496"/>
      <c r="GEI95" s="496"/>
      <c r="GEJ95" s="496"/>
      <c r="GEK95" s="495"/>
      <c r="GEL95" s="496"/>
      <c r="GEM95" s="496"/>
      <c r="GEN95" s="496"/>
      <c r="GEO95" s="496"/>
      <c r="GEP95" s="496"/>
      <c r="GEQ95" s="496"/>
      <c r="GER95" s="495"/>
      <c r="GES95" s="496"/>
      <c r="GET95" s="496"/>
      <c r="GEU95" s="496"/>
      <c r="GEV95" s="496"/>
      <c r="GEW95" s="496"/>
      <c r="GEX95" s="496"/>
      <c r="GEY95" s="495"/>
      <c r="GEZ95" s="496"/>
      <c r="GFA95" s="496"/>
      <c r="GFB95" s="496"/>
      <c r="GFC95" s="496"/>
      <c r="GFD95" s="496"/>
      <c r="GFE95" s="496"/>
      <c r="GFF95" s="495"/>
      <c r="GFG95" s="496"/>
      <c r="GFH95" s="496"/>
      <c r="GFI95" s="496"/>
      <c r="GFJ95" s="496"/>
      <c r="GFK95" s="496"/>
      <c r="GFL95" s="496"/>
      <c r="GFM95" s="495"/>
      <c r="GFN95" s="496"/>
      <c r="GFO95" s="496"/>
      <c r="GFP95" s="496"/>
      <c r="GFQ95" s="496"/>
      <c r="GFR95" s="496"/>
      <c r="GFS95" s="496"/>
      <c r="GFT95" s="495"/>
      <c r="GFU95" s="496"/>
      <c r="GFV95" s="496"/>
      <c r="GFW95" s="496"/>
      <c r="GFX95" s="496"/>
      <c r="GFY95" s="496"/>
      <c r="GFZ95" s="496"/>
      <c r="GGA95" s="495"/>
      <c r="GGB95" s="496"/>
      <c r="GGC95" s="496"/>
      <c r="GGD95" s="496"/>
      <c r="GGE95" s="496"/>
      <c r="GGF95" s="496"/>
      <c r="GGG95" s="496"/>
      <c r="GGH95" s="495"/>
      <c r="GGI95" s="496"/>
      <c r="GGJ95" s="496"/>
      <c r="GGK95" s="496"/>
      <c r="GGL95" s="496"/>
      <c r="GGM95" s="496"/>
      <c r="GGN95" s="496"/>
      <c r="GGO95" s="495"/>
      <c r="GGP95" s="496"/>
      <c r="GGQ95" s="496"/>
      <c r="GGR95" s="496"/>
      <c r="GGS95" s="496"/>
      <c r="GGT95" s="496"/>
      <c r="GGU95" s="496"/>
      <c r="GGV95" s="495"/>
      <c r="GGW95" s="496"/>
      <c r="GGX95" s="496"/>
      <c r="GGY95" s="496"/>
      <c r="GGZ95" s="496"/>
      <c r="GHA95" s="496"/>
      <c r="GHB95" s="496"/>
      <c r="GHC95" s="495"/>
      <c r="GHD95" s="496"/>
      <c r="GHE95" s="496"/>
      <c r="GHF95" s="496"/>
      <c r="GHG95" s="496"/>
      <c r="GHH95" s="496"/>
      <c r="GHI95" s="496"/>
      <c r="GHJ95" s="495"/>
      <c r="GHK95" s="496"/>
      <c r="GHL95" s="496"/>
      <c r="GHM95" s="496"/>
      <c r="GHN95" s="496"/>
      <c r="GHO95" s="496"/>
      <c r="GHP95" s="496"/>
      <c r="GHQ95" s="495"/>
      <c r="GHR95" s="496"/>
      <c r="GHS95" s="496"/>
      <c r="GHT95" s="496"/>
      <c r="GHU95" s="496"/>
      <c r="GHV95" s="496"/>
      <c r="GHW95" s="496"/>
      <c r="GHX95" s="495"/>
      <c r="GHY95" s="496"/>
      <c r="GHZ95" s="496"/>
      <c r="GIA95" s="496"/>
      <c r="GIB95" s="496"/>
      <c r="GIC95" s="496"/>
      <c r="GID95" s="496"/>
      <c r="GIE95" s="495"/>
      <c r="GIF95" s="496"/>
      <c r="GIG95" s="496"/>
      <c r="GIH95" s="496"/>
      <c r="GII95" s="496"/>
      <c r="GIJ95" s="496"/>
      <c r="GIK95" s="496"/>
      <c r="GIL95" s="495"/>
      <c r="GIM95" s="496"/>
      <c r="GIN95" s="496"/>
      <c r="GIO95" s="496"/>
      <c r="GIP95" s="496"/>
      <c r="GIQ95" s="496"/>
      <c r="GIR95" s="496"/>
      <c r="GIS95" s="495"/>
      <c r="GIT95" s="496"/>
      <c r="GIU95" s="496"/>
      <c r="GIV95" s="496"/>
      <c r="GIW95" s="496"/>
      <c r="GIX95" s="496"/>
      <c r="GIY95" s="496"/>
      <c r="GIZ95" s="495"/>
      <c r="GJA95" s="496"/>
      <c r="GJB95" s="496"/>
      <c r="GJC95" s="496"/>
      <c r="GJD95" s="496"/>
      <c r="GJE95" s="496"/>
      <c r="GJF95" s="496"/>
      <c r="GJG95" s="495"/>
      <c r="GJH95" s="496"/>
      <c r="GJI95" s="496"/>
      <c r="GJJ95" s="496"/>
      <c r="GJK95" s="496"/>
      <c r="GJL95" s="496"/>
      <c r="GJM95" s="496"/>
      <c r="GJN95" s="495"/>
      <c r="GJO95" s="496"/>
      <c r="GJP95" s="496"/>
      <c r="GJQ95" s="496"/>
      <c r="GJR95" s="496"/>
      <c r="GJS95" s="496"/>
      <c r="GJT95" s="496"/>
      <c r="GJU95" s="495"/>
      <c r="GJV95" s="496"/>
      <c r="GJW95" s="496"/>
      <c r="GJX95" s="496"/>
      <c r="GJY95" s="496"/>
      <c r="GJZ95" s="496"/>
      <c r="GKA95" s="496"/>
      <c r="GKB95" s="495"/>
      <c r="GKC95" s="496"/>
      <c r="GKD95" s="496"/>
      <c r="GKE95" s="496"/>
      <c r="GKF95" s="496"/>
      <c r="GKG95" s="496"/>
      <c r="GKH95" s="496"/>
      <c r="GKI95" s="495"/>
      <c r="GKJ95" s="496"/>
      <c r="GKK95" s="496"/>
      <c r="GKL95" s="496"/>
      <c r="GKM95" s="496"/>
      <c r="GKN95" s="496"/>
      <c r="GKO95" s="496"/>
      <c r="GKP95" s="495"/>
      <c r="GKQ95" s="496"/>
      <c r="GKR95" s="496"/>
      <c r="GKS95" s="496"/>
      <c r="GKT95" s="496"/>
      <c r="GKU95" s="496"/>
      <c r="GKV95" s="496"/>
      <c r="GKW95" s="495"/>
      <c r="GKX95" s="496"/>
      <c r="GKY95" s="496"/>
      <c r="GKZ95" s="496"/>
      <c r="GLA95" s="496"/>
      <c r="GLB95" s="496"/>
      <c r="GLC95" s="496"/>
      <c r="GLD95" s="495"/>
      <c r="GLE95" s="496"/>
      <c r="GLF95" s="496"/>
      <c r="GLG95" s="496"/>
      <c r="GLH95" s="496"/>
      <c r="GLI95" s="496"/>
      <c r="GLJ95" s="496"/>
      <c r="GLK95" s="495"/>
      <c r="GLL95" s="496"/>
      <c r="GLM95" s="496"/>
      <c r="GLN95" s="496"/>
      <c r="GLO95" s="496"/>
      <c r="GLP95" s="496"/>
      <c r="GLQ95" s="496"/>
      <c r="GLR95" s="495"/>
      <c r="GLS95" s="496"/>
      <c r="GLT95" s="496"/>
      <c r="GLU95" s="496"/>
      <c r="GLV95" s="496"/>
      <c r="GLW95" s="496"/>
      <c r="GLX95" s="496"/>
      <c r="GLY95" s="495"/>
      <c r="GLZ95" s="496"/>
      <c r="GMA95" s="496"/>
      <c r="GMB95" s="496"/>
      <c r="GMC95" s="496"/>
      <c r="GMD95" s="496"/>
      <c r="GME95" s="496"/>
      <c r="GMF95" s="495"/>
      <c r="GMG95" s="496"/>
      <c r="GMH95" s="496"/>
      <c r="GMI95" s="496"/>
      <c r="GMJ95" s="496"/>
      <c r="GMK95" s="496"/>
      <c r="GML95" s="496"/>
      <c r="GMM95" s="495"/>
      <c r="GMN95" s="496"/>
      <c r="GMO95" s="496"/>
      <c r="GMP95" s="496"/>
      <c r="GMQ95" s="496"/>
      <c r="GMR95" s="496"/>
      <c r="GMS95" s="496"/>
      <c r="GMT95" s="495"/>
      <c r="GMU95" s="496"/>
      <c r="GMV95" s="496"/>
      <c r="GMW95" s="496"/>
      <c r="GMX95" s="496"/>
      <c r="GMY95" s="496"/>
      <c r="GMZ95" s="496"/>
      <c r="GNA95" s="495"/>
      <c r="GNB95" s="496"/>
      <c r="GNC95" s="496"/>
      <c r="GND95" s="496"/>
      <c r="GNE95" s="496"/>
      <c r="GNF95" s="496"/>
      <c r="GNG95" s="496"/>
      <c r="GNH95" s="495"/>
      <c r="GNI95" s="496"/>
      <c r="GNJ95" s="496"/>
      <c r="GNK95" s="496"/>
      <c r="GNL95" s="496"/>
      <c r="GNM95" s="496"/>
      <c r="GNN95" s="496"/>
      <c r="GNO95" s="495"/>
      <c r="GNP95" s="496"/>
      <c r="GNQ95" s="496"/>
      <c r="GNR95" s="496"/>
      <c r="GNS95" s="496"/>
      <c r="GNT95" s="496"/>
      <c r="GNU95" s="496"/>
      <c r="GNV95" s="495"/>
      <c r="GNW95" s="496"/>
      <c r="GNX95" s="496"/>
      <c r="GNY95" s="496"/>
      <c r="GNZ95" s="496"/>
      <c r="GOA95" s="496"/>
      <c r="GOB95" s="496"/>
      <c r="GOC95" s="495"/>
      <c r="GOD95" s="496"/>
      <c r="GOE95" s="496"/>
      <c r="GOF95" s="496"/>
      <c r="GOG95" s="496"/>
      <c r="GOH95" s="496"/>
      <c r="GOI95" s="496"/>
      <c r="GOJ95" s="495"/>
      <c r="GOK95" s="496"/>
      <c r="GOL95" s="496"/>
      <c r="GOM95" s="496"/>
      <c r="GON95" s="496"/>
      <c r="GOO95" s="496"/>
      <c r="GOP95" s="496"/>
      <c r="GOQ95" s="495"/>
      <c r="GOR95" s="496"/>
      <c r="GOS95" s="496"/>
      <c r="GOT95" s="496"/>
      <c r="GOU95" s="496"/>
      <c r="GOV95" s="496"/>
      <c r="GOW95" s="496"/>
      <c r="GOX95" s="495"/>
      <c r="GOY95" s="496"/>
      <c r="GOZ95" s="496"/>
      <c r="GPA95" s="496"/>
      <c r="GPB95" s="496"/>
      <c r="GPC95" s="496"/>
      <c r="GPD95" s="496"/>
      <c r="GPE95" s="495"/>
      <c r="GPF95" s="496"/>
      <c r="GPG95" s="496"/>
      <c r="GPH95" s="496"/>
      <c r="GPI95" s="496"/>
      <c r="GPJ95" s="496"/>
      <c r="GPK95" s="496"/>
      <c r="GPL95" s="495"/>
      <c r="GPM95" s="496"/>
      <c r="GPN95" s="496"/>
      <c r="GPO95" s="496"/>
      <c r="GPP95" s="496"/>
      <c r="GPQ95" s="496"/>
      <c r="GPR95" s="496"/>
      <c r="GPS95" s="495"/>
      <c r="GPT95" s="496"/>
      <c r="GPU95" s="496"/>
      <c r="GPV95" s="496"/>
      <c r="GPW95" s="496"/>
      <c r="GPX95" s="496"/>
      <c r="GPY95" s="496"/>
      <c r="GPZ95" s="495"/>
      <c r="GQA95" s="496"/>
      <c r="GQB95" s="496"/>
      <c r="GQC95" s="496"/>
      <c r="GQD95" s="496"/>
      <c r="GQE95" s="496"/>
      <c r="GQF95" s="496"/>
      <c r="GQG95" s="495"/>
      <c r="GQH95" s="496"/>
      <c r="GQI95" s="496"/>
      <c r="GQJ95" s="496"/>
      <c r="GQK95" s="496"/>
      <c r="GQL95" s="496"/>
      <c r="GQM95" s="496"/>
      <c r="GQN95" s="495"/>
      <c r="GQO95" s="496"/>
      <c r="GQP95" s="496"/>
      <c r="GQQ95" s="496"/>
      <c r="GQR95" s="496"/>
      <c r="GQS95" s="496"/>
      <c r="GQT95" s="496"/>
      <c r="GQU95" s="495"/>
      <c r="GQV95" s="496"/>
      <c r="GQW95" s="496"/>
      <c r="GQX95" s="496"/>
      <c r="GQY95" s="496"/>
      <c r="GQZ95" s="496"/>
      <c r="GRA95" s="496"/>
      <c r="GRB95" s="495"/>
      <c r="GRC95" s="496"/>
      <c r="GRD95" s="496"/>
      <c r="GRE95" s="496"/>
      <c r="GRF95" s="496"/>
      <c r="GRG95" s="496"/>
      <c r="GRH95" s="496"/>
      <c r="GRI95" s="495"/>
      <c r="GRJ95" s="496"/>
      <c r="GRK95" s="496"/>
      <c r="GRL95" s="496"/>
      <c r="GRM95" s="496"/>
      <c r="GRN95" s="496"/>
      <c r="GRO95" s="496"/>
      <c r="GRP95" s="495"/>
      <c r="GRQ95" s="496"/>
      <c r="GRR95" s="496"/>
      <c r="GRS95" s="496"/>
      <c r="GRT95" s="496"/>
      <c r="GRU95" s="496"/>
      <c r="GRV95" s="496"/>
      <c r="GRW95" s="495"/>
      <c r="GRX95" s="496"/>
      <c r="GRY95" s="496"/>
      <c r="GRZ95" s="496"/>
      <c r="GSA95" s="496"/>
      <c r="GSB95" s="496"/>
      <c r="GSC95" s="496"/>
      <c r="GSD95" s="495"/>
      <c r="GSE95" s="496"/>
      <c r="GSF95" s="496"/>
      <c r="GSG95" s="496"/>
      <c r="GSH95" s="496"/>
      <c r="GSI95" s="496"/>
      <c r="GSJ95" s="496"/>
      <c r="GSK95" s="495"/>
      <c r="GSL95" s="496"/>
      <c r="GSM95" s="496"/>
      <c r="GSN95" s="496"/>
      <c r="GSO95" s="496"/>
      <c r="GSP95" s="496"/>
      <c r="GSQ95" s="496"/>
      <c r="GSR95" s="495"/>
      <c r="GSS95" s="496"/>
      <c r="GST95" s="496"/>
      <c r="GSU95" s="496"/>
      <c r="GSV95" s="496"/>
      <c r="GSW95" s="496"/>
      <c r="GSX95" s="496"/>
      <c r="GSY95" s="495"/>
      <c r="GSZ95" s="496"/>
      <c r="GTA95" s="496"/>
      <c r="GTB95" s="496"/>
      <c r="GTC95" s="496"/>
      <c r="GTD95" s="496"/>
      <c r="GTE95" s="496"/>
      <c r="GTF95" s="495"/>
      <c r="GTG95" s="496"/>
      <c r="GTH95" s="496"/>
      <c r="GTI95" s="496"/>
      <c r="GTJ95" s="496"/>
      <c r="GTK95" s="496"/>
      <c r="GTL95" s="496"/>
      <c r="GTM95" s="495"/>
      <c r="GTN95" s="496"/>
      <c r="GTO95" s="496"/>
      <c r="GTP95" s="496"/>
      <c r="GTQ95" s="496"/>
      <c r="GTR95" s="496"/>
      <c r="GTS95" s="496"/>
      <c r="GTT95" s="495"/>
      <c r="GTU95" s="496"/>
      <c r="GTV95" s="496"/>
      <c r="GTW95" s="496"/>
      <c r="GTX95" s="496"/>
      <c r="GTY95" s="496"/>
      <c r="GTZ95" s="496"/>
      <c r="GUA95" s="495"/>
      <c r="GUB95" s="496"/>
      <c r="GUC95" s="496"/>
      <c r="GUD95" s="496"/>
      <c r="GUE95" s="496"/>
      <c r="GUF95" s="496"/>
      <c r="GUG95" s="496"/>
      <c r="GUH95" s="495"/>
      <c r="GUI95" s="496"/>
      <c r="GUJ95" s="496"/>
      <c r="GUK95" s="496"/>
      <c r="GUL95" s="496"/>
      <c r="GUM95" s="496"/>
      <c r="GUN95" s="496"/>
      <c r="GUO95" s="495"/>
      <c r="GUP95" s="496"/>
      <c r="GUQ95" s="496"/>
      <c r="GUR95" s="496"/>
      <c r="GUS95" s="496"/>
      <c r="GUT95" s="496"/>
      <c r="GUU95" s="496"/>
      <c r="GUV95" s="495"/>
      <c r="GUW95" s="496"/>
      <c r="GUX95" s="496"/>
      <c r="GUY95" s="496"/>
      <c r="GUZ95" s="496"/>
      <c r="GVA95" s="496"/>
      <c r="GVB95" s="496"/>
      <c r="GVC95" s="495"/>
      <c r="GVD95" s="496"/>
      <c r="GVE95" s="496"/>
      <c r="GVF95" s="496"/>
      <c r="GVG95" s="496"/>
      <c r="GVH95" s="496"/>
      <c r="GVI95" s="496"/>
      <c r="GVJ95" s="495"/>
      <c r="GVK95" s="496"/>
      <c r="GVL95" s="496"/>
      <c r="GVM95" s="496"/>
      <c r="GVN95" s="496"/>
      <c r="GVO95" s="496"/>
      <c r="GVP95" s="496"/>
      <c r="GVQ95" s="495"/>
      <c r="GVR95" s="496"/>
      <c r="GVS95" s="496"/>
      <c r="GVT95" s="496"/>
      <c r="GVU95" s="496"/>
      <c r="GVV95" s="496"/>
      <c r="GVW95" s="496"/>
      <c r="GVX95" s="495"/>
      <c r="GVY95" s="496"/>
      <c r="GVZ95" s="496"/>
      <c r="GWA95" s="496"/>
      <c r="GWB95" s="496"/>
      <c r="GWC95" s="496"/>
      <c r="GWD95" s="496"/>
      <c r="GWE95" s="495"/>
      <c r="GWF95" s="496"/>
      <c r="GWG95" s="496"/>
      <c r="GWH95" s="496"/>
      <c r="GWI95" s="496"/>
      <c r="GWJ95" s="496"/>
      <c r="GWK95" s="496"/>
      <c r="GWL95" s="495"/>
      <c r="GWM95" s="496"/>
      <c r="GWN95" s="496"/>
      <c r="GWO95" s="496"/>
      <c r="GWP95" s="496"/>
      <c r="GWQ95" s="496"/>
      <c r="GWR95" s="496"/>
      <c r="GWS95" s="495"/>
      <c r="GWT95" s="496"/>
      <c r="GWU95" s="496"/>
      <c r="GWV95" s="496"/>
      <c r="GWW95" s="496"/>
      <c r="GWX95" s="496"/>
      <c r="GWY95" s="496"/>
      <c r="GWZ95" s="495"/>
      <c r="GXA95" s="496"/>
      <c r="GXB95" s="496"/>
      <c r="GXC95" s="496"/>
      <c r="GXD95" s="496"/>
      <c r="GXE95" s="496"/>
      <c r="GXF95" s="496"/>
      <c r="GXG95" s="495"/>
      <c r="GXH95" s="496"/>
      <c r="GXI95" s="496"/>
      <c r="GXJ95" s="496"/>
      <c r="GXK95" s="496"/>
      <c r="GXL95" s="496"/>
      <c r="GXM95" s="496"/>
      <c r="GXN95" s="495"/>
      <c r="GXO95" s="496"/>
      <c r="GXP95" s="496"/>
      <c r="GXQ95" s="496"/>
      <c r="GXR95" s="496"/>
      <c r="GXS95" s="496"/>
      <c r="GXT95" s="496"/>
      <c r="GXU95" s="495"/>
      <c r="GXV95" s="496"/>
      <c r="GXW95" s="496"/>
      <c r="GXX95" s="496"/>
      <c r="GXY95" s="496"/>
      <c r="GXZ95" s="496"/>
      <c r="GYA95" s="496"/>
      <c r="GYB95" s="495"/>
      <c r="GYC95" s="496"/>
      <c r="GYD95" s="496"/>
      <c r="GYE95" s="496"/>
      <c r="GYF95" s="496"/>
      <c r="GYG95" s="496"/>
      <c r="GYH95" s="496"/>
      <c r="GYI95" s="495"/>
      <c r="GYJ95" s="496"/>
      <c r="GYK95" s="496"/>
      <c r="GYL95" s="496"/>
      <c r="GYM95" s="496"/>
      <c r="GYN95" s="496"/>
      <c r="GYO95" s="496"/>
      <c r="GYP95" s="495"/>
      <c r="GYQ95" s="496"/>
      <c r="GYR95" s="496"/>
      <c r="GYS95" s="496"/>
      <c r="GYT95" s="496"/>
      <c r="GYU95" s="496"/>
      <c r="GYV95" s="496"/>
      <c r="GYW95" s="495"/>
      <c r="GYX95" s="496"/>
      <c r="GYY95" s="496"/>
      <c r="GYZ95" s="496"/>
      <c r="GZA95" s="496"/>
      <c r="GZB95" s="496"/>
      <c r="GZC95" s="496"/>
      <c r="GZD95" s="495"/>
      <c r="GZE95" s="496"/>
      <c r="GZF95" s="496"/>
      <c r="GZG95" s="496"/>
      <c r="GZH95" s="496"/>
      <c r="GZI95" s="496"/>
      <c r="GZJ95" s="496"/>
      <c r="GZK95" s="495"/>
      <c r="GZL95" s="496"/>
      <c r="GZM95" s="496"/>
      <c r="GZN95" s="496"/>
      <c r="GZO95" s="496"/>
      <c r="GZP95" s="496"/>
      <c r="GZQ95" s="496"/>
      <c r="GZR95" s="495"/>
      <c r="GZS95" s="496"/>
      <c r="GZT95" s="496"/>
      <c r="GZU95" s="496"/>
      <c r="GZV95" s="496"/>
      <c r="GZW95" s="496"/>
      <c r="GZX95" s="496"/>
      <c r="GZY95" s="495"/>
      <c r="GZZ95" s="496"/>
      <c r="HAA95" s="496"/>
      <c r="HAB95" s="496"/>
      <c r="HAC95" s="496"/>
      <c r="HAD95" s="496"/>
      <c r="HAE95" s="496"/>
      <c r="HAF95" s="495"/>
      <c r="HAG95" s="496"/>
      <c r="HAH95" s="496"/>
      <c r="HAI95" s="496"/>
      <c r="HAJ95" s="496"/>
      <c r="HAK95" s="496"/>
      <c r="HAL95" s="496"/>
      <c r="HAM95" s="495"/>
      <c r="HAN95" s="496"/>
      <c r="HAO95" s="496"/>
      <c r="HAP95" s="496"/>
      <c r="HAQ95" s="496"/>
      <c r="HAR95" s="496"/>
      <c r="HAS95" s="496"/>
      <c r="HAT95" s="495"/>
      <c r="HAU95" s="496"/>
      <c r="HAV95" s="496"/>
      <c r="HAW95" s="496"/>
      <c r="HAX95" s="496"/>
      <c r="HAY95" s="496"/>
      <c r="HAZ95" s="496"/>
      <c r="HBA95" s="495"/>
      <c r="HBB95" s="496"/>
      <c r="HBC95" s="496"/>
      <c r="HBD95" s="496"/>
      <c r="HBE95" s="496"/>
      <c r="HBF95" s="496"/>
      <c r="HBG95" s="496"/>
      <c r="HBH95" s="495"/>
      <c r="HBI95" s="496"/>
      <c r="HBJ95" s="496"/>
      <c r="HBK95" s="496"/>
      <c r="HBL95" s="496"/>
      <c r="HBM95" s="496"/>
      <c r="HBN95" s="496"/>
      <c r="HBO95" s="495"/>
      <c r="HBP95" s="496"/>
      <c r="HBQ95" s="496"/>
      <c r="HBR95" s="496"/>
      <c r="HBS95" s="496"/>
      <c r="HBT95" s="496"/>
      <c r="HBU95" s="496"/>
      <c r="HBV95" s="495"/>
      <c r="HBW95" s="496"/>
      <c r="HBX95" s="496"/>
      <c r="HBY95" s="496"/>
      <c r="HBZ95" s="496"/>
      <c r="HCA95" s="496"/>
      <c r="HCB95" s="496"/>
      <c r="HCC95" s="495"/>
      <c r="HCD95" s="496"/>
      <c r="HCE95" s="496"/>
      <c r="HCF95" s="496"/>
      <c r="HCG95" s="496"/>
      <c r="HCH95" s="496"/>
      <c r="HCI95" s="496"/>
      <c r="HCJ95" s="495"/>
      <c r="HCK95" s="496"/>
      <c r="HCL95" s="496"/>
      <c r="HCM95" s="496"/>
      <c r="HCN95" s="496"/>
      <c r="HCO95" s="496"/>
      <c r="HCP95" s="496"/>
      <c r="HCQ95" s="495"/>
      <c r="HCR95" s="496"/>
      <c r="HCS95" s="496"/>
      <c r="HCT95" s="496"/>
      <c r="HCU95" s="496"/>
      <c r="HCV95" s="496"/>
      <c r="HCW95" s="496"/>
      <c r="HCX95" s="495"/>
      <c r="HCY95" s="496"/>
      <c r="HCZ95" s="496"/>
      <c r="HDA95" s="496"/>
      <c r="HDB95" s="496"/>
      <c r="HDC95" s="496"/>
      <c r="HDD95" s="496"/>
      <c r="HDE95" s="495"/>
      <c r="HDF95" s="496"/>
      <c r="HDG95" s="496"/>
      <c r="HDH95" s="496"/>
      <c r="HDI95" s="496"/>
      <c r="HDJ95" s="496"/>
      <c r="HDK95" s="496"/>
      <c r="HDL95" s="495"/>
      <c r="HDM95" s="496"/>
      <c r="HDN95" s="496"/>
      <c r="HDO95" s="496"/>
      <c r="HDP95" s="496"/>
      <c r="HDQ95" s="496"/>
      <c r="HDR95" s="496"/>
      <c r="HDS95" s="495"/>
      <c r="HDT95" s="496"/>
      <c r="HDU95" s="496"/>
      <c r="HDV95" s="496"/>
      <c r="HDW95" s="496"/>
      <c r="HDX95" s="496"/>
      <c r="HDY95" s="496"/>
      <c r="HDZ95" s="495"/>
      <c r="HEA95" s="496"/>
      <c r="HEB95" s="496"/>
      <c r="HEC95" s="496"/>
      <c r="HED95" s="496"/>
      <c r="HEE95" s="496"/>
      <c r="HEF95" s="496"/>
      <c r="HEG95" s="495"/>
      <c r="HEH95" s="496"/>
      <c r="HEI95" s="496"/>
      <c r="HEJ95" s="496"/>
      <c r="HEK95" s="496"/>
      <c r="HEL95" s="496"/>
      <c r="HEM95" s="496"/>
      <c r="HEN95" s="495"/>
      <c r="HEO95" s="496"/>
      <c r="HEP95" s="496"/>
      <c r="HEQ95" s="496"/>
      <c r="HER95" s="496"/>
      <c r="HES95" s="496"/>
      <c r="HET95" s="496"/>
      <c r="HEU95" s="495"/>
      <c r="HEV95" s="496"/>
      <c r="HEW95" s="496"/>
      <c r="HEX95" s="496"/>
      <c r="HEY95" s="496"/>
      <c r="HEZ95" s="496"/>
      <c r="HFA95" s="496"/>
      <c r="HFB95" s="495"/>
      <c r="HFC95" s="496"/>
      <c r="HFD95" s="496"/>
      <c r="HFE95" s="496"/>
      <c r="HFF95" s="496"/>
      <c r="HFG95" s="496"/>
      <c r="HFH95" s="496"/>
      <c r="HFI95" s="495"/>
      <c r="HFJ95" s="496"/>
      <c r="HFK95" s="496"/>
      <c r="HFL95" s="496"/>
      <c r="HFM95" s="496"/>
      <c r="HFN95" s="496"/>
      <c r="HFO95" s="496"/>
      <c r="HFP95" s="495"/>
      <c r="HFQ95" s="496"/>
      <c r="HFR95" s="496"/>
      <c r="HFS95" s="496"/>
      <c r="HFT95" s="496"/>
      <c r="HFU95" s="496"/>
      <c r="HFV95" s="496"/>
      <c r="HFW95" s="495"/>
      <c r="HFX95" s="496"/>
      <c r="HFY95" s="496"/>
      <c r="HFZ95" s="496"/>
      <c r="HGA95" s="496"/>
      <c r="HGB95" s="496"/>
      <c r="HGC95" s="496"/>
      <c r="HGD95" s="495"/>
      <c r="HGE95" s="496"/>
      <c r="HGF95" s="496"/>
      <c r="HGG95" s="496"/>
      <c r="HGH95" s="496"/>
      <c r="HGI95" s="496"/>
      <c r="HGJ95" s="496"/>
      <c r="HGK95" s="495"/>
      <c r="HGL95" s="496"/>
      <c r="HGM95" s="496"/>
      <c r="HGN95" s="496"/>
      <c r="HGO95" s="496"/>
      <c r="HGP95" s="496"/>
      <c r="HGQ95" s="496"/>
      <c r="HGR95" s="495"/>
      <c r="HGS95" s="496"/>
      <c r="HGT95" s="496"/>
      <c r="HGU95" s="496"/>
      <c r="HGV95" s="496"/>
      <c r="HGW95" s="496"/>
      <c r="HGX95" s="496"/>
      <c r="HGY95" s="495"/>
      <c r="HGZ95" s="496"/>
      <c r="HHA95" s="496"/>
      <c r="HHB95" s="496"/>
      <c r="HHC95" s="496"/>
      <c r="HHD95" s="496"/>
      <c r="HHE95" s="496"/>
      <c r="HHF95" s="495"/>
      <c r="HHG95" s="496"/>
      <c r="HHH95" s="496"/>
      <c r="HHI95" s="496"/>
      <c r="HHJ95" s="496"/>
      <c r="HHK95" s="496"/>
      <c r="HHL95" s="496"/>
      <c r="HHM95" s="495"/>
      <c r="HHN95" s="496"/>
      <c r="HHO95" s="496"/>
      <c r="HHP95" s="496"/>
      <c r="HHQ95" s="496"/>
      <c r="HHR95" s="496"/>
      <c r="HHS95" s="496"/>
      <c r="HHT95" s="495"/>
      <c r="HHU95" s="496"/>
      <c r="HHV95" s="496"/>
      <c r="HHW95" s="496"/>
      <c r="HHX95" s="496"/>
      <c r="HHY95" s="496"/>
      <c r="HHZ95" s="496"/>
      <c r="HIA95" s="495"/>
      <c r="HIB95" s="496"/>
      <c r="HIC95" s="496"/>
      <c r="HID95" s="496"/>
      <c r="HIE95" s="496"/>
      <c r="HIF95" s="496"/>
      <c r="HIG95" s="496"/>
      <c r="HIH95" s="495"/>
      <c r="HII95" s="496"/>
      <c r="HIJ95" s="496"/>
      <c r="HIK95" s="496"/>
      <c r="HIL95" s="496"/>
      <c r="HIM95" s="496"/>
      <c r="HIN95" s="496"/>
      <c r="HIO95" s="495"/>
      <c r="HIP95" s="496"/>
      <c r="HIQ95" s="496"/>
      <c r="HIR95" s="496"/>
      <c r="HIS95" s="496"/>
      <c r="HIT95" s="496"/>
      <c r="HIU95" s="496"/>
      <c r="HIV95" s="495"/>
      <c r="HIW95" s="496"/>
      <c r="HIX95" s="496"/>
      <c r="HIY95" s="496"/>
      <c r="HIZ95" s="496"/>
      <c r="HJA95" s="496"/>
      <c r="HJB95" s="496"/>
      <c r="HJC95" s="495"/>
      <c r="HJD95" s="496"/>
      <c r="HJE95" s="496"/>
      <c r="HJF95" s="496"/>
      <c r="HJG95" s="496"/>
      <c r="HJH95" s="496"/>
      <c r="HJI95" s="496"/>
      <c r="HJJ95" s="495"/>
      <c r="HJK95" s="496"/>
      <c r="HJL95" s="496"/>
      <c r="HJM95" s="496"/>
      <c r="HJN95" s="496"/>
      <c r="HJO95" s="496"/>
      <c r="HJP95" s="496"/>
      <c r="HJQ95" s="495"/>
      <c r="HJR95" s="496"/>
      <c r="HJS95" s="496"/>
      <c r="HJT95" s="496"/>
      <c r="HJU95" s="496"/>
      <c r="HJV95" s="496"/>
      <c r="HJW95" s="496"/>
      <c r="HJX95" s="495"/>
      <c r="HJY95" s="496"/>
      <c r="HJZ95" s="496"/>
      <c r="HKA95" s="496"/>
      <c r="HKB95" s="496"/>
      <c r="HKC95" s="496"/>
      <c r="HKD95" s="496"/>
      <c r="HKE95" s="495"/>
      <c r="HKF95" s="496"/>
      <c r="HKG95" s="496"/>
      <c r="HKH95" s="496"/>
      <c r="HKI95" s="496"/>
      <c r="HKJ95" s="496"/>
      <c r="HKK95" s="496"/>
      <c r="HKL95" s="495"/>
      <c r="HKM95" s="496"/>
      <c r="HKN95" s="496"/>
      <c r="HKO95" s="496"/>
      <c r="HKP95" s="496"/>
      <c r="HKQ95" s="496"/>
      <c r="HKR95" s="496"/>
      <c r="HKS95" s="495"/>
      <c r="HKT95" s="496"/>
      <c r="HKU95" s="496"/>
      <c r="HKV95" s="496"/>
      <c r="HKW95" s="496"/>
      <c r="HKX95" s="496"/>
      <c r="HKY95" s="496"/>
      <c r="HKZ95" s="495"/>
      <c r="HLA95" s="496"/>
      <c r="HLB95" s="496"/>
      <c r="HLC95" s="496"/>
      <c r="HLD95" s="496"/>
      <c r="HLE95" s="496"/>
      <c r="HLF95" s="496"/>
      <c r="HLG95" s="495"/>
      <c r="HLH95" s="496"/>
      <c r="HLI95" s="496"/>
      <c r="HLJ95" s="496"/>
      <c r="HLK95" s="496"/>
      <c r="HLL95" s="496"/>
      <c r="HLM95" s="496"/>
      <c r="HLN95" s="495"/>
      <c r="HLO95" s="496"/>
      <c r="HLP95" s="496"/>
      <c r="HLQ95" s="496"/>
      <c r="HLR95" s="496"/>
      <c r="HLS95" s="496"/>
      <c r="HLT95" s="496"/>
      <c r="HLU95" s="495"/>
      <c r="HLV95" s="496"/>
      <c r="HLW95" s="496"/>
      <c r="HLX95" s="496"/>
      <c r="HLY95" s="496"/>
      <c r="HLZ95" s="496"/>
      <c r="HMA95" s="496"/>
      <c r="HMB95" s="495"/>
      <c r="HMC95" s="496"/>
      <c r="HMD95" s="496"/>
      <c r="HME95" s="496"/>
      <c r="HMF95" s="496"/>
      <c r="HMG95" s="496"/>
      <c r="HMH95" s="496"/>
      <c r="HMI95" s="495"/>
      <c r="HMJ95" s="496"/>
      <c r="HMK95" s="496"/>
      <c r="HML95" s="496"/>
      <c r="HMM95" s="496"/>
      <c r="HMN95" s="496"/>
      <c r="HMO95" s="496"/>
      <c r="HMP95" s="495"/>
      <c r="HMQ95" s="496"/>
      <c r="HMR95" s="496"/>
      <c r="HMS95" s="496"/>
      <c r="HMT95" s="496"/>
      <c r="HMU95" s="496"/>
      <c r="HMV95" s="496"/>
      <c r="HMW95" s="495"/>
      <c r="HMX95" s="496"/>
      <c r="HMY95" s="496"/>
      <c r="HMZ95" s="496"/>
      <c r="HNA95" s="496"/>
      <c r="HNB95" s="496"/>
      <c r="HNC95" s="496"/>
      <c r="HND95" s="495"/>
      <c r="HNE95" s="496"/>
      <c r="HNF95" s="496"/>
      <c r="HNG95" s="496"/>
      <c r="HNH95" s="496"/>
      <c r="HNI95" s="496"/>
      <c r="HNJ95" s="496"/>
      <c r="HNK95" s="495"/>
      <c r="HNL95" s="496"/>
      <c r="HNM95" s="496"/>
      <c r="HNN95" s="496"/>
      <c r="HNO95" s="496"/>
      <c r="HNP95" s="496"/>
      <c r="HNQ95" s="496"/>
      <c r="HNR95" s="495"/>
      <c r="HNS95" s="496"/>
      <c r="HNT95" s="496"/>
      <c r="HNU95" s="496"/>
      <c r="HNV95" s="496"/>
      <c r="HNW95" s="496"/>
      <c r="HNX95" s="496"/>
      <c r="HNY95" s="495"/>
      <c r="HNZ95" s="496"/>
      <c r="HOA95" s="496"/>
      <c r="HOB95" s="496"/>
      <c r="HOC95" s="496"/>
      <c r="HOD95" s="496"/>
      <c r="HOE95" s="496"/>
      <c r="HOF95" s="495"/>
      <c r="HOG95" s="496"/>
      <c r="HOH95" s="496"/>
      <c r="HOI95" s="496"/>
      <c r="HOJ95" s="496"/>
      <c r="HOK95" s="496"/>
      <c r="HOL95" s="496"/>
      <c r="HOM95" s="495"/>
      <c r="HON95" s="496"/>
      <c r="HOO95" s="496"/>
      <c r="HOP95" s="496"/>
      <c r="HOQ95" s="496"/>
      <c r="HOR95" s="496"/>
      <c r="HOS95" s="496"/>
      <c r="HOT95" s="495"/>
      <c r="HOU95" s="496"/>
      <c r="HOV95" s="496"/>
      <c r="HOW95" s="496"/>
      <c r="HOX95" s="496"/>
      <c r="HOY95" s="496"/>
      <c r="HOZ95" s="496"/>
      <c r="HPA95" s="495"/>
      <c r="HPB95" s="496"/>
      <c r="HPC95" s="496"/>
      <c r="HPD95" s="496"/>
      <c r="HPE95" s="496"/>
      <c r="HPF95" s="496"/>
      <c r="HPG95" s="496"/>
      <c r="HPH95" s="495"/>
      <c r="HPI95" s="496"/>
      <c r="HPJ95" s="496"/>
      <c r="HPK95" s="496"/>
      <c r="HPL95" s="496"/>
      <c r="HPM95" s="496"/>
      <c r="HPN95" s="496"/>
      <c r="HPO95" s="495"/>
      <c r="HPP95" s="496"/>
      <c r="HPQ95" s="496"/>
      <c r="HPR95" s="496"/>
      <c r="HPS95" s="496"/>
      <c r="HPT95" s="496"/>
      <c r="HPU95" s="496"/>
      <c r="HPV95" s="495"/>
      <c r="HPW95" s="496"/>
      <c r="HPX95" s="496"/>
      <c r="HPY95" s="496"/>
      <c r="HPZ95" s="496"/>
      <c r="HQA95" s="496"/>
      <c r="HQB95" s="496"/>
      <c r="HQC95" s="495"/>
      <c r="HQD95" s="496"/>
      <c r="HQE95" s="496"/>
      <c r="HQF95" s="496"/>
      <c r="HQG95" s="496"/>
      <c r="HQH95" s="496"/>
      <c r="HQI95" s="496"/>
      <c r="HQJ95" s="495"/>
      <c r="HQK95" s="496"/>
      <c r="HQL95" s="496"/>
      <c r="HQM95" s="496"/>
      <c r="HQN95" s="496"/>
      <c r="HQO95" s="496"/>
      <c r="HQP95" s="496"/>
      <c r="HQQ95" s="495"/>
      <c r="HQR95" s="496"/>
      <c r="HQS95" s="496"/>
      <c r="HQT95" s="496"/>
      <c r="HQU95" s="496"/>
      <c r="HQV95" s="496"/>
      <c r="HQW95" s="496"/>
      <c r="HQX95" s="495"/>
      <c r="HQY95" s="496"/>
      <c r="HQZ95" s="496"/>
      <c r="HRA95" s="496"/>
      <c r="HRB95" s="496"/>
      <c r="HRC95" s="496"/>
      <c r="HRD95" s="496"/>
      <c r="HRE95" s="495"/>
      <c r="HRF95" s="496"/>
      <c r="HRG95" s="496"/>
      <c r="HRH95" s="496"/>
      <c r="HRI95" s="496"/>
      <c r="HRJ95" s="496"/>
      <c r="HRK95" s="496"/>
      <c r="HRL95" s="495"/>
      <c r="HRM95" s="496"/>
      <c r="HRN95" s="496"/>
      <c r="HRO95" s="496"/>
      <c r="HRP95" s="496"/>
      <c r="HRQ95" s="496"/>
      <c r="HRR95" s="496"/>
      <c r="HRS95" s="495"/>
      <c r="HRT95" s="496"/>
      <c r="HRU95" s="496"/>
      <c r="HRV95" s="496"/>
      <c r="HRW95" s="496"/>
      <c r="HRX95" s="496"/>
      <c r="HRY95" s="496"/>
      <c r="HRZ95" s="495"/>
      <c r="HSA95" s="496"/>
      <c r="HSB95" s="496"/>
      <c r="HSC95" s="496"/>
      <c r="HSD95" s="496"/>
      <c r="HSE95" s="496"/>
      <c r="HSF95" s="496"/>
      <c r="HSG95" s="495"/>
      <c r="HSH95" s="496"/>
      <c r="HSI95" s="496"/>
      <c r="HSJ95" s="496"/>
      <c r="HSK95" s="496"/>
      <c r="HSL95" s="496"/>
      <c r="HSM95" s="496"/>
      <c r="HSN95" s="495"/>
      <c r="HSO95" s="496"/>
      <c r="HSP95" s="496"/>
      <c r="HSQ95" s="496"/>
      <c r="HSR95" s="496"/>
      <c r="HSS95" s="496"/>
      <c r="HST95" s="496"/>
      <c r="HSU95" s="495"/>
      <c r="HSV95" s="496"/>
      <c r="HSW95" s="496"/>
      <c r="HSX95" s="496"/>
      <c r="HSY95" s="496"/>
      <c r="HSZ95" s="496"/>
      <c r="HTA95" s="496"/>
      <c r="HTB95" s="495"/>
      <c r="HTC95" s="496"/>
      <c r="HTD95" s="496"/>
      <c r="HTE95" s="496"/>
      <c r="HTF95" s="496"/>
      <c r="HTG95" s="496"/>
      <c r="HTH95" s="496"/>
      <c r="HTI95" s="495"/>
      <c r="HTJ95" s="496"/>
      <c r="HTK95" s="496"/>
      <c r="HTL95" s="496"/>
      <c r="HTM95" s="496"/>
      <c r="HTN95" s="496"/>
      <c r="HTO95" s="496"/>
      <c r="HTP95" s="495"/>
      <c r="HTQ95" s="496"/>
      <c r="HTR95" s="496"/>
      <c r="HTS95" s="496"/>
      <c r="HTT95" s="496"/>
      <c r="HTU95" s="496"/>
      <c r="HTV95" s="496"/>
      <c r="HTW95" s="495"/>
      <c r="HTX95" s="496"/>
      <c r="HTY95" s="496"/>
      <c r="HTZ95" s="496"/>
      <c r="HUA95" s="496"/>
      <c r="HUB95" s="496"/>
      <c r="HUC95" s="496"/>
      <c r="HUD95" s="495"/>
      <c r="HUE95" s="496"/>
      <c r="HUF95" s="496"/>
      <c r="HUG95" s="496"/>
      <c r="HUH95" s="496"/>
      <c r="HUI95" s="496"/>
      <c r="HUJ95" s="496"/>
      <c r="HUK95" s="495"/>
      <c r="HUL95" s="496"/>
      <c r="HUM95" s="496"/>
      <c r="HUN95" s="496"/>
      <c r="HUO95" s="496"/>
      <c r="HUP95" s="496"/>
      <c r="HUQ95" s="496"/>
      <c r="HUR95" s="495"/>
      <c r="HUS95" s="496"/>
      <c r="HUT95" s="496"/>
      <c r="HUU95" s="496"/>
      <c r="HUV95" s="496"/>
      <c r="HUW95" s="496"/>
      <c r="HUX95" s="496"/>
      <c r="HUY95" s="495"/>
      <c r="HUZ95" s="496"/>
      <c r="HVA95" s="496"/>
      <c r="HVB95" s="496"/>
      <c r="HVC95" s="496"/>
      <c r="HVD95" s="496"/>
      <c r="HVE95" s="496"/>
      <c r="HVF95" s="495"/>
      <c r="HVG95" s="496"/>
      <c r="HVH95" s="496"/>
      <c r="HVI95" s="496"/>
      <c r="HVJ95" s="496"/>
      <c r="HVK95" s="496"/>
      <c r="HVL95" s="496"/>
      <c r="HVM95" s="495"/>
      <c r="HVN95" s="496"/>
      <c r="HVO95" s="496"/>
      <c r="HVP95" s="496"/>
      <c r="HVQ95" s="496"/>
      <c r="HVR95" s="496"/>
      <c r="HVS95" s="496"/>
      <c r="HVT95" s="495"/>
      <c r="HVU95" s="496"/>
      <c r="HVV95" s="496"/>
      <c r="HVW95" s="496"/>
      <c r="HVX95" s="496"/>
      <c r="HVY95" s="496"/>
      <c r="HVZ95" s="496"/>
      <c r="HWA95" s="495"/>
      <c r="HWB95" s="496"/>
      <c r="HWC95" s="496"/>
      <c r="HWD95" s="496"/>
      <c r="HWE95" s="496"/>
      <c r="HWF95" s="496"/>
      <c r="HWG95" s="496"/>
      <c r="HWH95" s="495"/>
      <c r="HWI95" s="496"/>
      <c r="HWJ95" s="496"/>
      <c r="HWK95" s="496"/>
      <c r="HWL95" s="496"/>
      <c r="HWM95" s="496"/>
      <c r="HWN95" s="496"/>
      <c r="HWO95" s="495"/>
      <c r="HWP95" s="496"/>
      <c r="HWQ95" s="496"/>
      <c r="HWR95" s="496"/>
      <c r="HWS95" s="496"/>
      <c r="HWT95" s="496"/>
      <c r="HWU95" s="496"/>
      <c r="HWV95" s="495"/>
      <c r="HWW95" s="496"/>
      <c r="HWX95" s="496"/>
      <c r="HWY95" s="496"/>
      <c r="HWZ95" s="496"/>
      <c r="HXA95" s="496"/>
      <c r="HXB95" s="496"/>
      <c r="HXC95" s="495"/>
      <c r="HXD95" s="496"/>
      <c r="HXE95" s="496"/>
      <c r="HXF95" s="496"/>
      <c r="HXG95" s="496"/>
      <c r="HXH95" s="496"/>
      <c r="HXI95" s="496"/>
      <c r="HXJ95" s="495"/>
      <c r="HXK95" s="496"/>
      <c r="HXL95" s="496"/>
      <c r="HXM95" s="496"/>
      <c r="HXN95" s="496"/>
      <c r="HXO95" s="496"/>
      <c r="HXP95" s="496"/>
      <c r="HXQ95" s="495"/>
      <c r="HXR95" s="496"/>
      <c r="HXS95" s="496"/>
      <c r="HXT95" s="496"/>
      <c r="HXU95" s="496"/>
      <c r="HXV95" s="496"/>
      <c r="HXW95" s="496"/>
      <c r="HXX95" s="495"/>
      <c r="HXY95" s="496"/>
      <c r="HXZ95" s="496"/>
      <c r="HYA95" s="496"/>
      <c r="HYB95" s="496"/>
      <c r="HYC95" s="496"/>
      <c r="HYD95" s="496"/>
      <c r="HYE95" s="495"/>
      <c r="HYF95" s="496"/>
      <c r="HYG95" s="496"/>
      <c r="HYH95" s="496"/>
      <c r="HYI95" s="496"/>
      <c r="HYJ95" s="496"/>
      <c r="HYK95" s="496"/>
      <c r="HYL95" s="495"/>
      <c r="HYM95" s="496"/>
      <c r="HYN95" s="496"/>
      <c r="HYO95" s="496"/>
      <c r="HYP95" s="496"/>
      <c r="HYQ95" s="496"/>
      <c r="HYR95" s="496"/>
      <c r="HYS95" s="495"/>
      <c r="HYT95" s="496"/>
      <c r="HYU95" s="496"/>
      <c r="HYV95" s="496"/>
      <c r="HYW95" s="496"/>
      <c r="HYX95" s="496"/>
      <c r="HYY95" s="496"/>
      <c r="HYZ95" s="495"/>
      <c r="HZA95" s="496"/>
      <c r="HZB95" s="496"/>
      <c r="HZC95" s="496"/>
      <c r="HZD95" s="496"/>
      <c r="HZE95" s="496"/>
      <c r="HZF95" s="496"/>
      <c r="HZG95" s="495"/>
      <c r="HZH95" s="496"/>
      <c r="HZI95" s="496"/>
      <c r="HZJ95" s="496"/>
      <c r="HZK95" s="496"/>
      <c r="HZL95" s="496"/>
      <c r="HZM95" s="496"/>
      <c r="HZN95" s="495"/>
      <c r="HZO95" s="496"/>
      <c r="HZP95" s="496"/>
      <c r="HZQ95" s="496"/>
      <c r="HZR95" s="496"/>
      <c r="HZS95" s="496"/>
      <c r="HZT95" s="496"/>
      <c r="HZU95" s="495"/>
      <c r="HZV95" s="496"/>
      <c r="HZW95" s="496"/>
      <c r="HZX95" s="496"/>
      <c r="HZY95" s="496"/>
      <c r="HZZ95" s="496"/>
      <c r="IAA95" s="496"/>
      <c r="IAB95" s="495"/>
      <c r="IAC95" s="496"/>
      <c r="IAD95" s="496"/>
      <c r="IAE95" s="496"/>
      <c r="IAF95" s="496"/>
      <c r="IAG95" s="496"/>
      <c r="IAH95" s="496"/>
      <c r="IAI95" s="495"/>
      <c r="IAJ95" s="496"/>
      <c r="IAK95" s="496"/>
      <c r="IAL95" s="496"/>
      <c r="IAM95" s="496"/>
      <c r="IAN95" s="496"/>
      <c r="IAO95" s="496"/>
      <c r="IAP95" s="495"/>
      <c r="IAQ95" s="496"/>
      <c r="IAR95" s="496"/>
      <c r="IAS95" s="496"/>
      <c r="IAT95" s="496"/>
      <c r="IAU95" s="496"/>
      <c r="IAV95" s="496"/>
      <c r="IAW95" s="495"/>
      <c r="IAX95" s="496"/>
      <c r="IAY95" s="496"/>
      <c r="IAZ95" s="496"/>
      <c r="IBA95" s="496"/>
      <c r="IBB95" s="496"/>
      <c r="IBC95" s="496"/>
      <c r="IBD95" s="495"/>
      <c r="IBE95" s="496"/>
      <c r="IBF95" s="496"/>
      <c r="IBG95" s="496"/>
      <c r="IBH95" s="496"/>
      <c r="IBI95" s="496"/>
      <c r="IBJ95" s="496"/>
      <c r="IBK95" s="495"/>
      <c r="IBL95" s="496"/>
      <c r="IBM95" s="496"/>
      <c r="IBN95" s="496"/>
      <c r="IBO95" s="496"/>
      <c r="IBP95" s="496"/>
      <c r="IBQ95" s="496"/>
      <c r="IBR95" s="495"/>
      <c r="IBS95" s="496"/>
      <c r="IBT95" s="496"/>
      <c r="IBU95" s="496"/>
      <c r="IBV95" s="496"/>
      <c r="IBW95" s="496"/>
      <c r="IBX95" s="496"/>
      <c r="IBY95" s="495"/>
      <c r="IBZ95" s="496"/>
      <c r="ICA95" s="496"/>
      <c r="ICB95" s="496"/>
      <c r="ICC95" s="496"/>
      <c r="ICD95" s="496"/>
      <c r="ICE95" s="496"/>
      <c r="ICF95" s="495"/>
      <c r="ICG95" s="496"/>
      <c r="ICH95" s="496"/>
      <c r="ICI95" s="496"/>
      <c r="ICJ95" s="496"/>
      <c r="ICK95" s="496"/>
      <c r="ICL95" s="496"/>
      <c r="ICM95" s="495"/>
      <c r="ICN95" s="496"/>
      <c r="ICO95" s="496"/>
      <c r="ICP95" s="496"/>
      <c r="ICQ95" s="496"/>
      <c r="ICR95" s="496"/>
      <c r="ICS95" s="496"/>
      <c r="ICT95" s="495"/>
      <c r="ICU95" s="496"/>
      <c r="ICV95" s="496"/>
      <c r="ICW95" s="496"/>
      <c r="ICX95" s="496"/>
      <c r="ICY95" s="496"/>
      <c r="ICZ95" s="496"/>
      <c r="IDA95" s="495"/>
      <c r="IDB95" s="496"/>
      <c r="IDC95" s="496"/>
      <c r="IDD95" s="496"/>
      <c r="IDE95" s="496"/>
      <c r="IDF95" s="496"/>
      <c r="IDG95" s="496"/>
      <c r="IDH95" s="495"/>
      <c r="IDI95" s="496"/>
      <c r="IDJ95" s="496"/>
      <c r="IDK95" s="496"/>
      <c r="IDL95" s="496"/>
      <c r="IDM95" s="496"/>
      <c r="IDN95" s="496"/>
      <c r="IDO95" s="495"/>
      <c r="IDP95" s="496"/>
      <c r="IDQ95" s="496"/>
      <c r="IDR95" s="496"/>
      <c r="IDS95" s="496"/>
      <c r="IDT95" s="496"/>
      <c r="IDU95" s="496"/>
      <c r="IDV95" s="495"/>
      <c r="IDW95" s="496"/>
      <c r="IDX95" s="496"/>
      <c r="IDY95" s="496"/>
      <c r="IDZ95" s="496"/>
      <c r="IEA95" s="496"/>
      <c r="IEB95" s="496"/>
      <c r="IEC95" s="495"/>
      <c r="IED95" s="496"/>
      <c r="IEE95" s="496"/>
      <c r="IEF95" s="496"/>
      <c r="IEG95" s="496"/>
      <c r="IEH95" s="496"/>
      <c r="IEI95" s="496"/>
      <c r="IEJ95" s="495"/>
      <c r="IEK95" s="496"/>
      <c r="IEL95" s="496"/>
      <c r="IEM95" s="496"/>
      <c r="IEN95" s="496"/>
      <c r="IEO95" s="496"/>
      <c r="IEP95" s="496"/>
      <c r="IEQ95" s="495"/>
      <c r="IER95" s="496"/>
      <c r="IES95" s="496"/>
      <c r="IET95" s="496"/>
      <c r="IEU95" s="496"/>
      <c r="IEV95" s="496"/>
      <c r="IEW95" s="496"/>
      <c r="IEX95" s="495"/>
      <c r="IEY95" s="496"/>
      <c r="IEZ95" s="496"/>
      <c r="IFA95" s="496"/>
      <c r="IFB95" s="496"/>
      <c r="IFC95" s="496"/>
      <c r="IFD95" s="496"/>
      <c r="IFE95" s="495"/>
      <c r="IFF95" s="496"/>
      <c r="IFG95" s="496"/>
      <c r="IFH95" s="496"/>
      <c r="IFI95" s="496"/>
      <c r="IFJ95" s="496"/>
      <c r="IFK95" s="496"/>
      <c r="IFL95" s="495"/>
      <c r="IFM95" s="496"/>
      <c r="IFN95" s="496"/>
      <c r="IFO95" s="496"/>
      <c r="IFP95" s="496"/>
      <c r="IFQ95" s="496"/>
      <c r="IFR95" s="496"/>
      <c r="IFS95" s="495"/>
      <c r="IFT95" s="496"/>
      <c r="IFU95" s="496"/>
      <c r="IFV95" s="496"/>
      <c r="IFW95" s="496"/>
      <c r="IFX95" s="496"/>
      <c r="IFY95" s="496"/>
      <c r="IFZ95" s="495"/>
      <c r="IGA95" s="496"/>
      <c r="IGB95" s="496"/>
      <c r="IGC95" s="496"/>
      <c r="IGD95" s="496"/>
      <c r="IGE95" s="496"/>
      <c r="IGF95" s="496"/>
      <c r="IGG95" s="495"/>
      <c r="IGH95" s="496"/>
      <c r="IGI95" s="496"/>
      <c r="IGJ95" s="496"/>
      <c r="IGK95" s="496"/>
      <c r="IGL95" s="496"/>
      <c r="IGM95" s="496"/>
      <c r="IGN95" s="495"/>
      <c r="IGO95" s="496"/>
      <c r="IGP95" s="496"/>
      <c r="IGQ95" s="496"/>
      <c r="IGR95" s="496"/>
      <c r="IGS95" s="496"/>
      <c r="IGT95" s="496"/>
      <c r="IGU95" s="495"/>
      <c r="IGV95" s="496"/>
      <c r="IGW95" s="496"/>
      <c r="IGX95" s="496"/>
      <c r="IGY95" s="496"/>
      <c r="IGZ95" s="496"/>
      <c r="IHA95" s="496"/>
      <c r="IHB95" s="495"/>
      <c r="IHC95" s="496"/>
      <c r="IHD95" s="496"/>
      <c r="IHE95" s="496"/>
      <c r="IHF95" s="496"/>
      <c r="IHG95" s="496"/>
      <c r="IHH95" s="496"/>
      <c r="IHI95" s="495"/>
      <c r="IHJ95" s="496"/>
      <c r="IHK95" s="496"/>
      <c r="IHL95" s="496"/>
      <c r="IHM95" s="496"/>
      <c r="IHN95" s="496"/>
      <c r="IHO95" s="496"/>
      <c r="IHP95" s="495"/>
      <c r="IHQ95" s="496"/>
      <c r="IHR95" s="496"/>
      <c r="IHS95" s="496"/>
      <c r="IHT95" s="496"/>
      <c r="IHU95" s="496"/>
      <c r="IHV95" s="496"/>
      <c r="IHW95" s="495"/>
      <c r="IHX95" s="496"/>
      <c r="IHY95" s="496"/>
      <c r="IHZ95" s="496"/>
      <c r="IIA95" s="496"/>
      <c r="IIB95" s="496"/>
      <c r="IIC95" s="496"/>
      <c r="IID95" s="495"/>
      <c r="IIE95" s="496"/>
      <c r="IIF95" s="496"/>
      <c r="IIG95" s="496"/>
      <c r="IIH95" s="496"/>
      <c r="III95" s="496"/>
      <c r="IIJ95" s="496"/>
      <c r="IIK95" s="495"/>
      <c r="IIL95" s="496"/>
      <c r="IIM95" s="496"/>
      <c r="IIN95" s="496"/>
      <c r="IIO95" s="496"/>
      <c r="IIP95" s="496"/>
      <c r="IIQ95" s="496"/>
      <c r="IIR95" s="495"/>
      <c r="IIS95" s="496"/>
      <c r="IIT95" s="496"/>
      <c r="IIU95" s="496"/>
      <c r="IIV95" s="496"/>
      <c r="IIW95" s="496"/>
      <c r="IIX95" s="496"/>
      <c r="IIY95" s="495"/>
      <c r="IIZ95" s="496"/>
      <c r="IJA95" s="496"/>
      <c r="IJB95" s="496"/>
      <c r="IJC95" s="496"/>
      <c r="IJD95" s="496"/>
      <c r="IJE95" s="496"/>
      <c r="IJF95" s="495"/>
      <c r="IJG95" s="496"/>
      <c r="IJH95" s="496"/>
      <c r="IJI95" s="496"/>
      <c r="IJJ95" s="496"/>
      <c r="IJK95" s="496"/>
      <c r="IJL95" s="496"/>
      <c r="IJM95" s="495"/>
      <c r="IJN95" s="496"/>
      <c r="IJO95" s="496"/>
      <c r="IJP95" s="496"/>
      <c r="IJQ95" s="496"/>
      <c r="IJR95" s="496"/>
      <c r="IJS95" s="496"/>
      <c r="IJT95" s="495"/>
      <c r="IJU95" s="496"/>
      <c r="IJV95" s="496"/>
      <c r="IJW95" s="496"/>
      <c r="IJX95" s="496"/>
      <c r="IJY95" s="496"/>
      <c r="IJZ95" s="496"/>
      <c r="IKA95" s="495"/>
      <c r="IKB95" s="496"/>
      <c r="IKC95" s="496"/>
      <c r="IKD95" s="496"/>
      <c r="IKE95" s="496"/>
      <c r="IKF95" s="496"/>
      <c r="IKG95" s="496"/>
      <c r="IKH95" s="495"/>
      <c r="IKI95" s="496"/>
      <c r="IKJ95" s="496"/>
      <c r="IKK95" s="496"/>
      <c r="IKL95" s="496"/>
      <c r="IKM95" s="496"/>
      <c r="IKN95" s="496"/>
      <c r="IKO95" s="495"/>
      <c r="IKP95" s="496"/>
      <c r="IKQ95" s="496"/>
      <c r="IKR95" s="496"/>
      <c r="IKS95" s="496"/>
      <c r="IKT95" s="496"/>
      <c r="IKU95" s="496"/>
      <c r="IKV95" s="495"/>
      <c r="IKW95" s="496"/>
      <c r="IKX95" s="496"/>
      <c r="IKY95" s="496"/>
      <c r="IKZ95" s="496"/>
      <c r="ILA95" s="496"/>
      <c r="ILB95" s="496"/>
      <c r="ILC95" s="495"/>
      <c r="ILD95" s="496"/>
      <c r="ILE95" s="496"/>
      <c r="ILF95" s="496"/>
      <c r="ILG95" s="496"/>
      <c r="ILH95" s="496"/>
      <c r="ILI95" s="496"/>
      <c r="ILJ95" s="495"/>
      <c r="ILK95" s="496"/>
      <c r="ILL95" s="496"/>
      <c r="ILM95" s="496"/>
      <c r="ILN95" s="496"/>
      <c r="ILO95" s="496"/>
      <c r="ILP95" s="496"/>
      <c r="ILQ95" s="495"/>
      <c r="ILR95" s="496"/>
      <c r="ILS95" s="496"/>
      <c r="ILT95" s="496"/>
      <c r="ILU95" s="496"/>
      <c r="ILV95" s="496"/>
      <c r="ILW95" s="496"/>
      <c r="ILX95" s="495"/>
      <c r="ILY95" s="496"/>
      <c r="ILZ95" s="496"/>
      <c r="IMA95" s="496"/>
      <c r="IMB95" s="496"/>
      <c r="IMC95" s="496"/>
      <c r="IMD95" s="496"/>
      <c r="IME95" s="495"/>
      <c r="IMF95" s="496"/>
      <c r="IMG95" s="496"/>
      <c r="IMH95" s="496"/>
      <c r="IMI95" s="496"/>
      <c r="IMJ95" s="496"/>
      <c r="IMK95" s="496"/>
      <c r="IML95" s="495"/>
      <c r="IMM95" s="496"/>
      <c r="IMN95" s="496"/>
      <c r="IMO95" s="496"/>
      <c r="IMP95" s="496"/>
      <c r="IMQ95" s="496"/>
      <c r="IMR95" s="496"/>
      <c r="IMS95" s="495"/>
      <c r="IMT95" s="496"/>
      <c r="IMU95" s="496"/>
      <c r="IMV95" s="496"/>
      <c r="IMW95" s="496"/>
      <c r="IMX95" s="496"/>
      <c r="IMY95" s="496"/>
      <c r="IMZ95" s="495"/>
      <c r="INA95" s="496"/>
      <c r="INB95" s="496"/>
      <c r="INC95" s="496"/>
      <c r="IND95" s="496"/>
      <c r="INE95" s="496"/>
      <c r="INF95" s="496"/>
      <c r="ING95" s="495"/>
      <c r="INH95" s="496"/>
      <c r="INI95" s="496"/>
      <c r="INJ95" s="496"/>
      <c r="INK95" s="496"/>
      <c r="INL95" s="496"/>
      <c r="INM95" s="496"/>
      <c r="INN95" s="495"/>
      <c r="INO95" s="496"/>
      <c r="INP95" s="496"/>
      <c r="INQ95" s="496"/>
      <c r="INR95" s="496"/>
      <c r="INS95" s="496"/>
      <c r="INT95" s="496"/>
      <c r="INU95" s="495"/>
      <c r="INV95" s="496"/>
      <c r="INW95" s="496"/>
      <c r="INX95" s="496"/>
      <c r="INY95" s="496"/>
      <c r="INZ95" s="496"/>
      <c r="IOA95" s="496"/>
      <c r="IOB95" s="495"/>
      <c r="IOC95" s="496"/>
      <c r="IOD95" s="496"/>
      <c r="IOE95" s="496"/>
      <c r="IOF95" s="496"/>
      <c r="IOG95" s="496"/>
      <c r="IOH95" s="496"/>
      <c r="IOI95" s="495"/>
      <c r="IOJ95" s="496"/>
      <c r="IOK95" s="496"/>
      <c r="IOL95" s="496"/>
      <c r="IOM95" s="496"/>
      <c r="ION95" s="496"/>
      <c r="IOO95" s="496"/>
      <c r="IOP95" s="495"/>
      <c r="IOQ95" s="496"/>
      <c r="IOR95" s="496"/>
      <c r="IOS95" s="496"/>
      <c r="IOT95" s="496"/>
      <c r="IOU95" s="496"/>
      <c r="IOV95" s="496"/>
      <c r="IOW95" s="495"/>
      <c r="IOX95" s="496"/>
      <c r="IOY95" s="496"/>
      <c r="IOZ95" s="496"/>
      <c r="IPA95" s="496"/>
      <c r="IPB95" s="496"/>
      <c r="IPC95" s="496"/>
      <c r="IPD95" s="495"/>
      <c r="IPE95" s="496"/>
      <c r="IPF95" s="496"/>
      <c r="IPG95" s="496"/>
      <c r="IPH95" s="496"/>
      <c r="IPI95" s="496"/>
      <c r="IPJ95" s="496"/>
      <c r="IPK95" s="495"/>
      <c r="IPL95" s="496"/>
      <c r="IPM95" s="496"/>
      <c r="IPN95" s="496"/>
      <c r="IPO95" s="496"/>
      <c r="IPP95" s="496"/>
      <c r="IPQ95" s="496"/>
      <c r="IPR95" s="495"/>
      <c r="IPS95" s="496"/>
      <c r="IPT95" s="496"/>
      <c r="IPU95" s="496"/>
      <c r="IPV95" s="496"/>
      <c r="IPW95" s="496"/>
      <c r="IPX95" s="496"/>
      <c r="IPY95" s="495"/>
      <c r="IPZ95" s="496"/>
      <c r="IQA95" s="496"/>
      <c r="IQB95" s="496"/>
      <c r="IQC95" s="496"/>
      <c r="IQD95" s="496"/>
      <c r="IQE95" s="496"/>
      <c r="IQF95" s="495"/>
      <c r="IQG95" s="496"/>
      <c r="IQH95" s="496"/>
      <c r="IQI95" s="496"/>
      <c r="IQJ95" s="496"/>
      <c r="IQK95" s="496"/>
      <c r="IQL95" s="496"/>
      <c r="IQM95" s="495"/>
      <c r="IQN95" s="496"/>
      <c r="IQO95" s="496"/>
      <c r="IQP95" s="496"/>
      <c r="IQQ95" s="496"/>
      <c r="IQR95" s="496"/>
      <c r="IQS95" s="496"/>
      <c r="IQT95" s="495"/>
      <c r="IQU95" s="496"/>
      <c r="IQV95" s="496"/>
      <c r="IQW95" s="496"/>
      <c r="IQX95" s="496"/>
      <c r="IQY95" s="496"/>
      <c r="IQZ95" s="496"/>
      <c r="IRA95" s="495"/>
      <c r="IRB95" s="496"/>
      <c r="IRC95" s="496"/>
      <c r="IRD95" s="496"/>
      <c r="IRE95" s="496"/>
      <c r="IRF95" s="496"/>
      <c r="IRG95" s="496"/>
      <c r="IRH95" s="495"/>
      <c r="IRI95" s="496"/>
      <c r="IRJ95" s="496"/>
      <c r="IRK95" s="496"/>
      <c r="IRL95" s="496"/>
      <c r="IRM95" s="496"/>
      <c r="IRN95" s="496"/>
      <c r="IRO95" s="495"/>
      <c r="IRP95" s="496"/>
      <c r="IRQ95" s="496"/>
      <c r="IRR95" s="496"/>
      <c r="IRS95" s="496"/>
      <c r="IRT95" s="496"/>
      <c r="IRU95" s="496"/>
      <c r="IRV95" s="495"/>
      <c r="IRW95" s="496"/>
      <c r="IRX95" s="496"/>
      <c r="IRY95" s="496"/>
      <c r="IRZ95" s="496"/>
      <c r="ISA95" s="496"/>
      <c r="ISB95" s="496"/>
      <c r="ISC95" s="495"/>
      <c r="ISD95" s="496"/>
      <c r="ISE95" s="496"/>
      <c r="ISF95" s="496"/>
      <c r="ISG95" s="496"/>
      <c r="ISH95" s="496"/>
      <c r="ISI95" s="496"/>
      <c r="ISJ95" s="495"/>
      <c r="ISK95" s="496"/>
      <c r="ISL95" s="496"/>
      <c r="ISM95" s="496"/>
      <c r="ISN95" s="496"/>
      <c r="ISO95" s="496"/>
      <c r="ISP95" s="496"/>
      <c r="ISQ95" s="495"/>
      <c r="ISR95" s="496"/>
      <c r="ISS95" s="496"/>
      <c r="IST95" s="496"/>
      <c r="ISU95" s="496"/>
      <c r="ISV95" s="496"/>
      <c r="ISW95" s="496"/>
      <c r="ISX95" s="495"/>
      <c r="ISY95" s="496"/>
      <c r="ISZ95" s="496"/>
      <c r="ITA95" s="496"/>
      <c r="ITB95" s="496"/>
      <c r="ITC95" s="496"/>
      <c r="ITD95" s="496"/>
      <c r="ITE95" s="495"/>
      <c r="ITF95" s="496"/>
      <c r="ITG95" s="496"/>
      <c r="ITH95" s="496"/>
      <c r="ITI95" s="496"/>
      <c r="ITJ95" s="496"/>
      <c r="ITK95" s="496"/>
      <c r="ITL95" s="495"/>
      <c r="ITM95" s="496"/>
      <c r="ITN95" s="496"/>
      <c r="ITO95" s="496"/>
      <c r="ITP95" s="496"/>
      <c r="ITQ95" s="496"/>
      <c r="ITR95" s="496"/>
      <c r="ITS95" s="495"/>
      <c r="ITT95" s="496"/>
      <c r="ITU95" s="496"/>
      <c r="ITV95" s="496"/>
      <c r="ITW95" s="496"/>
      <c r="ITX95" s="496"/>
      <c r="ITY95" s="496"/>
      <c r="ITZ95" s="495"/>
      <c r="IUA95" s="496"/>
      <c r="IUB95" s="496"/>
      <c r="IUC95" s="496"/>
      <c r="IUD95" s="496"/>
      <c r="IUE95" s="496"/>
      <c r="IUF95" s="496"/>
      <c r="IUG95" s="495"/>
      <c r="IUH95" s="496"/>
      <c r="IUI95" s="496"/>
      <c r="IUJ95" s="496"/>
      <c r="IUK95" s="496"/>
      <c r="IUL95" s="496"/>
      <c r="IUM95" s="496"/>
      <c r="IUN95" s="495"/>
      <c r="IUO95" s="496"/>
      <c r="IUP95" s="496"/>
      <c r="IUQ95" s="496"/>
      <c r="IUR95" s="496"/>
      <c r="IUS95" s="496"/>
      <c r="IUT95" s="496"/>
      <c r="IUU95" s="495"/>
      <c r="IUV95" s="496"/>
      <c r="IUW95" s="496"/>
      <c r="IUX95" s="496"/>
      <c r="IUY95" s="496"/>
      <c r="IUZ95" s="496"/>
      <c r="IVA95" s="496"/>
      <c r="IVB95" s="495"/>
      <c r="IVC95" s="496"/>
      <c r="IVD95" s="496"/>
      <c r="IVE95" s="496"/>
      <c r="IVF95" s="496"/>
      <c r="IVG95" s="496"/>
      <c r="IVH95" s="496"/>
      <c r="IVI95" s="495"/>
      <c r="IVJ95" s="496"/>
      <c r="IVK95" s="496"/>
      <c r="IVL95" s="496"/>
      <c r="IVM95" s="496"/>
      <c r="IVN95" s="496"/>
      <c r="IVO95" s="496"/>
      <c r="IVP95" s="495"/>
      <c r="IVQ95" s="496"/>
      <c r="IVR95" s="496"/>
      <c r="IVS95" s="496"/>
      <c r="IVT95" s="496"/>
      <c r="IVU95" s="496"/>
      <c r="IVV95" s="496"/>
      <c r="IVW95" s="495"/>
      <c r="IVX95" s="496"/>
      <c r="IVY95" s="496"/>
      <c r="IVZ95" s="496"/>
      <c r="IWA95" s="496"/>
      <c r="IWB95" s="496"/>
      <c r="IWC95" s="496"/>
      <c r="IWD95" s="495"/>
      <c r="IWE95" s="496"/>
      <c r="IWF95" s="496"/>
      <c r="IWG95" s="496"/>
      <c r="IWH95" s="496"/>
      <c r="IWI95" s="496"/>
      <c r="IWJ95" s="496"/>
      <c r="IWK95" s="495"/>
      <c r="IWL95" s="496"/>
      <c r="IWM95" s="496"/>
      <c r="IWN95" s="496"/>
      <c r="IWO95" s="496"/>
      <c r="IWP95" s="496"/>
      <c r="IWQ95" s="496"/>
      <c r="IWR95" s="495"/>
      <c r="IWS95" s="496"/>
      <c r="IWT95" s="496"/>
      <c r="IWU95" s="496"/>
      <c r="IWV95" s="496"/>
      <c r="IWW95" s="496"/>
      <c r="IWX95" s="496"/>
      <c r="IWY95" s="495"/>
      <c r="IWZ95" s="496"/>
      <c r="IXA95" s="496"/>
      <c r="IXB95" s="496"/>
      <c r="IXC95" s="496"/>
      <c r="IXD95" s="496"/>
      <c r="IXE95" s="496"/>
      <c r="IXF95" s="495"/>
      <c r="IXG95" s="496"/>
      <c r="IXH95" s="496"/>
      <c r="IXI95" s="496"/>
      <c r="IXJ95" s="496"/>
      <c r="IXK95" s="496"/>
      <c r="IXL95" s="496"/>
      <c r="IXM95" s="495"/>
      <c r="IXN95" s="496"/>
      <c r="IXO95" s="496"/>
      <c r="IXP95" s="496"/>
      <c r="IXQ95" s="496"/>
      <c r="IXR95" s="496"/>
      <c r="IXS95" s="496"/>
      <c r="IXT95" s="495"/>
      <c r="IXU95" s="496"/>
      <c r="IXV95" s="496"/>
      <c r="IXW95" s="496"/>
      <c r="IXX95" s="496"/>
      <c r="IXY95" s="496"/>
      <c r="IXZ95" s="496"/>
      <c r="IYA95" s="495"/>
      <c r="IYB95" s="496"/>
      <c r="IYC95" s="496"/>
      <c r="IYD95" s="496"/>
      <c r="IYE95" s="496"/>
      <c r="IYF95" s="496"/>
      <c r="IYG95" s="496"/>
      <c r="IYH95" s="495"/>
      <c r="IYI95" s="496"/>
      <c r="IYJ95" s="496"/>
      <c r="IYK95" s="496"/>
      <c r="IYL95" s="496"/>
      <c r="IYM95" s="496"/>
      <c r="IYN95" s="496"/>
      <c r="IYO95" s="495"/>
      <c r="IYP95" s="496"/>
      <c r="IYQ95" s="496"/>
      <c r="IYR95" s="496"/>
      <c r="IYS95" s="496"/>
      <c r="IYT95" s="496"/>
      <c r="IYU95" s="496"/>
      <c r="IYV95" s="495"/>
      <c r="IYW95" s="496"/>
      <c r="IYX95" s="496"/>
      <c r="IYY95" s="496"/>
      <c r="IYZ95" s="496"/>
      <c r="IZA95" s="496"/>
      <c r="IZB95" s="496"/>
      <c r="IZC95" s="495"/>
      <c r="IZD95" s="496"/>
      <c r="IZE95" s="496"/>
      <c r="IZF95" s="496"/>
      <c r="IZG95" s="496"/>
      <c r="IZH95" s="496"/>
      <c r="IZI95" s="496"/>
      <c r="IZJ95" s="495"/>
      <c r="IZK95" s="496"/>
      <c r="IZL95" s="496"/>
      <c r="IZM95" s="496"/>
      <c r="IZN95" s="496"/>
      <c r="IZO95" s="496"/>
      <c r="IZP95" s="496"/>
      <c r="IZQ95" s="495"/>
      <c r="IZR95" s="496"/>
      <c r="IZS95" s="496"/>
      <c r="IZT95" s="496"/>
      <c r="IZU95" s="496"/>
      <c r="IZV95" s="496"/>
      <c r="IZW95" s="496"/>
      <c r="IZX95" s="495"/>
      <c r="IZY95" s="496"/>
      <c r="IZZ95" s="496"/>
      <c r="JAA95" s="496"/>
      <c r="JAB95" s="496"/>
      <c r="JAC95" s="496"/>
      <c r="JAD95" s="496"/>
      <c r="JAE95" s="495"/>
      <c r="JAF95" s="496"/>
      <c r="JAG95" s="496"/>
      <c r="JAH95" s="496"/>
      <c r="JAI95" s="496"/>
      <c r="JAJ95" s="496"/>
      <c r="JAK95" s="496"/>
      <c r="JAL95" s="495"/>
      <c r="JAM95" s="496"/>
      <c r="JAN95" s="496"/>
      <c r="JAO95" s="496"/>
      <c r="JAP95" s="496"/>
      <c r="JAQ95" s="496"/>
      <c r="JAR95" s="496"/>
      <c r="JAS95" s="495"/>
      <c r="JAT95" s="496"/>
      <c r="JAU95" s="496"/>
      <c r="JAV95" s="496"/>
      <c r="JAW95" s="496"/>
      <c r="JAX95" s="496"/>
      <c r="JAY95" s="496"/>
      <c r="JAZ95" s="495"/>
      <c r="JBA95" s="496"/>
      <c r="JBB95" s="496"/>
      <c r="JBC95" s="496"/>
      <c r="JBD95" s="496"/>
      <c r="JBE95" s="496"/>
      <c r="JBF95" s="496"/>
      <c r="JBG95" s="495"/>
      <c r="JBH95" s="496"/>
      <c r="JBI95" s="496"/>
      <c r="JBJ95" s="496"/>
      <c r="JBK95" s="496"/>
      <c r="JBL95" s="496"/>
      <c r="JBM95" s="496"/>
      <c r="JBN95" s="495"/>
      <c r="JBO95" s="496"/>
      <c r="JBP95" s="496"/>
      <c r="JBQ95" s="496"/>
      <c r="JBR95" s="496"/>
      <c r="JBS95" s="496"/>
      <c r="JBT95" s="496"/>
      <c r="JBU95" s="495"/>
      <c r="JBV95" s="496"/>
      <c r="JBW95" s="496"/>
      <c r="JBX95" s="496"/>
      <c r="JBY95" s="496"/>
      <c r="JBZ95" s="496"/>
      <c r="JCA95" s="496"/>
      <c r="JCB95" s="495"/>
      <c r="JCC95" s="496"/>
      <c r="JCD95" s="496"/>
      <c r="JCE95" s="496"/>
      <c r="JCF95" s="496"/>
      <c r="JCG95" s="496"/>
      <c r="JCH95" s="496"/>
      <c r="JCI95" s="495"/>
      <c r="JCJ95" s="496"/>
      <c r="JCK95" s="496"/>
      <c r="JCL95" s="496"/>
      <c r="JCM95" s="496"/>
      <c r="JCN95" s="496"/>
      <c r="JCO95" s="496"/>
      <c r="JCP95" s="495"/>
      <c r="JCQ95" s="496"/>
      <c r="JCR95" s="496"/>
      <c r="JCS95" s="496"/>
      <c r="JCT95" s="496"/>
      <c r="JCU95" s="496"/>
      <c r="JCV95" s="496"/>
      <c r="JCW95" s="495"/>
      <c r="JCX95" s="496"/>
      <c r="JCY95" s="496"/>
      <c r="JCZ95" s="496"/>
      <c r="JDA95" s="496"/>
      <c r="JDB95" s="496"/>
      <c r="JDC95" s="496"/>
      <c r="JDD95" s="495"/>
      <c r="JDE95" s="496"/>
      <c r="JDF95" s="496"/>
      <c r="JDG95" s="496"/>
      <c r="JDH95" s="496"/>
      <c r="JDI95" s="496"/>
      <c r="JDJ95" s="496"/>
      <c r="JDK95" s="495"/>
      <c r="JDL95" s="496"/>
      <c r="JDM95" s="496"/>
      <c r="JDN95" s="496"/>
      <c r="JDO95" s="496"/>
      <c r="JDP95" s="496"/>
      <c r="JDQ95" s="496"/>
      <c r="JDR95" s="495"/>
      <c r="JDS95" s="496"/>
      <c r="JDT95" s="496"/>
      <c r="JDU95" s="496"/>
      <c r="JDV95" s="496"/>
      <c r="JDW95" s="496"/>
      <c r="JDX95" s="496"/>
      <c r="JDY95" s="495"/>
      <c r="JDZ95" s="496"/>
      <c r="JEA95" s="496"/>
      <c r="JEB95" s="496"/>
      <c r="JEC95" s="496"/>
      <c r="JED95" s="496"/>
      <c r="JEE95" s="496"/>
      <c r="JEF95" s="495"/>
      <c r="JEG95" s="496"/>
      <c r="JEH95" s="496"/>
      <c r="JEI95" s="496"/>
      <c r="JEJ95" s="496"/>
      <c r="JEK95" s="496"/>
      <c r="JEL95" s="496"/>
      <c r="JEM95" s="495"/>
      <c r="JEN95" s="496"/>
      <c r="JEO95" s="496"/>
      <c r="JEP95" s="496"/>
      <c r="JEQ95" s="496"/>
      <c r="JER95" s="496"/>
      <c r="JES95" s="496"/>
      <c r="JET95" s="495"/>
      <c r="JEU95" s="496"/>
      <c r="JEV95" s="496"/>
      <c r="JEW95" s="496"/>
      <c r="JEX95" s="496"/>
      <c r="JEY95" s="496"/>
      <c r="JEZ95" s="496"/>
      <c r="JFA95" s="495"/>
      <c r="JFB95" s="496"/>
      <c r="JFC95" s="496"/>
      <c r="JFD95" s="496"/>
      <c r="JFE95" s="496"/>
      <c r="JFF95" s="496"/>
      <c r="JFG95" s="496"/>
      <c r="JFH95" s="495"/>
      <c r="JFI95" s="496"/>
      <c r="JFJ95" s="496"/>
      <c r="JFK95" s="496"/>
      <c r="JFL95" s="496"/>
      <c r="JFM95" s="496"/>
      <c r="JFN95" s="496"/>
      <c r="JFO95" s="495"/>
      <c r="JFP95" s="496"/>
      <c r="JFQ95" s="496"/>
      <c r="JFR95" s="496"/>
      <c r="JFS95" s="496"/>
      <c r="JFT95" s="496"/>
      <c r="JFU95" s="496"/>
      <c r="JFV95" s="495"/>
      <c r="JFW95" s="496"/>
      <c r="JFX95" s="496"/>
      <c r="JFY95" s="496"/>
      <c r="JFZ95" s="496"/>
      <c r="JGA95" s="496"/>
      <c r="JGB95" s="496"/>
      <c r="JGC95" s="495"/>
      <c r="JGD95" s="496"/>
      <c r="JGE95" s="496"/>
      <c r="JGF95" s="496"/>
      <c r="JGG95" s="496"/>
      <c r="JGH95" s="496"/>
      <c r="JGI95" s="496"/>
      <c r="JGJ95" s="495"/>
      <c r="JGK95" s="496"/>
      <c r="JGL95" s="496"/>
      <c r="JGM95" s="496"/>
      <c r="JGN95" s="496"/>
      <c r="JGO95" s="496"/>
      <c r="JGP95" s="496"/>
      <c r="JGQ95" s="495"/>
      <c r="JGR95" s="496"/>
      <c r="JGS95" s="496"/>
      <c r="JGT95" s="496"/>
      <c r="JGU95" s="496"/>
      <c r="JGV95" s="496"/>
      <c r="JGW95" s="496"/>
      <c r="JGX95" s="495"/>
      <c r="JGY95" s="496"/>
      <c r="JGZ95" s="496"/>
      <c r="JHA95" s="496"/>
      <c r="JHB95" s="496"/>
      <c r="JHC95" s="496"/>
      <c r="JHD95" s="496"/>
      <c r="JHE95" s="495"/>
      <c r="JHF95" s="496"/>
      <c r="JHG95" s="496"/>
      <c r="JHH95" s="496"/>
      <c r="JHI95" s="496"/>
      <c r="JHJ95" s="496"/>
      <c r="JHK95" s="496"/>
      <c r="JHL95" s="495"/>
      <c r="JHM95" s="496"/>
      <c r="JHN95" s="496"/>
      <c r="JHO95" s="496"/>
      <c r="JHP95" s="496"/>
      <c r="JHQ95" s="496"/>
      <c r="JHR95" s="496"/>
      <c r="JHS95" s="495"/>
      <c r="JHT95" s="496"/>
      <c r="JHU95" s="496"/>
      <c r="JHV95" s="496"/>
      <c r="JHW95" s="496"/>
      <c r="JHX95" s="496"/>
      <c r="JHY95" s="496"/>
      <c r="JHZ95" s="495"/>
      <c r="JIA95" s="496"/>
      <c r="JIB95" s="496"/>
      <c r="JIC95" s="496"/>
      <c r="JID95" s="496"/>
      <c r="JIE95" s="496"/>
      <c r="JIF95" s="496"/>
      <c r="JIG95" s="495"/>
      <c r="JIH95" s="496"/>
      <c r="JII95" s="496"/>
      <c r="JIJ95" s="496"/>
      <c r="JIK95" s="496"/>
      <c r="JIL95" s="496"/>
      <c r="JIM95" s="496"/>
      <c r="JIN95" s="495"/>
      <c r="JIO95" s="496"/>
      <c r="JIP95" s="496"/>
      <c r="JIQ95" s="496"/>
      <c r="JIR95" s="496"/>
      <c r="JIS95" s="496"/>
      <c r="JIT95" s="496"/>
      <c r="JIU95" s="495"/>
      <c r="JIV95" s="496"/>
      <c r="JIW95" s="496"/>
      <c r="JIX95" s="496"/>
      <c r="JIY95" s="496"/>
      <c r="JIZ95" s="496"/>
      <c r="JJA95" s="496"/>
      <c r="JJB95" s="495"/>
      <c r="JJC95" s="496"/>
      <c r="JJD95" s="496"/>
      <c r="JJE95" s="496"/>
      <c r="JJF95" s="496"/>
      <c r="JJG95" s="496"/>
      <c r="JJH95" s="496"/>
      <c r="JJI95" s="495"/>
      <c r="JJJ95" s="496"/>
      <c r="JJK95" s="496"/>
      <c r="JJL95" s="496"/>
      <c r="JJM95" s="496"/>
      <c r="JJN95" s="496"/>
      <c r="JJO95" s="496"/>
      <c r="JJP95" s="495"/>
      <c r="JJQ95" s="496"/>
      <c r="JJR95" s="496"/>
      <c r="JJS95" s="496"/>
      <c r="JJT95" s="496"/>
      <c r="JJU95" s="496"/>
      <c r="JJV95" s="496"/>
      <c r="JJW95" s="495"/>
      <c r="JJX95" s="496"/>
      <c r="JJY95" s="496"/>
      <c r="JJZ95" s="496"/>
      <c r="JKA95" s="496"/>
      <c r="JKB95" s="496"/>
      <c r="JKC95" s="496"/>
      <c r="JKD95" s="495"/>
      <c r="JKE95" s="496"/>
      <c r="JKF95" s="496"/>
      <c r="JKG95" s="496"/>
      <c r="JKH95" s="496"/>
      <c r="JKI95" s="496"/>
      <c r="JKJ95" s="496"/>
      <c r="JKK95" s="495"/>
      <c r="JKL95" s="496"/>
      <c r="JKM95" s="496"/>
      <c r="JKN95" s="496"/>
      <c r="JKO95" s="496"/>
      <c r="JKP95" s="496"/>
      <c r="JKQ95" s="496"/>
      <c r="JKR95" s="495"/>
      <c r="JKS95" s="496"/>
      <c r="JKT95" s="496"/>
      <c r="JKU95" s="496"/>
      <c r="JKV95" s="496"/>
      <c r="JKW95" s="496"/>
      <c r="JKX95" s="496"/>
      <c r="JKY95" s="495"/>
      <c r="JKZ95" s="496"/>
      <c r="JLA95" s="496"/>
      <c r="JLB95" s="496"/>
      <c r="JLC95" s="496"/>
      <c r="JLD95" s="496"/>
      <c r="JLE95" s="496"/>
      <c r="JLF95" s="495"/>
      <c r="JLG95" s="496"/>
      <c r="JLH95" s="496"/>
      <c r="JLI95" s="496"/>
      <c r="JLJ95" s="496"/>
      <c r="JLK95" s="496"/>
      <c r="JLL95" s="496"/>
      <c r="JLM95" s="495"/>
      <c r="JLN95" s="496"/>
      <c r="JLO95" s="496"/>
      <c r="JLP95" s="496"/>
      <c r="JLQ95" s="496"/>
      <c r="JLR95" s="496"/>
      <c r="JLS95" s="496"/>
      <c r="JLT95" s="495"/>
      <c r="JLU95" s="496"/>
      <c r="JLV95" s="496"/>
      <c r="JLW95" s="496"/>
      <c r="JLX95" s="496"/>
      <c r="JLY95" s="496"/>
      <c r="JLZ95" s="496"/>
      <c r="JMA95" s="495"/>
      <c r="JMB95" s="496"/>
      <c r="JMC95" s="496"/>
      <c r="JMD95" s="496"/>
      <c r="JME95" s="496"/>
      <c r="JMF95" s="496"/>
      <c r="JMG95" s="496"/>
      <c r="JMH95" s="495"/>
      <c r="JMI95" s="496"/>
      <c r="JMJ95" s="496"/>
      <c r="JMK95" s="496"/>
      <c r="JML95" s="496"/>
      <c r="JMM95" s="496"/>
      <c r="JMN95" s="496"/>
      <c r="JMO95" s="495"/>
      <c r="JMP95" s="496"/>
      <c r="JMQ95" s="496"/>
      <c r="JMR95" s="496"/>
      <c r="JMS95" s="496"/>
      <c r="JMT95" s="496"/>
      <c r="JMU95" s="496"/>
      <c r="JMV95" s="495"/>
      <c r="JMW95" s="496"/>
      <c r="JMX95" s="496"/>
      <c r="JMY95" s="496"/>
      <c r="JMZ95" s="496"/>
      <c r="JNA95" s="496"/>
      <c r="JNB95" s="496"/>
      <c r="JNC95" s="495"/>
      <c r="JND95" s="496"/>
      <c r="JNE95" s="496"/>
      <c r="JNF95" s="496"/>
      <c r="JNG95" s="496"/>
      <c r="JNH95" s="496"/>
      <c r="JNI95" s="496"/>
      <c r="JNJ95" s="495"/>
      <c r="JNK95" s="496"/>
      <c r="JNL95" s="496"/>
      <c r="JNM95" s="496"/>
      <c r="JNN95" s="496"/>
      <c r="JNO95" s="496"/>
      <c r="JNP95" s="496"/>
      <c r="JNQ95" s="495"/>
      <c r="JNR95" s="496"/>
      <c r="JNS95" s="496"/>
      <c r="JNT95" s="496"/>
      <c r="JNU95" s="496"/>
      <c r="JNV95" s="496"/>
      <c r="JNW95" s="496"/>
      <c r="JNX95" s="495"/>
      <c r="JNY95" s="496"/>
      <c r="JNZ95" s="496"/>
      <c r="JOA95" s="496"/>
      <c r="JOB95" s="496"/>
      <c r="JOC95" s="496"/>
      <c r="JOD95" s="496"/>
      <c r="JOE95" s="495"/>
      <c r="JOF95" s="496"/>
      <c r="JOG95" s="496"/>
      <c r="JOH95" s="496"/>
      <c r="JOI95" s="496"/>
      <c r="JOJ95" s="496"/>
      <c r="JOK95" s="496"/>
      <c r="JOL95" s="495"/>
      <c r="JOM95" s="496"/>
      <c r="JON95" s="496"/>
      <c r="JOO95" s="496"/>
      <c r="JOP95" s="496"/>
      <c r="JOQ95" s="496"/>
      <c r="JOR95" s="496"/>
      <c r="JOS95" s="495"/>
      <c r="JOT95" s="496"/>
      <c r="JOU95" s="496"/>
      <c r="JOV95" s="496"/>
      <c r="JOW95" s="496"/>
      <c r="JOX95" s="496"/>
      <c r="JOY95" s="496"/>
      <c r="JOZ95" s="495"/>
      <c r="JPA95" s="496"/>
      <c r="JPB95" s="496"/>
      <c r="JPC95" s="496"/>
      <c r="JPD95" s="496"/>
      <c r="JPE95" s="496"/>
      <c r="JPF95" s="496"/>
      <c r="JPG95" s="495"/>
      <c r="JPH95" s="496"/>
      <c r="JPI95" s="496"/>
      <c r="JPJ95" s="496"/>
      <c r="JPK95" s="496"/>
      <c r="JPL95" s="496"/>
      <c r="JPM95" s="496"/>
      <c r="JPN95" s="495"/>
      <c r="JPO95" s="496"/>
      <c r="JPP95" s="496"/>
      <c r="JPQ95" s="496"/>
      <c r="JPR95" s="496"/>
      <c r="JPS95" s="496"/>
      <c r="JPT95" s="496"/>
      <c r="JPU95" s="495"/>
      <c r="JPV95" s="496"/>
      <c r="JPW95" s="496"/>
      <c r="JPX95" s="496"/>
      <c r="JPY95" s="496"/>
      <c r="JPZ95" s="496"/>
      <c r="JQA95" s="496"/>
      <c r="JQB95" s="495"/>
      <c r="JQC95" s="496"/>
      <c r="JQD95" s="496"/>
      <c r="JQE95" s="496"/>
      <c r="JQF95" s="496"/>
      <c r="JQG95" s="496"/>
      <c r="JQH95" s="496"/>
      <c r="JQI95" s="495"/>
      <c r="JQJ95" s="496"/>
      <c r="JQK95" s="496"/>
      <c r="JQL95" s="496"/>
      <c r="JQM95" s="496"/>
      <c r="JQN95" s="496"/>
      <c r="JQO95" s="496"/>
      <c r="JQP95" s="495"/>
      <c r="JQQ95" s="496"/>
      <c r="JQR95" s="496"/>
      <c r="JQS95" s="496"/>
      <c r="JQT95" s="496"/>
      <c r="JQU95" s="496"/>
      <c r="JQV95" s="496"/>
      <c r="JQW95" s="495"/>
      <c r="JQX95" s="496"/>
      <c r="JQY95" s="496"/>
      <c r="JQZ95" s="496"/>
      <c r="JRA95" s="496"/>
      <c r="JRB95" s="496"/>
      <c r="JRC95" s="496"/>
      <c r="JRD95" s="495"/>
      <c r="JRE95" s="496"/>
      <c r="JRF95" s="496"/>
      <c r="JRG95" s="496"/>
      <c r="JRH95" s="496"/>
      <c r="JRI95" s="496"/>
      <c r="JRJ95" s="496"/>
      <c r="JRK95" s="495"/>
      <c r="JRL95" s="496"/>
      <c r="JRM95" s="496"/>
      <c r="JRN95" s="496"/>
      <c r="JRO95" s="496"/>
      <c r="JRP95" s="496"/>
      <c r="JRQ95" s="496"/>
      <c r="JRR95" s="495"/>
      <c r="JRS95" s="496"/>
      <c r="JRT95" s="496"/>
      <c r="JRU95" s="496"/>
      <c r="JRV95" s="496"/>
      <c r="JRW95" s="496"/>
      <c r="JRX95" s="496"/>
      <c r="JRY95" s="495"/>
      <c r="JRZ95" s="496"/>
      <c r="JSA95" s="496"/>
      <c r="JSB95" s="496"/>
      <c r="JSC95" s="496"/>
      <c r="JSD95" s="496"/>
      <c r="JSE95" s="496"/>
      <c r="JSF95" s="495"/>
      <c r="JSG95" s="496"/>
      <c r="JSH95" s="496"/>
      <c r="JSI95" s="496"/>
      <c r="JSJ95" s="496"/>
      <c r="JSK95" s="496"/>
      <c r="JSL95" s="496"/>
      <c r="JSM95" s="495"/>
      <c r="JSN95" s="496"/>
      <c r="JSO95" s="496"/>
      <c r="JSP95" s="496"/>
      <c r="JSQ95" s="496"/>
      <c r="JSR95" s="496"/>
      <c r="JSS95" s="496"/>
      <c r="JST95" s="495"/>
      <c r="JSU95" s="496"/>
      <c r="JSV95" s="496"/>
      <c r="JSW95" s="496"/>
      <c r="JSX95" s="496"/>
      <c r="JSY95" s="496"/>
      <c r="JSZ95" s="496"/>
      <c r="JTA95" s="495"/>
      <c r="JTB95" s="496"/>
      <c r="JTC95" s="496"/>
      <c r="JTD95" s="496"/>
      <c r="JTE95" s="496"/>
      <c r="JTF95" s="496"/>
      <c r="JTG95" s="496"/>
      <c r="JTH95" s="495"/>
      <c r="JTI95" s="496"/>
      <c r="JTJ95" s="496"/>
      <c r="JTK95" s="496"/>
      <c r="JTL95" s="496"/>
      <c r="JTM95" s="496"/>
      <c r="JTN95" s="496"/>
      <c r="JTO95" s="495"/>
      <c r="JTP95" s="496"/>
      <c r="JTQ95" s="496"/>
      <c r="JTR95" s="496"/>
      <c r="JTS95" s="496"/>
      <c r="JTT95" s="496"/>
      <c r="JTU95" s="496"/>
      <c r="JTV95" s="495"/>
      <c r="JTW95" s="496"/>
      <c r="JTX95" s="496"/>
      <c r="JTY95" s="496"/>
      <c r="JTZ95" s="496"/>
      <c r="JUA95" s="496"/>
      <c r="JUB95" s="496"/>
      <c r="JUC95" s="495"/>
      <c r="JUD95" s="496"/>
      <c r="JUE95" s="496"/>
      <c r="JUF95" s="496"/>
      <c r="JUG95" s="496"/>
      <c r="JUH95" s="496"/>
      <c r="JUI95" s="496"/>
      <c r="JUJ95" s="495"/>
      <c r="JUK95" s="496"/>
      <c r="JUL95" s="496"/>
      <c r="JUM95" s="496"/>
      <c r="JUN95" s="496"/>
      <c r="JUO95" s="496"/>
      <c r="JUP95" s="496"/>
      <c r="JUQ95" s="495"/>
      <c r="JUR95" s="496"/>
      <c r="JUS95" s="496"/>
      <c r="JUT95" s="496"/>
      <c r="JUU95" s="496"/>
      <c r="JUV95" s="496"/>
      <c r="JUW95" s="496"/>
      <c r="JUX95" s="495"/>
      <c r="JUY95" s="496"/>
      <c r="JUZ95" s="496"/>
      <c r="JVA95" s="496"/>
      <c r="JVB95" s="496"/>
      <c r="JVC95" s="496"/>
      <c r="JVD95" s="496"/>
      <c r="JVE95" s="495"/>
      <c r="JVF95" s="496"/>
      <c r="JVG95" s="496"/>
      <c r="JVH95" s="496"/>
      <c r="JVI95" s="496"/>
      <c r="JVJ95" s="496"/>
      <c r="JVK95" s="496"/>
      <c r="JVL95" s="495"/>
      <c r="JVM95" s="496"/>
      <c r="JVN95" s="496"/>
      <c r="JVO95" s="496"/>
      <c r="JVP95" s="496"/>
      <c r="JVQ95" s="496"/>
      <c r="JVR95" s="496"/>
      <c r="JVS95" s="495"/>
      <c r="JVT95" s="496"/>
      <c r="JVU95" s="496"/>
      <c r="JVV95" s="496"/>
      <c r="JVW95" s="496"/>
      <c r="JVX95" s="496"/>
      <c r="JVY95" s="496"/>
      <c r="JVZ95" s="495"/>
      <c r="JWA95" s="496"/>
      <c r="JWB95" s="496"/>
      <c r="JWC95" s="496"/>
      <c r="JWD95" s="496"/>
      <c r="JWE95" s="496"/>
      <c r="JWF95" s="496"/>
      <c r="JWG95" s="495"/>
      <c r="JWH95" s="496"/>
      <c r="JWI95" s="496"/>
      <c r="JWJ95" s="496"/>
      <c r="JWK95" s="496"/>
      <c r="JWL95" s="496"/>
      <c r="JWM95" s="496"/>
      <c r="JWN95" s="495"/>
      <c r="JWO95" s="496"/>
      <c r="JWP95" s="496"/>
      <c r="JWQ95" s="496"/>
      <c r="JWR95" s="496"/>
      <c r="JWS95" s="496"/>
      <c r="JWT95" s="496"/>
      <c r="JWU95" s="495"/>
      <c r="JWV95" s="496"/>
      <c r="JWW95" s="496"/>
      <c r="JWX95" s="496"/>
      <c r="JWY95" s="496"/>
      <c r="JWZ95" s="496"/>
      <c r="JXA95" s="496"/>
      <c r="JXB95" s="495"/>
      <c r="JXC95" s="496"/>
      <c r="JXD95" s="496"/>
      <c r="JXE95" s="496"/>
      <c r="JXF95" s="496"/>
      <c r="JXG95" s="496"/>
      <c r="JXH95" s="496"/>
      <c r="JXI95" s="495"/>
      <c r="JXJ95" s="496"/>
      <c r="JXK95" s="496"/>
      <c r="JXL95" s="496"/>
      <c r="JXM95" s="496"/>
      <c r="JXN95" s="496"/>
      <c r="JXO95" s="496"/>
      <c r="JXP95" s="495"/>
      <c r="JXQ95" s="496"/>
      <c r="JXR95" s="496"/>
      <c r="JXS95" s="496"/>
      <c r="JXT95" s="496"/>
      <c r="JXU95" s="496"/>
      <c r="JXV95" s="496"/>
      <c r="JXW95" s="495"/>
      <c r="JXX95" s="496"/>
      <c r="JXY95" s="496"/>
      <c r="JXZ95" s="496"/>
      <c r="JYA95" s="496"/>
      <c r="JYB95" s="496"/>
      <c r="JYC95" s="496"/>
      <c r="JYD95" s="495"/>
      <c r="JYE95" s="496"/>
      <c r="JYF95" s="496"/>
      <c r="JYG95" s="496"/>
      <c r="JYH95" s="496"/>
      <c r="JYI95" s="496"/>
      <c r="JYJ95" s="496"/>
      <c r="JYK95" s="495"/>
      <c r="JYL95" s="496"/>
      <c r="JYM95" s="496"/>
      <c r="JYN95" s="496"/>
      <c r="JYO95" s="496"/>
      <c r="JYP95" s="496"/>
      <c r="JYQ95" s="496"/>
      <c r="JYR95" s="495"/>
      <c r="JYS95" s="496"/>
      <c r="JYT95" s="496"/>
      <c r="JYU95" s="496"/>
      <c r="JYV95" s="496"/>
      <c r="JYW95" s="496"/>
      <c r="JYX95" s="496"/>
      <c r="JYY95" s="495"/>
      <c r="JYZ95" s="496"/>
      <c r="JZA95" s="496"/>
      <c r="JZB95" s="496"/>
      <c r="JZC95" s="496"/>
      <c r="JZD95" s="496"/>
      <c r="JZE95" s="496"/>
      <c r="JZF95" s="495"/>
      <c r="JZG95" s="496"/>
      <c r="JZH95" s="496"/>
      <c r="JZI95" s="496"/>
      <c r="JZJ95" s="496"/>
      <c r="JZK95" s="496"/>
      <c r="JZL95" s="496"/>
      <c r="JZM95" s="495"/>
      <c r="JZN95" s="496"/>
      <c r="JZO95" s="496"/>
      <c r="JZP95" s="496"/>
      <c r="JZQ95" s="496"/>
      <c r="JZR95" s="496"/>
      <c r="JZS95" s="496"/>
      <c r="JZT95" s="495"/>
      <c r="JZU95" s="496"/>
      <c r="JZV95" s="496"/>
      <c r="JZW95" s="496"/>
      <c r="JZX95" s="496"/>
      <c r="JZY95" s="496"/>
      <c r="JZZ95" s="496"/>
      <c r="KAA95" s="495"/>
      <c r="KAB95" s="496"/>
      <c r="KAC95" s="496"/>
      <c r="KAD95" s="496"/>
      <c r="KAE95" s="496"/>
      <c r="KAF95" s="496"/>
      <c r="KAG95" s="496"/>
      <c r="KAH95" s="495"/>
      <c r="KAI95" s="496"/>
      <c r="KAJ95" s="496"/>
      <c r="KAK95" s="496"/>
      <c r="KAL95" s="496"/>
      <c r="KAM95" s="496"/>
      <c r="KAN95" s="496"/>
      <c r="KAO95" s="495"/>
      <c r="KAP95" s="496"/>
      <c r="KAQ95" s="496"/>
      <c r="KAR95" s="496"/>
      <c r="KAS95" s="496"/>
      <c r="KAT95" s="496"/>
      <c r="KAU95" s="496"/>
      <c r="KAV95" s="495"/>
      <c r="KAW95" s="496"/>
      <c r="KAX95" s="496"/>
      <c r="KAY95" s="496"/>
      <c r="KAZ95" s="496"/>
      <c r="KBA95" s="496"/>
      <c r="KBB95" s="496"/>
      <c r="KBC95" s="495"/>
      <c r="KBD95" s="496"/>
      <c r="KBE95" s="496"/>
      <c r="KBF95" s="496"/>
      <c r="KBG95" s="496"/>
      <c r="KBH95" s="496"/>
      <c r="KBI95" s="496"/>
      <c r="KBJ95" s="495"/>
      <c r="KBK95" s="496"/>
      <c r="KBL95" s="496"/>
      <c r="KBM95" s="496"/>
      <c r="KBN95" s="496"/>
      <c r="KBO95" s="496"/>
      <c r="KBP95" s="496"/>
      <c r="KBQ95" s="495"/>
      <c r="KBR95" s="496"/>
      <c r="KBS95" s="496"/>
      <c r="KBT95" s="496"/>
      <c r="KBU95" s="496"/>
      <c r="KBV95" s="496"/>
      <c r="KBW95" s="496"/>
      <c r="KBX95" s="495"/>
      <c r="KBY95" s="496"/>
      <c r="KBZ95" s="496"/>
      <c r="KCA95" s="496"/>
      <c r="KCB95" s="496"/>
      <c r="KCC95" s="496"/>
      <c r="KCD95" s="496"/>
      <c r="KCE95" s="495"/>
      <c r="KCF95" s="496"/>
      <c r="KCG95" s="496"/>
      <c r="KCH95" s="496"/>
      <c r="KCI95" s="496"/>
      <c r="KCJ95" s="496"/>
      <c r="KCK95" s="496"/>
      <c r="KCL95" s="495"/>
      <c r="KCM95" s="496"/>
      <c r="KCN95" s="496"/>
      <c r="KCO95" s="496"/>
      <c r="KCP95" s="496"/>
      <c r="KCQ95" s="496"/>
      <c r="KCR95" s="496"/>
      <c r="KCS95" s="495"/>
      <c r="KCT95" s="496"/>
      <c r="KCU95" s="496"/>
      <c r="KCV95" s="496"/>
      <c r="KCW95" s="496"/>
      <c r="KCX95" s="496"/>
      <c r="KCY95" s="496"/>
      <c r="KCZ95" s="495"/>
      <c r="KDA95" s="496"/>
      <c r="KDB95" s="496"/>
      <c r="KDC95" s="496"/>
      <c r="KDD95" s="496"/>
      <c r="KDE95" s="496"/>
      <c r="KDF95" s="496"/>
      <c r="KDG95" s="495"/>
      <c r="KDH95" s="496"/>
      <c r="KDI95" s="496"/>
      <c r="KDJ95" s="496"/>
      <c r="KDK95" s="496"/>
      <c r="KDL95" s="496"/>
      <c r="KDM95" s="496"/>
      <c r="KDN95" s="495"/>
      <c r="KDO95" s="496"/>
      <c r="KDP95" s="496"/>
      <c r="KDQ95" s="496"/>
      <c r="KDR95" s="496"/>
      <c r="KDS95" s="496"/>
      <c r="KDT95" s="496"/>
      <c r="KDU95" s="495"/>
      <c r="KDV95" s="496"/>
      <c r="KDW95" s="496"/>
      <c r="KDX95" s="496"/>
      <c r="KDY95" s="496"/>
      <c r="KDZ95" s="496"/>
      <c r="KEA95" s="496"/>
      <c r="KEB95" s="495"/>
      <c r="KEC95" s="496"/>
      <c r="KED95" s="496"/>
      <c r="KEE95" s="496"/>
      <c r="KEF95" s="496"/>
      <c r="KEG95" s="496"/>
      <c r="KEH95" s="496"/>
      <c r="KEI95" s="495"/>
      <c r="KEJ95" s="496"/>
      <c r="KEK95" s="496"/>
      <c r="KEL95" s="496"/>
      <c r="KEM95" s="496"/>
      <c r="KEN95" s="496"/>
      <c r="KEO95" s="496"/>
      <c r="KEP95" s="495"/>
      <c r="KEQ95" s="496"/>
      <c r="KER95" s="496"/>
      <c r="KES95" s="496"/>
      <c r="KET95" s="496"/>
      <c r="KEU95" s="496"/>
      <c r="KEV95" s="496"/>
      <c r="KEW95" s="495"/>
      <c r="KEX95" s="496"/>
      <c r="KEY95" s="496"/>
      <c r="KEZ95" s="496"/>
      <c r="KFA95" s="496"/>
      <c r="KFB95" s="496"/>
      <c r="KFC95" s="496"/>
      <c r="KFD95" s="495"/>
      <c r="KFE95" s="496"/>
      <c r="KFF95" s="496"/>
      <c r="KFG95" s="496"/>
      <c r="KFH95" s="496"/>
      <c r="KFI95" s="496"/>
      <c r="KFJ95" s="496"/>
      <c r="KFK95" s="495"/>
      <c r="KFL95" s="496"/>
      <c r="KFM95" s="496"/>
      <c r="KFN95" s="496"/>
      <c r="KFO95" s="496"/>
      <c r="KFP95" s="496"/>
      <c r="KFQ95" s="496"/>
      <c r="KFR95" s="495"/>
      <c r="KFS95" s="496"/>
      <c r="KFT95" s="496"/>
      <c r="KFU95" s="496"/>
      <c r="KFV95" s="496"/>
      <c r="KFW95" s="496"/>
      <c r="KFX95" s="496"/>
      <c r="KFY95" s="495"/>
      <c r="KFZ95" s="496"/>
      <c r="KGA95" s="496"/>
      <c r="KGB95" s="496"/>
      <c r="KGC95" s="496"/>
      <c r="KGD95" s="496"/>
      <c r="KGE95" s="496"/>
      <c r="KGF95" s="495"/>
      <c r="KGG95" s="496"/>
      <c r="KGH95" s="496"/>
      <c r="KGI95" s="496"/>
      <c r="KGJ95" s="496"/>
      <c r="KGK95" s="496"/>
      <c r="KGL95" s="496"/>
      <c r="KGM95" s="495"/>
      <c r="KGN95" s="496"/>
      <c r="KGO95" s="496"/>
      <c r="KGP95" s="496"/>
      <c r="KGQ95" s="496"/>
      <c r="KGR95" s="496"/>
      <c r="KGS95" s="496"/>
      <c r="KGT95" s="495"/>
      <c r="KGU95" s="496"/>
      <c r="KGV95" s="496"/>
      <c r="KGW95" s="496"/>
      <c r="KGX95" s="496"/>
      <c r="KGY95" s="496"/>
      <c r="KGZ95" s="496"/>
      <c r="KHA95" s="495"/>
      <c r="KHB95" s="496"/>
      <c r="KHC95" s="496"/>
      <c r="KHD95" s="496"/>
      <c r="KHE95" s="496"/>
      <c r="KHF95" s="496"/>
      <c r="KHG95" s="496"/>
      <c r="KHH95" s="495"/>
      <c r="KHI95" s="496"/>
      <c r="KHJ95" s="496"/>
      <c r="KHK95" s="496"/>
      <c r="KHL95" s="496"/>
      <c r="KHM95" s="496"/>
      <c r="KHN95" s="496"/>
      <c r="KHO95" s="495"/>
      <c r="KHP95" s="496"/>
      <c r="KHQ95" s="496"/>
      <c r="KHR95" s="496"/>
      <c r="KHS95" s="496"/>
      <c r="KHT95" s="496"/>
      <c r="KHU95" s="496"/>
      <c r="KHV95" s="495"/>
      <c r="KHW95" s="496"/>
      <c r="KHX95" s="496"/>
      <c r="KHY95" s="496"/>
      <c r="KHZ95" s="496"/>
      <c r="KIA95" s="496"/>
      <c r="KIB95" s="496"/>
      <c r="KIC95" s="495"/>
      <c r="KID95" s="496"/>
      <c r="KIE95" s="496"/>
      <c r="KIF95" s="496"/>
      <c r="KIG95" s="496"/>
      <c r="KIH95" s="496"/>
      <c r="KII95" s="496"/>
      <c r="KIJ95" s="495"/>
      <c r="KIK95" s="496"/>
      <c r="KIL95" s="496"/>
      <c r="KIM95" s="496"/>
      <c r="KIN95" s="496"/>
      <c r="KIO95" s="496"/>
      <c r="KIP95" s="496"/>
      <c r="KIQ95" s="495"/>
      <c r="KIR95" s="496"/>
      <c r="KIS95" s="496"/>
      <c r="KIT95" s="496"/>
      <c r="KIU95" s="496"/>
      <c r="KIV95" s="496"/>
      <c r="KIW95" s="496"/>
      <c r="KIX95" s="495"/>
      <c r="KIY95" s="496"/>
      <c r="KIZ95" s="496"/>
      <c r="KJA95" s="496"/>
      <c r="KJB95" s="496"/>
      <c r="KJC95" s="496"/>
      <c r="KJD95" s="496"/>
      <c r="KJE95" s="495"/>
      <c r="KJF95" s="496"/>
      <c r="KJG95" s="496"/>
      <c r="KJH95" s="496"/>
      <c r="KJI95" s="496"/>
      <c r="KJJ95" s="496"/>
      <c r="KJK95" s="496"/>
      <c r="KJL95" s="495"/>
      <c r="KJM95" s="496"/>
      <c r="KJN95" s="496"/>
      <c r="KJO95" s="496"/>
      <c r="KJP95" s="496"/>
      <c r="KJQ95" s="496"/>
      <c r="KJR95" s="496"/>
      <c r="KJS95" s="495"/>
      <c r="KJT95" s="496"/>
      <c r="KJU95" s="496"/>
      <c r="KJV95" s="496"/>
      <c r="KJW95" s="496"/>
      <c r="KJX95" s="496"/>
      <c r="KJY95" s="496"/>
      <c r="KJZ95" s="495"/>
      <c r="KKA95" s="496"/>
      <c r="KKB95" s="496"/>
      <c r="KKC95" s="496"/>
      <c r="KKD95" s="496"/>
      <c r="KKE95" s="496"/>
      <c r="KKF95" s="496"/>
      <c r="KKG95" s="495"/>
      <c r="KKH95" s="496"/>
      <c r="KKI95" s="496"/>
      <c r="KKJ95" s="496"/>
      <c r="KKK95" s="496"/>
      <c r="KKL95" s="496"/>
      <c r="KKM95" s="496"/>
      <c r="KKN95" s="495"/>
      <c r="KKO95" s="496"/>
      <c r="KKP95" s="496"/>
      <c r="KKQ95" s="496"/>
      <c r="KKR95" s="496"/>
      <c r="KKS95" s="496"/>
      <c r="KKT95" s="496"/>
      <c r="KKU95" s="495"/>
      <c r="KKV95" s="496"/>
      <c r="KKW95" s="496"/>
      <c r="KKX95" s="496"/>
      <c r="KKY95" s="496"/>
      <c r="KKZ95" s="496"/>
      <c r="KLA95" s="496"/>
      <c r="KLB95" s="495"/>
      <c r="KLC95" s="496"/>
      <c r="KLD95" s="496"/>
      <c r="KLE95" s="496"/>
      <c r="KLF95" s="496"/>
      <c r="KLG95" s="496"/>
      <c r="KLH95" s="496"/>
      <c r="KLI95" s="495"/>
      <c r="KLJ95" s="496"/>
      <c r="KLK95" s="496"/>
      <c r="KLL95" s="496"/>
      <c r="KLM95" s="496"/>
      <c r="KLN95" s="496"/>
      <c r="KLO95" s="496"/>
      <c r="KLP95" s="495"/>
      <c r="KLQ95" s="496"/>
      <c r="KLR95" s="496"/>
      <c r="KLS95" s="496"/>
      <c r="KLT95" s="496"/>
      <c r="KLU95" s="496"/>
      <c r="KLV95" s="496"/>
      <c r="KLW95" s="495"/>
      <c r="KLX95" s="496"/>
      <c r="KLY95" s="496"/>
      <c r="KLZ95" s="496"/>
      <c r="KMA95" s="496"/>
      <c r="KMB95" s="496"/>
      <c r="KMC95" s="496"/>
      <c r="KMD95" s="495"/>
      <c r="KME95" s="496"/>
      <c r="KMF95" s="496"/>
      <c r="KMG95" s="496"/>
      <c r="KMH95" s="496"/>
      <c r="KMI95" s="496"/>
      <c r="KMJ95" s="496"/>
      <c r="KMK95" s="495"/>
      <c r="KML95" s="496"/>
      <c r="KMM95" s="496"/>
      <c r="KMN95" s="496"/>
      <c r="KMO95" s="496"/>
      <c r="KMP95" s="496"/>
      <c r="KMQ95" s="496"/>
      <c r="KMR95" s="495"/>
      <c r="KMS95" s="496"/>
      <c r="KMT95" s="496"/>
      <c r="KMU95" s="496"/>
      <c r="KMV95" s="496"/>
      <c r="KMW95" s="496"/>
      <c r="KMX95" s="496"/>
      <c r="KMY95" s="495"/>
      <c r="KMZ95" s="496"/>
      <c r="KNA95" s="496"/>
      <c r="KNB95" s="496"/>
      <c r="KNC95" s="496"/>
      <c r="KND95" s="496"/>
      <c r="KNE95" s="496"/>
      <c r="KNF95" s="495"/>
      <c r="KNG95" s="496"/>
      <c r="KNH95" s="496"/>
      <c r="KNI95" s="496"/>
      <c r="KNJ95" s="496"/>
      <c r="KNK95" s="496"/>
      <c r="KNL95" s="496"/>
      <c r="KNM95" s="495"/>
      <c r="KNN95" s="496"/>
      <c r="KNO95" s="496"/>
      <c r="KNP95" s="496"/>
      <c r="KNQ95" s="496"/>
      <c r="KNR95" s="496"/>
      <c r="KNS95" s="496"/>
      <c r="KNT95" s="495"/>
      <c r="KNU95" s="496"/>
      <c r="KNV95" s="496"/>
      <c r="KNW95" s="496"/>
      <c r="KNX95" s="496"/>
      <c r="KNY95" s="496"/>
      <c r="KNZ95" s="496"/>
      <c r="KOA95" s="495"/>
      <c r="KOB95" s="496"/>
      <c r="KOC95" s="496"/>
      <c r="KOD95" s="496"/>
      <c r="KOE95" s="496"/>
      <c r="KOF95" s="496"/>
      <c r="KOG95" s="496"/>
      <c r="KOH95" s="495"/>
      <c r="KOI95" s="496"/>
      <c r="KOJ95" s="496"/>
      <c r="KOK95" s="496"/>
      <c r="KOL95" s="496"/>
      <c r="KOM95" s="496"/>
      <c r="KON95" s="496"/>
      <c r="KOO95" s="495"/>
      <c r="KOP95" s="496"/>
      <c r="KOQ95" s="496"/>
      <c r="KOR95" s="496"/>
      <c r="KOS95" s="496"/>
      <c r="KOT95" s="496"/>
      <c r="KOU95" s="496"/>
      <c r="KOV95" s="495"/>
      <c r="KOW95" s="496"/>
      <c r="KOX95" s="496"/>
      <c r="KOY95" s="496"/>
      <c r="KOZ95" s="496"/>
      <c r="KPA95" s="496"/>
      <c r="KPB95" s="496"/>
      <c r="KPC95" s="495"/>
      <c r="KPD95" s="496"/>
      <c r="KPE95" s="496"/>
      <c r="KPF95" s="496"/>
      <c r="KPG95" s="496"/>
      <c r="KPH95" s="496"/>
      <c r="KPI95" s="496"/>
      <c r="KPJ95" s="495"/>
      <c r="KPK95" s="496"/>
      <c r="KPL95" s="496"/>
      <c r="KPM95" s="496"/>
      <c r="KPN95" s="496"/>
      <c r="KPO95" s="496"/>
      <c r="KPP95" s="496"/>
      <c r="KPQ95" s="495"/>
      <c r="KPR95" s="496"/>
      <c r="KPS95" s="496"/>
      <c r="KPT95" s="496"/>
      <c r="KPU95" s="496"/>
      <c r="KPV95" s="496"/>
      <c r="KPW95" s="496"/>
      <c r="KPX95" s="495"/>
      <c r="KPY95" s="496"/>
      <c r="KPZ95" s="496"/>
      <c r="KQA95" s="496"/>
      <c r="KQB95" s="496"/>
      <c r="KQC95" s="496"/>
      <c r="KQD95" s="496"/>
      <c r="KQE95" s="495"/>
      <c r="KQF95" s="496"/>
      <c r="KQG95" s="496"/>
      <c r="KQH95" s="496"/>
      <c r="KQI95" s="496"/>
      <c r="KQJ95" s="496"/>
      <c r="KQK95" s="496"/>
      <c r="KQL95" s="495"/>
      <c r="KQM95" s="496"/>
      <c r="KQN95" s="496"/>
      <c r="KQO95" s="496"/>
      <c r="KQP95" s="496"/>
      <c r="KQQ95" s="496"/>
      <c r="KQR95" s="496"/>
      <c r="KQS95" s="495"/>
      <c r="KQT95" s="496"/>
      <c r="KQU95" s="496"/>
      <c r="KQV95" s="496"/>
      <c r="KQW95" s="496"/>
      <c r="KQX95" s="496"/>
      <c r="KQY95" s="496"/>
      <c r="KQZ95" s="495"/>
      <c r="KRA95" s="496"/>
      <c r="KRB95" s="496"/>
      <c r="KRC95" s="496"/>
      <c r="KRD95" s="496"/>
      <c r="KRE95" s="496"/>
      <c r="KRF95" s="496"/>
      <c r="KRG95" s="495"/>
      <c r="KRH95" s="496"/>
      <c r="KRI95" s="496"/>
      <c r="KRJ95" s="496"/>
      <c r="KRK95" s="496"/>
      <c r="KRL95" s="496"/>
      <c r="KRM95" s="496"/>
      <c r="KRN95" s="495"/>
      <c r="KRO95" s="496"/>
      <c r="KRP95" s="496"/>
      <c r="KRQ95" s="496"/>
      <c r="KRR95" s="496"/>
      <c r="KRS95" s="496"/>
      <c r="KRT95" s="496"/>
      <c r="KRU95" s="495"/>
      <c r="KRV95" s="496"/>
      <c r="KRW95" s="496"/>
      <c r="KRX95" s="496"/>
      <c r="KRY95" s="496"/>
      <c r="KRZ95" s="496"/>
      <c r="KSA95" s="496"/>
      <c r="KSB95" s="495"/>
      <c r="KSC95" s="496"/>
      <c r="KSD95" s="496"/>
      <c r="KSE95" s="496"/>
      <c r="KSF95" s="496"/>
      <c r="KSG95" s="496"/>
      <c r="KSH95" s="496"/>
      <c r="KSI95" s="495"/>
      <c r="KSJ95" s="496"/>
      <c r="KSK95" s="496"/>
      <c r="KSL95" s="496"/>
      <c r="KSM95" s="496"/>
      <c r="KSN95" s="496"/>
      <c r="KSO95" s="496"/>
      <c r="KSP95" s="495"/>
      <c r="KSQ95" s="496"/>
      <c r="KSR95" s="496"/>
      <c r="KSS95" s="496"/>
      <c r="KST95" s="496"/>
      <c r="KSU95" s="496"/>
      <c r="KSV95" s="496"/>
      <c r="KSW95" s="495"/>
      <c r="KSX95" s="496"/>
      <c r="KSY95" s="496"/>
      <c r="KSZ95" s="496"/>
      <c r="KTA95" s="496"/>
      <c r="KTB95" s="496"/>
      <c r="KTC95" s="496"/>
      <c r="KTD95" s="495"/>
      <c r="KTE95" s="496"/>
      <c r="KTF95" s="496"/>
      <c r="KTG95" s="496"/>
      <c r="KTH95" s="496"/>
      <c r="KTI95" s="496"/>
      <c r="KTJ95" s="496"/>
      <c r="KTK95" s="495"/>
      <c r="KTL95" s="496"/>
      <c r="KTM95" s="496"/>
      <c r="KTN95" s="496"/>
      <c r="KTO95" s="496"/>
      <c r="KTP95" s="496"/>
      <c r="KTQ95" s="496"/>
      <c r="KTR95" s="495"/>
      <c r="KTS95" s="496"/>
      <c r="KTT95" s="496"/>
      <c r="KTU95" s="496"/>
      <c r="KTV95" s="496"/>
      <c r="KTW95" s="496"/>
      <c r="KTX95" s="496"/>
      <c r="KTY95" s="495"/>
      <c r="KTZ95" s="496"/>
      <c r="KUA95" s="496"/>
      <c r="KUB95" s="496"/>
      <c r="KUC95" s="496"/>
      <c r="KUD95" s="496"/>
      <c r="KUE95" s="496"/>
      <c r="KUF95" s="495"/>
      <c r="KUG95" s="496"/>
      <c r="KUH95" s="496"/>
      <c r="KUI95" s="496"/>
      <c r="KUJ95" s="496"/>
      <c r="KUK95" s="496"/>
      <c r="KUL95" s="496"/>
      <c r="KUM95" s="495"/>
      <c r="KUN95" s="496"/>
      <c r="KUO95" s="496"/>
      <c r="KUP95" s="496"/>
      <c r="KUQ95" s="496"/>
      <c r="KUR95" s="496"/>
      <c r="KUS95" s="496"/>
      <c r="KUT95" s="495"/>
      <c r="KUU95" s="496"/>
      <c r="KUV95" s="496"/>
      <c r="KUW95" s="496"/>
      <c r="KUX95" s="496"/>
      <c r="KUY95" s="496"/>
      <c r="KUZ95" s="496"/>
      <c r="KVA95" s="495"/>
      <c r="KVB95" s="496"/>
      <c r="KVC95" s="496"/>
      <c r="KVD95" s="496"/>
      <c r="KVE95" s="496"/>
      <c r="KVF95" s="496"/>
      <c r="KVG95" s="496"/>
      <c r="KVH95" s="495"/>
      <c r="KVI95" s="496"/>
      <c r="KVJ95" s="496"/>
      <c r="KVK95" s="496"/>
      <c r="KVL95" s="496"/>
      <c r="KVM95" s="496"/>
      <c r="KVN95" s="496"/>
      <c r="KVO95" s="495"/>
      <c r="KVP95" s="496"/>
      <c r="KVQ95" s="496"/>
      <c r="KVR95" s="496"/>
      <c r="KVS95" s="496"/>
      <c r="KVT95" s="496"/>
      <c r="KVU95" s="496"/>
      <c r="KVV95" s="495"/>
      <c r="KVW95" s="496"/>
      <c r="KVX95" s="496"/>
      <c r="KVY95" s="496"/>
      <c r="KVZ95" s="496"/>
      <c r="KWA95" s="496"/>
      <c r="KWB95" s="496"/>
      <c r="KWC95" s="495"/>
      <c r="KWD95" s="496"/>
      <c r="KWE95" s="496"/>
      <c r="KWF95" s="496"/>
      <c r="KWG95" s="496"/>
      <c r="KWH95" s="496"/>
      <c r="KWI95" s="496"/>
      <c r="KWJ95" s="495"/>
      <c r="KWK95" s="496"/>
      <c r="KWL95" s="496"/>
      <c r="KWM95" s="496"/>
      <c r="KWN95" s="496"/>
      <c r="KWO95" s="496"/>
      <c r="KWP95" s="496"/>
      <c r="KWQ95" s="495"/>
      <c r="KWR95" s="496"/>
      <c r="KWS95" s="496"/>
      <c r="KWT95" s="496"/>
      <c r="KWU95" s="496"/>
      <c r="KWV95" s="496"/>
      <c r="KWW95" s="496"/>
      <c r="KWX95" s="495"/>
      <c r="KWY95" s="496"/>
      <c r="KWZ95" s="496"/>
      <c r="KXA95" s="496"/>
      <c r="KXB95" s="496"/>
      <c r="KXC95" s="496"/>
      <c r="KXD95" s="496"/>
      <c r="KXE95" s="495"/>
      <c r="KXF95" s="496"/>
      <c r="KXG95" s="496"/>
      <c r="KXH95" s="496"/>
      <c r="KXI95" s="496"/>
      <c r="KXJ95" s="496"/>
      <c r="KXK95" s="496"/>
      <c r="KXL95" s="495"/>
      <c r="KXM95" s="496"/>
      <c r="KXN95" s="496"/>
      <c r="KXO95" s="496"/>
      <c r="KXP95" s="496"/>
      <c r="KXQ95" s="496"/>
      <c r="KXR95" s="496"/>
      <c r="KXS95" s="495"/>
      <c r="KXT95" s="496"/>
      <c r="KXU95" s="496"/>
      <c r="KXV95" s="496"/>
      <c r="KXW95" s="496"/>
      <c r="KXX95" s="496"/>
      <c r="KXY95" s="496"/>
      <c r="KXZ95" s="495"/>
      <c r="KYA95" s="496"/>
      <c r="KYB95" s="496"/>
      <c r="KYC95" s="496"/>
      <c r="KYD95" s="496"/>
      <c r="KYE95" s="496"/>
      <c r="KYF95" s="496"/>
      <c r="KYG95" s="495"/>
      <c r="KYH95" s="496"/>
      <c r="KYI95" s="496"/>
      <c r="KYJ95" s="496"/>
      <c r="KYK95" s="496"/>
      <c r="KYL95" s="496"/>
      <c r="KYM95" s="496"/>
      <c r="KYN95" s="495"/>
      <c r="KYO95" s="496"/>
      <c r="KYP95" s="496"/>
      <c r="KYQ95" s="496"/>
      <c r="KYR95" s="496"/>
      <c r="KYS95" s="496"/>
      <c r="KYT95" s="496"/>
      <c r="KYU95" s="495"/>
      <c r="KYV95" s="496"/>
      <c r="KYW95" s="496"/>
      <c r="KYX95" s="496"/>
      <c r="KYY95" s="496"/>
      <c r="KYZ95" s="496"/>
      <c r="KZA95" s="496"/>
      <c r="KZB95" s="495"/>
      <c r="KZC95" s="496"/>
      <c r="KZD95" s="496"/>
      <c r="KZE95" s="496"/>
      <c r="KZF95" s="496"/>
      <c r="KZG95" s="496"/>
      <c r="KZH95" s="496"/>
      <c r="KZI95" s="495"/>
      <c r="KZJ95" s="496"/>
      <c r="KZK95" s="496"/>
      <c r="KZL95" s="496"/>
      <c r="KZM95" s="496"/>
      <c r="KZN95" s="496"/>
      <c r="KZO95" s="496"/>
      <c r="KZP95" s="495"/>
      <c r="KZQ95" s="496"/>
      <c r="KZR95" s="496"/>
      <c r="KZS95" s="496"/>
      <c r="KZT95" s="496"/>
      <c r="KZU95" s="496"/>
      <c r="KZV95" s="496"/>
      <c r="KZW95" s="495"/>
      <c r="KZX95" s="496"/>
      <c r="KZY95" s="496"/>
      <c r="KZZ95" s="496"/>
      <c r="LAA95" s="496"/>
      <c r="LAB95" s="496"/>
      <c r="LAC95" s="496"/>
      <c r="LAD95" s="495"/>
      <c r="LAE95" s="496"/>
      <c r="LAF95" s="496"/>
      <c r="LAG95" s="496"/>
      <c r="LAH95" s="496"/>
      <c r="LAI95" s="496"/>
      <c r="LAJ95" s="496"/>
      <c r="LAK95" s="495"/>
      <c r="LAL95" s="496"/>
      <c r="LAM95" s="496"/>
      <c r="LAN95" s="496"/>
      <c r="LAO95" s="496"/>
      <c r="LAP95" s="496"/>
      <c r="LAQ95" s="496"/>
      <c r="LAR95" s="495"/>
      <c r="LAS95" s="496"/>
      <c r="LAT95" s="496"/>
      <c r="LAU95" s="496"/>
      <c r="LAV95" s="496"/>
      <c r="LAW95" s="496"/>
      <c r="LAX95" s="496"/>
      <c r="LAY95" s="495"/>
      <c r="LAZ95" s="496"/>
      <c r="LBA95" s="496"/>
      <c r="LBB95" s="496"/>
      <c r="LBC95" s="496"/>
      <c r="LBD95" s="496"/>
      <c r="LBE95" s="496"/>
      <c r="LBF95" s="495"/>
      <c r="LBG95" s="496"/>
      <c r="LBH95" s="496"/>
      <c r="LBI95" s="496"/>
      <c r="LBJ95" s="496"/>
      <c r="LBK95" s="496"/>
      <c r="LBL95" s="496"/>
      <c r="LBM95" s="495"/>
      <c r="LBN95" s="496"/>
      <c r="LBO95" s="496"/>
      <c r="LBP95" s="496"/>
      <c r="LBQ95" s="496"/>
      <c r="LBR95" s="496"/>
      <c r="LBS95" s="496"/>
      <c r="LBT95" s="495"/>
      <c r="LBU95" s="496"/>
      <c r="LBV95" s="496"/>
      <c r="LBW95" s="496"/>
      <c r="LBX95" s="496"/>
      <c r="LBY95" s="496"/>
      <c r="LBZ95" s="496"/>
      <c r="LCA95" s="495"/>
      <c r="LCB95" s="496"/>
      <c r="LCC95" s="496"/>
      <c r="LCD95" s="496"/>
      <c r="LCE95" s="496"/>
      <c r="LCF95" s="496"/>
      <c r="LCG95" s="496"/>
      <c r="LCH95" s="495"/>
      <c r="LCI95" s="496"/>
      <c r="LCJ95" s="496"/>
      <c r="LCK95" s="496"/>
      <c r="LCL95" s="496"/>
      <c r="LCM95" s="496"/>
      <c r="LCN95" s="496"/>
      <c r="LCO95" s="495"/>
      <c r="LCP95" s="496"/>
      <c r="LCQ95" s="496"/>
      <c r="LCR95" s="496"/>
      <c r="LCS95" s="496"/>
      <c r="LCT95" s="496"/>
      <c r="LCU95" s="496"/>
      <c r="LCV95" s="495"/>
      <c r="LCW95" s="496"/>
      <c r="LCX95" s="496"/>
      <c r="LCY95" s="496"/>
      <c r="LCZ95" s="496"/>
      <c r="LDA95" s="496"/>
      <c r="LDB95" s="496"/>
      <c r="LDC95" s="495"/>
      <c r="LDD95" s="496"/>
      <c r="LDE95" s="496"/>
      <c r="LDF95" s="496"/>
      <c r="LDG95" s="496"/>
      <c r="LDH95" s="496"/>
      <c r="LDI95" s="496"/>
      <c r="LDJ95" s="495"/>
      <c r="LDK95" s="496"/>
      <c r="LDL95" s="496"/>
      <c r="LDM95" s="496"/>
      <c r="LDN95" s="496"/>
      <c r="LDO95" s="496"/>
      <c r="LDP95" s="496"/>
      <c r="LDQ95" s="495"/>
      <c r="LDR95" s="496"/>
      <c r="LDS95" s="496"/>
      <c r="LDT95" s="496"/>
      <c r="LDU95" s="496"/>
      <c r="LDV95" s="496"/>
      <c r="LDW95" s="496"/>
      <c r="LDX95" s="495"/>
      <c r="LDY95" s="496"/>
      <c r="LDZ95" s="496"/>
      <c r="LEA95" s="496"/>
      <c r="LEB95" s="496"/>
      <c r="LEC95" s="496"/>
      <c r="LED95" s="496"/>
      <c r="LEE95" s="495"/>
      <c r="LEF95" s="496"/>
      <c r="LEG95" s="496"/>
      <c r="LEH95" s="496"/>
      <c r="LEI95" s="496"/>
      <c r="LEJ95" s="496"/>
      <c r="LEK95" s="496"/>
      <c r="LEL95" s="495"/>
      <c r="LEM95" s="496"/>
      <c r="LEN95" s="496"/>
      <c r="LEO95" s="496"/>
      <c r="LEP95" s="496"/>
      <c r="LEQ95" s="496"/>
      <c r="LER95" s="496"/>
      <c r="LES95" s="495"/>
      <c r="LET95" s="496"/>
      <c r="LEU95" s="496"/>
      <c r="LEV95" s="496"/>
      <c r="LEW95" s="496"/>
      <c r="LEX95" s="496"/>
      <c r="LEY95" s="496"/>
      <c r="LEZ95" s="495"/>
      <c r="LFA95" s="496"/>
      <c r="LFB95" s="496"/>
      <c r="LFC95" s="496"/>
      <c r="LFD95" s="496"/>
      <c r="LFE95" s="496"/>
      <c r="LFF95" s="496"/>
      <c r="LFG95" s="495"/>
      <c r="LFH95" s="496"/>
      <c r="LFI95" s="496"/>
      <c r="LFJ95" s="496"/>
      <c r="LFK95" s="496"/>
      <c r="LFL95" s="496"/>
      <c r="LFM95" s="496"/>
      <c r="LFN95" s="495"/>
      <c r="LFO95" s="496"/>
      <c r="LFP95" s="496"/>
      <c r="LFQ95" s="496"/>
      <c r="LFR95" s="496"/>
      <c r="LFS95" s="496"/>
      <c r="LFT95" s="496"/>
      <c r="LFU95" s="495"/>
      <c r="LFV95" s="496"/>
      <c r="LFW95" s="496"/>
      <c r="LFX95" s="496"/>
      <c r="LFY95" s="496"/>
      <c r="LFZ95" s="496"/>
      <c r="LGA95" s="496"/>
      <c r="LGB95" s="495"/>
      <c r="LGC95" s="496"/>
      <c r="LGD95" s="496"/>
      <c r="LGE95" s="496"/>
      <c r="LGF95" s="496"/>
      <c r="LGG95" s="496"/>
      <c r="LGH95" s="496"/>
      <c r="LGI95" s="495"/>
      <c r="LGJ95" s="496"/>
      <c r="LGK95" s="496"/>
      <c r="LGL95" s="496"/>
      <c r="LGM95" s="496"/>
      <c r="LGN95" s="496"/>
      <c r="LGO95" s="496"/>
      <c r="LGP95" s="495"/>
      <c r="LGQ95" s="496"/>
      <c r="LGR95" s="496"/>
      <c r="LGS95" s="496"/>
      <c r="LGT95" s="496"/>
      <c r="LGU95" s="496"/>
      <c r="LGV95" s="496"/>
      <c r="LGW95" s="495"/>
      <c r="LGX95" s="496"/>
      <c r="LGY95" s="496"/>
      <c r="LGZ95" s="496"/>
      <c r="LHA95" s="496"/>
      <c r="LHB95" s="496"/>
      <c r="LHC95" s="496"/>
      <c r="LHD95" s="495"/>
      <c r="LHE95" s="496"/>
      <c r="LHF95" s="496"/>
      <c r="LHG95" s="496"/>
      <c r="LHH95" s="496"/>
      <c r="LHI95" s="496"/>
      <c r="LHJ95" s="496"/>
      <c r="LHK95" s="495"/>
      <c r="LHL95" s="496"/>
      <c r="LHM95" s="496"/>
      <c r="LHN95" s="496"/>
      <c r="LHO95" s="496"/>
      <c r="LHP95" s="496"/>
      <c r="LHQ95" s="496"/>
      <c r="LHR95" s="495"/>
      <c r="LHS95" s="496"/>
      <c r="LHT95" s="496"/>
      <c r="LHU95" s="496"/>
      <c r="LHV95" s="496"/>
      <c r="LHW95" s="496"/>
      <c r="LHX95" s="496"/>
      <c r="LHY95" s="495"/>
      <c r="LHZ95" s="496"/>
      <c r="LIA95" s="496"/>
      <c r="LIB95" s="496"/>
      <c r="LIC95" s="496"/>
      <c r="LID95" s="496"/>
      <c r="LIE95" s="496"/>
      <c r="LIF95" s="495"/>
      <c r="LIG95" s="496"/>
      <c r="LIH95" s="496"/>
      <c r="LII95" s="496"/>
      <c r="LIJ95" s="496"/>
      <c r="LIK95" s="496"/>
      <c r="LIL95" s="496"/>
      <c r="LIM95" s="495"/>
      <c r="LIN95" s="496"/>
      <c r="LIO95" s="496"/>
      <c r="LIP95" s="496"/>
      <c r="LIQ95" s="496"/>
      <c r="LIR95" s="496"/>
      <c r="LIS95" s="496"/>
      <c r="LIT95" s="495"/>
      <c r="LIU95" s="496"/>
      <c r="LIV95" s="496"/>
      <c r="LIW95" s="496"/>
      <c r="LIX95" s="496"/>
      <c r="LIY95" s="496"/>
      <c r="LIZ95" s="496"/>
      <c r="LJA95" s="495"/>
      <c r="LJB95" s="496"/>
      <c r="LJC95" s="496"/>
      <c r="LJD95" s="496"/>
      <c r="LJE95" s="496"/>
      <c r="LJF95" s="496"/>
      <c r="LJG95" s="496"/>
      <c r="LJH95" s="495"/>
      <c r="LJI95" s="496"/>
      <c r="LJJ95" s="496"/>
      <c r="LJK95" s="496"/>
      <c r="LJL95" s="496"/>
      <c r="LJM95" s="496"/>
      <c r="LJN95" s="496"/>
      <c r="LJO95" s="495"/>
      <c r="LJP95" s="496"/>
      <c r="LJQ95" s="496"/>
      <c r="LJR95" s="496"/>
      <c r="LJS95" s="496"/>
      <c r="LJT95" s="496"/>
      <c r="LJU95" s="496"/>
      <c r="LJV95" s="495"/>
      <c r="LJW95" s="496"/>
      <c r="LJX95" s="496"/>
      <c r="LJY95" s="496"/>
      <c r="LJZ95" s="496"/>
      <c r="LKA95" s="496"/>
      <c r="LKB95" s="496"/>
      <c r="LKC95" s="495"/>
      <c r="LKD95" s="496"/>
      <c r="LKE95" s="496"/>
      <c r="LKF95" s="496"/>
      <c r="LKG95" s="496"/>
      <c r="LKH95" s="496"/>
      <c r="LKI95" s="496"/>
      <c r="LKJ95" s="495"/>
      <c r="LKK95" s="496"/>
      <c r="LKL95" s="496"/>
      <c r="LKM95" s="496"/>
      <c r="LKN95" s="496"/>
      <c r="LKO95" s="496"/>
      <c r="LKP95" s="496"/>
      <c r="LKQ95" s="495"/>
      <c r="LKR95" s="496"/>
      <c r="LKS95" s="496"/>
      <c r="LKT95" s="496"/>
      <c r="LKU95" s="496"/>
      <c r="LKV95" s="496"/>
      <c r="LKW95" s="496"/>
      <c r="LKX95" s="495"/>
      <c r="LKY95" s="496"/>
      <c r="LKZ95" s="496"/>
      <c r="LLA95" s="496"/>
      <c r="LLB95" s="496"/>
      <c r="LLC95" s="496"/>
      <c r="LLD95" s="496"/>
      <c r="LLE95" s="495"/>
      <c r="LLF95" s="496"/>
      <c r="LLG95" s="496"/>
      <c r="LLH95" s="496"/>
      <c r="LLI95" s="496"/>
      <c r="LLJ95" s="496"/>
      <c r="LLK95" s="496"/>
      <c r="LLL95" s="495"/>
      <c r="LLM95" s="496"/>
      <c r="LLN95" s="496"/>
      <c r="LLO95" s="496"/>
      <c r="LLP95" s="496"/>
      <c r="LLQ95" s="496"/>
      <c r="LLR95" s="496"/>
      <c r="LLS95" s="495"/>
      <c r="LLT95" s="496"/>
      <c r="LLU95" s="496"/>
      <c r="LLV95" s="496"/>
      <c r="LLW95" s="496"/>
      <c r="LLX95" s="496"/>
      <c r="LLY95" s="496"/>
      <c r="LLZ95" s="495"/>
      <c r="LMA95" s="496"/>
      <c r="LMB95" s="496"/>
      <c r="LMC95" s="496"/>
      <c r="LMD95" s="496"/>
      <c r="LME95" s="496"/>
      <c r="LMF95" s="496"/>
      <c r="LMG95" s="495"/>
      <c r="LMH95" s="496"/>
      <c r="LMI95" s="496"/>
      <c r="LMJ95" s="496"/>
      <c r="LMK95" s="496"/>
      <c r="LML95" s="496"/>
      <c r="LMM95" s="496"/>
      <c r="LMN95" s="495"/>
      <c r="LMO95" s="496"/>
      <c r="LMP95" s="496"/>
      <c r="LMQ95" s="496"/>
      <c r="LMR95" s="496"/>
      <c r="LMS95" s="496"/>
      <c r="LMT95" s="496"/>
      <c r="LMU95" s="495"/>
      <c r="LMV95" s="496"/>
      <c r="LMW95" s="496"/>
      <c r="LMX95" s="496"/>
      <c r="LMY95" s="496"/>
      <c r="LMZ95" s="496"/>
      <c r="LNA95" s="496"/>
      <c r="LNB95" s="495"/>
      <c r="LNC95" s="496"/>
      <c r="LND95" s="496"/>
      <c r="LNE95" s="496"/>
      <c r="LNF95" s="496"/>
      <c r="LNG95" s="496"/>
      <c r="LNH95" s="496"/>
      <c r="LNI95" s="495"/>
      <c r="LNJ95" s="496"/>
      <c r="LNK95" s="496"/>
      <c r="LNL95" s="496"/>
      <c r="LNM95" s="496"/>
      <c r="LNN95" s="496"/>
      <c r="LNO95" s="496"/>
      <c r="LNP95" s="495"/>
      <c r="LNQ95" s="496"/>
      <c r="LNR95" s="496"/>
      <c r="LNS95" s="496"/>
      <c r="LNT95" s="496"/>
      <c r="LNU95" s="496"/>
      <c r="LNV95" s="496"/>
      <c r="LNW95" s="495"/>
      <c r="LNX95" s="496"/>
      <c r="LNY95" s="496"/>
      <c r="LNZ95" s="496"/>
      <c r="LOA95" s="496"/>
      <c r="LOB95" s="496"/>
      <c r="LOC95" s="496"/>
      <c r="LOD95" s="495"/>
      <c r="LOE95" s="496"/>
      <c r="LOF95" s="496"/>
      <c r="LOG95" s="496"/>
      <c r="LOH95" s="496"/>
      <c r="LOI95" s="496"/>
      <c r="LOJ95" s="496"/>
      <c r="LOK95" s="495"/>
      <c r="LOL95" s="496"/>
      <c r="LOM95" s="496"/>
      <c r="LON95" s="496"/>
      <c r="LOO95" s="496"/>
      <c r="LOP95" s="496"/>
      <c r="LOQ95" s="496"/>
      <c r="LOR95" s="495"/>
      <c r="LOS95" s="496"/>
      <c r="LOT95" s="496"/>
      <c r="LOU95" s="496"/>
      <c r="LOV95" s="496"/>
      <c r="LOW95" s="496"/>
      <c r="LOX95" s="496"/>
      <c r="LOY95" s="495"/>
      <c r="LOZ95" s="496"/>
      <c r="LPA95" s="496"/>
      <c r="LPB95" s="496"/>
      <c r="LPC95" s="496"/>
      <c r="LPD95" s="496"/>
      <c r="LPE95" s="496"/>
      <c r="LPF95" s="495"/>
      <c r="LPG95" s="496"/>
      <c r="LPH95" s="496"/>
      <c r="LPI95" s="496"/>
      <c r="LPJ95" s="496"/>
      <c r="LPK95" s="496"/>
      <c r="LPL95" s="496"/>
      <c r="LPM95" s="495"/>
      <c r="LPN95" s="496"/>
      <c r="LPO95" s="496"/>
      <c r="LPP95" s="496"/>
      <c r="LPQ95" s="496"/>
      <c r="LPR95" s="496"/>
      <c r="LPS95" s="496"/>
      <c r="LPT95" s="495"/>
      <c r="LPU95" s="496"/>
      <c r="LPV95" s="496"/>
      <c r="LPW95" s="496"/>
      <c r="LPX95" s="496"/>
      <c r="LPY95" s="496"/>
      <c r="LPZ95" s="496"/>
      <c r="LQA95" s="495"/>
      <c r="LQB95" s="496"/>
      <c r="LQC95" s="496"/>
      <c r="LQD95" s="496"/>
      <c r="LQE95" s="496"/>
      <c r="LQF95" s="496"/>
      <c r="LQG95" s="496"/>
      <c r="LQH95" s="495"/>
      <c r="LQI95" s="496"/>
      <c r="LQJ95" s="496"/>
      <c r="LQK95" s="496"/>
      <c r="LQL95" s="496"/>
      <c r="LQM95" s="496"/>
      <c r="LQN95" s="496"/>
      <c r="LQO95" s="495"/>
      <c r="LQP95" s="496"/>
      <c r="LQQ95" s="496"/>
      <c r="LQR95" s="496"/>
      <c r="LQS95" s="496"/>
      <c r="LQT95" s="496"/>
      <c r="LQU95" s="496"/>
      <c r="LQV95" s="495"/>
      <c r="LQW95" s="496"/>
      <c r="LQX95" s="496"/>
      <c r="LQY95" s="496"/>
      <c r="LQZ95" s="496"/>
      <c r="LRA95" s="496"/>
      <c r="LRB95" s="496"/>
      <c r="LRC95" s="495"/>
      <c r="LRD95" s="496"/>
      <c r="LRE95" s="496"/>
      <c r="LRF95" s="496"/>
      <c r="LRG95" s="496"/>
      <c r="LRH95" s="496"/>
      <c r="LRI95" s="496"/>
      <c r="LRJ95" s="495"/>
      <c r="LRK95" s="496"/>
      <c r="LRL95" s="496"/>
      <c r="LRM95" s="496"/>
      <c r="LRN95" s="496"/>
      <c r="LRO95" s="496"/>
      <c r="LRP95" s="496"/>
      <c r="LRQ95" s="495"/>
      <c r="LRR95" s="496"/>
      <c r="LRS95" s="496"/>
      <c r="LRT95" s="496"/>
      <c r="LRU95" s="496"/>
      <c r="LRV95" s="496"/>
      <c r="LRW95" s="496"/>
      <c r="LRX95" s="495"/>
      <c r="LRY95" s="496"/>
      <c r="LRZ95" s="496"/>
      <c r="LSA95" s="496"/>
      <c r="LSB95" s="496"/>
      <c r="LSC95" s="496"/>
      <c r="LSD95" s="496"/>
      <c r="LSE95" s="495"/>
      <c r="LSF95" s="496"/>
      <c r="LSG95" s="496"/>
      <c r="LSH95" s="496"/>
      <c r="LSI95" s="496"/>
      <c r="LSJ95" s="496"/>
      <c r="LSK95" s="496"/>
      <c r="LSL95" s="495"/>
      <c r="LSM95" s="496"/>
      <c r="LSN95" s="496"/>
      <c r="LSO95" s="496"/>
      <c r="LSP95" s="496"/>
      <c r="LSQ95" s="496"/>
      <c r="LSR95" s="496"/>
      <c r="LSS95" s="495"/>
      <c r="LST95" s="496"/>
      <c r="LSU95" s="496"/>
      <c r="LSV95" s="496"/>
      <c r="LSW95" s="496"/>
      <c r="LSX95" s="496"/>
      <c r="LSY95" s="496"/>
      <c r="LSZ95" s="495"/>
      <c r="LTA95" s="496"/>
      <c r="LTB95" s="496"/>
      <c r="LTC95" s="496"/>
      <c r="LTD95" s="496"/>
      <c r="LTE95" s="496"/>
      <c r="LTF95" s="496"/>
      <c r="LTG95" s="495"/>
      <c r="LTH95" s="496"/>
      <c r="LTI95" s="496"/>
      <c r="LTJ95" s="496"/>
      <c r="LTK95" s="496"/>
      <c r="LTL95" s="496"/>
      <c r="LTM95" s="496"/>
      <c r="LTN95" s="495"/>
      <c r="LTO95" s="496"/>
      <c r="LTP95" s="496"/>
      <c r="LTQ95" s="496"/>
      <c r="LTR95" s="496"/>
      <c r="LTS95" s="496"/>
      <c r="LTT95" s="496"/>
      <c r="LTU95" s="495"/>
      <c r="LTV95" s="496"/>
      <c r="LTW95" s="496"/>
      <c r="LTX95" s="496"/>
      <c r="LTY95" s="496"/>
      <c r="LTZ95" s="496"/>
      <c r="LUA95" s="496"/>
      <c r="LUB95" s="495"/>
      <c r="LUC95" s="496"/>
      <c r="LUD95" s="496"/>
      <c r="LUE95" s="496"/>
      <c r="LUF95" s="496"/>
      <c r="LUG95" s="496"/>
      <c r="LUH95" s="496"/>
      <c r="LUI95" s="495"/>
      <c r="LUJ95" s="496"/>
      <c r="LUK95" s="496"/>
      <c r="LUL95" s="496"/>
      <c r="LUM95" s="496"/>
      <c r="LUN95" s="496"/>
      <c r="LUO95" s="496"/>
      <c r="LUP95" s="495"/>
      <c r="LUQ95" s="496"/>
      <c r="LUR95" s="496"/>
      <c r="LUS95" s="496"/>
      <c r="LUT95" s="496"/>
      <c r="LUU95" s="496"/>
      <c r="LUV95" s="496"/>
      <c r="LUW95" s="495"/>
      <c r="LUX95" s="496"/>
      <c r="LUY95" s="496"/>
      <c r="LUZ95" s="496"/>
      <c r="LVA95" s="496"/>
      <c r="LVB95" s="496"/>
      <c r="LVC95" s="496"/>
      <c r="LVD95" s="495"/>
      <c r="LVE95" s="496"/>
      <c r="LVF95" s="496"/>
      <c r="LVG95" s="496"/>
      <c r="LVH95" s="496"/>
      <c r="LVI95" s="496"/>
      <c r="LVJ95" s="496"/>
      <c r="LVK95" s="495"/>
      <c r="LVL95" s="496"/>
      <c r="LVM95" s="496"/>
      <c r="LVN95" s="496"/>
      <c r="LVO95" s="496"/>
      <c r="LVP95" s="496"/>
      <c r="LVQ95" s="496"/>
      <c r="LVR95" s="495"/>
      <c r="LVS95" s="496"/>
      <c r="LVT95" s="496"/>
      <c r="LVU95" s="496"/>
      <c r="LVV95" s="496"/>
      <c r="LVW95" s="496"/>
      <c r="LVX95" s="496"/>
      <c r="LVY95" s="495"/>
      <c r="LVZ95" s="496"/>
      <c r="LWA95" s="496"/>
      <c r="LWB95" s="496"/>
      <c r="LWC95" s="496"/>
      <c r="LWD95" s="496"/>
      <c r="LWE95" s="496"/>
      <c r="LWF95" s="495"/>
      <c r="LWG95" s="496"/>
      <c r="LWH95" s="496"/>
      <c r="LWI95" s="496"/>
      <c r="LWJ95" s="496"/>
      <c r="LWK95" s="496"/>
      <c r="LWL95" s="496"/>
      <c r="LWM95" s="495"/>
      <c r="LWN95" s="496"/>
      <c r="LWO95" s="496"/>
      <c r="LWP95" s="496"/>
      <c r="LWQ95" s="496"/>
      <c r="LWR95" s="496"/>
      <c r="LWS95" s="496"/>
      <c r="LWT95" s="495"/>
      <c r="LWU95" s="496"/>
      <c r="LWV95" s="496"/>
      <c r="LWW95" s="496"/>
      <c r="LWX95" s="496"/>
      <c r="LWY95" s="496"/>
      <c r="LWZ95" s="496"/>
      <c r="LXA95" s="495"/>
      <c r="LXB95" s="496"/>
      <c r="LXC95" s="496"/>
      <c r="LXD95" s="496"/>
      <c r="LXE95" s="496"/>
      <c r="LXF95" s="496"/>
      <c r="LXG95" s="496"/>
      <c r="LXH95" s="495"/>
      <c r="LXI95" s="496"/>
      <c r="LXJ95" s="496"/>
      <c r="LXK95" s="496"/>
      <c r="LXL95" s="496"/>
      <c r="LXM95" s="496"/>
      <c r="LXN95" s="496"/>
      <c r="LXO95" s="495"/>
      <c r="LXP95" s="496"/>
      <c r="LXQ95" s="496"/>
      <c r="LXR95" s="496"/>
      <c r="LXS95" s="496"/>
      <c r="LXT95" s="496"/>
      <c r="LXU95" s="496"/>
      <c r="LXV95" s="495"/>
      <c r="LXW95" s="496"/>
      <c r="LXX95" s="496"/>
      <c r="LXY95" s="496"/>
      <c r="LXZ95" s="496"/>
      <c r="LYA95" s="496"/>
      <c r="LYB95" s="496"/>
      <c r="LYC95" s="495"/>
      <c r="LYD95" s="496"/>
      <c r="LYE95" s="496"/>
      <c r="LYF95" s="496"/>
      <c r="LYG95" s="496"/>
      <c r="LYH95" s="496"/>
      <c r="LYI95" s="496"/>
      <c r="LYJ95" s="495"/>
      <c r="LYK95" s="496"/>
      <c r="LYL95" s="496"/>
      <c r="LYM95" s="496"/>
      <c r="LYN95" s="496"/>
      <c r="LYO95" s="496"/>
      <c r="LYP95" s="496"/>
      <c r="LYQ95" s="495"/>
      <c r="LYR95" s="496"/>
      <c r="LYS95" s="496"/>
      <c r="LYT95" s="496"/>
      <c r="LYU95" s="496"/>
      <c r="LYV95" s="496"/>
      <c r="LYW95" s="496"/>
      <c r="LYX95" s="495"/>
      <c r="LYY95" s="496"/>
      <c r="LYZ95" s="496"/>
      <c r="LZA95" s="496"/>
      <c r="LZB95" s="496"/>
      <c r="LZC95" s="496"/>
      <c r="LZD95" s="496"/>
      <c r="LZE95" s="495"/>
      <c r="LZF95" s="496"/>
      <c r="LZG95" s="496"/>
      <c r="LZH95" s="496"/>
      <c r="LZI95" s="496"/>
      <c r="LZJ95" s="496"/>
      <c r="LZK95" s="496"/>
      <c r="LZL95" s="495"/>
      <c r="LZM95" s="496"/>
      <c r="LZN95" s="496"/>
      <c r="LZO95" s="496"/>
      <c r="LZP95" s="496"/>
      <c r="LZQ95" s="496"/>
      <c r="LZR95" s="496"/>
      <c r="LZS95" s="495"/>
      <c r="LZT95" s="496"/>
      <c r="LZU95" s="496"/>
      <c r="LZV95" s="496"/>
      <c r="LZW95" s="496"/>
      <c r="LZX95" s="496"/>
      <c r="LZY95" s="496"/>
      <c r="LZZ95" s="495"/>
      <c r="MAA95" s="496"/>
      <c r="MAB95" s="496"/>
      <c r="MAC95" s="496"/>
      <c r="MAD95" s="496"/>
      <c r="MAE95" s="496"/>
      <c r="MAF95" s="496"/>
      <c r="MAG95" s="495"/>
      <c r="MAH95" s="496"/>
      <c r="MAI95" s="496"/>
      <c r="MAJ95" s="496"/>
      <c r="MAK95" s="496"/>
      <c r="MAL95" s="496"/>
      <c r="MAM95" s="496"/>
      <c r="MAN95" s="495"/>
      <c r="MAO95" s="496"/>
      <c r="MAP95" s="496"/>
      <c r="MAQ95" s="496"/>
      <c r="MAR95" s="496"/>
      <c r="MAS95" s="496"/>
      <c r="MAT95" s="496"/>
      <c r="MAU95" s="495"/>
      <c r="MAV95" s="496"/>
      <c r="MAW95" s="496"/>
      <c r="MAX95" s="496"/>
      <c r="MAY95" s="496"/>
      <c r="MAZ95" s="496"/>
      <c r="MBA95" s="496"/>
      <c r="MBB95" s="495"/>
      <c r="MBC95" s="496"/>
      <c r="MBD95" s="496"/>
      <c r="MBE95" s="496"/>
      <c r="MBF95" s="496"/>
      <c r="MBG95" s="496"/>
      <c r="MBH95" s="496"/>
      <c r="MBI95" s="495"/>
      <c r="MBJ95" s="496"/>
      <c r="MBK95" s="496"/>
      <c r="MBL95" s="496"/>
      <c r="MBM95" s="496"/>
      <c r="MBN95" s="496"/>
      <c r="MBO95" s="496"/>
      <c r="MBP95" s="495"/>
      <c r="MBQ95" s="496"/>
      <c r="MBR95" s="496"/>
      <c r="MBS95" s="496"/>
      <c r="MBT95" s="496"/>
      <c r="MBU95" s="496"/>
      <c r="MBV95" s="496"/>
      <c r="MBW95" s="495"/>
      <c r="MBX95" s="496"/>
      <c r="MBY95" s="496"/>
      <c r="MBZ95" s="496"/>
      <c r="MCA95" s="496"/>
      <c r="MCB95" s="496"/>
      <c r="MCC95" s="496"/>
      <c r="MCD95" s="495"/>
      <c r="MCE95" s="496"/>
      <c r="MCF95" s="496"/>
      <c r="MCG95" s="496"/>
      <c r="MCH95" s="496"/>
      <c r="MCI95" s="496"/>
      <c r="MCJ95" s="496"/>
      <c r="MCK95" s="495"/>
      <c r="MCL95" s="496"/>
      <c r="MCM95" s="496"/>
      <c r="MCN95" s="496"/>
      <c r="MCO95" s="496"/>
      <c r="MCP95" s="496"/>
      <c r="MCQ95" s="496"/>
      <c r="MCR95" s="495"/>
      <c r="MCS95" s="496"/>
      <c r="MCT95" s="496"/>
      <c r="MCU95" s="496"/>
      <c r="MCV95" s="496"/>
      <c r="MCW95" s="496"/>
      <c r="MCX95" s="496"/>
      <c r="MCY95" s="495"/>
      <c r="MCZ95" s="496"/>
      <c r="MDA95" s="496"/>
      <c r="MDB95" s="496"/>
      <c r="MDC95" s="496"/>
      <c r="MDD95" s="496"/>
      <c r="MDE95" s="496"/>
      <c r="MDF95" s="495"/>
      <c r="MDG95" s="496"/>
      <c r="MDH95" s="496"/>
      <c r="MDI95" s="496"/>
      <c r="MDJ95" s="496"/>
      <c r="MDK95" s="496"/>
      <c r="MDL95" s="496"/>
      <c r="MDM95" s="495"/>
      <c r="MDN95" s="496"/>
      <c r="MDO95" s="496"/>
      <c r="MDP95" s="496"/>
      <c r="MDQ95" s="496"/>
      <c r="MDR95" s="496"/>
      <c r="MDS95" s="496"/>
      <c r="MDT95" s="495"/>
      <c r="MDU95" s="496"/>
      <c r="MDV95" s="496"/>
      <c r="MDW95" s="496"/>
      <c r="MDX95" s="496"/>
      <c r="MDY95" s="496"/>
      <c r="MDZ95" s="496"/>
      <c r="MEA95" s="495"/>
      <c r="MEB95" s="496"/>
      <c r="MEC95" s="496"/>
      <c r="MED95" s="496"/>
      <c r="MEE95" s="496"/>
      <c r="MEF95" s="496"/>
      <c r="MEG95" s="496"/>
      <c r="MEH95" s="495"/>
      <c r="MEI95" s="496"/>
      <c r="MEJ95" s="496"/>
      <c r="MEK95" s="496"/>
      <c r="MEL95" s="496"/>
      <c r="MEM95" s="496"/>
      <c r="MEN95" s="496"/>
      <c r="MEO95" s="495"/>
      <c r="MEP95" s="496"/>
      <c r="MEQ95" s="496"/>
      <c r="MER95" s="496"/>
      <c r="MES95" s="496"/>
      <c r="MET95" s="496"/>
      <c r="MEU95" s="496"/>
      <c r="MEV95" s="495"/>
      <c r="MEW95" s="496"/>
      <c r="MEX95" s="496"/>
      <c r="MEY95" s="496"/>
      <c r="MEZ95" s="496"/>
      <c r="MFA95" s="496"/>
      <c r="MFB95" s="496"/>
      <c r="MFC95" s="495"/>
      <c r="MFD95" s="496"/>
      <c r="MFE95" s="496"/>
      <c r="MFF95" s="496"/>
      <c r="MFG95" s="496"/>
      <c r="MFH95" s="496"/>
      <c r="MFI95" s="496"/>
      <c r="MFJ95" s="495"/>
      <c r="MFK95" s="496"/>
      <c r="MFL95" s="496"/>
      <c r="MFM95" s="496"/>
      <c r="MFN95" s="496"/>
      <c r="MFO95" s="496"/>
      <c r="MFP95" s="496"/>
      <c r="MFQ95" s="495"/>
      <c r="MFR95" s="496"/>
      <c r="MFS95" s="496"/>
      <c r="MFT95" s="496"/>
      <c r="MFU95" s="496"/>
      <c r="MFV95" s="496"/>
      <c r="MFW95" s="496"/>
      <c r="MFX95" s="495"/>
      <c r="MFY95" s="496"/>
      <c r="MFZ95" s="496"/>
      <c r="MGA95" s="496"/>
      <c r="MGB95" s="496"/>
      <c r="MGC95" s="496"/>
      <c r="MGD95" s="496"/>
      <c r="MGE95" s="495"/>
      <c r="MGF95" s="496"/>
      <c r="MGG95" s="496"/>
      <c r="MGH95" s="496"/>
      <c r="MGI95" s="496"/>
      <c r="MGJ95" s="496"/>
      <c r="MGK95" s="496"/>
      <c r="MGL95" s="495"/>
      <c r="MGM95" s="496"/>
      <c r="MGN95" s="496"/>
      <c r="MGO95" s="496"/>
      <c r="MGP95" s="496"/>
      <c r="MGQ95" s="496"/>
      <c r="MGR95" s="496"/>
      <c r="MGS95" s="495"/>
      <c r="MGT95" s="496"/>
      <c r="MGU95" s="496"/>
      <c r="MGV95" s="496"/>
      <c r="MGW95" s="496"/>
      <c r="MGX95" s="496"/>
      <c r="MGY95" s="496"/>
      <c r="MGZ95" s="495"/>
      <c r="MHA95" s="496"/>
      <c r="MHB95" s="496"/>
      <c r="MHC95" s="496"/>
      <c r="MHD95" s="496"/>
      <c r="MHE95" s="496"/>
      <c r="MHF95" s="496"/>
      <c r="MHG95" s="495"/>
      <c r="MHH95" s="496"/>
      <c r="MHI95" s="496"/>
      <c r="MHJ95" s="496"/>
      <c r="MHK95" s="496"/>
      <c r="MHL95" s="496"/>
      <c r="MHM95" s="496"/>
      <c r="MHN95" s="495"/>
      <c r="MHO95" s="496"/>
      <c r="MHP95" s="496"/>
      <c r="MHQ95" s="496"/>
      <c r="MHR95" s="496"/>
      <c r="MHS95" s="496"/>
      <c r="MHT95" s="496"/>
      <c r="MHU95" s="495"/>
      <c r="MHV95" s="496"/>
      <c r="MHW95" s="496"/>
      <c r="MHX95" s="496"/>
      <c r="MHY95" s="496"/>
      <c r="MHZ95" s="496"/>
      <c r="MIA95" s="496"/>
      <c r="MIB95" s="495"/>
      <c r="MIC95" s="496"/>
      <c r="MID95" s="496"/>
      <c r="MIE95" s="496"/>
      <c r="MIF95" s="496"/>
      <c r="MIG95" s="496"/>
      <c r="MIH95" s="496"/>
      <c r="MII95" s="495"/>
      <c r="MIJ95" s="496"/>
      <c r="MIK95" s="496"/>
      <c r="MIL95" s="496"/>
      <c r="MIM95" s="496"/>
      <c r="MIN95" s="496"/>
      <c r="MIO95" s="496"/>
      <c r="MIP95" s="495"/>
      <c r="MIQ95" s="496"/>
      <c r="MIR95" s="496"/>
      <c r="MIS95" s="496"/>
      <c r="MIT95" s="496"/>
      <c r="MIU95" s="496"/>
      <c r="MIV95" s="496"/>
      <c r="MIW95" s="495"/>
      <c r="MIX95" s="496"/>
      <c r="MIY95" s="496"/>
      <c r="MIZ95" s="496"/>
      <c r="MJA95" s="496"/>
      <c r="MJB95" s="496"/>
      <c r="MJC95" s="496"/>
      <c r="MJD95" s="495"/>
      <c r="MJE95" s="496"/>
      <c r="MJF95" s="496"/>
      <c r="MJG95" s="496"/>
      <c r="MJH95" s="496"/>
      <c r="MJI95" s="496"/>
      <c r="MJJ95" s="496"/>
      <c r="MJK95" s="495"/>
      <c r="MJL95" s="496"/>
      <c r="MJM95" s="496"/>
      <c r="MJN95" s="496"/>
      <c r="MJO95" s="496"/>
      <c r="MJP95" s="496"/>
      <c r="MJQ95" s="496"/>
      <c r="MJR95" s="495"/>
      <c r="MJS95" s="496"/>
      <c r="MJT95" s="496"/>
      <c r="MJU95" s="496"/>
      <c r="MJV95" s="496"/>
      <c r="MJW95" s="496"/>
      <c r="MJX95" s="496"/>
      <c r="MJY95" s="495"/>
      <c r="MJZ95" s="496"/>
      <c r="MKA95" s="496"/>
      <c r="MKB95" s="496"/>
      <c r="MKC95" s="496"/>
      <c r="MKD95" s="496"/>
      <c r="MKE95" s="496"/>
      <c r="MKF95" s="495"/>
      <c r="MKG95" s="496"/>
      <c r="MKH95" s="496"/>
      <c r="MKI95" s="496"/>
      <c r="MKJ95" s="496"/>
      <c r="MKK95" s="496"/>
      <c r="MKL95" s="496"/>
      <c r="MKM95" s="495"/>
      <c r="MKN95" s="496"/>
      <c r="MKO95" s="496"/>
      <c r="MKP95" s="496"/>
      <c r="MKQ95" s="496"/>
      <c r="MKR95" s="496"/>
      <c r="MKS95" s="496"/>
      <c r="MKT95" s="495"/>
      <c r="MKU95" s="496"/>
      <c r="MKV95" s="496"/>
      <c r="MKW95" s="496"/>
      <c r="MKX95" s="496"/>
      <c r="MKY95" s="496"/>
      <c r="MKZ95" s="496"/>
      <c r="MLA95" s="495"/>
      <c r="MLB95" s="496"/>
      <c r="MLC95" s="496"/>
      <c r="MLD95" s="496"/>
      <c r="MLE95" s="496"/>
      <c r="MLF95" s="496"/>
      <c r="MLG95" s="496"/>
      <c r="MLH95" s="495"/>
      <c r="MLI95" s="496"/>
      <c r="MLJ95" s="496"/>
      <c r="MLK95" s="496"/>
      <c r="MLL95" s="496"/>
      <c r="MLM95" s="496"/>
      <c r="MLN95" s="496"/>
      <c r="MLO95" s="495"/>
      <c r="MLP95" s="496"/>
      <c r="MLQ95" s="496"/>
      <c r="MLR95" s="496"/>
      <c r="MLS95" s="496"/>
      <c r="MLT95" s="496"/>
      <c r="MLU95" s="496"/>
      <c r="MLV95" s="495"/>
      <c r="MLW95" s="496"/>
      <c r="MLX95" s="496"/>
      <c r="MLY95" s="496"/>
      <c r="MLZ95" s="496"/>
      <c r="MMA95" s="496"/>
      <c r="MMB95" s="496"/>
      <c r="MMC95" s="495"/>
      <c r="MMD95" s="496"/>
      <c r="MME95" s="496"/>
      <c r="MMF95" s="496"/>
      <c r="MMG95" s="496"/>
      <c r="MMH95" s="496"/>
      <c r="MMI95" s="496"/>
      <c r="MMJ95" s="495"/>
      <c r="MMK95" s="496"/>
      <c r="MML95" s="496"/>
      <c r="MMM95" s="496"/>
      <c r="MMN95" s="496"/>
      <c r="MMO95" s="496"/>
      <c r="MMP95" s="496"/>
      <c r="MMQ95" s="495"/>
      <c r="MMR95" s="496"/>
      <c r="MMS95" s="496"/>
      <c r="MMT95" s="496"/>
      <c r="MMU95" s="496"/>
      <c r="MMV95" s="496"/>
      <c r="MMW95" s="496"/>
      <c r="MMX95" s="495"/>
      <c r="MMY95" s="496"/>
      <c r="MMZ95" s="496"/>
      <c r="MNA95" s="496"/>
      <c r="MNB95" s="496"/>
      <c r="MNC95" s="496"/>
      <c r="MND95" s="496"/>
      <c r="MNE95" s="495"/>
      <c r="MNF95" s="496"/>
      <c r="MNG95" s="496"/>
      <c r="MNH95" s="496"/>
      <c r="MNI95" s="496"/>
      <c r="MNJ95" s="496"/>
      <c r="MNK95" s="496"/>
      <c r="MNL95" s="495"/>
      <c r="MNM95" s="496"/>
      <c r="MNN95" s="496"/>
      <c r="MNO95" s="496"/>
      <c r="MNP95" s="496"/>
      <c r="MNQ95" s="496"/>
      <c r="MNR95" s="496"/>
      <c r="MNS95" s="495"/>
      <c r="MNT95" s="496"/>
      <c r="MNU95" s="496"/>
      <c r="MNV95" s="496"/>
      <c r="MNW95" s="496"/>
      <c r="MNX95" s="496"/>
      <c r="MNY95" s="496"/>
      <c r="MNZ95" s="495"/>
      <c r="MOA95" s="496"/>
      <c r="MOB95" s="496"/>
      <c r="MOC95" s="496"/>
      <c r="MOD95" s="496"/>
      <c r="MOE95" s="496"/>
      <c r="MOF95" s="496"/>
      <c r="MOG95" s="495"/>
      <c r="MOH95" s="496"/>
      <c r="MOI95" s="496"/>
      <c r="MOJ95" s="496"/>
      <c r="MOK95" s="496"/>
      <c r="MOL95" s="496"/>
      <c r="MOM95" s="496"/>
      <c r="MON95" s="495"/>
      <c r="MOO95" s="496"/>
      <c r="MOP95" s="496"/>
      <c r="MOQ95" s="496"/>
      <c r="MOR95" s="496"/>
      <c r="MOS95" s="496"/>
      <c r="MOT95" s="496"/>
      <c r="MOU95" s="495"/>
      <c r="MOV95" s="496"/>
      <c r="MOW95" s="496"/>
      <c r="MOX95" s="496"/>
      <c r="MOY95" s="496"/>
      <c r="MOZ95" s="496"/>
      <c r="MPA95" s="496"/>
      <c r="MPB95" s="495"/>
      <c r="MPC95" s="496"/>
      <c r="MPD95" s="496"/>
      <c r="MPE95" s="496"/>
      <c r="MPF95" s="496"/>
      <c r="MPG95" s="496"/>
      <c r="MPH95" s="496"/>
      <c r="MPI95" s="495"/>
      <c r="MPJ95" s="496"/>
      <c r="MPK95" s="496"/>
      <c r="MPL95" s="496"/>
      <c r="MPM95" s="496"/>
      <c r="MPN95" s="496"/>
      <c r="MPO95" s="496"/>
      <c r="MPP95" s="495"/>
      <c r="MPQ95" s="496"/>
      <c r="MPR95" s="496"/>
      <c r="MPS95" s="496"/>
      <c r="MPT95" s="496"/>
      <c r="MPU95" s="496"/>
      <c r="MPV95" s="496"/>
      <c r="MPW95" s="495"/>
      <c r="MPX95" s="496"/>
      <c r="MPY95" s="496"/>
      <c r="MPZ95" s="496"/>
      <c r="MQA95" s="496"/>
      <c r="MQB95" s="496"/>
      <c r="MQC95" s="496"/>
      <c r="MQD95" s="495"/>
      <c r="MQE95" s="496"/>
      <c r="MQF95" s="496"/>
      <c r="MQG95" s="496"/>
      <c r="MQH95" s="496"/>
      <c r="MQI95" s="496"/>
      <c r="MQJ95" s="496"/>
      <c r="MQK95" s="495"/>
      <c r="MQL95" s="496"/>
      <c r="MQM95" s="496"/>
      <c r="MQN95" s="496"/>
      <c r="MQO95" s="496"/>
      <c r="MQP95" s="496"/>
      <c r="MQQ95" s="496"/>
      <c r="MQR95" s="495"/>
      <c r="MQS95" s="496"/>
      <c r="MQT95" s="496"/>
      <c r="MQU95" s="496"/>
      <c r="MQV95" s="496"/>
      <c r="MQW95" s="496"/>
      <c r="MQX95" s="496"/>
      <c r="MQY95" s="495"/>
      <c r="MQZ95" s="496"/>
      <c r="MRA95" s="496"/>
      <c r="MRB95" s="496"/>
      <c r="MRC95" s="496"/>
      <c r="MRD95" s="496"/>
      <c r="MRE95" s="496"/>
      <c r="MRF95" s="495"/>
      <c r="MRG95" s="496"/>
      <c r="MRH95" s="496"/>
      <c r="MRI95" s="496"/>
      <c r="MRJ95" s="496"/>
      <c r="MRK95" s="496"/>
      <c r="MRL95" s="496"/>
      <c r="MRM95" s="495"/>
      <c r="MRN95" s="496"/>
      <c r="MRO95" s="496"/>
      <c r="MRP95" s="496"/>
      <c r="MRQ95" s="496"/>
      <c r="MRR95" s="496"/>
      <c r="MRS95" s="496"/>
      <c r="MRT95" s="495"/>
      <c r="MRU95" s="496"/>
      <c r="MRV95" s="496"/>
      <c r="MRW95" s="496"/>
      <c r="MRX95" s="496"/>
      <c r="MRY95" s="496"/>
      <c r="MRZ95" s="496"/>
      <c r="MSA95" s="495"/>
      <c r="MSB95" s="496"/>
      <c r="MSC95" s="496"/>
      <c r="MSD95" s="496"/>
      <c r="MSE95" s="496"/>
      <c r="MSF95" s="496"/>
      <c r="MSG95" s="496"/>
      <c r="MSH95" s="495"/>
      <c r="MSI95" s="496"/>
      <c r="MSJ95" s="496"/>
      <c r="MSK95" s="496"/>
      <c r="MSL95" s="496"/>
      <c r="MSM95" s="496"/>
      <c r="MSN95" s="496"/>
      <c r="MSO95" s="495"/>
      <c r="MSP95" s="496"/>
      <c r="MSQ95" s="496"/>
      <c r="MSR95" s="496"/>
      <c r="MSS95" s="496"/>
      <c r="MST95" s="496"/>
      <c r="MSU95" s="496"/>
      <c r="MSV95" s="495"/>
      <c r="MSW95" s="496"/>
      <c r="MSX95" s="496"/>
      <c r="MSY95" s="496"/>
      <c r="MSZ95" s="496"/>
      <c r="MTA95" s="496"/>
      <c r="MTB95" s="496"/>
      <c r="MTC95" s="495"/>
      <c r="MTD95" s="496"/>
      <c r="MTE95" s="496"/>
      <c r="MTF95" s="496"/>
      <c r="MTG95" s="496"/>
      <c r="MTH95" s="496"/>
      <c r="MTI95" s="496"/>
      <c r="MTJ95" s="495"/>
      <c r="MTK95" s="496"/>
      <c r="MTL95" s="496"/>
      <c r="MTM95" s="496"/>
      <c r="MTN95" s="496"/>
      <c r="MTO95" s="496"/>
      <c r="MTP95" s="496"/>
      <c r="MTQ95" s="495"/>
      <c r="MTR95" s="496"/>
      <c r="MTS95" s="496"/>
      <c r="MTT95" s="496"/>
      <c r="MTU95" s="496"/>
      <c r="MTV95" s="496"/>
      <c r="MTW95" s="496"/>
      <c r="MTX95" s="495"/>
      <c r="MTY95" s="496"/>
      <c r="MTZ95" s="496"/>
      <c r="MUA95" s="496"/>
      <c r="MUB95" s="496"/>
      <c r="MUC95" s="496"/>
      <c r="MUD95" s="496"/>
      <c r="MUE95" s="495"/>
      <c r="MUF95" s="496"/>
      <c r="MUG95" s="496"/>
      <c r="MUH95" s="496"/>
      <c r="MUI95" s="496"/>
      <c r="MUJ95" s="496"/>
      <c r="MUK95" s="496"/>
      <c r="MUL95" s="495"/>
      <c r="MUM95" s="496"/>
      <c r="MUN95" s="496"/>
      <c r="MUO95" s="496"/>
      <c r="MUP95" s="496"/>
      <c r="MUQ95" s="496"/>
      <c r="MUR95" s="496"/>
      <c r="MUS95" s="495"/>
      <c r="MUT95" s="496"/>
      <c r="MUU95" s="496"/>
      <c r="MUV95" s="496"/>
      <c r="MUW95" s="496"/>
      <c r="MUX95" s="496"/>
      <c r="MUY95" s="496"/>
      <c r="MUZ95" s="495"/>
      <c r="MVA95" s="496"/>
      <c r="MVB95" s="496"/>
      <c r="MVC95" s="496"/>
      <c r="MVD95" s="496"/>
      <c r="MVE95" s="496"/>
      <c r="MVF95" s="496"/>
      <c r="MVG95" s="495"/>
      <c r="MVH95" s="496"/>
      <c r="MVI95" s="496"/>
      <c r="MVJ95" s="496"/>
      <c r="MVK95" s="496"/>
      <c r="MVL95" s="496"/>
      <c r="MVM95" s="496"/>
      <c r="MVN95" s="495"/>
      <c r="MVO95" s="496"/>
      <c r="MVP95" s="496"/>
      <c r="MVQ95" s="496"/>
      <c r="MVR95" s="496"/>
      <c r="MVS95" s="496"/>
      <c r="MVT95" s="496"/>
      <c r="MVU95" s="495"/>
      <c r="MVV95" s="496"/>
      <c r="MVW95" s="496"/>
      <c r="MVX95" s="496"/>
      <c r="MVY95" s="496"/>
      <c r="MVZ95" s="496"/>
      <c r="MWA95" s="496"/>
      <c r="MWB95" s="495"/>
      <c r="MWC95" s="496"/>
      <c r="MWD95" s="496"/>
      <c r="MWE95" s="496"/>
      <c r="MWF95" s="496"/>
      <c r="MWG95" s="496"/>
      <c r="MWH95" s="496"/>
      <c r="MWI95" s="495"/>
      <c r="MWJ95" s="496"/>
      <c r="MWK95" s="496"/>
      <c r="MWL95" s="496"/>
      <c r="MWM95" s="496"/>
      <c r="MWN95" s="496"/>
      <c r="MWO95" s="496"/>
      <c r="MWP95" s="495"/>
      <c r="MWQ95" s="496"/>
      <c r="MWR95" s="496"/>
      <c r="MWS95" s="496"/>
      <c r="MWT95" s="496"/>
      <c r="MWU95" s="496"/>
      <c r="MWV95" s="496"/>
      <c r="MWW95" s="495"/>
      <c r="MWX95" s="496"/>
      <c r="MWY95" s="496"/>
      <c r="MWZ95" s="496"/>
      <c r="MXA95" s="496"/>
      <c r="MXB95" s="496"/>
      <c r="MXC95" s="496"/>
      <c r="MXD95" s="495"/>
      <c r="MXE95" s="496"/>
      <c r="MXF95" s="496"/>
      <c r="MXG95" s="496"/>
      <c r="MXH95" s="496"/>
      <c r="MXI95" s="496"/>
      <c r="MXJ95" s="496"/>
      <c r="MXK95" s="495"/>
      <c r="MXL95" s="496"/>
      <c r="MXM95" s="496"/>
      <c r="MXN95" s="496"/>
      <c r="MXO95" s="496"/>
      <c r="MXP95" s="496"/>
      <c r="MXQ95" s="496"/>
      <c r="MXR95" s="495"/>
      <c r="MXS95" s="496"/>
      <c r="MXT95" s="496"/>
      <c r="MXU95" s="496"/>
      <c r="MXV95" s="496"/>
      <c r="MXW95" s="496"/>
      <c r="MXX95" s="496"/>
      <c r="MXY95" s="495"/>
      <c r="MXZ95" s="496"/>
      <c r="MYA95" s="496"/>
      <c r="MYB95" s="496"/>
      <c r="MYC95" s="496"/>
      <c r="MYD95" s="496"/>
      <c r="MYE95" s="496"/>
      <c r="MYF95" s="495"/>
      <c r="MYG95" s="496"/>
      <c r="MYH95" s="496"/>
      <c r="MYI95" s="496"/>
      <c r="MYJ95" s="496"/>
      <c r="MYK95" s="496"/>
      <c r="MYL95" s="496"/>
      <c r="MYM95" s="495"/>
      <c r="MYN95" s="496"/>
      <c r="MYO95" s="496"/>
      <c r="MYP95" s="496"/>
      <c r="MYQ95" s="496"/>
      <c r="MYR95" s="496"/>
      <c r="MYS95" s="496"/>
      <c r="MYT95" s="495"/>
      <c r="MYU95" s="496"/>
      <c r="MYV95" s="496"/>
      <c r="MYW95" s="496"/>
      <c r="MYX95" s="496"/>
      <c r="MYY95" s="496"/>
      <c r="MYZ95" s="496"/>
      <c r="MZA95" s="495"/>
      <c r="MZB95" s="496"/>
      <c r="MZC95" s="496"/>
      <c r="MZD95" s="496"/>
      <c r="MZE95" s="496"/>
      <c r="MZF95" s="496"/>
      <c r="MZG95" s="496"/>
      <c r="MZH95" s="495"/>
      <c r="MZI95" s="496"/>
      <c r="MZJ95" s="496"/>
      <c r="MZK95" s="496"/>
      <c r="MZL95" s="496"/>
      <c r="MZM95" s="496"/>
      <c r="MZN95" s="496"/>
      <c r="MZO95" s="495"/>
      <c r="MZP95" s="496"/>
      <c r="MZQ95" s="496"/>
      <c r="MZR95" s="496"/>
      <c r="MZS95" s="496"/>
      <c r="MZT95" s="496"/>
      <c r="MZU95" s="496"/>
      <c r="MZV95" s="495"/>
      <c r="MZW95" s="496"/>
      <c r="MZX95" s="496"/>
      <c r="MZY95" s="496"/>
      <c r="MZZ95" s="496"/>
      <c r="NAA95" s="496"/>
      <c r="NAB95" s="496"/>
      <c r="NAC95" s="495"/>
      <c r="NAD95" s="496"/>
      <c r="NAE95" s="496"/>
      <c r="NAF95" s="496"/>
      <c r="NAG95" s="496"/>
      <c r="NAH95" s="496"/>
      <c r="NAI95" s="496"/>
      <c r="NAJ95" s="495"/>
      <c r="NAK95" s="496"/>
      <c r="NAL95" s="496"/>
      <c r="NAM95" s="496"/>
      <c r="NAN95" s="496"/>
      <c r="NAO95" s="496"/>
      <c r="NAP95" s="496"/>
      <c r="NAQ95" s="495"/>
      <c r="NAR95" s="496"/>
      <c r="NAS95" s="496"/>
      <c r="NAT95" s="496"/>
      <c r="NAU95" s="496"/>
      <c r="NAV95" s="496"/>
      <c r="NAW95" s="496"/>
      <c r="NAX95" s="495"/>
      <c r="NAY95" s="496"/>
      <c r="NAZ95" s="496"/>
      <c r="NBA95" s="496"/>
      <c r="NBB95" s="496"/>
      <c r="NBC95" s="496"/>
      <c r="NBD95" s="496"/>
      <c r="NBE95" s="495"/>
      <c r="NBF95" s="496"/>
      <c r="NBG95" s="496"/>
      <c r="NBH95" s="496"/>
      <c r="NBI95" s="496"/>
      <c r="NBJ95" s="496"/>
      <c r="NBK95" s="496"/>
      <c r="NBL95" s="495"/>
      <c r="NBM95" s="496"/>
      <c r="NBN95" s="496"/>
      <c r="NBO95" s="496"/>
      <c r="NBP95" s="496"/>
      <c r="NBQ95" s="496"/>
      <c r="NBR95" s="496"/>
      <c r="NBS95" s="495"/>
      <c r="NBT95" s="496"/>
      <c r="NBU95" s="496"/>
      <c r="NBV95" s="496"/>
      <c r="NBW95" s="496"/>
      <c r="NBX95" s="496"/>
      <c r="NBY95" s="496"/>
      <c r="NBZ95" s="495"/>
      <c r="NCA95" s="496"/>
      <c r="NCB95" s="496"/>
      <c r="NCC95" s="496"/>
      <c r="NCD95" s="496"/>
      <c r="NCE95" s="496"/>
      <c r="NCF95" s="496"/>
      <c r="NCG95" s="495"/>
      <c r="NCH95" s="496"/>
      <c r="NCI95" s="496"/>
      <c r="NCJ95" s="496"/>
      <c r="NCK95" s="496"/>
      <c r="NCL95" s="496"/>
      <c r="NCM95" s="496"/>
      <c r="NCN95" s="495"/>
      <c r="NCO95" s="496"/>
      <c r="NCP95" s="496"/>
      <c r="NCQ95" s="496"/>
      <c r="NCR95" s="496"/>
      <c r="NCS95" s="496"/>
      <c r="NCT95" s="496"/>
      <c r="NCU95" s="495"/>
      <c r="NCV95" s="496"/>
      <c r="NCW95" s="496"/>
      <c r="NCX95" s="496"/>
      <c r="NCY95" s="496"/>
      <c r="NCZ95" s="496"/>
      <c r="NDA95" s="496"/>
      <c r="NDB95" s="495"/>
      <c r="NDC95" s="496"/>
      <c r="NDD95" s="496"/>
      <c r="NDE95" s="496"/>
      <c r="NDF95" s="496"/>
      <c r="NDG95" s="496"/>
      <c r="NDH95" s="496"/>
      <c r="NDI95" s="495"/>
      <c r="NDJ95" s="496"/>
      <c r="NDK95" s="496"/>
      <c r="NDL95" s="496"/>
      <c r="NDM95" s="496"/>
      <c r="NDN95" s="496"/>
      <c r="NDO95" s="496"/>
      <c r="NDP95" s="495"/>
      <c r="NDQ95" s="496"/>
      <c r="NDR95" s="496"/>
      <c r="NDS95" s="496"/>
      <c r="NDT95" s="496"/>
      <c r="NDU95" s="496"/>
      <c r="NDV95" s="496"/>
      <c r="NDW95" s="495"/>
      <c r="NDX95" s="496"/>
      <c r="NDY95" s="496"/>
      <c r="NDZ95" s="496"/>
      <c r="NEA95" s="496"/>
      <c r="NEB95" s="496"/>
      <c r="NEC95" s="496"/>
      <c r="NED95" s="495"/>
      <c r="NEE95" s="496"/>
      <c r="NEF95" s="496"/>
      <c r="NEG95" s="496"/>
      <c r="NEH95" s="496"/>
      <c r="NEI95" s="496"/>
      <c r="NEJ95" s="496"/>
      <c r="NEK95" s="495"/>
      <c r="NEL95" s="496"/>
      <c r="NEM95" s="496"/>
      <c r="NEN95" s="496"/>
      <c r="NEO95" s="496"/>
      <c r="NEP95" s="496"/>
      <c r="NEQ95" s="496"/>
      <c r="NER95" s="495"/>
      <c r="NES95" s="496"/>
      <c r="NET95" s="496"/>
      <c r="NEU95" s="496"/>
      <c r="NEV95" s="496"/>
      <c r="NEW95" s="496"/>
      <c r="NEX95" s="496"/>
      <c r="NEY95" s="495"/>
      <c r="NEZ95" s="496"/>
      <c r="NFA95" s="496"/>
      <c r="NFB95" s="496"/>
      <c r="NFC95" s="496"/>
      <c r="NFD95" s="496"/>
      <c r="NFE95" s="496"/>
      <c r="NFF95" s="495"/>
      <c r="NFG95" s="496"/>
      <c r="NFH95" s="496"/>
      <c r="NFI95" s="496"/>
      <c r="NFJ95" s="496"/>
      <c r="NFK95" s="496"/>
      <c r="NFL95" s="496"/>
      <c r="NFM95" s="495"/>
      <c r="NFN95" s="496"/>
      <c r="NFO95" s="496"/>
      <c r="NFP95" s="496"/>
      <c r="NFQ95" s="496"/>
      <c r="NFR95" s="496"/>
      <c r="NFS95" s="496"/>
      <c r="NFT95" s="495"/>
      <c r="NFU95" s="496"/>
      <c r="NFV95" s="496"/>
      <c r="NFW95" s="496"/>
      <c r="NFX95" s="496"/>
      <c r="NFY95" s="496"/>
      <c r="NFZ95" s="496"/>
      <c r="NGA95" s="495"/>
      <c r="NGB95" s="496"/>
      <c r="NGC95" s="496"/>
      <c r="NGD95" s="496"/>
      <c r="NGE95" s="496"/>
      <c r="NGF95" s="496"/>
      <c r="NGG95" s="496"/>
      <c r="NGH95" s="495"/>
      <c r="NGI95" s="496"/>
      <c r="NGJ95" s="496"/>
      <c r="NGK95" s="496"/>
      <c r="NGL95" s="496"/>
      <c r="NGM95" s="496"/>
      <c r="NGN95" s="496"/>
      <c r="NGO95" s="495"/>
      <c r="NGP95" s="496"/>
      <c r="NGQ95" s="496"/>
      <c r="NGR95" s="496"/>
      <c r="NGS95" s="496"/>
      <c r="NGT95" s="496"/>
      <c r="NGU95" s="496"/>
      <c r="NGV95" s="495"/>
      <c r="NGW95" s="496"/>
      <c r="NGX95" s="496"/>
      <c r="NGY95" s="496"/>
      <c r="NGZ95" s="496"/>
      <c r="NHA95" s="496"/>
      <c r="NHB95" s="496"/>
      <c r="NHC95" s="495"/>
      <c r="NHD95" s="496"/>
      <c r="NHE95" s="496"/>
      <c r="NHF95" s="496"/>
      <c r="NHG95" s="496"/>
      <c r="NHH95" s="496"/>
      <c r="NHI95" s="496"/>
      <c r="NHJ95" s="495"/>
      <c r="NHK95" s="496"/>
      <c r="NHL95" s="496"/>
      <c r="NHM95" s="496"/>
      <c r="NHN95" s="496"/>
      <c r="NHO95" s="496"/>
      <c r="NHP95" s="496"/>
      <c r="NHQ95" s="495"/>
      <c r="NHR95" s="496"/>
      <c r="NHS95" s="496"/>
      <c r="NHT95" s="496"/>
      <c r="NHU95" s="496"/>
      <c r="NHV95" s="496"/>
      <c r="NHW95" s="496"/>
      <c r="NHX95" s="495"/>
      <c r="NHY95" s="496"/>
      <c r="NHZ95" s="496"/>
      <c r="NIA95" s="496"/>
      <c r="NIB95" s="496"/>
      <c r="NIC95" s="496"/>
      <c r="NID95" s="496"/>
      <c r="NIE95" s="495"/>
      <c r="NIF95" s="496"/>
      <c r="NIG95" s="496"/>
      <c r="NIH95" s="496"/>
      <c r="NII95" s="496"/>
      <c r="NIJ95" s="496"/>
      <c r="NIK95" s="496"/>
      <c r="NIL95" s="495"/>
      <c r="NIM95" s="496"/>
      <c r="NIN95" s="496"/>
      <c r="NIO95" s="496"/>
      <c r="NIP95" s="496"/>
      <c r="NIQ95" s="496"/>
      <c r="NIR95" s="496"/>
      <c r="NIS95" s="495"/>
      <c r="NIT95" s="496"/>
      <c r="NIU95" s="496"/>
      <c r="NIV95" s="496"/>
      <c r="NIW95" s="496"/>
      <c r="NIX95" s="496"/>
      <c r="NIY95" s="496"/>
      <c r="NIZ95" s="495"/>
      <c r="NJA95" s="496"/>
      <c r="NJB95" s="496"/>
      <c r="NJC95" s="496"/>
      <c r="NJD95" s="496"/>
      <c r="NJE95" s="496"/>
      <c r="NJF95" s="496"/>
      <c r="NJG95" s="495"/>
      <c r="NJH95" s="496"/>
      <c r="NJI95" s="496"/>
      <c r="NJJ95" s="496"/>
      <c r="NJK95" s="496"/>
      <c r="NJL95" s="496"/>
      <c r="NJM95" s="496"/>
      <c r="NJN95" s="495"/>
      <c r="NJO95" s="496"/>
      <c r="NJP95" s="496"/>
      <c r="NJQ95" s="496"/>
      <c r="NJR95" s="496"/>
      <c r="NJS95" s="496"/>
      <c r="NJT95" s="496"/>
      <c r="NJU95" s="495"/>
      <c r="NJV95" s="496"/>
      <c r="NJW95" s="496"/>
      <c r="NJX95" s="496"/>
      <c r="NJY95" s="496"/>
      <c r="NJZ95" s="496"/>
      <c r="NKA95" s="496"/>
      <c r="NKB95" s="495"/>
      <c r="NKC95" s="496"/>
      <c r="NKD95" s="496"/>
      <c r="NKE95" s="496"/>
      <c r="NKF95" s="496"/>
      <c r="NKG95" s="496"/>
      <c r="NKH95" s="496"/>
      <c r="NKI95" s="495"/>
      <c r="NKJ95" s="496"/>
      <c r="NKK95" s="496"/>
      <c r="NKL95" s="496"/>
      <c r="NKM95" s="496"/>
      <c r="NKN95" s="496"/>
      <c r="NKO95" s="496"/>
      <c r="NKP95" s="495"/>
      <c r="NKQ95" s="496"/>
      <c r="NKR95" s="496"/>
      <c r="NKS95" s="496"/>
      <c r="NKT95" s="496"/>
      <c r="NKU95" s="496"/>
      <c r="NKV95" s="496"/>
      <c r="NKW95" s="495"/>
      <c r="NKX95" s="496"/>
      <c r="NKY95" s="496"/>
      <c r="NKZ95" s="496"/>
      <c r="NLA95" s="496"/>
      <c r="NLB95" s="496"/>
      <c r="NLC95" s="496"/>
      <c r="NLD95" s="495"/>
      <c r="NLE95" s="496"/>
      <c r="NLF95" s="496"/>
      <c r="NLG95" s="496"/>
      <c r="NLH95" s="496"/>
      <c r="NLI95" s="496"/>
      <c r="NLJ95" s="496"/>
      <c r="NLK95" s="495"/>
      <c r="NLL95" s="496"/>
      <c r="NLM95" s="496"/>
      <c r="NLN95" s="496"/>
      <c r="NLO95" s="496"/>
      <c r="NLP95" s="496"/>
      <c r="NLQ95" s="496"/>
      <c r="NLR95" s="495"/>
      <c r="NLS95" s="496"/>
      <c r="NLT95" s="496"/>
      <c r="NLU95" s="496"/>
      <c r="NLV95" s="496"/>
      <c r="NLW95" s="496"/>
      <c r="NLX95" s="496"/>
      <c r="NLY95" s="495"/>
      <c r="NLZ95" s="496"/>
      <c r="NMA95" s="496"/>
      <c r="NMB95" s="496"/>
      <c r="NMC95" s="496"/>
      <c r="NMD95" s="496"/>
      <c r="NME95" s="496"/>
      <c r="NMF95" s="495"/>
      <c r="NMG95" s="496"/>
      <c r="NMH95" s="496"/>
      <c r="NMI95" s="496"/>
      <c r="NMJ95" s="496"/>
      <c r="NMK95" s="496"/>
      <c r="NML95" s="496"/>
      <c r="NMM95" s="495"/>
      <c r="NMN95" s="496"/>
      <c r="NMO95" s="496"/>
      <c r="NMP95" s="496"/>
      <c r="NMQ95" s="496"/>
      <c r="NMR95" s="496"/>
      <c r="NMS95" s="496"/>
      <c r="NMT95" s="495"/>
      <c r="NMU95" s="496"/>
      <c r="NMV95" s="496"/>
      <c r="NMW95" s="496"/>
      <c r="NMX95" s="496"/>
      <c r="NMY95" s="496"/>
      <c r="NMZ95" s="496"/>
      <c r="NNA95" s="495"/>
      <c r="NNB95" s="496"/>
      <c r="NNC95" s="496"/>
      <c r="NND95" s="496"/>
      <c r="NNE95" s="496"/>
      <c r="NNF95" s="496"/>
      <c r="NNG95" s="496"/>
      <c r="NNH95" s="495"/>
      <c r="NNI95" s="496"/>
      <c r="NNJ95" s="496"/>
      <c r="NNK95" s="496"/>
      <c r="NNL95" s="496"/>
      <c r="NNM95" s="496"/>
      <c r="NNN95" s="496"/>
      <c r="NNO95" s="495"/>
      <c r="NNP95" s="496"/>
      <c r="NNQ95" s="496"/>
      <c r="NNR95" s="496"/>
      <c r="NNS95" s="496"/>
      <c r="NNT95" s="496"/>
      <c r="NNU95" s="496"/>
      <c r="NNV95" s="495"/>
      <c r="NNW95" s="496"/>
      <c r="NNX95" s="496"/>
      <c r="NNY95" s="496"/>
      <c r="NNZ95" s="496"/>
      <c r="NOA95" s="496"/>
      <c r="NOB95" s="496"/>
      <c r="NOC95" s="495"/>
      <c r="NOD95" s="496"/>
      <c r="NOE95" s="496"/>
      <c r="NOF95" s="496"/>
      <c r="NOG95" s="496"/>
      <c r="NOH95" s="496"/>
      <c r="NOI95" s="496"/>
      <c r="NOJ95" s="495"/>
      <c r="NOK95" s="496"/>
      <c r="NOL95" s="496"/>
      <c r="NOM95" s="496"/>
      <c r="NON95" s="496"/>
      <c r="NOO95" s="496"/>
      <c r="NOP95" s="496"/>
      <c r="NOQ95" s="495"/>
      <c r="NOR95" s="496"/>
      <c r="NOS95" s="496"/>
      <c r="NOT95" s="496"/>
      <c r="NOU95" s="496"/>
      <c r="NOV95" s="496"/>
      <c r="NOW95" s="496"/>
      <c r="NOX95" s="495"/>
      <c r="NOY95" s="496"/>
      <c r="NOZ95" s="496"/>
      <c r="NPA95" s="496"/>
      <c r="NPB95" s="496"/>
      <c r="NPC95" s="496"/>
      <c r="NPD95" s="496"/>
      <c r="NPE95" s="495"/>
      <c r="NPF95" s="496"/>
      <c r="NPG95" s="496"/>
      <c r="NPH95" s="496"/>
      <c r="NPI95" s="496"/>
      <c r="NPJ95" s="496"/>
      <c r="NPK95" s="496"/>
      <c r="NPL95" s="495"/>
      <c r="NPM95" s="496"/>
      <c r="NPN95" s="496"/>
      <c r="NPO95" s="496"/>
      <c r="NPP95" s="496"/>
      <c r="NPQ95" s="496"/>
      <c r="NPR95" s="496"/>
      <c r="NPS95" s="495"/>
      <c r="NPT95" s="496"/>
      <c r="NPU95" s="496"/>
      <c r="NPV95" s="496"/>
      <c r="NPW95" s="496"/>
      <c r="NPX95" s="496"/>
      <c r="NPY95" s="496"/>
      <c r="NPZ95" s="495"/>
      <c r="NQA95" s="496"/>
      <c r="NQB95" s="496"/>
      <c r="NQC95" s="496"/>
      <c r="NQD95" s="496"/>
      <c r="NQE95" s="496"/>
      <c r="NQF95" s="496"/>
      <c r="NQG95" s="495"/>
      <c r="NQH95" s="496"/>
      <c r="NQI95" s="496"/>
      <c r="NQJ95" s="496"/>
      <c r="NQK95" s="496"/>
      <c r="NQL95" s="496"/>
      <c r="NQM95" s="496"/>
      <c r="NQN95" s="495"/>
      <c r="NQO95" s="496"/>
      <c r="NQP95" s="496"/>
      <c r="NQQ95" s="496"/>
      <c r="NQR95" s="496"/>
      <c r="NQS95" s="496"/>
      <c r="NQT95" s="496"/>
      <c r="NQU95" s="495"/>
      <c r="NQV95" s="496"/>
      <c r="NQW95" s="496"/>
      <c r="NQX95" s="496"/>
      <c r="NQY95" s="496"/>
      <c r="NQZ95" s="496"/>
      <c r="NRA95" s="496"/>
      <c r="NRB95" s="495"/>
      <c r="NRC95" s="496"/>
      <c r="NRD95" s="496"/>
      <c r="NRE95" s="496"/>
      <c r="NRF95" s="496"/>
      <c r="NRG95" s="496"/>
      <c r="NRH95" s="496"/>
      <c r="NRI95" s="495"/>
      <c r="NRJ95" s="496"/>
      <c r="NRK95" s="496"/>
      <c r="NRL95" s="496"/>
      <c r="NRM95" s="496"/>
      <c r="NRN95" s="496"/>
      <c r="NRO95" s="496"/>
      <c r="NRP95" s="495"/>
      <c r="NRQ95" s="496"/>
      <c r="NRR95" s="496"/>
      <c r="NRS95" s="496"/>
      <c r="NRT95" s="496"/>
      <c r="NRU95" s="496"/>
      <c r="NRV95" s="496"/>
      <c r="NRW95" s="495"/>
      <c r="NRX95" s="496"/>
      <c r="NRY95" s="496"/>
      <c r="NRZ95" s="496"/>
      <c r="NSA95" s="496"/>
      <c r="NSB95" s="496"/>
      <c r="NSC95" s="496"/>
      <c r="NSD95" s="495"/>
      <c r="NSE95" s="496"/>
      <c r="NSF95" s="496"/>
      <c r="NSG95" s="496"/>
      <c r="NSH95" s="496"/>
      <c r="NSI95" s="496"/>
      <c r="NSJ95" s="496"/>
      <c r="NSK95" s="495"/>
      <c r="NSL95" s="496"/>
      <c r="NSM95" s="496"/>
      <c r="NSN95" s="496"/>
      <c r="NSO95" s="496"/>
      <c r="NSP95" s="496"/>
      <c r="NSQ95" s="496"/>
      <c r="NSR95" s="495"/>
      <c r="NSS95" s="496"/>
      <c r="NST95" s="496"/>
      <c r="NSU95" s="496"/>
      <c r="NSV95" s="496"/>
      <c r="NSW95" s="496"/>
      <c r="NSX95" s="496"/>
      <c r="NSY95" s="495"/>
      <c r="NSZ95" s="496"/>
      <c r="NTA95" s="496"/>
      <c r="NTB95" s="496"/>
      <c r="NTC95" s="496"/>
      <c r="NTD95" s="496"/>
      <c r="NTE95" s="496"/>
      <c r="NTF95" s="495"/>
      <c r="NTG95" s="496"/>
      <c r="NTH95" s="496"/>
      <c r="NTI95" s="496"/>
      <c r="NTJ95" s="496"/>
      <c r="NTK95" s="496"/>
      <c r="NTL95" s="496"/>
      <c r="NTM95" s="495"/>
      <c r="NTN95" s="496"/>
      <c r="NTO95" s="496"/>
      <c r="NTP95" s="496"/>
      <c r="NTQ95" s="496"/>
      <c r="NTR95" s="496"/>
      <c r="NTS95" s="496"/>
      <c r="NTT95" s="495"/>
      <c r="NTU95" s="496"/>
      <c r="NTV95" s="496"/>
      <c r="NTW95" s="496"/>
      <c r="NTX95" s="496"/>
      <c r="NTY95" s="496"/>
      <c r="NTZ95" s="496"/>
      <c r="NUA95" s="495"/>
      <c r="NUB95" s="496"/>
      <c r="NUC95" s="496"/>
      <c r="NUD95" s="496"/>
      <c r="NUE95" s="496"/>
      <c r="NUF95" s="496"/>
      <c r="NUG95" s="496"/>
      <c r="NUH95" s="495"/>
      <c r="NUI95" s="496"/>
      <c r="NUJ95" s="496"/>
      <c r="NUK95" s="496"/>
      <c r="NUL95" s="496"/>
      <c r="NUM95" s="496"/>
      <c r="NUN95" s="496"/>
      <c r="NUO95" s="495"/>
      <c r="NUP95" s="496"/>
      <c r="NUQ95" s="496"/>
      <c r="NUR95" s="496"/>
      <c r="NUS95" s="496"/>
      <c r="NUT95" s="496"/>
      <c r="NUU95" s="496"/>
      <c r="NUV95" s="495"/>
      <c r="NUW95" s="496"/>
      <c r="NUX95" s="496"/>
      <c r="NUY95" s="496"/>
      <c r="NUZ95" s="496"/>
      <c r="NVA95" s="496"/>
      <c r="NVB95" s="496"/>
      <c r="NVC95" s="495"/>
      <c r="NVD95" s="496"/>
      <c r="NVE95" s="496"/>
      <c r="NVF95" s="496"/>
      <c r="NVG95" s="496"/>
      <c r="NVH95" s="496"/>
      <c r="NVI95" s="496"/>
      <c r="NVJ95" s="495"/>
      <c r="NVK95" s="496"/>
      <c r="NVL95" s="496"/>
      <c r="NVM95" s="496"/>
      <c r="NVN95" s="496"/>
      <c r="NVO95" s="496"/>
      <c r="NVP95" s="496"/>
      <c r="NVQ95" s="495"/>
      <c r="NVR95" s="496"/>
      <c r="NVS95" s="496"/>
      <c r="NVT95" s="496"/>
      <c r="NVU95" s="496"/>
      <c r="NVV95" s="496"/>
      <c r="NVW95" s="496"/>
      <c r="NVX95" s="495"/>
      <c r="NVY95" s="496"/>
      <c r="NVZ95" s="496"/>
      <c r="NWA95" s="496"/>
      <c r="NWB95" s="496"/>
      <c r="NWC95" s="496"/>
      <c r="NWD95" s="496"/>
      <c r="NWE95" s="495"/>
      <c r="NWF95" s="496"/>
      <c r="NWG95" s="496"/>
      <c r="NWH95" s="496"/>
      <c r="NWI95" s="496"/>
      <c r="NWJ95" s="496"/>
      <c r="NWK95" s="496"/>
      <c r="NWL95" s="495"/>
      <c r="NWM95" s="496"/>
      <c r="NWN95" s="496"/>
      <c r="NWO95" s="496"/>
      <c r="NWP95" s="496"/>
      <c r="NWQ95" s="496"/>
      <c r="NWR95" s="496"/>
      <c r="NWS95" s="495"/>
      <c r="NWT95" s="496"/>
      <c r="NWU95" s="496"/>
      <c r="NWV95" s="496"/>
      <c r="NWW95" s="496"/>
      <c r="NWX95" s="496"/>
      <c r="NWY95" s="496"/>
      <c r="NWZ95" s="495"/>
      <c r="NXA95" s="496"/>
      <c r="NXB95" s="496"/>
      <c r="NXC95" s="496"/>
      <c r="NXD95" s="496"/>
      <c r="NXE95" s="496"/>
      <c r="NXF95" s="496"/>
      <c r="NXG95" s="495"/>
      <c r="NXH95" s="496"/>
      <c r="NXI95" s="496"/>
      <c r="NXJ95" s="496"/>
      <c r="NXK95" s="496"/>
      <c r="NXL95" s="496"/>
      <c r="NXM95" s="496"/>
      <c r="NXN95" s="495"/>
      <c r="NXO95" s="496"/>
      <c r="NXP95" s="496"/>
      <c r="NXQ95" s="496"/>
      <c r="NXR95" s="496"/>
      <c r="NXS95" s="496"/>
      <c r="NXT95" s="496"/>
      <c r="NXU95" s="495"/>
      <c r="NXV95" s="496"/>
      <c r="NXW95" s="496"/>
      <c r="NXX95" s="496"/>
      <c r="NXY95" s="496"/>
      <c r="NXZ95" s="496"/>
      <c r="NYA95" s="496"/>
      <c r="NYB95" s="495"/>
      <c r="NYC95" s="496"/>
      <c r="NYD95" s="496"/>
      <c r="NYE95" s="496"/>
      <c r="NYF95" s="496"/>
      <c r="NYG95" s="496"/>
      <c r="NYH95" s="496"/>
      <c r="NYI95" s="495"/>
      <c r="NYJ95" s="496"/>
      <c r="NYK95" s="496"/>
      <c r="NYL95" s="496"/>
      <c r="NYM95" s="496"/>
      <c r="NYN95" s="496"/>
      <c r="NYO95" s="496"/>
      <c r="NYP95" s="495"/>
      <c r="NYQ95" s="496"/>
      <c r="NYR95" s="496"/>
      <c r="NYS95" s="496"/>
      <c r="NYT95" s="496"/>
      <c r="NYU95" s="496"/>
      <c r="NYV95" s="496"/>
      <c r="NYW95" s="495"/>
      <c r="NYX95" s="496"/>
      <c r="NYY95" s="496"/>
      <c r="NYZ95" s="496"/>
      <c r="NZA95" s="496"/>
      <c r="NZB95" s="496"/>
      <c r="NZC95" s="496"/>
      <c r="NZD95" s="495"/>
      <c r="NZE95" s="496"/>
      <c r="NZF95" s="496"/>
      <c r="NZG95" s="496"/>
      <c r="NZH95" s="496"/>
      <c r="NZI95" s="496"/>
      <c r="NZJ95" s="496"/>
      <c r="NZK95" s="495"/>
      <c r="NZL95" s="496"/>
      <c r="NZM95" s="496"/>
      <c r="NZN95" s="496"/>
      <c r="NZO95" s="496"/>
      <c r="NZP95" s="496"/>
      <c r="NZQ95" s="496"/>
      <c r="NZR95" s="495"/>
      <c r="NZS95" s="496"/>
      <c r="NZT95" s="496"/>
      <c r="NZU95" s="496"/>
      <c r="NZV95" s="496"/>
      <c r="NZW95" s="496"/>
      <c r="NZX95" s="496"/>
      <c r="NZY95" s="495"/>
      <c r="NZZ95" s="496"/>
      <c r="OAA95" s="496"/>
      <c r="OAB95" s="496"/>
      <c r="OAC95" s="496"/>
      <c r="OAD95" s="496"/>
      <c r="OAE95" s="496"/>
      <c r="OAF95" s="495"/>
      <c r="OAG95" s="496"/>
      <c r="OAH95" s="496"/>
      <c r="OAI95" s="496"/>
      <c r="OAJ95" s="496"/>
      <c r="OAK95" s="496"/>
      <c r="OAL95" s="496"/>
      <c r="OAM95" s="495"/>
      <c r="OAN95" s="496"/>
      <c r="OAO95" s="496"/>
      <c r="OAP95" s="496"/>
      <c r="OAQ95" s="496"/>
      <c r="OAR95" s="496"/>
      <c r="OAS95" s="496"/>
      <c r="OAT95" s="495"/>
      <c r="OAU95" s="496"/>
      <c r="OAV95" s="496"/>
      <c r="OAW95" s="496"/>
      <c r="OAX95" s="496"/>
      <c r="OAY95" s="496"/>
      <c r="OAZ95" s="496"/>
      <c r="OBA95" s="495"/>
      <c r="OBB95" s="496"/>
      <c r="OBC95" s="496"/>
      <c r="OBD95" s="496"/>
      <c r="OBE95" s="496"/>
      <c r="OBF95" s="496"/>
      <c r="OBG95" s="496"/>
      <c r="OBH95" s="495"/>
      <c r="OBI95" s="496"/>
      <c r="OBJ95" s="496"/>
      <c r="OBK95" s="496"/>
      <c r="OBL95" s="496"/>
      <c r="OBM95" s="496"/>
      <c r="OBN95" s="496"/>
      <c r="OBO95" s="495"/>
      <c r="OBP95" s="496"/>
      <c r="OBQ95" s="496"/>
      <c r="OBR95" s="496"/>
      <c r="OBS95" s="496"/>
      <c r="OBT95" s="496"/>
      <c r="OBU95" s="496"/>
      <c r="OBV95" s="495"/>
      <c r="OBW95" s="496"/>
      <c r="OBX95" s="496"/>
      <c r="OBY95" s="496"/>
      <c r="OBZ95" s="496"/>
      <c r="OCA95" s="496"/>
      <c r="OCB95" s="496"/>
      <c r="OCC95" s="495"/>
      <c r="OCD95" s="496"/>
      <c r="OCE95" s="496"/>
      <c r="OCF95" s="496"/>
      <c r="OCG95" s="496"/>
      <c r="OCH95" s="496"/>
      <c r="OCI95" s="496"/>
      <c r="OCJ95" s="495"/>
      <c r="OCK95" s="496"/>
      <c r="OCL95" s="496"/>
      <c r="OCM95" s="496"/>
      <c r="OCN95" s="496"/>
      <c r="OCO95" s="496"/>
      <c r="OCP95" s="496"/>
      <c r="OCQ95" s="495"/>
      <c r="OCR95" s="496"/>
      <c r="OCS95" s="496"/>
      <c r="OCT95" s="496"/>
      <c r="OCU95" s="496"/>
      <c r="OCV95" s="496"/>
      <c r="OCW95" s="496"/>
      <c r="OCX95" s="495"/>
      <c r="OCY95" s="496"/>
      <c r="OCZ95" s="496"/>
      <c r="ODA95" s="496"/>
      <c r="ODB95" s="496"/>
      <c r="ODC95" s="496"/>
      <c r="ODD95" s="496"/>
      <c r="ODE95" s="495"/>
      <c r="ODF95" s="496"/>
      <c r="ODG95" s="496"/>
      <c r="ODH95" s="496"/>
      <c r="ODI95" s="496"/>
      <c r="ODJ95" s="496"/>
      <c r="ODK95" s="496"/>
      <c r="ODL95" s="495"/>
      <c r="ODM95" s="496"/>
      <c r="ODN95" s="496"/>
      <c r="ODO95" s="496"/>
      <c r="ODP95" s="496"/>
      <c r="ODQ95" s="496"/>
      <c r="ODR95" s="496"/>
      <c r="ODS95" s="495"/>
      <c r="ODT95" s="496"/>
      <c r="ODU95" s="496"/>
      <c r="ODV95" s="496"/>
      <c r="ODW95" s="496"/>
      <c r="ODX95" s="496"/>
      <c r="ODY95" s="496"/>
      <c r="ODZ95" s="495"/>
      <c r="OEA95" s="496"/>
      <c r="OEB95" s="496"/>
      <c r="OEC95" s="496"/>
      <c r="OED95" s="496"/>
      <c r="OEE95" s="496"/>
      <c r="OEF95" s="496"/>
      <c r="OEG95" s="495"/>
      <c r="OEH95" s="496"/>
      <c r="OEI95" s="496"/>
      <c r="OEJ95" s="496"/>
      <c r="OEK95" s="496"/>
      <c r="OEL95" s="496"/>
      <c r="OEM95" s="496"/>
      <c r="OEN95" s="495"/>
      <c r="OEO95" s="496"/>
      <c r="OEP95" s="496"/>
      <c r="OEQ95" s="496"/>
      <c r="OER95" s="496"/>
      <c r="OES95" s="496"/>
      <c r="OET95" s="496"/>
      <c r="OEU95" s="495"/>
      <c r="OEV95" s="496"/>
      <c r="OEW95" s="496"/>
      <c r="OEX95" s="496"/>
      <c r="OEY95" s="496"/>
      <c r="OEZ95" s="496"/>
      <c r="OFA95" s="496"/>
      <c r="OFB95" s="495"/>
      <c r="OFC95" s="496"/>
      <c r="OFD95" s="496"/>
      <c r="OFE95" s="496"/>
      <c r="OFF95" s="496"/>
      <c r="OFG95" s="496"/>
      <c r="OFH95" s="496"/>
      <c r="OFI95" s="495"/>
      <c r="OFJ95" s="496"/>
      <c r="OFK95" s="496"/>
      <c r="OFL95" s="496"/>
      <c r="OFM95" s="496"/>
      <c r="OFN95" s="496"/>
      <c r="OFO95" s="496"/>
      <c r="OFP95" s="495"/>
      <c r="OFQ95" s="496"/>
      <c r="OFR95" s="496"/>
      <c r="OFS95" s="496"/>
      <c r="OFT95" s="496"/>
      <c r="OFU95" s="496"/>
      <c r="OFV95" s="496"/>
      <c r="OFW95" s="495"/>
      <c r="OFX95" s="496"/>
      <c r="OFY95" s="496"/>
      <c r="OFZ95" s="496"/>
      <c r="OGA95" s="496"/>
      <c r="OGB95" s="496"/>
      <c r="OGC95" s="496"/>
      <c r="OGD95" s="495"/>
      <c r="OGE95" s="496"/>
      <c r="OGF95" s="496"/>
      <c r="OGG95" s="496"/>
      <c r="OGH95" s="496"/>
      <c r="OGI95" s="496"/>
      <c r="OGJ95" s="496"/>
      <c r="OGK95" s="495"/>
      <c r="OGL95" s="496"/>
      <c r="OGM95" s="496"/>
      <c r="OGN95" s="496"/>
      <c r="OGO95" s="496"/>
      <c r="OGP95" s="496"/>
      <c r="OGQ95" s="496"/>
      <c r="OGR95" s="495"/>
      <c r="OGS95" s="496"/>
      <c r="OGT95" s="496"/>
      <c r="OGU95" s="496"/>
      <c r="OGV95" s="496"/>
      <c r="OGW95" s="496"/>
      <c r="OGX95" s="496"/>
      <c r="OGY95" s="495"/>
      <c r="OGZ95" s="496"/>
      <c r="OHA95" s="496"/>
      <c r="OHB95" s="496"/>
      <c r="OHC95" s="496"/>
      <c r="OHD95" s="496"/>
      <c r="OHE95" s="496"/>
      <c r="OHF95" s="495"/>
      <c r="OHG95" s="496"/>
      <c r="OHH95" s="496"/>
      <c r="OHI95" s="496"/>
      <c r="OHJ95" s="496"/>
      <c r="OHK95" s="496"/>
      <c r="OHL95" s="496"/>
      <c r="OHM95" s="495"/>
      <c r="OHN95" s="496"/>
      <c r="OHO95" s="496"/>
      <c r="OHP95" s="496"/>
      <c r="OHQ95" s="496"/>
      <c r="OHR95" s="496"/>
      <c r="OHS95" s="496"/>
      <c r="OHT95" s="495"/>
      <c r="OHU95" s="496"/>
      <c r="OHV95" s="496"/>
      <c r="OHW95" s="496"/>
      <c r="OHX95" s="496"/>
      <c r="OHY95" s="496"/>
      <c r="OHZ95" s="496"/>
      <c r="OIA95" s="495"/>
      <c r="OIB95" s="496"/>
      <c r="OIC95" s="496"/>
      <c r="OID95" s="496"/>
      <c r="OIE95" s="496"/>
      <c r="OIF95" s="496"/>
      <c r="OIG95" s="496"/>
      <c r="OIH95" s="495"/>
      <c r="OII95" s="496"/>
      <c r="OIJ95" s="496"/>
      <c r="OIK95" s="496"/>
      <c r="OIL95" s="496"/>
      <c r="OIM95" s="496"/>
      <c r="OIN95" s="496"/>
      <c r="OIO95" s="495"/>
      <c r="OIP95" s="496"/>
      <c r="OIQ95" s="496"/>
      <c r="OIR95" s="496"/>
      <c r="OIS95" s="496"/>
      <c r="OIT95" s="496"/>
      <c r="OIU95" s="496"/>
      <c r="OIV95" s="495"/>
      <c r="OIW95" s="496"/>
      <c r="OIX95" s="496"/>
      <c r="OIY95" s="496"/>
      <c r="OIZ95" s="496"/>
      <c r="OJA95" s="496"/>
      <c r="OJB95" s="496"/>
      <c r="OJC95" s="495"/>
      <c r="OJD95" s="496"/>
      <c r="OJE95" s="496"/>
      <c r="OJF95" s="496"/>
      <c r="OJG95" s="496"/>
      <c r="OJH95" s="496"/>
      <c r="OJI95" s="496"/>
      <c r="OJJ95" s="495"/>
      <c r="OJK95" s="496"/>
      <c r="OJL95" s="496"/>
      <c r="OJM95" s="496"/>
      <c r="OJN95" s="496"/>
      <c r="OJO95" s="496"/>
      <c r="OJP95" s="496"/>
      <c r="OJQ95" s="495"/>
      <c r="OJR95" s="496"/>
      <c r="OJS95" s="496"/>
      <c r="OJT95" s="496"/>
      <c r="OJU95" s="496"/>
      <c r="OJV95" s="496"/>
      <c r="OJW95" s="496"/>
      <c r="OJX95" s="495"/>
      <c r="OJY95" s="496"/>
      <c r="OJZ95" s="496"/>
      <c r="OKA95" s="496"/>
      <c r="OKB95" s="496"/>
      <c r="OKC95" s="496"/>
      <c r="OKD95" s="496"/>
      <c r="OKE95" s="495"/>
      <c r="OKF95" s="496"/>
      <c r="OKG95" s="496"/>
      <c r="OKH95" s="496"/>
      <c r="OKI95" s="496"/>
      <c r="OKJ95" s="496"/>
      <c r="OKK95" s="496"/>
      <c r="OKL95" s="495"/>
      <c r="OKM95" s="496"/>
      <c r="OKN95" s="496"/>
      <c r="OKO95" s="496"/>
      <c r="OKP95" s="496"/>
      <c r="OKQ95" s="496"/>
      <c r="OKR95" s="496"/>
      <c r="OKS95" s="495"/>
      <c r="OKT95" s="496"/>
      <c r="OKU95" s="496"/>
      <c r="OKV95" s="496"/>
      <c r="OKW95" s="496"/>
      <c r="OKX95" s="496"/>
      <c r="OKY95" s="496"/>
      <c r="OKZ95" s="495"/>
      <c r="OLA95" s="496"/>
      <c r="OLB95" s="496"/>
      <c r="OLC95" s="496"/>
      <c r="OLD95" s="496"/>
      <c r="OLE95" s="496"/>
      <c r="OLF95" s="496"/>
      <c r="OLG95" s="495"/>
      <c r="OLH95" s="496"/>
      <c r="OLI95" s="496"/>
      <c r="OLJ95" s="496"/>
      <c r="OLK95" s="496"/>
      <c r="OLL95" s="496"/>
      <c r="OLM95" s="496"/>
      <c r="OLN95" s="495"/>
      <c r="OLO95" s="496"/>
      <c r="OLP95" s="496"/>
      <c r="OLQ95" s="496"/>
      <c r="OLR95" s="496"/>
      <c r="OLS95" s="496"/>
      <c r="OLT95" s="496"/>
      <c r="OLU95" s="495"/>
      <c r="OLV95" s="496"/>
      <c r="OLW95" s="496"/>
      <c r="OLX95" s="496"/>
      <c r="OLY95" s="496"/>
      <c r="OLZ95" s="496"/>
      <c r="OMA95" s="496"/>
      <c r="OMB95" s="495"/>
      <c r="OMC95" s="496"/>
      <c r="OMD95" s="496"/>
      <c r="OME95" s="496"/>
      <c r="OMF95" s="496"/>
      <c r="OMG95" s="496"/>
      <c r="OMH95" s="496"/>
      <c r="OMI95" s="495"/>
      <c r="OMJ95" s="496"/>
      <c r="OMK95" s="496"/>
      <c r="OML95" s="496"/>
      <c r="OMM95" s="496"/>
      <c r="OMN95" s="496"/>
      <c r="OMO95" s="496"/>
      <c r="OMP95" s="495"/>
      <c r="OMQ95" s="496"/>
      <c r="OMR95" s="496"/>
      <c r="OMS95" s="496"/>
      <c r="OMT95" s="496"/>
      <c r="OMU95" s="496"/>
      <c r="OMV95" s="496"/>
      <c r="OMW95" s="495"/>
      <c r="OMX95" s="496"/>
      <c r="OMY95" s="496"/>
      <c r="OMZ95" s="496"/>
      <c r="ONA95" s="496"/>
      <c r="ONB95" s="496"/>
      <c r="ONC95" s="496"/>
      <c r="OND95" s="495"/>
      <c r="ONE95" s="496"/>
      <c r="ONF95" s="496"/>
      <c r="ONG95" s="496"/>
      <c r="ONH95" s="496"/>
      <c r="ONI95" s="496"/>
      <c r="ONJ95" s="496"/>
      <c r="ONK95" s="495"/>
      <c r="ONL95" s="496"/>
      <c r="ONM95" s="496"/>
      <c r="ONN95" s="496"/>
      <c r="ONO95" s="496"/>
      <c r="ONP95" s="496"/>
      <c r="ONQ95" s="496"/>
      <c r="ONR95" s="495"/>
      <c r="ONS95" s="496"/>
      <c r="ONT95" s="496"/>
      <c r="ONU95" s="496"/>
      <c r="ONV95" s="496"/>
      <c r="ONW95" s="496"/>
      <c r="ONX95" s="496"/>
      <c r="ONY95" s="495"/>
      <c r="ONZ95" s="496"/>
      <c r="OOA95" s="496"/>
      <c r="OOB95" s="496"/>
      <c r="OOC95" s="496"/>
      <c r="OOD95" s="496"/>
      <c r="OOE95" s="496"/>
      <c r="OOF95" s="495"/>
      <c r="OOG95" s="496"/>
      <c r="OOH95" s="496"/>
      <c r="OOI95" s="496"/>
      <c r="OOJ95" s="496"/>
      <c r="OOK95" s="496"/>
      <c r="OOL95" s="496"/>
      <c r="OOM95" s="495"/>
      <c r="OON95" s="496"/>
      <c r="OOO95" s="496"/>
      <c r="OOP95" s="496"/>
      <c r="OOQ95" s="496"/>
      <c r="OOR95" s="496"/>
      <c r="OOS95" s="496"/>
      <c r="OOT95" s="495"/>
      <c r="OOU95" s="496"/>
      <c r="OOV95" s="496"/>
      <c r="OOW95" s="496"/>
      <c r="OOX95" s="496"/>
      <c r="OOY95" s="496"/>
      <c r="OOZ95" s="496"/>
      <c r="OPA95" s="495"/>
      <c r="OPB95" s="496"/>
      <c r="OPC95" s="496"/>
      <c r="OPD95" s="496"/>
      <c r="OPE95" s="496"/>
      <c r="OPF95" s="496"/>
      <c r="OPG95" s="496"/>
      <c r="OPH95" s="495"/>
      <c r="OPI95" s="496"/>
      <c r="OPJ95" s="496"/>
      <c r="OPK95" s="496"/>
      <c r="OPL95" s="496"/>
      <c r="OPM95" s="496"/>
      <c r="OPN95" s="496"/>
      <c r="OPO95" s="495"/>
      <c r="OPP95" s="496"/>
      <c r="OPQ95" s="496"/>
      <c r="OPR95" s="496"/>
      <c r="OPS95" s="496"/>
      <c r="OPT95" s="496"/>
      <c r="OPU95" s="496"/>
      <c r="OPV95" s="495"/>
      <c r="OPW95" s="496"/>
      <c r="OPX95" s="496"/>
      <c r="OPY95" s="496"/>
      <c r="OPZ95" s="496"/>
      <c r="OQA95" s="496"/>
      <c r="OQB95" s="496"/>
      <c r="OQC95" s="495"/>
      <c r="OQD95" s="496"/>
      <c r="OQE95" s="496"/>
      <c r="OQF95" s="496"/>
      <c r="OQG95" s="496"/>
      <c r="OQH95" s="496"/>
      <c r="OQI95" s="496"/>
      <c r="OQJ95" s="495"/>
      <c r="OQK95" s="496"/>
      <c r="OQL95" s="496"/>
      <c r="OQM95" s="496"/>
      <c r="OQN95" s="496"/>
      <c r="OQO95" s="496"/>
      <c r="OQP95" s="496"/>
      <c r="OQQ95" s="495"/>
      <c r="OQR95" s="496"/>
      <c r="OQS95" s="496"/>
      <c r="OQT95" s="496"/>
      <c r="OQU95" s="496"/>
      <c r="OQV95" s="496"/>
      <c r="OQW95" s="496"/>
      <c r="OQX95" s="495"/>
      <c r="OQY95" s="496"/>
      <c r="OQZ95" s="496"/>
      <c r="ORA95" s="496"/>
      <c r="ORB95" s="496"/>
      <c r="ORC95" s="496"/>
      <c r="ORD95" s="496"/>
      <c r="ORE95" s="495"/>
      <c r="ORF95" s="496"/>
      <c r="ORG95" s="496"/>
      <c r="ORH95" s="496"/>
      <c r="ORI95" s="496"/>
      <c r="ORJ95" s="496"/>
      <c r="ORK95" s="496"/>
      <c r="ORL95" s="495"/>
      <c r="ORM95" s="496"/>
      <c r="ORN95" s="496"/>
      <c r="ORO95" s="496"/>
      <c r="ORP95" s="496"/>
      <c r="ORQ95" s="496"/>
      <c r="ORR95" s="496"/>
      <c r="ORS95" s="495"/>
      <c r="ORT95" s="496"/>
      <c r="ORU95" s="496"/>
      <c r="ORV95" s="496"/>
      <c r="ORW95" s="496"/>
      <c r="ORX95" s="496"/>
      <c r="ORY95" s="496"/>
      <c r="ORZ95" s="495"/>
      <c r="OSA95" s="496"/>
      <c r="OSB95" s="496"/>
      <c r="OSC95" s="496"/>
      <c r="OSD95" s="496"/>
      <c r="OSE95" s="496"/>
      <c r="OSF95" s="496"/>
      <c r="OSG95" s="495"/>
      <c r="OSH95" s="496"/>
      <c r="OSI95" s="496"/>
      <c r="OSJ95" s="496"/>
      <c r="OSK95" s="496"/>
      <c r="OSL95" s="496"/>
      <c r="OSM95" s="496"/>
      <c r="OSN95" s="495"/>
      <c r="OSO95" s="496"/>
      <c r="OSP95" s="496"/>
      <c r="OSQ95" s="496"/>
      <c r="OSR95" s="496"/>
      <c r="OSS95" s="496"/>
      <c r="OST95" s="496"/>
      <c r="OSU95" s="495"/>
      <c r="OSV95" s="496"/>
      <c r="OSW95" s="496"/>
      <c r="OSX95" s="496"/>
      <c r="OSY95" s="496"/>
      <c r="OSZ95" s="496"/>
      <c r="OTA95" s="496"/>
      <c r="OTB95" s="495"/>
      <c r="OTC95" s="496"/>
      <c r="OTD95" s="496"/>
      <c r="OTE95" s="496"/>
      <c r="OTF95" s="496"/>
      <c r="OTG95" s="496"/>
      <c r="OTH95" s="496"/>
      <c r="OTI95" s="495"/>
      <c r="OTJ95" s="496"/>
      <c r="OTK95" s="496"/>
      <c r="OTL95" s="496"/>
      <c r="OTM95" s="496"/>
      <c r="OTN95" s="496"/>
      <c r="OTO95" s="496"/>
      <c r="OTP95" s="495"/>
      <c r="OTQ95" s="496"/>
      <c r="OTR95" s="496"/>
      <c r="OTS95" s="496"/>
      <c r="OTT95" s="496"/>
      <c r="OTU95" s="496"/>
      <c r="OTV95" s="496"/>
      <c r="OTW95" s="495"/>
      <c r="OTX95" s="496"/>
      <c r="OTY95" s="496"/>
      <c r="OTZ95" s="496"/>
      <c r="OUA95" s="496"/>
      <c r="OUB95" s="496"/>
      <c r="OUC95" s="496"/>
      <c r="OUD95" s="495"/>
      <c r="OUE95" s="496"/>
      <c r="OUF95" s="496"/>
      <c r="OUG95" s="496"/>
      <c r="OUH95" s="496"/>
      <c r="OUI95" s="496"/>
      <c r="OUJ95" s="496"/>
      <c r="OUK95" s="495"/>
      <c r="OUL95" s="496"/>
      <c r="OUM95" s="496"/>
      <c r="OUN95" s="496"/>
      <c r="OUO95" s="496"/>
      <c r="OUP95" s="496"/>
      <c r="OUQ95" s="496"/>
      <c r="OUR95" s="495"/>
      <c r="OUS95" s="496"/>
      <c r="OUT95" s="496"/>
      <c r="OUU95" s="496"/>
      <c r="OUV95" s="496"/>
      <c r="OUW95" s="496"/>
      <c r="OUX95" s="496"/>
      <c r="OUY95" s="495"/>
      <c r="OUZ95" s="496"/>
      <c r="OVA95" s="496"/>
      <c r="OVB95" s="496"/>
      <c r="OVC95" s="496"/>
      <c r="OVD95" s="496"/>
      <c r="OVE95" s="496"/>
      <c r="OVF95" s="495"/>
      <c r="OVG95" s="496"/>
      <c r="OVH95" s="496"/>
      <c r="OVI95" s="496"/>
      <c r="OVJ95" s="496"/>
      <c r="OVK95" s="496"/>
      <c r="OVL95" s="496"/>
      <c r="OVM95" s="495"/>
      <c r="OVN95" s="496"/>
      <c r="OVO95" s="496"/>
      <c r="OVP95" s="496"/>
      <c r="OVQ95" s="496"/>
      <c r="OVR95" s="496"/>
      <c r="OVS95" s="496"/>
      <c r="OVT95" s="495"/>
      <c r="OVU95" s="496"/>
      <c r="OVV95" s="496"/>
      <c r="OVW95" s="496"/>
      <c r="OVX95" s="496"/>
      <c r="OVY95" s="496"/>
      <c r="OVZ95" s="496"/>
      <c r="OWA95" s="495"/>
      <c r="OWB95" s="496"/>
      <c r="OWC95" s="496"/>
      <c r="OWD95" s="496"/>
      <c r="OWE95" s="496"/>
      <c r="OWF95" s="496"/>
      <c r="OWG95" s="496"/>
      <c r="OWH95" s="495"/>
      <c r="OWI95" s="496"/>
      <c r="OWJ95" s="496"/>
      <c r="OWK95" s="496"/>
      <c r="OWL95" s="496"/>
      <c r="OWM95" s="496"/>
      <c r="OWN95" s="496"/>
      <c r="OWO95" s="495"/>
      <c r="OWP95" s="496"/>
      <c r="OWQ95" s="496"/>
      <c r="OWR95" s="496"/>
      <c r="OWS95" s="496"/>
      <c r="OWT95" s="496"/>
      <c r="OWU95" s="496"/>
      <c r="OWV95" s="495"/>
      <c r="OWW95" s="496"/>
      <c r="OWX95" s="496"/>
      <c r="OWY95" s="496"/>
      <c r="OWZ95" s="496"/>
      <c r="OXA95" s="496"/>
      <c r="OXB95" s="496"/>
      <c r="OXC95" s="495"/>
      <c r="OXD95" s="496"/>
      <c r="OXE95" s="496"/>
      <c r="OXF95" s="496"/>
      <c r="OXG95" s="496"/>
      <c r="OXH95" s="496"/>
      <c r="OXI95" s="496"/>
      <c r="OXJ95" s="495"/>
      <c r="OXK95" s="496"/>
      <c r="OXL95" s="496"/>
      <c r="OXM95" s="496"/>
      <c r="OXN95" s="496"/>
      <c r="OXO95" s="496"/>
      <c r="OXP95" s="496"/>
      <c r="OXQ95" s="495"/>
      <c r="OXR95" s="496"/>
      <c r="OXS95" s="496"/>
      <c r="OXT95" s="496"/>
      <c r="OXU95" s="496"/>
      <c r="OXV95" s="496"/>
      <c r="OXW95" s="496"/>
      <c r="OXX95" s="495"/>
      <c r="OXY95" s="496"/>
      <c r="OXZ95" s="496"/>
      <c r="OYA95" s="496"/>
      <c r="OYB95" s="496"/>
      <c r="OYC95" s="496"/>
      <c r="OYD95" s="496"/>
      <c r="OYE95" s="495"/>
      <c r="OYF95" s="496"/>
      <c r="OYG95" s="496"/>
      <c r="OYH95" s="496"/>
      <c r="OYI95" s="496"/>
      <c r="OYJ95" s="496"/>
      <c r="OYK95" s="496"/>
      <c r="OYL95" s="495"/>
      <c r="OYM95" s="496"/>
      <c r="OYN95" s="496"/>
      <c r="OYO95" s="496"/>
      <c r="OYP95" s="496"/>
      <c r="OYQ95" s="496"/>
      <c r="OYR95" s="496"/>
      <c r="OYS95" s="495"/>
      <c r="OYT95" s="496"/>
      <c r="OYU95" s="496"/>
      <c r="OYV95" s="496"/>
      <c r="OYW95" s="496"/>
      <c r="OYX95" s="496"/>
      <c r="OYY95" s="496"/>
      <c r="OYZ95" s="495"/>
      <c r="OZA95" s="496"/>
      <c r="OZB95" s="496"/>
      <c r="OZC95" s="496"/>
      <c r="OZD95" s="496"/>
      <c r="OZE95" s="496"/>
      <c r="OZF95" s="496"/>
      <c r="OZG95" s="495"/>
      <c r="OZH95" s="496"/>
      <c r="OZI95" s="496"/>
      <c r="OZJ95" s="496"/>
      <c r="OZK95" s="496"/>
      <c r="OZL95" s="496"/>
      <c r="OZM95" s="496"/>
      <c r="OZN95" s="495"/>
      <c r="OZO95" s="496"/>
      <c r="OZP95" s="496"/>
      <c r="OZQ95" s="496"/>
      <c r="OZR95" s="496"/>
      <c r="OZS95" s="496"/>
      <c r="OZT95" s="496"/>
      <c r="OZU95" s="495"/>
      <c r="OZV95" s="496"/>
      <c r="OZW95" s="496"/>
      <c r="OZX95" s="496"/>
      <c r="OZY95" s="496"/>
      <c r="OZZ95" s="496"/>
      <c r="PAA95" s="496"/>
      <c r="PAB95" s="495"/>
      <c r="PAC95" s="496"/>
      <c r="PAD95" s="496"/>
      <c r="PAE95" s="496"/>
      <c r="PAF95" s="496"/>
      <c r="PAG95" s="496"/>
      <c r="PAH95" s="496"/>
      <c r="PAI95" s="495"/>
      <c r="PAJ95" s="496"/>
      <c r="PAK95" s="496"/>
      <c r="PAL95" s="496"/>
      <c r="PAM95" s="496"/>
      <c r="PAN95" s="496"/>
      <c r="PAO95" s="496"/>
      <c r="PAP95" s="495"/>
      <c r="PAQ95" s="496"/>
      <c r="PAR95" s="496"/>
      <c r="PAS95" s="496"/>
      <c r="PAT95" s="496"/>
      <c r="PAU95" s="496"/>
      <c r="PAV95" s="496"/>
      <c r="PAW95" s="495"/>
      <c r="PAX95" s="496"/>
      <c r="PAY95" s="496"/>
      <c r="PAZ95" s="496"/>
      <c r="PBA95" s="496"/>
      <c r="PBB95" s="496"/>
      <c r="PBC95" s="496"/>
      <c r="PBD95" s="495"/>
      <c r="PBE95" s="496"/>
      <c r="PBF95" s="496"/>
      <c r="PBG95" s="496"/>
      <c r="PBH95" s="496"/>
      <c r="PBI95" s="496"/>
      <c r="PBJ95" s="496"/>
      <c r="PBK95" s="495"/>
      <c r="PBL95" s="496"/>
      <c r="PBM95" s="496"/>
      <c r="PBN95" s="496"/>
      <c r="PBO95" s="496"/>
      <c r="PBP95" s="496"/>
      <c r="PBQ95" s="496"/>
      <c r="PBR95" s="495"/>
      <c r="PBS95" s="496"/>
      <c r="PBT95" s="496"/>
      <c r="PBU95" s="496"/>
      <c r="PBV95" s="496"/>
      <c r="PBW95" s="496"/>
      <c r="PBX95" s="496"/>
      <c r="PBY95" s="495"/>
      <c r="PBZ95" s="496"/>
      <c r="PCA95" s="496"/>
      <c r="PCB95" s="496"/>
      <c r="PCC95" s="496"/>
      <c r="PCD95" s="496"/>
      <c r="PCE95" s="496"/>
      <c r="PCF95" s="495"/>
      <c r="PCG95" s="496"/>
      <c r="PCH95" s="496"/>
      <c r="PCI95" s="496"/>
      <c r="PCJ95" s="496"/>
      <c r="PCK95" s="496"/>
      <c r="PCL95" s="496"/>
      <c r="PCM95" s="495"/>
      <c r="PCN95" s="496"/>
      <c r="PCO95" s="496"/>
      <c r="PCP95" s="496"/>
      <c r="PCQ95" s="496"/>
      <c r="PCR95" s="496"/>
      <c r="PCS95" s="496"/>
      <c r="PCT95" s="495"/>
      <c r="PCU95" s="496"/>
      <c r="PCV95" s="496"/>
      <c r="PCW95" s="496"/>
      <c r="PCX95" s="496"/>
      <c r="PCY95" s="496"/>
      <c r="PCZ95" s="496"/>
      <c r="PDA95" s="495"/>
      <c r="PDB95" s="496"/>
      <c r="PDC95" s="496"/>
      <c r="PDD95" s="496"/>
      <c r="PDE95" s="496"/>
      <c r="PDF95" s="496"/>
      <c r="PDG95" s="496"/>
      <c r="PDH95" s="495"/>
      <c r="PDI95" s="496"/>
      <c r="PDJ95" s="496"/>
      <c r="PDK95" s="496"/>
      <c r="PDL95" s="496"/>
      <c r="PDM95" s="496"/>
      <c r="PDN95" s="496"/>
      <c r="PDO95" s="495"/>
      <c r="PDP95" s="496"/>
      <c r="PDQ95" s="496"/>
      <c r="PDR95" s="496"/>
      <c r="PDS95" s="496"/>
      <c r="PDT95" s="496"/>
      <c r="PDU95" s="496"/>
      <c r="PDV95" s="495"/>
      <c r="PDW95" s="496"/>
      <c r="PDX95" s="496"/>
      <c r="PDY95" s="496"/>
      <c r="PDZ95" s="496"/>
      <c r="PEA95" s="496"/>
      <c r="PEB95" s="496"/>
      <c r="PEC95" s="495"/>
      <c r="PED95" s="496"/>
      <c r="PEE95" s="496"/>
      <c r="PEF95" s="496"/>
      <c r="PEG95" s="496"/>
      <c r="PEH95" s="496"/>
      <c r="PEI95" s="496"/>
      <c r="PEJ95" s="495"/>
      <c r="PEK95" s="496"/>
      <c r="PEL95" s="496"/>
      <c r="PEM95" s="496"/>
      <c r="PEN95" s="496"/>
      <c r="PEO95" s="496"/>
      <c r="PEP95" s="496"/>
      <c r="PEQ95" s="495"/>
      <c r="PER95" s="496"/>
      <c r="PES95" s="496"/>
      <c r="PET95" s="496"/>
      <c r="PEU95" s="496"/>
      <c r="PEV95" s="496"/>
      <c r="PEW95" s="496"/>
      <c r="PEX95" s="495"/>
      <c r="PEY95" s="496"/>
      <c r="PEZ95" s="496"/>
      <c r="PFA95" s="496"/>
      <c r="PFB95" s="496"/>
      <c r="PFC95" s="496"/>
      <c r="PFD95" s="496"/>
      <c r="PFE95" s="495"/>
      <c r="PFF95" s="496"/>
      <c r="PFG95" s="496"/>
      <c r="PFH95" s="496"/>
      <c r="PFI95" s="496"/>
      <c r="PFJ95" s="496"/>
      <c r="PFK95" s="496"/>
      <c r="PFL95" s="495"/>
      <c r="PFM95" s="496"/>
      <c r="PFN95" s="496"/>
      <c r="PFO95" s="496"/>
      <c r="PFP95" s="496"/>
      <c r="PFQ95" s="496"/>
      <c r="PFR95" s="496"/>
      <c r="PFS95" s="495"/>
      <c r="PFT95" s="496"/>
      <c r="PFU95" s="496"/>
      <c r="PFV95" s="496"/>
      <c r="PFW95" s="496"/>
      <c r="PFX95" s="496"/>
      <c r="PFY95" s="496"/>
      <c r="PFZ95" s="495"/>
      <c r="PGA95" s="496"/>
      <c r="PGB95" s="496"/>
      <c r="PGC95" s="496"/>
      <c r="PGD95" s="496"/>
      <c r="PGE95" s="496"/>
      <c r="PGF95" s="496"/>
      <c r="PGG95" s="495"/>
      <c r="PGH95" s="496"/>
      <c r="PGI95" s="496"/>
      <c r="PGJ95" s="496"/>
      <c r="PGK95" s="496"/>
      <c r="PGL95" s="496"/>
      <c r="PGM95" s="496"/>
      <c r="PGN95" s="495"/>
      <c r="PGO95" s="496"/>
      <c r="PGP95" s="496"/>
      <c r="PGQ95" s="496"/>
      <c r="PGR95" s="496"/>
      <c r="PGS95" s="496"/>
      <c r="PGT95" s="496"/>
      <c r="PGU95" s="495"/>
      <c r="PGV95" s="496"/>
      <c r="PGW95" s="496"/>
      <c r="PGX95" s="496"/>
      <c r="PGY95" s="496"/>
      <c r="PGZ95" s="496"/>
      <c r="PHA95" s="496"/>
      <c r="PHB95" s="495"/>
      <c r="PHC95" s="496"/>
      <c r="PHD95" s="496"/>
      <c r="PHE95" s="496"/>
      <c r="PHF95" s="496"/>
      <c r="PHG95" s="496"/>
      <c r="PHH95" s="496"/>
      <c r="PHI95" s="495"/>
      <c r="PHJ95" s="496"/>
      <c r="PHK95" s="496"/>
      <c r="PHL95" s="496"/>
      <c r="PHM95" s="496"/>
      <c r="PHN95" s="496"/>
      <c r="PHO95" s="496"/>
      <c r="PHP95" s="495"/>
      <c r="PHQ95" s="496"/>
      <c r="PHR95" s="496"/>
      <c r="PHS95" s="496"/>
      <c r="PHT95" s="496"/>
      <c r="PHU95" s="496"/>
      <c r="PHV95" s="496"/>
      <c r="PHW95" s="495"/>
      <c r="PHX95" s="496"/>
      <c r="PHY95" s="496"/>
      <c r="PHZ95" s="496"/>
      <c r="PIA95" s="496"/>
      <c r="PIB95" s="496"/>
      <c r="PIC95" s="496"/>
      <c r="PID95" s="495"/>
      <c r="PIE95" s="496"/>
      <c r="PIF95" s="496"/>
      <c r="PIG95" s="496"/>
      <c r="PIH95" s="496"/>
      <c r="PII95" s="496"/>
      <c r="PIJ95" s="496"/>
      <c r="PIK95" s="495"/>
      <c r="PIL95" s="496"/>
      <c r="PIM95" s="496"/>
      <c r="PIN95" s="496"/>
      <c r="PIO95" s="496"/>
      <c r="PIP95" s="496"/>
      <c r="PIQ95" s="496"/>
      <c r="PIR95" s="495"/>
      <c r="PIS95" s="496"/>
      <c r="PIT95" s="496"/>
      <c r="PIU95" s="496"/>
      <c r="PIV95" s="496"/>
      <c r="PIW95" s="496"/>
      <c r="PIX95" s="496"/>
      <c r="PIY95" s="495"/>
      <c r="PIZ95" s="496"/>
      <c r="PJA95" s="496"/>
      <c r="PJB95" s="496"/>
      <c r="PJC95" s="496"/>
      <c r="PJD95" s="496"/>
      <c r="PJE95" s="496"/>
      <c r="PJF95" s="495"/>
      <c r="PJG95" s="496"/>
      <c r="PJH95" s="496"/>
      <c r="PJI95" s="496"/>
      <c r="PJJ95" s="496"/>
      <c r="PJK95" s="496"/>
      <c r="PJL95" s="496"/>
      <c r="PJM95" s="495"/>
      <c r="PJN95" s="496"/>
      <c r="PJO95" s="496"/>
      <c r="PJP95" s="496"/>
      <c r="PJQ95" s="496"/>
      <c r="PJR95" s="496"/>
      <c r="PJS95" s="496"/>
      <c r="PJT95" s="495"/>
      <c r="PJU95" s="496"/>
      <c r="PJV95" s="496"/>
      <c r="PJW95" s="496"/>
      <c r="PJX95" s="496"/>
      <c r="PJY95" s="496"/>
      <c r="PJZ95" s="496"/>
      <c r="PKA95" s="495"/>
      <c r="PKB95" s="496"/>
      <c r="PKC95" s="496"/>
      <c r="PKD95" s="496"/>
      <c r="PKE95" s="496"/>
      <c r="PKF95" s="496"/>
      <c r="PKG95" s="496"/>
      <c r="PKH95" s="495"/>
      <c r="PKI95" s="496"/>
      <c r="PKJ95" s="496"/>
      <c r="PKK95" s="496"/>
      <c r="PKL95" s="496"/>
      <c r="PKM95" s="496"/>
      <c r="PKN95" s="496"/>
      <c r="PKO95" s="495"/>
      <c r="PKP95" s="496"/>
      <c r="PKQ95" s="496"/>
      <c r="PKR95" s="496"/>
      <c r="PKS95" s="496"/>
      <c r="PKT95" s="496"/>
      <c r="PKU95" s="496"/>
      <c r="PKV95" s="495"/>
      <c r="PKW95" s="496"/>
      <c r="PKX95" s="496"/>
      <c r="PKY95" s="496"/>
      <c r="PKZ95" s="496"/>
      <c r="PLA95" s="496"/>
      <c r="PLB95" s="496"/>
      <c r="PLC95" s="495"/>
      <c r="PLD95" s="496"/>
      <c r="PLE95" s="496"/>
      <c r="PLF95" s="496"/>
      <c r="PLG95" s="496"/>
      <c r="PLH95" s="496"/>
      <c r="PLI95" s="496"/>
      <c r="PLJ95" s="495"/>
      <c r="PLK95" s="496"/>
      <c r="PLL95" s="496"/>
      <c r="PLM95" s="496"/>
      <c r="PLN95" s="496"/>
      <c r="PLO95" s="496"/>
      <c r="PLP95" s="496"/>
      <c r="PLQ95" s="495"/>
      <c r="PLR95" s="496"/>
      <c r="PLS95" s="496"/>
      <c r="PLT95" s="496"/>
      <c r="PLU95" s="496"/>
      <c r="PLV95" s="496"/>
      <c r="PLW95" s="496"/>
      <c r="PLX95" s="495"/>
      <c r="PLY95" s="496"/>
      <c r="PLZ95" s="496"/>
      <c r="PMA95" s="496"/>
      <c r="PMB95" s="496"/>
      <c r="PMC95" s="496"/>
      <c r="PMD95" s="496"/>
      <c r="PME95" s="495"/>
      <c r="PMF95" s="496"/>
      <c r="PMG95" s="496"/>
      <c r="PMH95" s="496"/>
      <c r="PMI95" s="496"/>
      <c r="PMJ95" s="496"/>
      <c r="PMK95" s="496"/>
      <c r="PML95" s="495"/>
      <c r="PMM95" s="496"/>
      <c r="PMN95" s="496"/>
      <c r="PMO95" s="496"/>
      <c r="PMP95" s="496"/>
      <c r="PMQ95" s="496"/>
      <c r="PMR95" s="496"/>
      <c r="PMS95" s="495"/>
      <c r="PMT95" s="496"/>
      <c r="PMU95" s="496"/>
      <c r="PMV95" s="496"/>
      <c r="PMW95" s="496"/>
      <c r="PMX95" s="496"/>
      <c r="PMY95" s="496"/>
      <c r="PMZ95" s="495"/>
      <c r="PNA95" s="496"/>
      <c r="PNB95" s="496"/>
      <c r="PNC95" s="496"/>
      <c r="PND95" s="496"/>
      <c r="PNE95" s="496"/>
      <c r="PNF95" s="496"/>
      <c r="PNG95" s="495"/>
      <c r="PNH95" s="496"/>
      <c r="PNI95" s="496"/>
      <c r="PNJ95" s="496"/>
      <c r="PNK95" s="496"/>
      <c r="PNL95" s="496"/>
      <c r="PNM95" s="496"/>
      <c r="PNN95" s="495"/>
      <c r="PNO95" s="496"/>
      <c r="PNP95" s="496"/>
      <c r="PNQ95" s="496"/>
      <c r="PNR95" s="496"/>
      <c r="PNS95" s="496"/>
      <c r="PNT95" s="496"/>
      <c r="PNU95" s="495"/>
      <c r="PNV95" s="496"/>
      <c r="PNW95" s="496"/>
      <c r="PNX95" s="496"/>
      <c r="PNY95" s="496"/>
      <c r="PNZ95" s="496"/>
      <c r="POA95" s="496"/>
      <c r="POB95" s="495"/>
      <c r="POC95" s="496"/>
      <c r="POD95" s="496"/>
      <c r="POE95" s="496"/>
      <c r="POF95" s="496"/>
      <c r="POG95" s="496"/>
      <c r="POH95" s="496"/>
      <c r="POI95" s="495"/>
      <c r="POJ95" s="496"/>
      <c r="POK95" s="496"/>
      <c r="POL95" s="496"/>
      <c r="POM95" s="496"/>
      <c r="PON95" s="496"/>
      <c r="POO95" s="496"/>
      <c r="POP95" s="495"/>
      <c r="POQ95" s="496"/>
      <c r="POR95" s="496"/>
      <c r="POS95" s="496"/>
      <c r="POT95" s="496"/>
      <c r="POU95" s="496"/>
      <c r="POV95" s="496"/>
      <c r="POW95" s="495"/>
      <c r="POX95" s="496"/>
      <c r="POY95" s="496"/>
      <c r="POZ95" s="496"/>
      <c r="PPA95" s="496"/>
      <c r="PPB95" s="496"/>
      <c r="PPC95" s="496"/>
      <c r="PPD95" s="495"/>
      <c r="PPE95" s="496"/>
      <c r="PPF95" s="496"/>
      <c r="PPG95" s="496"/>
      <c r="PPH95" s="496"/>
      <c r="PPI95" s="496"/>
      <c r="PPJ95" s="496"/>
      <c r="PPK95" s="495"/>
      <c r="PPL95" s="496"/>
      <c r="PPM95" s="496"/>
      <c r="PPN95" s="496"/>
      <c r="PPO95" s="496"/>
      <c r="PPP95" s="496"/>
      <c r="PPQ95" s="496"/>
      <c r="PPR95" s="495"/>
      <c r="PPS95" s="496"/>
      <c r="PPT95" s="496"/>
      <c r="PPU95" s="496"/>
      <c r="PPV95" s="496"/>
      <c r="PPW95" s="496"/>
      <c r="PPX95" s="496"/>
      <c r="PPY95" s="495"/>
      <c r="PPZ95" s="496"/>
      <c r="PQA95" s="496"/>
      <c r="PQB95" s="496"/>
      <c r="PQC95" s="496"/>
      <c r="PQD95" s="496"/>
      <c r="PQE95" s="496"/>
      <c r="PQF95" s="495"/>
      <c r="PQG95" s="496"/>
      <c r="PQH95" s="496"/>
      <c r="PQI95" s="496"/>
      <c r="PQJ95" s="496"/>
      <c r="PQK95" s="496"/>
      <c r="PQL95" s="496"/>
      <c r="PQM95" s="495"/>
      <c r="PQN95" s="496"/>
      <c r="PQO95" s="496"/>
      <c r="PQP95" s="496"/>
      <c r="PQQ95" s="496"/>
      <c r="PQR95" s="496"/>
      <c r="PQS95" s="496"/>
      <c r="PQT95" s="495"/>
      <c r="PQU95" s="496"/>
      <c r="PQV95" s="496"/>
      <c r="PQW95" s="496"/>
      <c r="PQX95" s="496"/>
      <c r="PQY95" s="496"/>
      <c r="PQZ95" s="496"/>
      <c r="PRA95" s="495"/>
      <c r="PRB95" s="496"/>
      <c r="PRC95" s="496"/>
      <c r="PRD95" s="496"/>
      <c r="PRE95" s="496"/>
      <c r="PRF95" s="496"/>
      <c r="PRG95" s="496"/>
      <c r="PRH95" s="495"/>
      <c r="PRI95" s="496"/>
      <c r="PRJ95" s="496"/>
      <c r="PRK95" s="496"/>
      <c r="PRL95" s="496"/>
      <c r="PRM95" s="496"/>
      <c r="PRN95" s="496"/>
      <c r="PRO95" s="495"/>
      <c r="PRP95" s="496"/>
      <c r="PRQ95" s="496"/>
      <c r="PRR95" s="496"/>
      <c r="PRS95" s="496"/>
      <c r="PRT95" s="496"/>
      <c r="PRU95" s="496"/>
      <c r="PRV95" s="495"/>
      <c r="PRW95" s="496"/>
      <c r="PRX95" s="496"/>
      <c r="PRY95" s="496"/>
      <c r="PRZ95" s="496"/>
      <c r="PSA95" s="496"/>
      <c r="PSB95" s="496"/>
      <c r="PSC95" s="495"/>
      <c r="PSD95" s="496"/>
      <c r="PSE95" s="496"/>
      <c r="PSF95" s="496"/>
      <c r="PSG95" s="496"/>
      <c r="PSH95" s="496"/>
      <c r="PSI95" s="496"/>
      <c r="PSJ95" s="495"/>
      <c r="PSK95" s="496"/>
      <c r="PSL95" s="496"/>
      <c r="PSM95" s="496"/>
      <c r="PSN95" s="496"/>
      <c r="PSO95" s="496"/>
      <c r="PSP95" s="496"/>
      <c r="PSQ95" s="495"/>
      <c r="PSR95" s="496"/>
      <c r="PSS95" s="496"/>
      <c r="PST95" s="496"/>
      <c r="PSU95" s="496"/>
      <c r="PSV95" s="496"/>
      <c r="PSW95" s="496"/>
      <c r="PSX95" s="495"/>
      <c r="PSY95" s="496"/>
      <c r="PSZ95" s="496"/>
      <c r="PTA95" s="496"/>
      <c r="PTB95" s="496"/>
      <c r="PTC95" s="496"/>
      <c r="PTD95" s="496"/>
      <c r="PTE95" s="495"/>
      <c r="PTF95" s="496"/>
      <c r="PTG95" s="496"/>
      <c r="PTH95" s="496"/>
      <c r="PTI95" s="496"/>
      <c r="PTJ95" s="496"/>
      <c r="PTK95" s="496"/>
      <c r="PTL95" s="495"/>
      <c r="PTM95" s="496"/>
      <c r="PTN95" s="496"/>
      <c r="PTO95" s="496"/>
      <c r="PTP95" s="496"/>
      <c r="PTQ95" s="496"/>
      <c r="PTR95" s="496"/>
      <c r="PTS95" s="495"/>
      <c r="PTT95" s="496"/>
      <c r="PTU95" s="496"/>
      <c r="PTV95" s="496"/>
      <c r="PTW95" s="496"/>
      <c r="PTX95" s="496"/>
      <c r="PTY95" s="496"/>
      <c r="PTZ95" s="495"/>
      <c r="PUA95" s="496"/>
      <c r="PUB95" s="496"/>
      <c r="PUC95" s="496"/>
      <c r="PUD95" s="496"/>
      <c r="PUE95" s="496"/>
      <c r="PUF95" s="496"/>
      <c r="PUG95" s="495"/>
      <c r="PUH95" s="496"/>
      <c r="PUI95" s="496"/>
      <c r="PUJ95" s="496"/>
      <c r="PUK95" s="496"/>
      <c r="PUL95" s="496"/>
      <c r="PUM95" s="496"/>
      <c r="PUN95" s="495"/>
      <c r="PUO95" s="496"/>
      <c r="PUP95" s="496"/>
      <c r="PUQ95" s="496"/>
      <c r="PUR95" s="496"/>
      <c r="PUS95" s="496"/>
      <c r="PUT95" s="496"/>
      <c r="PUU95" s="495"/>
      <c r="PUV95" s="496"/>
      <c r="PUW95" s="496"/>
      <c r="PUX95" s="496"/>
      <c r="PUY95" s="496"/>
      <c r="PUZ95" s="496"/>
      <c r="PVA95" s="496"/>
      <c r="PVB95" s="495"/>
      <c r="PVC95" s="496"/>
      <c r="PVD95" s="496"/>
      <c r="PVE95" s="496"/>
      <c r="PVF95" s="496"/>
      <c r="PVG95" s="496"/>
      <c r="PVH95" s="496"/>
      <c r="PVI95" s="495"/>
      <c r="PVJ95" s="496"/>
      <c r="PVK95" s="496"/>
      <c r="PVL95" s="496"/>
      <c r="PVM95" s="496"/>
      <c r="PVN95" s="496"/>
      <c r="PVO95" s="496"/>
      <c r="PVP95" s="495"/>
      <c r="PVQ95" s="496"/>
      <c r="PVR95" s="496"/>
      <c r="PVS95" s="496"/>
      <c r="PVT95" s="496"/>
      <c r="PVU95" s="496"/>
      <c r="PVV95" s="496"/>
      <c r="PVW95" s="495"/>
      <c r="PVX95" s="496"/>
      <c r="PVY95" s="496"/>
      <c r="PVZ95" s="496"/>
      <c r="PWA95" s="496"/>
      <c r="PWB95" s="496"/>
      <c r="PWC95" s="496"/>
      <c r="PWD95" s="495"/>
      <c r="PWE95" s="496"/>
      <c r="PWF95" s="496"/>
      <c r="PWG95" s="496"/>
      <c r="PWH95" s="496"/>
      <c r="PWI95" s="496"/>
      <c r="PWJ95" s="496"/>
      <c r="PWK95" s="495"/>
      <c r="PWL95" s="496"/>
      <c r="PWM95" s="496"/>
      <c r="PWN95" s="496"/>
      <c r="PWO95" s="496"/>
      <c r="PWP95" s="496"/>
      <c r="PWQ95" s="496"/>
      <c r="PWR95" s="495"/>
      <c r="PWS95" s="496"/>
      <c r="PWT95" s="496"/>
      <c r="PWU95" s="496"/>
      <c r="PWV95" s="496"/>
      <c r="PWW95" s="496"/>
      <c r="PWX95" s="496"/>
      <c r="PWY95" s="495"/>
      <c r="PWZ95" s="496"/>
      <c r="PXA95" s="496"/>
      <c r="PXB95" s="496"/>
      <c r="PXC95" s="496"/>
      <c r="PXD95" s="496"/>
      <c r="PXE95" s="496"/>
      <c r="PXF95" s="495"/>
      <c r="PXG95" s="496"/>
      <c r="PXH95" s="496"/>
      <c r="PXI95" s="496"/>
      <c r="PXJ95" s="496"/>
      <c r="PXK95" s="496"/>
      <c r="PXL95" s="496"/>
      <c r="PXM95" s="495"/>
      <c r="PXN95" s="496"/>
      <c r="PXO95" s="496"/>
      <c r="PXP95" s="496"/>
      <c r="PXQ95" s="496"/>
      <c r="PXR95" s="496"/>
      <c r="PXS95" s="496"/>
      <c r="PXT95" s="495"/>
      <c r="PXU95" s="496"/>
      <c r="PXV95" s="496"/>
      <c r="PXW95" s="496"/>
      <c r="PXX95" s="496"/>
      <c r="PXY95" s="496"/>
      <c r="PXZ95" s="496"/>
      <c r="PYA95" s="495"/>
      <c r="PYB95" s="496"/>
      <c r="PYC95" s="496"/>
      <c r="PYD95" s="496"/>
      <c r="PYE95" s="496"/>
      <c r="PYF95" s="496"/>
      <c r="PYG95" s="496"/>
      <c r="PYH95" s="495"/>
      <c r="PYI95" s="496"/>
      <c r="PYJ95" s="496"/>
      <c r="PYK95" s="496"/>
      <c r="PYL95" s="496"/>
      <c r="PYM95" s="496"/>
      <c r="PYN95" s="496"/>
      <c r="PYO95" s="495"/>
      <c r="PYP95" s="496"/>
      <c r="PYQ95" s="496"/>
      <c r="PYR95" s="496"/>
      <c r="PYS95" s="496"/>
      <c r="PYT95" s="496"/>
      <c r="PYU95" s="496"/>
      <c r="PYV95" s="495"/>
      <c r="PYW95" s="496"/>
      <c r="PYX95" s="496"/>
      <c r="PYY95" s="496"/>
      <c r="PYZ95" s="496"/>
      <c r="PZA95" s="496"/>
      <c r="PZB95" s="496"/>
      <c r="PZC95" s="495"/>
      <c r="PZD95" s="496"/>
      <c r="PZE95" s="496"/>
      <c r="PZF95" s="496"/>
      <c r="PZG95" s="496"/>
      <c r="PZH95" s="496"/>
      <c r="PZI95" s="496"/>
      <c r="PZJ95" s="495"/>
      <c r="PZK95" s="496"/>
      <c r="PZL95" s="496"/>
      <c r="PZM95" s="496"/>
      <c r="PZN95" s="496"/>
      <c r="PZO95" s="496"/>
      <c r="PZP95" s="496"/>
      <c r="PZQ95" s="495"/>
      <c r="PZR95" s="496"/>
      <c r="PZS95" s="496"/>
      <c r="PZT95" s="496"/>
      <c r="PZU95" s="496"/>
      <c r="PZV95" s="496"/>
      <c r="PZW95" s="496"/>
      <c r="PZX95" s="495"/>
      <c r="PZY95" s="496"/>
      <c r="PZZ95" s="496"/>
      <c r="QAA95" s="496"/>
      <c r="QAB95" s="496"/>
      <c r="QAC95" s="496"/>
      <c r="QAD95" s="496"/>
      <c r="QAE95" s="495"/>
      <c r="QAF95" s="496"/>
      <c r="QAG95" s="496"/>
      <c r="QAH95" s="496"/>
      <c r="QAI95" s="496"/>
      <c r="QAJ95" s="496"/>
      <c r="QAK95" s="496"/>
      <c r="QAL95" s="495"/>
      <c r="QAM95" s="496"/>
      <c r="QAN95" s="496"/>
      <c r="QAO95" s="496"/>
      <c r="QAP95" s="496"/>
      <c r="QAQ95" s="496"/>
      <c r="QAR95" s="496"/>
      <c r="QAS95" s="495"/>
      <c r="QAT95" s="496"/>
      <c r="QAU95" s="496"/>
      <c r="QAV95" s="496"/>
      <c r="QAW95" s="496"/>
      <c r="QAX95" s="496"/>
      <c r="QAY95" s="496"/>
      <c r="QAZ95" s="495"/>
      <c r="QBA95" s="496"/>
      <c r="QBB95" s="496"/>
      <c r="QBC95" s="496"/>
      <c r="QBD95" s="496"/>
      <c r="QBE95" s="496"/>
      <c r="QBF95" s="496"/>
      <c r="QBG95" s="495"/>
      <c r="QBH95" s="496"/>
      <c r="QBI95" s="496"/>
      <c r="QBJ95" s="496"/>
      <c r="QBK95" s="496"/>
      <c r="QBL95" s="496"/>
      <c r="QBM95" s="496"/>
      <c r="QBN95" s="495"/>
      <c r="QBO95" s="496"/>
      <c r="QBP95" s="496"/>
      <c r="QBQ95" s="496"/>
      <c r="QBR95" s="496"/>
      <c r="QBS95" s="496"/>
      <c r="QBT95" s="496"/>
      <c r="QBU95" s="495"/>
      <c r="QBV95" s="496"/>
      <c r="QBW95" s="496"/>
      <c r="QBX95" s="496"/>
      <c r="QBY95" s="496"/>
      <c r="QBZ95" s="496"/>
      <c r="QCA95" s="496"/>
      <c r="QCB95" s="495"/>
      <c r="QCC95" s="496"/>
      <c r="QCD95" s="496"/>
      <c r="QCE95" s="496"/>
      <c r="QCF95" s="496"/>
      <c r="QCG95" s="496"/>
      <c r="QCH95" s="496"/>
      <c r="QCI95" s="495"/>
      <c r="QCJ95" s="496"/>
      <c r="QCK95" s="496"/>
      <c r="QCL95" s="496"/>
      <c r="QCM95" s="496"/>
      <c r="QCN95" s="496"/>
      <c r="QCO95" s="496"/>
      <c r="QCP95" s="495"/>
      <c r="QCQ95" s="496"/>
      <c r="QCR95" s="496"/>
      <c r="QCS95" s="496"/>
      <c r="QCT95" s="496"/>
      <c r="QCU95" s="496"/>
      <c r="QCV95" s="496"/>
      <c r="QCW95" s="495"/>
      <c r="QCX95" s="496"/>
      <c r="QCY95" s="496"/>
      <c r="QCZ95" s="496"/>
      <c r="QDA95" s="496"/>
      <c r="QDB95" s="496"/>
      <c r="QDC95" s="496"/>
      <c r="QDD95" s="495"/>
      <c r="QDE95" s="496"/>
      <c r="QDF95" s="496"/>
      <c r="QDG95" s="496"/>
      <c r="QDH95" s="496"/>
      <c r="QDI95" s="496"/>
      <c r="QDJ95" s="496"/>
      <c r="QDK95" s="495"/>
      <c r="QDL95" s="496"/>
      <c r="QDM95" s="496"/>
      <c r="QDN95" s="496"/>
      <c r="QDO95" s="496"/>
      <c r="QDP95" s="496"/>
      <c r="QDQ95" s="496"/>
      <c r="QDR95" s="495"/>
      <c r="QDS95" s="496"/>
      <c r="QDT95" s="496"/>
      <c r="QDU95" s="496"/>
      <c r="QDV95" s="496"/>
      <c r="QDW95" s="496"/>
      <c r="QDX95" s="496"/>
      <c r="QDY95" s="495"/>
      <c r="QDZ95" s="496"/>
      <c r="QEA95" s="496"/>
      <c r="QEB95" s="496"/>
      <c r="QEC95" s="496"/>
      <c r="QED95" s="496"/>
      <c r="QEE95" s="496"/>
      <c r="QEF95" s="495"/>
      <c r="QEG95" s="496"/>
      <c r="QEH95" s="496"/>
      <c r="QEI95" s="496"/>
      <c r="QEJ95" s="496"/>
      <c r="QEK95" s="496"/>
      <c r="QEL95" s="496"/>
      <c r="QEM95" s="495"/>
      <c r="QEN95" s="496"/>
      <c r="QEO95" s="496"/>
      <c r="QEP95" s="496"/>
      <c r="QEQ95" s="496"/>
      <c r="QER95" s="496"/>
      <c r="QES95" s="496"/>
      <c r="QET95" s="495"/>
      <c r="QEU95" s="496"/>
      <c r="QEV95" s="496"/>
      <c r="QEW95" s="496"/>
      <c r="QEX95" s="496"/>
      <c r="QEY95" s="496"/>
      <c r="QEZ95" s="496"/>
      <c r="QFA95" s="495"/>
      <c r="QFB95" s="496"/>
      <c r="QFC95" s="496"/>
      <c r="QFD95" s="496"/>
      <c r="QFE95" s="496"/>
      <c r="QFF95" s="496"/>
      <c r="QFG95" s="496"/>
      <c r="QFH95" s="495"/>
      <c r="QFI95" s="496"/>
      <c r="QFJ95" s="496"/>
      <c r="QFK95" s="496"/>
      <c r="QFL95" s="496"/>
      <c r="QFM95" s="496"/>
      <c r="QFN95" s="496"/>
      <c r="QFO95" s="495"/>
      <c r="QFP95" s="496"/>
      <c r="QFQ95" s="496"/>
      <c r="QFR95" s="496"/>
      <c r="QFS95" s="496"/>
      <c r="QFT95" s="496"/>
      <c r="QFU95" s="496"/>
      <c r="QFV95" s="495"/>
      <c r="QFW95" s="496"/>
      <c r="QFX95" s="496"/>
      <c r="QFY95" s="496"/>
      <c r="QFZ95" s="496"/>
      <c r="QGA95" s="496"/>
      <c r="QGB95" s="496"/>
      <c r="QGC95" s="495"/>
      <c r="QGD95" s="496"/>
      <c r="QGE95" s="496"/>
      <c r="QGF95" s="496"/>
      <c r="QGG95" s="496"/>
      <c r="QGH95" s="496"/>
      <c r="QGI95" s="496"/>
      <c r="QGJ95" s="495"/>
      <c r="QGK95" s="496"/>
      <c r="QGL95" s="496"/>
      <c r="QGM95" s="496"/>
      <c r="QGN95" s="496"/>
      <c r="QGO95" s="496"/>
      <c r="QGP95" s="496"/>
      <c r="QGQ95" s="495"/>
      <c r="QGR95" s="496"/>
      <c r="QGS95" s="496"/>
      <c r="QGT95" s="496"/>
      <c r="QGU95" s="496"/>
      <c r="QGV95" s="496"/>
      <c r="QGW95" s="496"/>
      <c r="QGX95" s="495"/>
      <c r="QGY95" s="496"/>
      <c r="QGZ95" s="496"/>
      <c r="QHA95" s="496"/>
      <c r="QHB95" s="496"/>
      <c r="QHC95" s="496"/>
      <c r="QHD95" s="496"/>
      <c r="QHE95" s="495"/>
      <c r="QHF95" s="496"/>
      <c r="QHG95" s="496"/>
      <c r="QHH95" s="496"/>
      <c r="QHI95" s="496"/>
      <c r="QHJ95" s="496"/>
      <c r="QHK95" s="496"/>
      <c r="QHL95" s="495"/>
      <c r="QHM95" s="496"/>
      <c r="QHN95" s="496"/>
      <c r="QHO95" s="496"/>
      <c r="QHP95" s="496"/>
      <c r="QHQ95" s="496"/>
      <c r="QHR95" s="496"/>
      <c r="QHS95" s="495"/>
      <c r="QHT95" s="496"/>
      <c r="QHU95" s="496"/>
      <c r="QHV95" s="496"/>
      <c r="QHW95" s="496"/>
      <c r="QHX95" s="496"/>
      <c r="QHY95" s="496"/>
      <c r="QHZ95" s="495"/>
      <c r="QIA95" s="496"/>
      <c r="QIB95" s="496"/>
      <c r="QIC95" s="496"/>
      <c r="QID95" s="496"/>
      <c r="QIE95" s="496"/>
      <c r="QIF95" s="496"/>
      <c r="QIG95" s="495"/>
      <c r="QIH95" s="496"/>
      <c r="QII95" s="496"/>
      <c r="QIJ95" s="496"/>
      <c r="QIK95" s="496"/>
      <c r="QIL95" s="496"/>
      <c r="QIM95" s="496"/>
      <c r="QIN95" s="495"/>
      <c r="QIO95" s="496"/>
      <c r="QIP95" s="496"/>
      <c r="QIQ95" s="496"/>
      <c r="QIR95" s="496"/>
      <c r="QIS95" s="496"/>
      <c r="QIT95" s="496"/>
      <c r="QIU95" s="495"/>
      <c r="QIV95" s="496"/>
      <c r="QIW95" s="496"/>
      <c r="QIX95" s="496"/>
      <c r="QIY95" s="496"/>
      <c r="QIZ95" s="496"/>
      <c r="QJA95" s="496"/>
      <c r="QJB95" s="495"/>
      <c r="QJC95" s="496"/>
      <c r="QJD95" s="496"/>
      <c r="QJE95" s="496"/>
      <c r="QJF95" s="496"/>
      <c r="QJG95" s="496"/>
      <c r="QJH95" s="496"/>
      <c r="QJI95" s="495"/>
      <c r="QJJ95" s="496"/>
      <c r="QJK95" s="496"/>
      <c r="QJL95" s="496"/>
      <c r="QJM95" s="496"/>
      <c r="QJN95" s="496"/>
      <c r="QJO95" s="496"/>
      <c r="QJP95" s="495"/>
      <c r="QJQ95" s="496"/>
      <c r="QJR95" s="496"/>
      <c r="QJS95" s="496"/>
      <c r="QJT95" s="496"/>
      <c r="QJU95" s="496"/>
      <c r="QJV95" s="496"/>
      <c r="QJW95" s="495"/>
      <c r="QJX95" s="496"/>
      <c r="QJY95" s="496"/>
      <c r="QJZ95" s="496"/>
      <c r="QKA95" s="496"/>
      <c r="QKB95" s="496"/>
      <c r="QKC95" s="496"/>
      <c r="QKD95" s="495"/>
      <c r="QKE95" s="496"/>
      <c r="QKF95" s="496"/>
      <c r="QKG95" s="496"/>
      <c r="QKH95" s="496"/>
      <c r="QKI95" s="496"/>
      <c r="QKJ95" s="496"/>
      <c r="QKK95" s="495"/>
      <c r="QKL95" s="496"/>
      <c r="QKM95" s="496"/>
      <c r="QKN95" s="496"/>
      <c r="QKO95" s="496"/>
      <c r="QKP95" s="496"/>
      <c r="QKQ95" s="496"/>
      <c r="QKR95" s="495"/>
      <c r="QKS95" s="496"/>
      <c r="QKT95" s="496"/>
      <c r="QKU95" s="496"/>
      <c r="QKV95" s="496"/>
      <c r="QKW95" s="496"/>
      <c r="QKX95" s="496"/>
      <c r="QKY95" s="495"/>
      <c r="QKZ95" s="496"/>
      <c r="QLA95" s="496"/>
      <c r="QLB95" s="496"/>
      <c r="QLC95" s="496"/>
      <c r="QLD95" s="496"/>
      <c r="QLE95" s="496"/>
      <c r="QLF95" s="495"/>
      <c r="QLG95" s="496"/>
      <c r="QLH95" s="496"/>
      <c r="QLI95" s="496"/>
      <c r="QLJ95" s="496"/>
      <c r="QLK95" s="496"/>
      <c r="QLL95" s="496"/>
      <c r="QLM95" s="495"/>
      <c r="QLN95" s="496"/>
      <c r="QLO95" s="496"/>
      <c r="QLP95" s="496"/>
      <c r="QLQ95" s="496"/>
      <c r="QLR95" s="496"/>
      <c r="QLS95" s="496"/>
      <c r="QLT95" s="495"/>
      <c r="QLU95" s="496"/>
      <c r="QLV95" s="496"/>
      <c r="QLW95" s="496"/>
      <c r="QLX95" s="496"/>
      <c r="QLY95" s="496"/>
      <c r="QLZ95" s="496"/>
      <c r="QMA95" s="495"/>
      <c r="QMB95" s="496"/>
      <c r="QMC95" s="496"/>
      <c r="QMD95" s="496"/>
      <c r="QME95" s="496"/>
      <c r="QMF95" s="496"/>
      <c r="QMG95" s="496"/>
      <c r="QMH95" s="495"/>
      <c r="QMI95" s="496"/>
      <c r="QMJ95" s="496"/>
      <c r="QMK95" s="496"/>
      <c r="QML95" s="496"/>
      <c r="QMM95" s="496"/>
      <c r="QMN95" s="496"/>
      <c r="QMO95" s="495"/>
      <c r="QMP95" s="496"/>
      <c r="QMQ95" s="496"/>
      <c r="QMR95" s="496"/>
      <c r="QMS95" s="496"/>
      <c r="QMT95" s="496"/>
      <c r="QMU95" s="496"/>
      <c r="QMV95" s="495"/>
      <c r="QMW95" s="496"/>
      <c r="QMX95" s="496"/>
      <c r="QMY95" s="496"/>
      <c r="QMZ95" s="496"/>
      <c r="QNA95" s="496"/>
      <c r="QNB95" s="496"/>
      <c r="QNC95" s="495"/>
      <c r="QND95" s="496"/>
      <c r="QNE95" s="496"/>
      <c r="QNF95" s="496"/>
      <c r="QNG95" s="496"/>
      <c r="QNH95" s="496"/>
      <c r="QNI95" s="496"/>
      <c r="QNJ95" s="495"/>
      <c r="QNK95" s="496"/>
      <c r="QNL95" s="496"/>
      <c r="QNM95" s="496"/>
      <c r="QNN95" s="496"/>
      <c r="QNO95" s="496"/>
      <c r="QNP95" s="496"/>
      <c r="QNQ95" s="495"/>
      <c r="QNR95" s="496"/>
      <c r="QNS95" s="496"/>
      <c r="QNT95" s="496"/>
      <c r="QNU95" s="496"/>
      <c r="QNV95" s="496"/>
      <c r="QNW95" s="496"/>
      <c r="QNX95" s="495"/>
      <c r="QNY95" s="496"/>
      <c r="QNZ95" s="496"/>
      <c r="QOA95" s="496"/>
      <c r="QOB95" s="496"/>
      <c r="QOC95" s="496"/>
      <c r="QOD95" s="496"/>
      <c r="QOE95" s="495"/>
      <c r="QOF95" s="496"/>
      <c r="QOG95" s="496"/>
      <c r="QOH95" s="496"/>
      <c r="QOI95" s="496"/>
      <c r="QOJ95" s="496"/>
      <c r="QOK95" s="496"/>
      <c r="QOL95" s="495"/>
      <c r="QOM95" s="496"/>
      <c r="QON95" s="496"/>
      <c r="QOO95" s="496"/>
      <c r="QOP95" s="496"/>
      <c r="QOQ95" s="496"/>
      <c r="QOR95" s="496"/>
      <c r="QOS95" s="495"/>
      <c r="QOT95" s="496"/>
      <c r="QOU95" s="496"/>
      <c r="QOV95" s="496"/>
      <c r="QOW95" s="496"/>
      <c r="QOX95" s="496"/>
      <c r="QOY95" s="496"/>
      <c r="QOZ95" s="495"/>
      <c r="QPA95" s="496"/>
      <c r="QPB95" s="496"/>
      <c r="QPC95" s="496"/>
      <c r="QPD95" s="496"/>
      <c r="QPE95" s="496"/>
      <c r="QPF95" s="496"/>
      <c r="QPG95" s="495"/>
      <c r="QPH95" s="496"/>
      <c r="QPI95" s="496"/>
      <c r="QPJ95" s="496"/>
      <c r="QPK95" s="496"/>
      <c r="QPL95" s="496"/>
      <c r="QPM95" s="496"/>
      <c r="QPN95" s="495"/>
      <c r="QPO95" s="496"/>
      <c r="QPP95" s="496"/>
      <c r="QPQ95" s="496"/>
      <c r="QPR95" s="496"/>
      <c r="QPS95" s="496"/>
      <c r="QPT95" s="496"/>
      <c r="QPU95" s="495"/>
      <c r="QPV95" s="496"/>
      <c r="QPW95" s="496"/>
      <c r="QPX95" s="496"/>
      <c r="QPY95" s="496"/>
      <c r="QPZ95" s="496"/>
      <c r="QQA95" s="496"/>
      <c r="QQB95" s="495"/>
      <c r="QQC95" s="496"/>
      <c r="QQD95" s="496"/>
      <c r="QQE95" s="496"/>
      <c r="QQF95" s="496"/>
      <c r="QQG95" s="496"/>
      <c r="QQH95" s="496"/>
      <c r="QQI95" s="495"/>
      <c r="QQJ95" s="496"/>
      <c r="QQK95" s="496"/>
      <c r="QQL95" s="496"/>
      <c r="QQM95" s="496"/>
      <c r="QQN95" s="496"/>
      <c r="QQO95" s="496"/>
      <c r="QQP95" s="495"/>
      <c r="QQQ95" s="496"/>
      <c r="QQR95" s="496"/>
      <c r="QQS95" s="496"/>
      <c r="QQT95" s="496"/>
      <c r="QQU95" s="496"/>
      <c r="QQV95" s="496"/>
      <c r="QQW95" s="495"/>
      <c r="QQX95" s="496"/>
      <c r="QQY95" s="496"/>
      <c r="QQZ95" s="496"/>
      <c r="QRA95" s="496"/>
      <c r="QRB95" s="496"/>
      <c r="QRC95" s="496"/>
      <c r="QRD95" s="495"/>
      <c r="QRE95" s="496"/>
      <c r="QRF95" s="496"/>
      <c r="QRG95" s="496"/>
      <c r="QRH95" s="496"/>
      <c r="QRI95" s="496"/>
      <c r="QRJ95" s="496"/>
      <c r="QRK95" s="495"/>
      <c r="QRL95" s="496"/>
      <c r="QRM95" s="496"/>
      <c r="QRN95" s="496"/>
      <c r="QRO95" s="496"/>
      <c r="QRP95" s="496"/>
      <c r="QRQ95" s="496"/>
      <c r="QRR95" s="495"/>
      <c r="QRS95" s="496"/>
      <c r="QRT95" s="496"/>
      <c r="QRU95" s="496"/>
      <c r="QRV95" s="496"/>
      <c r="QRW95" s="496"/>
      <c r="QRX95" s="496"/>
      <c r="QRY95" s="495"/>
      <c r="QRZ95" s="496"/>
      <c r="QSA95" s="496"/>
      <c r="QSB95" s="496"/>
      <c r="QSC95" s="496"/>
      <c r="QSD95" s="496"/>
      <c r="QSE95" s="496"/>
      <c r="QSF95" s="495"/>
      <c r="QSG95" s="496"/>
      <c r="QSH95" s="496"/>
      <c r="QSI95" s="496"/>
      <c r="QSJ95" s="496"/>
      <c r="QSK95" s="496"/>
      <c r="QSL95" s="496"/>
      <c r="QSM95" s="495"/>
      <c r="QSN95" s="496"/>
      <c r="QSO95" s="496"/>
      <c r="QSP95" s="496"/>
      <c r="QSQ95" s="496"/>
      <c r="QSR95" s="496"/>
      <c r="QSS95" s="496"/>
      <c r="QST95" s="495"/>
      <c r="QSU95" s="496"/>
      <c r="QSV95" s="496"/>
      <c r="QSW95" s="496"/>
      <c r="QSX95" s="496"/>
      <c r="QSY95" s="496"/>
      <c r="QSZ95" s="496"/>
      <c r="QTA95" s="495"/>
      <c r="QTB95" s="496"/>
      <c r="QTC95" s="496"/>
      <c r="QTD95" s="496"/>
      <c r="QTE95" s="496"/>
      <c r="QTF95" s="496"/>
      <c r="QTG95" s="496"/>
      <c r="QTH95" s="495"/>
      <c r="QTI95" s="496"/>
      <c r="QTJ95" s="496"/>
      <c r="QTK95" s="496"/>
      <c r="QTL95" s="496"/>
      <c r="QTM95" s="496"/>
      <c r="QTN95" s="496"/>
      <c r="QTO95" s="495"/>
      <c r="QTP95" s="496"/>
      <c r="QTQ95" s="496"/>
      <c r="QTR95" s="496"/>
      <c r="QTS95" s="496"/>
      <c r="QTT95" s="496"/>
      <c r="QTU95" s="496"/>
      <c r="QTV95" s="495"/>
      <c r="QTW95" s="496"/>
      <c r="QTX95" s="496"/>
      <c r="QTY95" s="496"/>
      <c r="QTZ95" s="496"/>
      <c r="QUA95" s="496"/>
      <c r="QUB95" s="496"/>
      <c r="QUC95" s="495"/>
      <c r="QUD95" s="496"/>
      <c r="QUE95" s="496"/>
      <c r="QUF95" s="496"/>
      <c r="QUG95" s="496"/>
      <c r="QUH95" s="496"/>
      <c r="QUI95" s="496"/>
      <c r="QUJ95" s="495"/>
      <c r="QUK95" s="496"/>
      <c r="QUL95" s="496"/>
      <c r="QUM95" s="496"/>
      <c r="QUN95" s="496"/>
      <c r="QUO95" s="496"/>
      <c r="QUP95" s="496"/>
      <c r="QUQ95" s="495"/>
      <c r="QUR95" s="496"/>
      <c r="QUS95" s="496"/>
      <c r="QUT95" s="496"/>
      <c r="QUU95" s="496"/>
      <c r="QUV95" s="496"/>
      <c r="QUW95" s="496"/>
      <c r="QUX95" s="495"/>
      <c r="QUY95" s="496"/>
      <c r="QUZ95" s="496"/>
      <c r="QVA95" s="496"/>
      <c r="QVB95" s="496"/>
      <c r="QVC95" s="496"/>
      <c r="QVD95" s="496"/>
      <c r="QVE95" s="495"/>
      <c r="QVF95" s="496"/>
      <c r="QVG95" s="496"/>
      <c r="QVH95" s="496"/>
      <c r="QVI95" s="496"/>
      <c r="QVJ95" s="496"/>
      <c r="QVK95" s="496"/>
      <c r="QVL95" s="495"/>
      <c r="QVM95" s="496"/>
      <c r="QVN95" s="496"/>
      <c r="QVO95" s="496"/>
      <c r="QVP95" s="496"/>
      <c r="QVQ95" s="496"/>
      <c r="QVR95" s="496"/>
      <c r="QVS95" s="495"/>
      <c r="QVT95" s="496"/>
      <c r="QVU95" s="496"/>
      <c r="QVV95" s="496"/>
      <c r="QVW95" s="496"/>
      <c r="QVX95" s="496"/>
      <c r="QVY95" s="496"/>
      <c r="QVZ95" s="495"/>
      <c r="QWA95" s="496"/>
      <c r="QWB95" s="496"/>
      <c r="QWC95" s="496"/>
      <c r="QWD95" s="496"/>
      <c r="QWE95" s="496"/>
      <c r="QWF95" s="496"/>
      <c r="QWG95" s="495"/>
      <c r="QWH95" s="496"/>
      <c r="QWI95" s="496"/>
      <c r="QWJ95" s="496"/>
      <c r="QWK95" s="496"/>
      <c r="QWL95" s="496"/>
      <c r="QWM95" s="496"/>
      <c r="QWN95" s="495"/>
      <c r="QWO95" s="496"/>
      <c r="QWP95" s="496"/>
      <c r="QWQ95" s="496"/>
      <c r="QWR95" s="496"/>
      <c r="QWS95" s="496"/>
      <c r="QWT95" s="496"/>
      <c r="QWU95" s="495"/>
      <c r="QWV95" s="496"/>
      <c r="QWW95" s="496"/>
      <c r="QWX95" s="496"/>
      <c r="QWY95" s="496"/>
      <c r="QWZ95" s="496"/>
      <c r="QXA95" s="496"/>
      <c r="QXB95" s="495"/>
      <c r="QXC95" s="496"/>
      <c r="QXD95" s="496"/>
      <c r="QXE95" s="496"/>
      <c r="QXF95" s="496"/>
      <c r="QXG95" s="496"/>
      <c r="QXH95" s="496"/>
      <c r="QXI95" s="495"/>
      <c r="QXJ95" s="496"/>
      <c r="QXK95" s="496"/>
      <c r="QXL95" s="496"/>
      <c r="QXM95" s="496"/>
      <c r="QXN95" s="496"/>
      <c r="QXO95" s="496"/>
      <c r="QXP95" s="495"/>
      <c r="QXQ95" s="496"/>
      <c r="QXR95" s="496"/>
      <c r="QXS95" s="496"/>
      <c r="QXT95" s="496"/>
      <c r="QXU95" s="496"/>
      <c r="QXV95" s="496"/>
      <c r="QXW95" s="495"/>
      <c r="QXX95" s="496"/>
      <c r="QXY95" s="496"/>
      <c r="QXZ95" s="496"/>
      <c r="QYA95" s="496"/>
      <c r="QYB95" s="496"/>
      <c r="QYC95" s="496"/>
      <c r="QYD95" s="495"/>
      <c r="QYE95" s="496"/>
      <c r="QYF95" s="496"/>
      <c r="QYG95" s="496"/>
      <c r="QYH95" s="496"/>
      <c r="QYI95" s="496"/>
      <c r="QYJ95" s="496"/>
      <c r="QYK95" s="495"/>
      <c r="QYL95" s="496"/>
      <c r="QYM95" s="496"/>
      <c r="QYN95" s="496"/>
      <c r="QYO95" s="496"/>
      <c r="QYP95" s="496"/>
      <c r="QYQ95" s="496"/>
      <c r="QYR95" s="495"/>
      <c r="QYS95" s="496"/>
      <c r="QYT95" s="496"/>
      <c r="QYU95" s="496"/>
      <c r="QYV95" s="496"/>
      <c r="QYW95" s="496"/>
      <c r="QYX95" s="496"/>
      <c r="QYY95" s="495"/>
      <c r="QYZ95" s="496"/>
      <c r="QZA95" s="496"/>
      <c r="QZB95" s="496"/>
      <c r="QZC95" s="496"/>
      <c r="QZD95" s="496"/>
      <c r="QZE95" s="496"/>
      <c r="QZF95" s="495"/>
      <c r="QZG95" s="496"/>
      <c r="QZH95" s="496"/>
      <c r="QZI95" s="496"/>
      <c r="QZJ95" s="496"/>
      <c r="QZK95" s="496"/>
      <c r="QZL95" s="496"/>
      <c r="QZM95" s="495"/>
      <c r="QZN95" s="496"/>
      <c r="QZO95" s="496"/>
      <c r="QZP95" s="496"/>
      <c r="QZQ95" s="496"/>
      <c r="QZR95" s="496"/>
      <c r="QZS95" s="496"/>
      <c r="QZT95" s="495"/>
      <c r="QZU95" s="496"/>
      <c r="QZV95" s="496"/>
      <c r="QZW95" s="496"/>
      <c r="QZX95" s="496"/>
      <c r="QZY95" s="496"/>
      <c r="QZZ95" s="496"/>
      <c r="RAA95" s="495"/>
      <c r="RAB95" s="496"/>
      <c r="RAC95" s="496"/>
      <c r="RAD95" s="496"/>
      <c r="RAE95" s="496"/>
      <c r="RAF95" s="496"/>
      <c r="RAG95" s="496"/>
      <c r="RAH95" s="495"/>
      <c r="RAI95" s="496"/>
      <c r="RAJ95" s="496"/>
      <c r="RAK95" s="496"/>
      <c r="RAL95" s="496"/>
      <c r="RAM95" s="496"/>
      <c r="RAN95" s="496"/>
      <c r="RAO95" s="495"/>
      <c r="RAP95" s="496"/>
      <c r="RAQ95" s="496"/>
      <c r="RAR95" s="496"/>
      <c r="RAS95" s="496"/>
      <c r="RAT95" s="496"/>
      <c r="RAU95" s="496"/>
      <c r="RAV95" s="495"/>
      <c r="RAW95" s="496"/>
      <c r="RAX95" s="496"/>
      <c r="RAY95" s="496"/>
      <c r="RAZ95" s="496"/>
      <c r="RBA95" s="496"/>
      <c r="RBB95" s="496"/>
      <c r="RBC95" s="495"/>
      <c r="RBD95" s="496"/>
      <c r="RBE95" s="496"/>
      <c r="RBF95" s="496"/>
      <c r="RBG95" s="496"/>
      <c r="RBH95" s="496"/>
      <c r="RBI95" s="496"/>
      <c r="RBJ95" s="495"/>
      <c r="RBK95" s="496"/>
      <c r="RBL95" s="496"/>
      <c r="RBM95" s="496"/>
      <c r="RBN95" s="496"/>
      <c r="RBO95" s="496"/>
      <c r="RBP95" s="496"/>
      <c r="RBQ95" s="495"/>
      <c r="RBR95" s="496"/>
      <c r="RBS95" s="496"/>
      <c r="RBT95" s="496"/>
      <c r="RBU95" s="496"/>
      <c r="RBV95" s="496"/>
      <c r="RBW95" s="496"/>
      <c r="RBX95" s="495"/>
      <c r="RBY95" s="496"/>
      <c r="RBZ95" s="496"/>
      <c r="RCA95" s="496"/>
      <c r="RCB95" s="496"/>
      <c r="RCC95" s="496"/>
      <c r="RCD95" s="496"/>
      <c r="RCE95" s="495"/>
      <c r="RCF95" s="496"/>
      <c r="RCG95" s="496"/>
      <c r="RCH95" s="496"/>
      <c r="RCI95" s="496"/>
      <c r="RCJ95" s="496"/>
      <c r="RCK95" s="496"/>
      <c r="RCL95" s="495"/>
      <c r="RCM95" s="496"/>
      <c r="RCN95" s="496"/>
      <c r="RCO95" s="496"/>
      <c r="RCP95" s="496"/>
      <c r="RCQ95" s="496"/>
      <c r="RCR95" s="496"/>
      <c r="RCS95" s="495"/>
      <c r="RCT95" s="496"/>
      <c r="RCU95" s="496"/>
      <c r="RCV95" s="496"/>
      <c r="RCW95" s="496"/>
      <c r="RCX95" s="496"/>
      <c r="RCY95" s="496"/>
      <c r="RCZ95" s="495"/>
      <c r="RDA95" s="496"/>
      <c r="RDB95" s="496"/>
      <c r="RDC95" s="496"/>
      <c r="RDD95" s="496"/>
      <c r="RDE95" s="496"/>
      <c r="RDF95" s="496"/>
      <c r="RDG95" s="495"/>
      <c r="RDH95" s="496"/>
      <c r="RDI95" s="496"/>
      <c r="RDJ95" s="496"/>
      <c r="RDK95" s="496"/>
      <c r="RDL95" s="496"/>
      <c r="RDM95" s="496"/>
      <c r="RDN95" s="495"/>
      <c r="RDO95" s="496"/>
      <c r="RDP95" s="496"/>
      <c r="RDQ95" s="496"/>
      <c r="RDR95" s="496"/>
      <c r="RDS95" s="496"/>
      <c r="RDT95" s="496"/>
      <c r="RDU95" s="495"/>
      <c r="RDV95" s="496"/>
      <c r="RDW95" s="496"/>
      <c r="RDX95" s="496"/>
      <c r="RDY95" s="496"/>
      <c r="RDZ95" s="496"/>
      <c r="REA95" s="496"/>
      <c r="REB95" s="495"/>
      <c r="REC95" s="496"/>
      <c r="RED95" s="496"/>
      <c r="REE95" s="496"/>
      <c r="REF95" s="496"/>
      <c r="REG95" s="496"/>
      <c r="REH95" s="496"/>
      <c r="REI95" s="495"/>
      <c r="REJ95" s="496"/>
      <c r="REK95" s="496"/>
      <c r="REL95" s="496"/>
      <c r="REM95" s="496"/>
      <c r="REN95" s="496"/>
      <c r="REO95" s="496"/>
      <c r="REP95" s="495"/>
      <c r="REQ95" s="496"/>
      <c r="RER95" s="496"/>
      <c r="RES95" s="496"/>
      <c r="RET95" s="496"/>
      <c r="REU95" s="496"/>
      <c r="REV95" s="496"/>
      <c r="REW95" s="495"/>
      <c r="REX95" s="496"/>
      <c r="REY95" s="496"/>
      <c r="REZ95" s="496"/>
      <c r="RFA95" s="496"/>
      <c r="RFB95" s="496"/>
      <c r="RFC95" s="496"/>
      <c r="RFD95" s="495"/>
      <c r="RFE95" s="496"/>
      <c r="RFF95" s="496"/>
      <c r="RFG95" s="496"/>
      <c r="RFH95" s="496"/>
      <c r="RFI95" s="496"/>
      <c r="RFJ95" s="496"/>
      <c r="RFK95" s="495"/>
      <c r="RFL95" s="496"/>
      <c r="RFM95" s="496"/>
      <c r="RFN95" s="496"/>
      <c r="RFO95" s="496"/>
      <c r="RFP95" s="496"/>
      <c r="RFQ95" s="496"/>
      <c r="RFR95" s="495"/>
      <c r="RFS95" s="496"/>
      <c r="RFT95" s="496"/>
      <c r="RFU95" s="496"/>
      <c r="RFV95" s="496"/>
      <c r="RFW95" s="496"/>
      <c r="RFX95" s="496"/>
      <c r="RFY95" s="495"/>
      <c r="RFZ95" s="496"/>
      <c r="RGA95" s="496"/>
      <c r="RGB95" s="496"/>
      <c r="RGC95" s="496"/>
      <c r="RGD95" s="496"/>
      <c r="RGE95" s="496"/>
      <c r="RGF95" s="495"/>
      <c r="RGG95" s="496"/>
      <c r="RGH95" s="496"/>
      <c r="RGI95" s="496"/>
      <c r="RGJ95" s="496"/>
      <c r="RGK95" s="496"/>
      <c r="RGL95" s="496"/>
      <c r="RGM95" s="495"/>
      <c r="RGN95" s="496"/>
      <c r="RGO95" s="496"/>
      <c r="RGP95" s="496"/>
      <c r="RGQ95" s="496"/>
      <c r="RGR95" s="496"/>
      <c r="RGS95" s="496"/>
      <c r="RGT95" s="495"/>
      <c r="RGU95" s="496"/>
      <c r="RGV95" s="496"/>
      <c r="RGW95" s="496"/>
      <c r="RGX95" s="496"/>
      <c r="RGY95" s="496"/>
      <c r="RGZ95" s="496"/>
      <c r="RHA95" s="495"/>
      <c r="RHB95" s="496"/>
      <c r="RHC95" s="496"/>
      <c r="RHD95" s="496"/>
      <c r="RHE95" s="496"/>
      <c r="RHF95" s="496"/>
      <c r="RHG95" s="496"/>
      <c r="RHH95" s="495"/>
      <c r="RHI95" s="496"/>
      <c r="RHJ95" s="496"/>
      <c r="RHK95" s="496"/>
      <c r="RHL95" s="496"/>
      <c r="RHM95" s="496"/>
      <c r="RHN95" s="496"/>
      <c r="RHO95" s="495"/>
      <c r="RHP95" s="496"/>
      <c r="RHQ95" s="496"/>
      <c r="RHR95" s="496"/>
      <c r="RHS95" s="496"/>
      <c r="RHT95" s="496"/>
      <c r="RHU95" s="496"/>
      <c r="RHV95" s="495"/>
      <c r="RHW95" s="496"/>
      <c r="RHX95" s="496"/>
      <c r="RHY95" s="496"/>
      <c r="RHZ95" s="496"/>
      <c r="RIA95" s="496"/>
      <c r="RIB95" s="496"/>
      <c r="RIC95" s="495"/>
      <c r="RID95" s="496"/>
      <c r="RIE95" s="496"/>
      <c r="RIF95" s="496"/>
      <c r="RIG95" s="496"/>
      <c r="RIH95" s="496"/>
      <c r="RII95" s="496"/>
      <c r="RIJ95" s="495"/>
      <c r="RIK95" s="496"/>
      <c r="RIL95" s="496"/>
      <c r="RIM95" s="496"/>
      <c r="RIN95" s="496"/>
      <c r="RIO95" s="496"/>
      <c r="RIP95" s="496"/>
      <c r="RIQ95" s="495"/>
      <c r="RIR95" s="496"/>
      <c r="RIS95" s="496"/>
      <c r="RIT95" s="496"/>
      <c r="RIU95" s="496"/>
      <c r="RIV95" s="496"/>
      <c r="RIW95" s="496"/>
      <c r="RIX95" s="495"/>
      <c r="RIY95" s="496"/>
      <c r="RIZ95" s="496"/>
      <c r="RJA95" s="496"/>
      <c r="RJB95" s="496"/>
      <c r="RJC95" s="496"/>
      <c r="RJD95" s="496"/>
      <c r="RJE95" s="495"/>
      <c r="RJF95" s="496"/>
      <c r="RJG95" s="496"/>
      <c r="RJH95" s="496"/>
      <c r="RJI95" s="496"/>
      <c r="RJJ95" s="496"/>
      <c r="RJK95" s="496"/>
      <c r="RJL95" s="495"/>
      <c r="RJM95" s="496"/>
      <c r="RJN95" s="496"/>
      <c r="RJO95" s="496"/>
      <c r="RJP95" s="496"/>
      <c r="RJQ95" s="496"/>
      <c r="RJR95" s="496"/>
      <c r="RJS95" s="495"/>
      <c r="RJT95" s="496"/>
      <c r="RJU95" s="496"/>
      <c r="RJV95" s="496"/>
      <c r="RJW95" s="496"/>
      <c r="RJX95" s="496"/>
      <c r="RJY95" s="496"/>
      <c r="RJZ95" s="495"/>
      <c r="RKA95" s="496"/>
      <c r="RKB95" s="496"/>
      <c r="RKC95" s="496"/>
      <c r="RKD95" s="496"/>
      <c r="RKE95" s="496"/>
      <c r="RKF95" s="496"/>
      <c r="RKG95" s="495"/>
      <c r="RKH95" s="496"/>
      <c r="RKI95" s="496"/>
      <c r="RKJ95" s="496"/>
      <c r="RKK95" s="496"/>
      <c r="RKL95" s="496"/>
      <c r="RKM95" s="496"/>
      <c r="RKN95" s="495"/>
      <c r="RKO95" s="496"/>
      <c r="RKP95" s="496"/>
      <c r="RKQ95" s="496"/>
      <c r="RKR95" s="496"/>
      <c r="RKS95" s="496"/>
      <c r="RKT95" s="496"/>
      <c r="RKU95" s="495"/>
      <c r="RKV95" s="496"/>
      <c r="RKW95" s="496"/>
      <c r="RKX95" s="496"/>
      <c r="RKY95" s="496"/>
      <c r="RKZ95" s="496"/>
      <c r="RLA95" s="496"/>
      <c r="RLB95" s="495"/>
      <c r="RLC95" s="496"/>
      <c r="RLD95" s="496"/>
      <c r="RLE95" s="496"/>
      <c r="RLF95" s="496"/>
      <c r="RLG95" s="496"/>
      <c r="RLH95" s="496"/>
      <c r="RLI95" s="495"/>
      <c r="RLJ95" s="496"/>
      <c r="RLK95" s="496"/>
      <c r="RLL95" s="496"/>
      <c r="RLM95" s="496"/>
      <c r="RLN95" s="496"/>
      <c r="RLO95" s="496"/>
      <c r="RLP95" s="495"/>
      <c r="RLQ95" s="496"/>
      <c r="RLR95" s="496"/>
      <c r="RLS95" s="496"/>
      <c r="RLT95" s="496"/>
      <c r="RLU95" s="496"/>
      <c r="RLV95" s="496"/>
      <c r="RLW95" s="495"/>
      <c r="RLX95" s="496"/>
      <c r="RLY95" s="496"/>
      <c r="RLZ95" s="496"/>
      <c r="RMA95" s="496"/>
      <c r="RMB95" s="496"/>
      <c r="RMC95" s="496"/>
      <c r="RMD95" s="495"/>
      <c r="RME95" s="496"/>
      <c r="RMF95" s="496"/>
      <c r="RMG95" s="496"/>
      <c r="RMH95" s="496"/>
      <c r="RMI95" s="496"/>
      <c r="RMJ95" s="496"/>
      <c r="RMK95" s="495"/>
      <c r="RML95" s="496"/>
      <c r="RMM95" s="496"/>
      <c r="RMN95" s="496"/>
      <c r="RMO95" s="496"/>
      <c r="RMP95" s="496"/>
      <c r="RMQ95" s="496"/>
      <c r="RMR95" s="495"/>
      <c r="RMS95" s="496"/>
      <c r="RMT95" s="496"/>
      <c r="RMU95" s="496"/>
      <c r="RMV95" s="496"/>
      <c r="RMW95" s="496"/>
      <c r="RMX95" s="496"/>
      <c r="RMY95" s="495"/>
      <c r="RMZ95" s="496"/>
      <c r="RNA95" s="496"/>
      <c r="RNB95" s="496"/>
      <c r="RNC95" s="496"/>
      <c r="RND95" s="496"/>
      <c r="RNE95" s="496"/>
      <c r="RNF95" s="495"/>
      <c r="RNG95" s="496"/>
      <c r="RNH95" s="496"/>
      <c r="RNI95" s="496"/>
      <c r="RNJ95" s="496"/>
      <c r="RNK95" s="496"/>
      <c r="RNL95" s="496"/>
      <c r="RNM95" s="495"/>
      <c r="RNN95" s="496"/>
      <c r="RNO95" s="496"/>
      <c r="RNP95" s="496"/>
      <c r="RNQ95" s="496"/>
      <c r="RNR95" s="496"/>
      <c r="RNS95" s="496"/>
      <c r="RNT95" s="495"/>
      <c r="RNU95" s="496"/>
      <c r="RNV95" s="496"/>
      <c r="RNW95" s="496"/>
      <c r="RNX95" s="496"/>
      <c r="RNY95" s="496"/>
      <c r="RNZ95" s="496"/>
      <c r="ROA95" s="495"/>
      <c r="ROB95" s="496"/>
      <c r="ROC95" s="496"/>
      <c r="ROD95" s="496"/>
      <c r="ROE95" s="496"/>
      <c r="ROF95" s="496"/>
      <c r="ROG95" s="496"/>
      <c r="ROH95" s="495"/>
      <c r="ROI95" s="496"/>
      <c r="ROJ95" s="496"/>
      <c r="ROK95" s="496"/>
      <c r="ROL95" s="496"/>
      <c r="ROM95" s="496"/>
      <c r="RON95" s="496"/>
      <c r="ROO95" s="495"/>
      <c r="ROP95" s="496"/>
      <c r="ROQ95" s="496"/>
      <c r="ROR95" s="496"/>
      <c r="ROS95" s="496"/>
      <c r="ROT95" s="496"/>
      <c r="ROU95" s="496"/>
      <c r="ROV95" s="495"/>
      <c r="ROW95" s="496"/>
      <c r="ROX95" s="496"/>
      <c r="ROY95" s="496"/>
      <c r="ROZ95" s="496"/>
      <c r="RPA95" s="496"/>
      <c r="RPB95" s="496"/>
      <c r="RPC95" s="495"/>
      <c r="RPD95" s="496"/>
      <c r="RPE95" s="496"/>
      <c r="RPF95" s="496"/>
      <c r="RPG95" s="496"/>
      <c r="RPH95" s="496"/>
      <c r="RPI95" s="496"/>
      <c r="RPJ95" s="495"/>
      <c r="RPK95" s="496"/>
      <c r="RPL95" s="496"/>
      <c r="RPM95" s="496"/>
      <c r="RPN95" s="496"/>
      <c r="RPO95" s="496"/>
      <c r="RPP95" s="496"/>
      <c r="RPQ95" s="495"/>
      <c r="RPR95" s="496"/>
      <c r="RPS95" s="496"/>
      <c r="RPT95" s="496"/>
      <c r="RPU95" s="496"/>
      <c r="RPV95" s="496"/>
      <c r="RPW95" s="496"/>
      <c r="RPX95" s="495"/>
      <c r="RPY95" s="496"/>
      <c r="RPZ95" s="496"/>
      <c r="RQA95" s="496"/>
      <c r="RQB95" s="496"/>
      <c r="RQC95" s="496"/>
      <c r="RQD95" s="496"/>
      <c r="RQE95" s="495"/>
      <c r="RQF95" s="496"/>
      <c r="RQG95" s="496"/>
      <c r="RQH95" s="496"/>
      <c r="RQI95" s="496"/>
      <c r="RQJ95" s="496"/>
      <c r="RQK95" s="496"/>
      <c r="RQL95" s="495"/>
      <c r="RQM95" s="496"/>
      <c r="RQN95" s="496"/>
      <c r="RQO95" s="496"/>
      <c r="RQP95" s="496"/>
      <c r="RQQ95" s="496"/>
      <c r="RQR95" s="496"/>
      <c r="RQS95" s="495"/>
      <c r="RQT95" s="496"/>
      <c r="RQU95" s="496"/>
      <c r="RQV95" s="496"/>
      <c r="RQW95" s="496"/>
      <c r="RQX95" s="496"/>
      <c r="RQY95" s="496"/>
      <c r="RQZ95" s="495"/>
      <c r="RRA95" s="496"/>
      <c r="RRB95" s="496"/>
      <c r="RRC95" s="496"/>
      <c r="RRD95" s="496"/>
      <c r="RRE95" s="496"/>
      <c r="RRF95" s="496"/>
      <c r="RRG95" s="495"/>
      <c r="RRH95" s="496"/>
      <c r="RRI95" s="496"/>
      <c r="RRJ95" s="496"/>
      <c r="RRK95" s="496"/>
      <c r="RRL95" s="496"/>
      <c r="RRM95" s="496"/>
      <c r="RRN95" s="495"/>
      <c r="RRO95" s="496"/>
      <c r="RRP95" s="496"/>
      <c r="RRQ95" s="496"/>
      <c r="RRR95" s="496"/>
      <c r="RRS95" s="496"/>
      <c r="RRT95" s="496"/>
      <c r="RRU95" s="495"/>
      <c r="RRV95" s="496"/>
      <c r="RRW95" s="496"/>
      <c r="RRX95" s="496"/>
      <c r="RRY95" s="496"/>
      <c r="RRZ95" s="496"/>
      <c r="RSA95" s="496"/>
      <c r="RSB95" s="495"/>
      <c r="RSC95" s="496"/>
      <c r="RSD95" s="496"/>
      <c r="RSE95" s="496"/>
      <c r="RSF95" s="496"/>
      <c r="RSG95" s="496"/>
      <c r="RSH95" s="496"/>
      <c r="RSI95" s="495"/>
      <c r="RSJ95" s="496"/>
      <c r="RSK95" s="496"/>
      <c r="RSL95" s="496"/>
      <c r="RSM95" s="496"/>
      <c r="RSN95" s="496"/>
      <c r="RSO95" s="496"/>
      <c r="RSP95" s="495"/>
      <c r="RSQ95" s="496"/>
      <c r="RSR95" s="496"/>
      <c r="RSS95" s="496"/>
      <c r="RST95" s="496"/>
      <c r="RSU95" s="496"/>
      <c r="RSV95" s="496"/>
      <c r="RSW95" s="495"/>
      <c r="RSX95" s="496"/>
      <c r="RSY95" s="496"/>
      <c r="RSZ95" s="496"/>
      <c r="RTA95" s="496"/>
      <c r="RTB95" s="496"/>
      <c r="RTC95" s="496"/>
      <c r="RTD95" s="495"/>
      <c r="RTE95" s="496"/>
      <c r="RTF95" s="496"/>
      <c r="RTG95" s="496"/>
      <c r="RTH95" s="496"/>
      <c r="RTI95" s="496"/>
      <c r="RTJ95" s="496"/>
      <c r="RTK95" s="495"/>
      <c r="RTL95" s="496"/>
      <c r="RTM95" s="496"/>
      <c r="RTN95" s="496"/>
      <c r="RTO95" s="496"/>
      <c r="RTP95" s="496"/>
      <c r="RTQ95" s="496"/>
      <c r="RTR95" s="495"/>
      <c r="RTS95" s="496"/>
      <c r="RTT95" s="496"/>
      <c r="RTU95" s="496"/>
      <c r="RTV95" s="496"/>
      <c r="RTW95" s="496"/>
      <c r="RTX95" s="496"/>
      <c r="RTY95" s="495"/>
      <c r="RTZ95" s="496"/>
      <c r="RUA95" s="496"/>
      <c r="RUB95" s="496"/>
      <c r="RUC95" s="496"/>
      <c r="RUD95" s="496"/>
      <c r="RUE95" s="496"/>
      <c r="RUF95" s="495"/>
      <c r="RUG95" s="496"/>
      <c r="RUH95" s="496"/>
      <c r="RUI95" s="496"/>
      <c r="RUJ95" s="496"/>
      <c r="RUK95" s="496"/>
      <c r="RUL95" s="496"/>
      <c r="RUM95" s="495"/>
      <c r="RUN95" s="496"/>
      <c r="RUO95" s="496"/>
      <c r="RUP95" s="496"/>
      <c r="RUQ95" s="496"/>
      <c r="RUR95" s="496"/>
      <c r="RUS95" s="496"/>
      <c r="RUT95" s="495"/>
      <c r="RUU95" s="496"/>
      <c r="RUV95" s="496"/>
      <c r="RUW95" s="496"/>
      <c r="RUX95" s="496"/>
      <c r="RUY95" s="496"/>
      <c r="RUZ95" s="496"/>
      <c r="RVA95" s="495"/>
      <c r="RVB95" s="496"/>
      <c r="RVC95" s="496"/>
      <c r="RVD95" s="496"/>
      <c r="RVE95" s="496"/>
      <c r="RVF95" s="496"/>
      <c r="RVG95" s="496"/>
      <c r="RVH95" s="495"/>
      <c r="RVI95" s="496"/>
      <c r="RVJ95" s="496"/>
      <c r="RVK95" s="496"/>
      <c r="RVL95" s="496"/>
      <c r="RVM95" s="496"/>
      <c r="RVN95" s="496"/>
      <c r="RVO95" s="495"/>
      <c r="RVP95" s="496"/>
      <c r="RVQ95" s="496"/>
      <c r="RVR95" s="496"/>
      <c r="RVS95" s="496"/>
      <c r="RVT95" s="496"/>
      <c r="RVU95" s="496"/>
      <c r="RVV95" s="495"/>
      <c r="RVW95" s="496"/>
      <c r="RVX95" s="496"/>
      <c r="RVY95" s="496"/>
      <c r="RVZ95" s="496"/>
      <c r="RWA95" s="496"/>
      <c r="RWB95" s="496"/>
      <c r="RWC95" s="495"/>
      <c r="RWD95" s="496"/>
      <c r="RWE95" s="496"/>
      <c r="RWF95" s="496"/>
      <c r="RWG95" s="496"/>
      <c r="RWH95" s="496"/>
      <c r="RWI95" s="496"/>
      <c r="RWJ95" s="495"/>
      <c r="RWK95" s="496"/>
      <c r="RWL95" s="496"/>
      <c r="RWM95" s="496"/>
      <c r="RWN95" s="496"/>
      <c r="RWO95" s="496"/>
      <c r="RWP95" s="496"/>
      <c r="RWQ95" s="495"/>
      <c r="RWR95" s="496"/>
      <c r="RWS95" s="496"/>
      <c r="RWT95" s="496"/>
      <c r="RWU95" s="496"/>
      <c r="RWV95" s="496"/>
      <c r="RWW95" s="496"/>
      <c r="RWX95" s="495"/>
      <c r="RWY95" s="496"/>
      <c r="RWZ95" s="496"/>
      <c r="RXA95" s="496"/>
      <c r="RXB95" s="496"/>
      <c r="RXC95" s="496"/>
      <c r="RXD95" s="496"/>
      <c r="RXE95" s="495"/>
      <c r="RXF95" s="496"/>
      <c r="RXG95" s="496"/>
      <c r="RXH95" s="496"/>
      <c r="RXI95" s="496"/>
      <c r="RXJ95" s="496"/>
      <c r="RXK95" s="496"/>
      <c r="RXL95" s="495"/>
      <c r="RXM95" s="496"/>
      <c r="RXN95" s="496"/>
      <c r="RXO95" s="496"/>
      <c r="RXP95" s="496"/>
      <c r="RXQ95" s="496"/>
      <c r="RXR95" s="496"/>
      <c r="RXS95" s="495"/>
      <c r="RXT95" s="496"/>
      <c r="RXU95" s="496"/>
      <c r="RXV95" s="496"/>
      <c r="RXW95" s="496"/>
      <c r="RXX95" s="496"/>
      <c r="RXY95" s="496"/>
      <c r="RXZ95" s="495"/>
      <c r="RYA95" s="496"/>
      <c r="RYB95" s="496"/>
      <c r="RYC95" s="496"/>
      <c r="RYD95" s="496"/>
      <c r="RYE95" s="496"/>
      <c r="RYF95" s="496"/>
      <c r="RYG95" s="495"/>
      <c r="RYH95" s="496"/>
      <c r="RYI95" s="496"/>
      <c r="RYJ95" s="496"/>
      <c r="RYK95" s="496"/>
      <c r="RYL95" s="496"/>
      <c r="RYM95" s="496"/>
      <c r="RYN95" s="495"/>
      <c r="RYO95" s="496"/>
      <c r="RYP95" s="496"/>
      <c r="RYQ95" s="496"/>
      <c r="RYR95" s="496"/>
      <c r="RYS95" s="496"/>
      <c r="RYT95" s="496"/>
      <c r="RYU95" s="495"/>
      <c r="RYV95" s="496"/>
      <c r="RYW95" s="496"/>
      <c r="RYX95" s="496"/>
      <c r="RYY95" s="496"/>
      <c r="RYZ95" s="496"/>
      <c r="RZA95" s="496"/>
      <c r="RZB95" s="495"/>
      <c r="RZC95" s="496"/>
      <c r="RZD95" s="496"/>
      <c r="RZE95" s="496"/>
      <c r="RZF95" s="496"/>
      <c r="RZG95" s="496"/>
      <c r="RZH95" s="496"/>
      <c r="RZI95" s="495"/>
      <c r="RZJ95" s="496"/>
      <c r="RZK95" s="496"/>
      <c r="RZL95" s="496"/>
      <c r="RZM95" s="496"/>
      <c r="RZN95" s="496"/>
      <c r="RZO95" s="496"/>
      <c r="RZP95" s="495"/>
      <c r="RZQ95" s="496"/>
      <c r="RZR95" s="496"/>
      <c r="RZS95" s="496"/>
      <c r="RZT95" s="496"/>
      <c r="RZU95" s="496"/>
      <c r="RZV95" s="496"/>
      <c r="RZW95" s="495"/>
      <c r="RZX95" s="496"/>
      <c r="RZY95" s="496"/>
      <c r="RZZ95" s="496"/>
      <c r="SAA95" s="496"/>
      <c r="SAB95" s="496"/>
      <c r="SAC95" s="496"/>
      <c r="SAD95" s="495"/>
      <c r="SAE95" s="496"/>
      <c r="SAF95" s="496"/>
      <c r="SAG95" s="496"/>
      <c r="SAH95" s="496"/>
      <c r="SAI95" s="496"/>
      <c r="SAJ95" s="496"/>
      <c r="SAK95" s="495"/>
      <c r="SAL95" s="496"/>
      <c r="SAM95" s="496"/>
      <c r="SAN95" s="496"/>
      <c r="SAO95" s="496"/>
      <c r="SAP95" s="496"/>
      <c r="SAQ95" s="496"/>
      <c r="SAR95" s="495"/>
      <c r="SAS95" s="496"/>
      <c r="SAT95" s="496"/>
      <c r="SAU95" s="496"/>
      <c r="SAV95" s="496"/>
      <c r="SAW95" s="496"/>
      <c r="SAX95" s="496"/>
      <c r="SAY95" s="495"/>
      <c r="SAZ95" s="496"/>
      <c r="SBA95" s="496"/>
      <c r="SBB95" s="496"/>
      <c r="SBC95" s="496"/>
      <c r="SBD95" s="496"/>
      <c r="SBE95" s="496"/>
      <c r="SBF95" s="495"/>
      <c r="SBG95" s="496"/>
      <c r="SBH95" s="496"/>
      <c r="SBI95" s="496"/>
      <c r="SBJ95" s="496"/>
      <c r="SBK95" s="496"/>
      <c r="SBL95" s="496"/>
      <c r="SBM95" s="495"/>
      <c r="SBN95" s="496"/>
      <c r="SBO95" s="496"/>
      <c r="SBP95" s="496"/>
      <c r="SBQ95" s="496"/>
      <c r="SBR95" s="496"/>
      <c r="SBS95" s="496"/>
      <c r="SBT95" s="495"/>
      <c r="SBU95" s="496"/>
      <c r="SBV95" s="496"/>
      <c r="SBW95" s="496"/>
      <c r="SBX95" s="496"/>
      <c r="SBY95" s="496"/>
      <c r="SBZ95" s="496"/>
      <c r="SCA95" s="495"/>
      <c r="SCB95" s="496"/>
      <c r="SCC95" s="496"/>
      <c r="SCD95" s="496"/>
      <c r="SCE95" s="496"/>
      <c r="SCF95" s="496"/>
      <c r="SCG95" s="496"/>
      <c r="SCH95" s="495"/>
      <c r="SCI95" s="496"/>
      <c r="SCJ95" s="496"/>
      <c r="SCK95" s="496"/>
      <c r="SCL95" s="496"/>
      <c r="SCM95" s="496"/>
      <c r="SCN95" s="496"/>
      <c r="SCO95" s="495"/>
      <c r="SCP95" s="496"/>
      <c r="SCQ95" s="496"/>
      <c r="SCR95" s="496"/>
      <c r="SCS95" s="496"/>
      <c r="SCT95" s="496"/>
      <c r="SCU95" s="496"/>
      <c r="SCV95" s="495"/>
      <c r="SCW95" s="496"/>
      <c r="SCX95" s="496"/>
      <c r="SCY95" s="496"/>
      <c r="SCZ95" s="496"/>
      <c r="SDA95" s="496"/>
      <c r="SDB95" s="496"/>
      <c r="SDC95" s="495"/>
      <c r="SDD95" s="496"/>
      <c r="SDE95" s="496"/>
      <c r="SDF95" s="496"/>
      <c r="SDG95" s="496"/>
      <c r="SDH95" s="496"/>
      <c r="SDI95" s="496"/>
      <c r="SDJ95" s="495"/>
      <c r="SDK95" s="496"/>
      <c r="SDL95" s="496"/>
      <c r="SDM95" s="496"/>
      <c r="SDN95" s="496"/>
      <c r="SDO95" s="496"/>
      <c r="SDP95" s="496"/>
      <c r="SDQ95" s="495"/>
      <c r="SDR95" s="496"/>
      <c r="SDS95" s="496"/>
      <c r="SDT95" s="496"/>
      <c r="SDU95" s="496"/>
      <c r="SDV95" s="496"/>
      <c r="SDW95" s="496"/>
      <c r="SDX95" s="495"/>
      <c r="SDY95" s="496"/>
      <c r="SDZ95" s="496"/>
      <c r="SEA95" s="496"/>
      <c r="SEB95" s="496"/>
      <c r="SEC95" s="496"/>
      <c r="SED95" s="496"/>
      <c r="SEE95" s="495"/>
      <c r="SEF95" s="496"/>
      <c r="SEG95" s="496"/>
      <c r="SEH95" s="496"/>
      <c r="SEI95" s="496"/>
      <c r="SEJ95" s="496"/>
      <c r="SEK95" s="496"/>
      <c r="SEL95" s="495"/>
      <c r="SEM95" s="496"/>
      <c r="SEN95" s="496"/>
      <c r="SEO95" s="496"/>
      <c r="SEP95" s="496"/>
      <c r="SEQ95" s="496"/>
      <c r="SER95" s="496"/>
      <c r="SES95" s="495"/>
      <c r="SET95" s="496"/>
      <c r="SEU95" s="496"/>
      <c r="SEV95" s="496"/>
      <c r="SEW95" s="496"/>
      <c r="SEX95" s="496"/>
      <c r="SEY95" s="496"/>
      <c r="SEZ95" s="495"/>
      <c r="SFA95" s="496"/>
      <c r="SFB95" s="496"/>
      <c r="SFC95" s="496"/>
      <c r="SFD95" s="496"/>
      <c r="SFE95" s="496"/>
      <c r="SFF95" s="496"/>
      <c r="SFG95" s="495"/>
      <c r="SFH95" s="496"/>
      <c r="SFI95" s="496"/>
      <c r="SFJ95" s="496"/>
      <c r="SFK95" s="496"/>
      <c r="SFL95" s="496"/>
      <c r="SFM95" s="496"/>
      <c r="SFN95" s="495"/>
      <c r="SFO95" s="496"/>
      <c r="SFP95" s="496"/>
      <c r="SFQ95" s="496"/>
      <c r="SFR95" s="496"/>
      <c r="SFS95" s="496"/>
      <c r="SFT95" s="496"/>
      <c r="SFU95" s="495"/>
      <c r="SFV95" s="496"/>
      <c r="SFW95" s="496"/>
      <c r="SFX95" s="496"/>
      <c r="SFY95" s="496"/>
      <c r="SFZ95" s="496"/>
      <c r="SGA95" s="496"/>
      <c r="SGB95" s="495"/>
      <c r="SGC95" s="496"/>
      <c r="SGD95" s="496"/>
      <c r="SGE95" s="496"/>
      <c r="SGF95" s="496"/>
      <c r="SGG95" s="496"/>
      <c r="SGH95" s="496"/>
      <c r="SGI95" s="495"/>
      <c r="SGJ95" s="496"/>
      <c r="SGK95" s="496"/>
      <c r="SGL95" s="496"/>
      <c r="SGM95" s="496"/>
      <c r="SGN95" s="496"/>
      <c r="SGO95" s="496"/>
      <c r="SGP95" s="495"/>
      <c r="SGQ95" s="496"/>
      <c r="SGR95" s="496"/>
      <c r="SGS95" s="496"/>
      <c r="SGT95" s="496"/>
      <c r="SGU95" s="496"/>
      <c r="SGV95" s="496"/>
      <c r="SGW95" s="495"/>
      <c r="SGX95" s="496"/>
      <c r="SGY95" s="496"/>
      <c r="SGZ95" s="496"/>
      <c r="SHA95" s="496"/>
      <c r="SHB95" s="496"/>
      <c r="SHC95" s="496"/>
      <c r="SHD95" s="495"/>
      <c r="SHE95" s="496"/>
      <c r="SHF95" s="496"/>
      <c r="SHG95" s="496"/>
      <c r="SHH95" s="496"/>
      <c r="SHI95" s="496"/>
      <c r="SHJ95" s="496"/>
      <c r="SHK95" s="495"/>
      <c r="SHL95" s="496"/>
      <c r="SHM95" s="496"/>
      <c r="SHN95" s="496"/>
      <c r="SHO95" s="496"/>
      <c r="SHP95" s="496"/>
      <c r="SHQ95" s="496"/>
      <c r="SHR95" s="495"/>
      <c r="SHS95" s="496"/>
      <c r="SHT95" s="496"/>
      <c r="SHU95" s="496"/>
      <c r="SHV95" s="496"/>
      <c r="SHW95" s="496"/>
      <c r="SHX95" s="496"/>
      <c r="SHY95" s="495"/>
      <c r="SHZ95" s="496"/>
      <c r="SIA95" s="496"/>
      <c r="SIB95" s="496"/>
      <c r="SIC95" s="496"/>
      <c r="SID95" s="496"/>
      <c r="SIE95" s="496"/>
      <c r="SIF95" s="495"/>
      <c r="SIG95" s="496"/>
      <c r="SIH95" s="496"/>
      <c r="SII95" s="496"/>
      <c r="SIJ95" s="496"/>
      <c r="SIK95" s="496"/>
      <c r="SIL95" s="496"/>
      <c r="SIM95" s="495"/>
      <c r="SIN95" s="496"/>
      <c r="SIO95" s="496"/>
      <c r="SIP95" s="496"/>
      <c r="SIQ95" s="496"/>
      <c r="SIR95" s="496"/>
      <c r="SIS95" s="496"/>
      <c r="SIT95" s="495"/>
      <c r="SIU95" s="496"/>
      <c r="SIV95" s="496"/>
      <c r="SIW95" s="496"/>
      <c r="SIX95" s="496"/>
      <c r="SIY95" s="496"/>
      <c r="SIZ95" s="496"/>
      <c r="SJA95" s="495"/>
      <c r="SJB95" s="496"/>
      <c r="SJC95" s="496"/>
      <c r="SJD95" s="496"/>
      <c r="SJE95" s="496"/>
      <c r="SJF95" s="496"/>
      <c r="SJG95" s="496"/>
      <c r="SJH95" s="495"/>
      <c r="SJI95" s="496"/>
      <c r="SJJ95" s="496"/>
      <c r="SJK95" s="496"/>
      <c r="SJL95" s="496"/>
      <c r="SJM95" s="496"/>
      <c r="SJN95" s="496"/>
      <c r="SJO95" s="495"/>
      <c r="SJP95" s="496"/>
      <c r="SJQ95" s="496"/>
      <c r="SJR95" s="496"/>
      <c r="SJS95" s="496"/>
      <c r="SJT95" s="496"/>
      <c r="SJU95" s="496"/>
      <c r="SJV95" s="495"/>
      <c r="SJW95" s="496"/>
      <c r="SJX95" s="496"/>
      <c r="SJY95" s="496"/>
      <c r="SJZ95" s="496"/>
      <c r="SKA95" s="496"/>
      <c r="SKB95" s="496"/>
      <c r="SKC95" s="495"/>
      <c r="SKD95" s="496"/>
      <c r="SKE95" s="496"/>
      <c r="SKF95" s="496"/>
      <c r="SKG95" s="496"/>
      <c r="SKH95" s="496"/>
      <c r="SKI95" s="496"/>
      <c r="SKJ95" s="495"/>
      <c r="SKK95" s="496"/>
      <c r="SKL95" s="496"/>
      <c r="SKM95" s="496"/>
      <c r="SKN95" s="496"/>
      <c r="SKO95" s="496"/>
      <c r="SKP95" s="496"/>
      <c r="SKQ95" s="495"/>
      <c r="SKR95" s="496"/>
      <c r="SKS95" s="496"/>
      <c r="SKT95" s="496"/>
      <c r="SKU95" s="496"/>
      <c r="SKV95" s="496"/>
      <c r="SKW95" s="496"/>
      <c r="SKX95" s="495"/>
      <c r="SKY95" s="496"/>
      <c r="SKZ95" s="496"/>
      <c r="SLA95" s="496"/>
      <c r="SLB95" s="496"/>
      <c r="SLC95" s="496"/>
      <c r="SLD95" s="496"/>
      <c r="SLE95" s="495"/>
      <c r="SLF95" s="496"/>
      <c r="SLG95" s="496"/>
      <c r="SLH95" s="496"/>
      <c r="SLI95" s="496"/>
      <c r="SLJ95" s="496"/>
      <c r="SLK95" s="496"/>
      <c r="SLL95" s="495"/>
      <c r="SLM95" s="496"/>
      <c r="SLN95" s="496"/>
      <c r="SLO95" s="496"/>
      <c r="SLP95" s="496"/>
      <c r="SLQ95" s="496"/>
      <c r="SLR95" s="496"/>
      <c r="SLS95" s="495"/>
      <c r="SLT95" s="496"/>
      <c r="SLU95" s="496"/>
      <c r="SLV95" s="496"/>
      <c r="SLW95" s="496"/>
      <c r="SLX95" s="496"/>
      <c r="SLY95" s="496"/>
      <c r="SLZ95" s="495"/>
      <c r="SMA95" s="496"/>
      <c r="SMB95" s="496"/>
      <c r="SMC95" s="496"/>
      <c r="SMD95" s="496"/>
      <c r="SME95" s="496"/>
      <c r="SMF95" s="496"/>
      <c r="SMG95" s="495"/>
      <c r="SMH95" s="496"/>
      <c r="SMI95" s="496"/>
      <c r="SMJ95" s="496"/>
      <c r="SMK95" s="496"/>
      <c r="SML95" s="496"/>
      <c r="SMM95" s="496"/>
      <c r="SMN95" s="495"/>
      <c r="SMO95" s="496"/>
      <c r="SMP95" s="496"/>
      <c r="SMQ95" s="496"/>
      <c r="SMR95" s="496"/>
      <c r="SMS95" s="496"/>
      <c r="SMT95" s="496"/>
      <c r="SMU95" s="495"/>
      <c r="SMV95" s="496"/>
      <c r="SMW95" s="496"/>
      <c r="SMX95" s="496"/>
      <c r="SMY95" s="496"/>
      <c r="SMZ95" s="496"/>
      <c r="SNA95" s="496"/>
      <c r="SNB95" s="495"/>
      <c r="SNC95" s="496"/>
      <c r="SND95" s="496"/>
      <c r="SNE95" s="496"/>
      <c r="SNF95" s="496"/>
      <c r="SNG95" s="496"/>
      <c r="SNH95" s="496"/>
      <c r="SNI95" s="495"/>
      <c r="SNJ95" s="496"/>
      <c r="SNK95" s="496"/>
      <c r="SNL95" s="496"/>
      <c r="SNM95" s="496"/>
      <c r="SNN95" s="496"/>
      <c r="SNO95" s="496"/>
      <c r="SNP95" s="495"/>
      <c r="SNQ95" s="496"/>
      <c r="SNR95" s="496"/>
      <c r="SNS95" s="496"/>
      <c r="SNT95" s="496"/>
      <c r="SNU95" s="496"/>
      <c r="SNV95" s="496"/>
      <c r="SNW95" s="495"/>
      <c r="SNX95" s="496"/>
      <c r="SNY95" s="496"/>
      <c r="SNZ95" s="496"/>
      <c r="SOA95" s="496"/>
      <c r="SOB95" s="496"/>
      <c r="SOC95" s="496"/>
      <c r="SOD95" s="495"/>
      <c r="SOE95" s="496"/>
      <c r="SOF95" s="496"/>
      <c r="SOG95" s="496"/>
      <c r="SOH95" s="496"/>
      <c r="SOI95" s="496"/>
      <c r="SOJ95" s="496"/>
      <c r="SOK95" s="495"/>
      <c r="SOL95" s="496"/>
      <c r="SOM95" s="496"/>
      <c r="SON95" s="496"/>
      <c r="SOO95" s="496"/>
      <c r="SOP95" s="496"/>
      <c r="SOQ95" s="496"/>
      <c r="SOR95" s="495"/>
      <c r="SOS95" s="496"/>
      <c r="SOT95" s="496"/>
      <c r="SOU95" s="496"/>
      <c r="SOV95" s="496"/>
      <c r="SOW95" s="496"/>
      <c r="SOX95" s="496"/>
      <c r="SOY95" s="495"/>
      <c r="SOZ95" s="496"/>
      <c r="SPA95" s="496"/>
      <c r="SPB95" s="496"/>
      <c r="SPC95" s="496"/>
      <c r="SPD95" s="496"/>
      <c r="SPE95" s="496"/>
      <c r="SPF95" s="495"/>
      <c r="SPG95" s="496"/>
      <c r="SPH95" s="496"/>
      <c r="SPI95" s="496"/>
      <c r="SPJ95" s="496"/>
      <c r="SPK95" s="496"/>
      <c r="SPL95" s="496"/>
      <c r="SPM95" s="495"/>
      <c r="SPN95" s="496"/>
      <c r="SPO95" s="496"/>
      <c r="SPP95" s="496"/>
      <c r="SPQ95" s="496"/>
      <c r="SPR95" s="496"/>
      <c r="SPS95" s="496"/>
      <c r="SPT95" s="495"/>
      <c r="SPU95" s="496"/>
      <c r="SPV95" s="496"/>
      <c r="SPW95" s="496"/>
      <c r="SPX95" s="496"/>
      <c r="SPY95" s="496"/>
      <c r="SPZ95" s="496"/>
      <c r="SQA95" s="495"/>
      <c r="SQB95" s="496"/>
      <c r="SQC95" s="496"/>
      <c r="SQD95" s="496"/>
      <c r="SQE95" s="496"/>
      <c r="SQF95" s="496"/>
      <c r="SQG95" s="496"/>
      <c r="SQH95" s="495"/>
      <c r="SQI95" s="496"/>
      <c r="SQJ95" s="496"/>
      <c r="SQK95" s="496"/>
      <c r="SQL95" s="496"/>
      <c r="SQM95" s="496"/>
      <c r="SQN95" s="496"/>
      <c r="SQO95" s="495"/>
      <c r="SQP95" s="496"/>
      <c r="SQQ95" s="496"/>
      <c r="SQR95" s="496"/>
      <c r="SQS95" s="496"/>
      <c r="SQT95" s="496"/>
      <c r="SQU95" s="496"/>
      <c r="SQV95" s="495"/>
      <c r="SQW95" s="496"/>
      <c r="SQX95" s="496"/>
      <c r="SQY95" s="496"/>
      <c r="SQZ95" s="496"/>
      <c r="SRA95" s="496"/>
      <c r="SRB95" s="496"/>
      <c r="SRC95" s="495"/>
      <c r="SRD95" s="496"/>
      <c r="SRE95" s="496"/>
      <c r="SRF95" s="496"/>
      <c r="SRG95" s="496"/>
      <c r="SRH95" s="496"/>
      <c r="SRI95" s="496"/>
      <c r="SRJ95" s="495"/>
      <c r="SRK95" s="496"/>
      <c r="SRL95" s="496"/>
      <c r="SRM95" s="496"/>
      <c r="SRN95" s="496"/>
      <c r="SRO95" s="496"/>
      <c r="SRP95" s="496"/>
      <c r="SRQ95" s="495"/>
      <c r="SRR95" s="496"/>
      <c r="SRS95" s="496"/>
      <c r="SRT95" s="496"/>
      <c r="SRU95" s="496"/>
      <c r="SRV95" s="496"/>
      <c r="SRW95" s="496"/>
      <c r="SRX95" s="495"/>
      <c r="SRY95" s="496"/>
      <c r="SRZ95" s="496"/>
      <c r="SSA95" s="496"/>
      <c r="SSB95" s="496"/>
      <c r="SSC95" s="496"/>
      <c r="SSD95" s="496"/>
      <c r="SSE95" s="495"/>
      <c r="SSF95" s="496"/>
      <c r="SSG95" s="496"/>
      <c r="SSH95" s="496"/>
      <c r="SSI95" s="496"/>
      <c r="SSJ95" s="496"/>
      <c r="SSK95" s="496"/>
      <c r="SSL95" s="495"/>
      <c r="SSM95" s="496"/>
      <c r="SSN95" s="496"/>
      <c r="SSO95" s="496"/>
      <c r="SSP95" s="496"/>
      <c r="SSQ95" s="496"/>
      <c r="SSR95" s="496"/>
      <c r="SSS95" s="495"/>
      <c r="SST95" s="496"/>
      <c r="SSU95" s="496"/>
      <c r="SSV95" s="496"/>
      <c r="SSW95" s="496"/>
      <c r="SSX95" s="496"/>
      <c r="SSY95" s="496"/>
      <c r="SSZ95" s="495"/>
      <c r="STA95" s="496"/>
      <c r="STB95" s="496"/>
      <c r="STC95" s="496"/>
      <c r="STD95" s="496"/>
      <c r="STE95" s="496"/>
      <c r="STF95" s="496"/>
      <c r="STG95" s="495"/>
      <c r="STH95" s="496"/>
      <c r="STI95" s="496"/>
      <c r="STJ95" s="496"/>
      <c r="STK95" s="496"/>
      <c r="STL95" s="496"/>
      <c r="STM95" s="496"/>
      <c r="STN95" s="495"/>
      <c r="STO95" s="496"/>
      <c r="STP95" s="496"/>
      <c r="STQ95" s="496"/>
      <c r="STR95" s="496"/>
      <c r="STS95" s="496"/>
      <c r="STT95" s="496"/>
      <c r="STU95" s="495"/>
      <c r="STV95" s="496"/>
      <c r="STW95" s="496"/>
      <c r="STX95" s="496"/>
      <c r="STY95" s="496"/>
      <c r="STZ95" s="496"/>
      <c r="SUA95" s="496"/>
      <c r="SUB95" s="495"/>
      <c r="SUC95" s="496"/>
      <c r="SUD95" s="496"/>
      <c r="SUE95" s="496"/>
      <c r="SUF95" s="496"/>
      <c r="SUG95" s="496"/>
      <c r="SUH95" s="496"/>
      <c r="SUI95" s="495"/>
      <c r="SUJ95" s="496"/>
      <c r="SUK95" s="496"/>
      <c r="SUL95" s="496"/>
      <c r="SUM95" s="496"/>
      <c r="SUN95" s="496"/>
      <c r="SUO95" s="496"/>
      <c r="SUP95" s="495"/>
      <c r="SUQ95" s="496"/>
      <c r="SUR95" s="496"/>
      <c r="SUS95" s="496"/>
      <c r="SUT95" s="496"/>
      <c r="SUU95" s="496"/>
      <c r="SUV95" s="496"/>
      <c r="SUW95" s="495"/>
      <c r="SUX95" s="496"/>
      <c r="SUY95" s="496"/>
      <c r="SUZ95" s="496"/>
      <c r="SVA95" s="496"/>
      <c r="SVB95" s="496"/>
      <c r="SVC95" s="496"/>
      <c r="SVD95" s="495"/>
      <c r="SVE95" s="496"/>
      <c r="SVF95" s="496"/>
      <c r="SVG95" s="496"/>
      <c r="SVH95" s="496"/>
      <c r="SVI95" s="496"/>
      <c r="SVJ95" s="496"/>
      <c r="SVK95" s="495"/>
      <c r="SVL95" s="496"/>
      <c r="SVM95" s="496"/>
      <c r="SVN95" s="496"/>
      <c r="SVO95" s="496"/>
      <c r="SVP95" s="496"/>
      <c r="SVQ95" s="496"/>
      <c r="SVR95" s="495"/>
      <c r="SVS95" s="496"/>
      <c r="SVT95" s="496"/>
      <c r="SVU95" s="496"/>
      <c r="SVV95" s="496"/>
      <c r="SVW95" s="496"/>
      <c r="SVX95" s="496"/>
      <c r="SVY95" s="495"/>
      <c r="SVZ95" s="496"/>
      <c r="SWA95" s="496"/>
      <c r="SWB95" s="496"/>
      <c r="SWC95" s="496"/>
      <c r="SWD95" s="496"/>
      <c r="SWE95" s="496"/>
      <c r="SWF95" s="495"/>
      <c r="SWG95" s="496"/>
      <c r="SWH95" s="496"/>
      <c r="SWI95" s="496"/>
      <c r="SWJ95" s="496"/>
      <c r="SWK95" s="496"/>
      <c r="SWL95" s="496"/>
      <c r="SWM95" s="495"/>
      <c r="SWN95" s="496"/>
      <c r="SWO95" s="496"/>
      <c r="SWP95" s="496"/>
      <c r="SWQ95" s="496"/>
      <c r="SWR95" s="496"/>
      <c r="SWS95" s="496"/>
      <c r="SWT95" s="495"/>
      <c r="SWU95" s="496"/>
      <c r="SWV95" s="496"/>
      <c r="SWW95" s="496"/>
      <c r="SWX95" s="496"/>
      <c r="SWY95" s="496"/>
      <c r="SWZ95" s="496"/>
      <c r="SXA95" s="495"/>
      <c r="SXB95" s="496"/>
      <c r="SXC95" s="496"/>
      <c r="SXD95" s="496"/>
      <c r="SXE95" s="496"/>
      <c r="SXF95" s="496"/>
      <c r="SXG95" s="496"/>
      <c r="SXH95" s="495"/>
      <c r="SXI95" s="496"/>
      <c r="SXJ95" s="496"/>
      <c r="SXK95" s="496"/>
      <c r="SXL95" s="496"/>
      <c r="SXM95" s="496"/>
      <c r="SXN95" s="496"/>
      <c r="SXO95" s="495"/>
      <c r="SXP95" s="496"/>
      <c r="SXQ95" s="496"/>
      <c r="SXR95" s="496"/>
      <c r="SXS95" s="496"/>
      <c r="SXT95" s="496"/>
      <c r="SXU95" s="496"/>
      <c r="SXV95" s="495"/>
      <c r="SXW95" s="496"/>
      <c r="SXX95" s="496"/>
      <c r="SXY95" s="496"/>
      <c r="SXZ95" s="496"/>
      <c r="SYA95" s="496"/>
      <c r="SYB95" s="496"/>
      <c r="SYC95" s="495"/>
      <c r="SYD95" s="496"/>
      <c r="SYE95" s="496"/>
      <c r="SYF95" s="496"/>
      <c r="SYG95" s="496"/>
      <c r="SYH95" s="496"/>
      <c r="SYI95" s="496"/>
      <c r="SYJ95" s="495"/>
      <c r="SYK95" s="496"/>
      <c r="SYL95" s="496"/>
      <c r="SYM95" s="496"/>
      <c r="SYN95" s="496"/>
      <c r="SYO95" s="496"/>
      <c r="SYP95" s="496"/>
      <c r="SYQ95" s="495"/>
      <c r="SYR95" s="496"/>
      <c r="SYS95" s="496"/>
      <c r="SYT95" s="496"/>
      <c r="SYU95" s="496"/>
      <c r="SYV95" s="496"/>
      <c r="SYW95" s="496"/>
      <c r="SYX95" s="495"/>
      <c r="SYY95" s="496"/>
      <c r="SYZ95" s="496"/>
      <c r="SZA95" s="496"/>
      <c r="SZB95" s="496"/>
      <c r="SZC95" s="496"/>
      <c r="SZD95" s="496"/>
      <c r="SZE95" s="495"/>
      <c r="SZF95" s="496"/>
      <c r="SZG95" s="496"/>
      <c r="SZH95" s="496"/>
      <c r="SZI95" s="496"/>
      <c r="SZJ95" s="496"/>
      <c r="SZK95" s="496"/>
      <c r="SZL95" s="495"/>
      <c r="SZM95" s="496"/>
      <c r="SZN95" s="496"/>
      <c r="SZO95" s="496"/>
      <c r="SZP95" s="496"/>
      <c r="SZQ95" s="496"/>
      <c r="SZR95" s="496"/>
      <c r="SZS95" s="495"/>
      <c r="SZT95" s="496"/>
      <c r="SZU95" s="496"/>
      <c r="SZV95" s="496"/>
      <c r="SZW95" s="496"/>
      <c r="SZX95" s="496"/>
      <c r="SZY95" s="496"/>
      <c r="SZZ95" s="495"/>
      <c r="TAA95" s="496"/>
      <c r="TAB95" s="496"/>
      <c r="TAC95" s="496"/>
      <c r="TAD95" s="496"/>
      <c r="TAE95" s="496"/>
      <c r="TAF95" s="496"/>
      <c r="TAG95" s="495"/>
      <c r="TAH95" s="496"/>
      <c r="TAI95" s="496"/>
      <c r="TAJ95" s="496"/>
      <c r="TAK95" s="496"/>
      <c r="TAL95" s="496"/>
      <c r="TAM95" s="496"/>
      <c r="TAN95" s="495"/>
      <c r="TAO95" s="496"/>
      <c r="TAP95" s="496"/>
      <c r="TAQ95" s="496"/>
      <c r="TAR95" s="496"/>
      <c r="TAS95" s="496"/>
      <c r="TAT95" s="496"/>
      <c r="TAU95" s="495"/>
      <c r="TAV95" s="496"/>
      <c r="TAW95" s="496"/>
      <c r="TAX95" s="496"/>
      <c r="TAY95" s="496"/>
      <c r="TAZ95" s="496"/>
      <c r="TBA95" s="496"/>
      <c r="TBB95" s="495"/>
      <c r="TBC95" s="496"/>
      <c r="TBD95" s="496"/>
      <c r="TBE95" s="496"/>
      <c r="TBF95" s="496"/>
      <c r="TBG95" s="496"/>
      <c r="TBH95" s="496"/>
      <c r="TBI95" s="495"/>
      <c r="TBJ95" s="496"/>
      <c r="TBK95" s="496"/>
      <c r="TBL95" s="496"/>
      <c r="TBM95" s="496"/>
      <c r="TBN95" s="496"/>
      <c r="TBO95" s="496"/>
      <c r="TBP95" s="495"/>
      <c r="TBQ95" s="496"/>
      <c r="TBR95" s="496"/>
      <c r="TBS95" s="496"/>
      <c r="TBT95" s="496"/>
      <c r="TBU95" s="496"/>
      <c r="TBV95" s="496"/>
      <c r="TBW95" s="495"/>
      <c r="TBX95" s="496"/>
      <c r="TBY95" s="496"/>
      <c r="TBZ95" s="496"/>
      <c r="TCA95" s="496"/>
      <c r="TCB95" s="496"/>
      <c r="TCC95" s="496"/>
      <c r="TCD95" s="495"/>
      <c r="TCE95" s="496"/>
      <c r="TCF95" s="496"/>
      <c r="TCG95" s="496"/>
      <c r="TCH95" s="496"/>
      <c r="TCI95" s="496"/>
      <c r="TCJ95" s="496"/>
      <c r="TCK95" s="495"/>
      <c r="TCL95" s="496"/>
      <c r="TCM95" s="496"/>
      <c r="TCN95" s="496"/>
      <c r="TCO95" s="496"/>
      <c r="TCP95" s="496"/>
      <c r="TCQ95" s="496"/>
      <c r="TCR95" s="495"/>
      <c r="TCS95" s="496"/>
      <c r="TCT95" s="496"/>
      <c r="TCU95" s="496"/>
      <c r="TCV95" s="496"/>
      <c r="TCW95" s="496"/>
      <c r="TCX95" s="496"/>
      <c r="TCY95" s="495"/>
      <c r="TCZ95" s="496"/>
      <c r="TDA95" s="496"/>
      <c r="TDB95" s="496"/>
      <c r="TDC95" s="496"/>
      <c r="TDD95" s="496"/>
      <c r="TDE95" s="496"/>
      <c r="TDF95" s="495"/>
      <c r="TDG95" s="496"/>
      <c r="TDH95" s="496"/>
      <c r="TDI95" s="496"/>
      <c r="TDJ95" s="496"/>
      <c r="TDK95" s="496"/>
      <c r="TDL95" s="496"/>
      <c r="TDM95" s="495"/>
      <c r="TDN95" s="496"/>
      <c r="TDO95" s="496"/>
      <c r="TDP95" s="496"/>
      <c r="TDQ95" s="496"/>
      <c r="TDR95" s="496"/>
      <c r="TDS95" s="496"/>
      <c r="TDT95" s="495"/>
      <c r="TDU95" s="496"/>
      <c r="TDV95" s="496"/>
      <c r="TDW95" s="496"/>
      <c r="TDX95" s="496"/>
      <c r="TDY95" s="496"/>
      <c r="TDZ95" s="496"/>
      <c r="TEA95" s="495"/>
      <c r="TEB95" s="496"/>
      <c r="TEC95" s="496"/>
      <c r="TED95" s="496"/>
      <c r="TEE95" s="496"/>
      <c r="TEF95" s="496"/>
      <c r="TEG95" s="496"/>
      <c r="TEH95" s="495"/>
      <c r="TEI95" s="496"/>
      <c r="TEJ95" s="496"/>
      <c r="TEK95" s="496"/>
      <c r="TEL95" s="496"/>
      <c r="TEM95" s="496"/>
      <c r="TEN95" s="496"/>
      <c r="TEO95" s="495"/>
      <c r="TEP95" s="496"/>
      <c r="TEQ95" s="496"/>
      <c r="TER95" s="496"/>
      <c r="TES95" s="496"/>
      <c r="TET95" s="496"/>
      <c r="TEU95" s="496"/>
      <c r="TEV95" s="495"/>
      <c r="TEW95" s="496"/>
      <c r="TEX95" s="496"/>
      <c r="TEY95" s="496"/>
      <c r="TEZ95" s="496"/>
      <c r="TFA95" s="496"/>
      <c r="TFB95" s="496"/>
      <c r="TFC95" s="495"/>
      <c r="TFD95" s="496"/>
      <c r="TFE95" s="496"/>
      <c r="TFF95" s="496"/>
      <c r="TFG95" s="496"/>
      <c r="TFH95" s="496"/>
      <c r="TFI95" s="496"/>
      <c r="TFJ95" s="495"/>
      <c r="TFK95" s="496"/>
      <c r="TFL95" s="496"/>
      <c r="TFM95" s="496"/>
      <c r="TFN95" s="496"/>
      <c r="TFO95" s="496"/>
      <c r="TFP95" s="496"/>
      <c r="TFQ95" s="495"/>
      <c r="TFR95" s="496"/>
      <c r="TFS95" s="496"/>
      <c r="TFT95" s="496"/>
      <c r="TFU95" s="496"/>
      <c r="TFV95" s="496"/>
      <c r="TFW95" s="496"/>
      <c r="TFX95" s="495"/>
      <c r="TFY95" s="496"/>
      <c r="TFZ95" s="496"/>
      <c r="TGA95" s="496"/>
      <c r="TGB95" s="496"/>
      <c r="TGC95" s="496"/>
      <c r="TGD95" s="496"/>
      <c r="TGE95" s="495"/>
      <c r="TGF95" s="496"/>
      <c r="TGG95" s="496"/>
      <c r="TGH95" s="496"/>
      <c r="TGI95" s="496"/>
      <c r="TGJ95" s="496"/>
      <c r="TGK95" s="496"/>
      <c r="TGL95" s="495"/>
      <c r="TGM95" s="496"/>
      <c r="TGN95" s="496"/>
      <c r="TGO95" s="496"/>
      <c r="TGP95" s="496"/>
      <c r="TGQ95" s="496"/>
      <c r="TGR95" s="496"/>
      <c r="TGS95" s="495"/>
      <c r="TGT95" s="496"/>
      <c r="TGU95" s="496"/>
      <c r="TGV95" s="496"/>
      <c r="TGW95" s="496"/>
      <c r="TGX95" s="496"/>
      <c r="TGY95" s="496"/>
      <c r="TGZ95" s="495"/>
      <c r="THA95" s="496"/>
      <c r="THB95" s="496"/>
      <c r="THC95" s="496"/>
      <c r="THD95" s="496"/>
      <c r="THE95" s="496"/>
      <c r="THF95" s="496"/>
      <c r="THG95" s="495"/>
      <c r="THH95" s="496"/>
      <c r="THI95" s="496"/>
      <c r="THJ95" s="496"/>
      <c r="THK95" s="496"/>
      <c r="THL95" s="496"/>
      <c r="THM95" s="496"/>
      <c r="THN95" s="495"/>
      <c r="THO95" s="496"/>
      <c r="THP95" s="496"/>
      <c r="THQ95" s="496"/>
      <c r="THR95" s="496"/>
      <c r="THS95" s="496"/>
      <c r="THT95" s="496"/>
      <c r="THU95" s="495"/>
      <c r="THV95" s="496"/>
      <c r="THW95" s="496"/>
      <c r="THX95" s="496"/>
      <c r="THY95" s="496"/>
      <c r="THZ95" s="496"/>
      <c r="TIA95" s="496"/>
      <c r="TIB95" s="495"/>
      <c r="TIC95" s="496"/>
      <c r="TID95" s="496"/>
      <c r="TIE95" s="496"/>
      <c r="TIF95" s="496"/>
      <c r="TIG95" s="496"/>
      <c r="TIH95" s="496"/>
      <c r="TII95" s="495"/>
      <c r="TIJ95" s="496"/>
      <c r="TIK95" s="496"/>
      <c r="TIL95" s="496"/>
      <c r="TIM95" s="496"/>
      <c r="TIN95" s="496"/>
      <c r="TIO95" s="496"/>
      <c r="TIP95" s="495"/>
      <c r="TIQ95" s="496"/>
      <c r="TIR95" s="496"/>
      <c r="TIS95" s="496"/>
      <c r="TIT95" s="496"/>
      <c r="TIU95" s="496"/>
      <c r="TIV95" s="496"/>
      <c r="TIW95" s="495"/>
      <c r="TIX95" s="496"/>
      <c r="TIY95" s="496"/>
      <c r="TIZ95" s="496"/>
      <c r="TJA95" s="496"/>
      <c r="TJB95" s="496"/>
      <c r="TJC95" s="496"/>
      <c r="TJD95" s="495"/>
      <c r="TJE95" s="496"/>
      <c r="TJF95" s="496"/>
      <c r="TJG95" s="496"/>
      <c r="TJH95" s="496"/>
      <c r="TJI95" s="496"/>
      <c r="TJJ95" s="496"/>
      <c r="TJK95" s="495"/>
      <c r="TJL95" s="496"/>
      <c r="TJM95" s="496"/>
      <c r="TJN95" s="496"/>
      <c r="TJO95" s="496"/>
      <c r="TJP95" s="496"/>
      <c r="TJQ95" s="496"/>
      <c r="TJR95" s="495"/>
      <c r="TJS95" s="496"/>
      <c r="TJT95" s="496"/>
      <c r="TJU95" s="496"/>
      <c r="TJV95" s="496"/>
      <c r="TJW95" s="496"/>
      <c r="TJX95" s="496"/>
      <c r="TJY95" s="495"/>
      <c r="TJZ95" s="496"/>
      <c r="TKA95" s="496"/>
      <c r="TKB95" s="496"/>
      <c r="TKC95" s="496"/>
      <c r="TKD95" s="496"/>
      <c r="TKE95" s="496"/>
      <c r="TKF95" s="495"/>
      <c r="TKG95" s="496"/>
      <c r="TKH95" s="496"/>
      <c r="TKI95" s="496"/>
      <c r="TKJ95" s="496"/>
      <c r="TKK95" s="496"/>
      <c r="TKL95" s="496"/>
      <c r="TKM95" s="495"/>
      <c r="TKN95" s="496"/>
      <c r="TKO95" s="496"/>
      <c r="TKP95" s="496"/>
      <c r="TKQ95" s="496"/>
      <c r="TKR95" s="496"/>
      <c r="TKS95" s="496"/>
      <c r="TKT95" s="495"/>
      <c r="TKU95" s="496"/>
      <c r="TKV95" s="496"/>
      <c r="TKW95" s="496"/>
      <c r="TKX95" s="496"/>
      <c r="TKY95" s="496"/>
      <c r="TKZ95" s="496"/>
      <c r="TLA95" s="495"/>
      <c r="TLB95" s="496"/>
      <c r="TLC95" s="496"/>
      <c r="TLD95" s="496"/>
      <c r="TLE95" s="496"/>
      <c r="TLF95" s="496"/>
      <c r="TLG95" s="496"/>
      <c r="TLH95" s="495"/>
      <c r="TLI95" s="496"/>
      <c r="TLJ95" s="496"/>
      <c r="TLK95" s="496"/>
      <c r="TLL95" s="496"/>
      <c r="TLM95" s="496"/>
      <c r="TLN95" s="496"/>
      <c r="TLO95" s="495"/>
      <c r="TLP95" s="496"/>
      <c r="TLQ95" s="496"/>
      <c r="TLR95" s="496"/>
      <c r="TLS95" s="496"/>
      <c r="TLT95" s="496"/>
      <c r="TLU95" s="496"/>
      <c r="TLV95" s="495"/>
      <c r="TLW95" s="496"/>
      <c r="TLX95" s="496"/>
      <c r="TLY95" s="496"/>
      <c r="TLZ95" s="496"/>
      <c r="TMA95" s="496"/>
      <c r="TMB95" s="496"/>
      <c r="TMC95" s="495"/>
      <c r="TMD95" s="496"/>
      <c r="TME95" s="496"/>
      <c r="TMF95" s="496"/>
      <c r="TMG95" s="496"/>
      <c r="TMH95" s="496"/>
      <c r="TMI95" s="496"/>
      <c r="TMJ95" s="495"/>
      <c r="TMK95" s="496"/>
      <c r="TML95" s="496"/>
      <c r="TMM95" s="496"/>
      <c r="TMN95" s="496"/>
      <c r="TMO95" s="496"/>
      <c r="TMP95" s="496"/>
      <c r="TMQ95" s="495"/>
      <c r="TMR95" s="496"/>
      <c r="TMS95" s="496"/>
      <c r="TMT95" s="496"/>
      <c r="TMU95" s="496"/>
      <c r="TMV95" s="496"/>
      <c r="TMW95" s="496"/>
      <c r="TMX95" s="495"/>
      <c r="TMY95" s="496"/>
      <c r="TMZ95" s="496"/>
      <c r="TNA95" s="496"/>
      <c r="TNB95" s="496"/>
      <c r="TNC95" s="496"/>
      <c r="TND95" s="496"/>
      <c r="TNE95" s="495"/>
      <c r="TNF95" s="496"/>
      <c r="TNG95" s="496"/>
      <c r="TNH95" s="496"/>
      <c r="TNI95" s="496"/>
      <c r="TNJ95" s="496"/>
      <c r="TNK95" s="496"/>
      <c r="TNL95" s="495"/>
      <c r="TNM95" s="496"/>
      <c r="TNN95" s="496"/>
      <c r="TNO95" s="496"/>
      <c r="TNP95" s="496"/>
      <c r="TNQ95" s="496"/>
      <c r="TNR95" s="496"/>
      <c r="TNS95" s="495"/>
      <c r="TNT95" s="496"/>
      <c r="TNU95" s="496"/>
      <c r="TNV95" s="496"/>
      <c r="TNW95" s="496"/>
      <c r="TNX95" s="496"/>
      <c r="TNY95" s="496"/>
      <c r="TNZ95" s="495"/>
      <c r="TOA95" s="496"/>
      <c r="TOB95" s="496"/>
      <c r="TOC95" s="496"/>
      <c r="TOD95" s="496"/>
      <c r="TOE95" s="496"/>
      <c r="TOF95" s="496"/>
      <c r="TOG95" s="495"/>
      <c r="TOH95" s="496"/>
      <c r="TOI95" s="496"/>
      <c r="TOJ95" s="496"/>
      <c r="TOK95" s="496"/>
      <c r="TOL95" s="496"/>
      <c r="TOM95" s="496"/>
      <c r="TON95" s="495"/>
      <c r="TOO95" s="496"/>
      <c r="TOP95" s="496"/>
      <c r="TOQ95" s="496"/>
      <c r="TOR95" s="496"/>
      <c r="TOS95" s="496"/>
      <c r="TOT95" s="496"/>
      <c r="TOU95" s="495"/>
      <c r="TOV95" s="496"/>
      <c r="TOW95" s="496"/>
      <c r="TOX95" s="496"/>
      <c r="TOY95" s="496"/>
      <c r="TOZ95" s="496"/>
      <c r="TPA95" s="496"/>
      <c r="TPB95" s="495"/>
      <c r="TPC95" s="496"/>
      <c r="TPD95" s="496"/>
      <c r="TPE95" s="496"/>
      <c r="TPF95" s="496"/>
      <c r="TPG95" s="496"/>
      <c r="TPH95" s="496"/>
      <c r="TPI95" s="495"/>
      <c r="TPJ95" s="496"/>
      <c r="TPK95" s="496"/>
      <c r="TPL95" s="496"/>
      <c r="TPM95" s="496"/>
      <c r="TPN95" s="496"/>
      <c r="TPO95" s="496"/>
      <c r="TPP95" s="495"/>
      <c r="TPQ95" s="496"/>
      <c r="TPR95" s="496"/>
      <c r="TPS95" s="496"/>
      <c r="TPT95" s="496"/>
      <c r="TPU95" s="496"/>
      <c r="TPV95" s="496"/>
      <c r="TPW95" s="495"/>
      <c r="TPX95" s="496"/>
      <c r="TPY95" s="496"/>
      <c r="TPZ95" s="496"/>
      <c r="TQA95" s="496"/>
      <c r="TQB95" s="496"/>
      <c r="TQC95" s="496"/>
      <c r="TQD95" s="495"/>
      <c r="TQE95" s="496"/>
      <c r="TQF95" s="496"/>
      <c r="TQG95" s="496"/>
      <c r="TQH95" s="496"/>
      <c r="TQI95" s="496"/>
      <c r="TQJ95" s="496"/>
      <c r="TQK95" s="495"/>
      <c r="TQL95" s="496"/>
      <c r="TQM95" s="496"/>
      <c r="TQN95" s="496"/>
      <c r="TQO95" s="496"/>
      <c r="TQP95" s="496"/>
      <c r="TQQ95" s="496"/>
      <c r="TQR95" s="495"/>
      <c r="TQS95" s="496"/>
      <c r="TQT95" s="496"/>
      <c r="TQU95" s="496"/>
      <c r="TQV95" s="496"/>
      <c r="TQW95" s="496"/>
      <c r="TQX95" s="496"/>
      <c r="TQY95" s="495"/>
      <c r="TQZ95" s="496"/>
      <c r="TRA95" s="496"/>
      <c r="TRB95" s="496"/>
      <c r="TRC95" s="496"/>
      <c r="TRD95" s="496"/>
      <c r="TRE95" s="496"/>
      <c r="TRF95" s="495"/>
      <c r="TRG95" s="496"/>
      <c r="TRH95" s="496"/>
      <c r="TRI95" s="496"/>
      <c r="TRJ95" s="496"/>
      <c r="TRK95" s="496"/>
      <c r="TRL95" s="496"/>
      <c r="TRM95" s="495"/>
      <c r="TRN95" s="496"/>
      <c r="TRO95" s="496"/>
      <c r="TRP95" s="496"/>
      <c r="TRQ95" s="496"/>
      <c r="TRR95" s="496"/>
      <c r="TRS95" s="496"/>
      <c r="TRT95" s="495"/>
      <c r="TRU95" s="496"/>
      <c r="TRV95" s="496"/>
      <c r="TRW95" s="496"/>
      <c r="TRX95" s="496"/>
      <c r="TRY95" s="496"/>
      <c r="TRZ95" s="496"/>
      <c r="TSA95" s="495"/>
      <c r="TSB95" s="496"/>
      <c r="TSC95" s="496"/>
      <c r="TSD95" s="496"/>
      <c r="TSE95" s="496"/>
      <c r="TSF95" s="496"/>
      <c r="TSG95" s="496"/>
      <c r="TSH95" s="495"/>
      <c r="TSI95" s="496"/>
      <c r="TSJ95" s="496"/>
      <c r="TSK95" s="496"/>
      <c r="TSL95" s="496"/>
      <c r="TSM95" s="496"/>
      <c r="TSN95" s="496"/>
      <c r="TSO95" s="495"/>
      <c r="TSP95" s="496"/>
      <c r="TSQ95" s="496"/>
      <c r="TSR95" s="496"/>
      <c r="TSS95" s="496"/>
      <c r="TST95" s="496"/>
      <c r="TSU95" s="496"/>
      <c r="TSV95" s="495"/>
      <c r="TSW95" s="496"/>
      <c r="TSX95" s="496"/>
      <c r="TSY95" s="496"/>
      <c r="TSZ95" s="496"/>
      <c r="TTA95" s="496"/>
      <c r="TTB95" s="496"/>
      <c r="TTC95" s="495"/>
      <c r="TTD95" s="496"/>
      <c r="TTE95" s="496"/>
      <c r="TTF95" s="496"/>
      <c r="TTG95" s="496"/>
      <c r="TTH95" s="496"/>
      <c r="TTI95" s="496"/>
      <c r="TTJ95" s="495"/>
      <c r="TTK95" s="496"/>
      <c r="TTL95" s="496"/>
      <c r="TTM95" s="496"/>
      <c r="TTN95" s="496"/>
      <c r="TTO95" s="496"/>
      <c r="TTP95" s="496"/>
      <c r="TTQ95" s="495"/>
      <c r="TTR95" s="496"/>
      <c r="TTS95" s="496"/>
      <c r="TTT95" s="496"/>
      <c r="TTU95" s="496"/>
      <c r="TTV95" s="496"/>
      <c r="TTW95" s="496"/>
      <c r="TTX95" s="495"/>
      <c r="TTY95" s="496"/>
      <c r="TTZ95" s="496"/>
      <c r="TUA95" s="496"/>
      <c r="TUB95" s="496"/>
      <c r="TUC95" s="496"/>
      <c r="TUD95" s="496"/>
      <c r="TUE95" s="495"/>
      <c r="TUF95" s="496"/>
      <c r="TUG95" s="496"/>
      <c r="TUH95" s="496"/>
      <c r="TUI95" s="496"/>
      <c r="TUJ95" s="496"/>
      <c r="TUK95" s="496"/>
      <c r="TUL95" s="495"/>
      <c r="TUM95" s="496"/>
      <c r="TUN95" s="496"/>
      <c r="TUO95" s="496"/>
      <c r="TUP95" s="496"/>
      <c r="TUQ95" s="496"/>
      <c r="TUR95" s="496"/>
      <c r="TUS95" s="495"/>
      <c r="TUT95" s="496"/>
      <c r="TUU95" s="496"/>
      <c r="TUV95" s="496"/>
      <c r="TUW95" s="496"/>
      <c r="TUX95" s="496"/>
      <c r="TUY95" s="496"/>
      <c r="TUZ95" s="495"/>
      <c r="TVA95" s="496"/>
      <c r="TVB95" s="496"/>
      <c r="TVC95" s="496"/>
      <c r="TVD95" s="496"/>
      <c r="TVE95" s="496"/>
      <c r="TVF95" s="496"/>
      <c r="TVG95" s="495"/>
      <c r="TVH95" s="496"/>
      <c r="TVI95" s="496"/>
      <c r="TVJ95" s="496"/>
      <c r="TVK95" s="496"/>
      <c r="TVL95" s="496"/>
      <c r="TVM95" s="496"/>
      <c r="TVN95" s="495"/>
      <c r="TVO95" s="496"/>
      <c r="TVP95" s="496"/>
      <c r="TVQ95" s="496"/>
      <c r="TVR95" s="496"/>
      <c r="TVS95" s="496"/>
      <c r="TVT95" s="496"/>
      <c r="TVU95" s="495"/>
      <c r="TVV95" s="496"/>
      <c r="TVW95" s="496"/>
      <c r="TVX95" s="496"/>
      <c r="TVY95" s="496"/>
      <c r="TVZ95" s="496"/>
      <c r="TWA95" s="496"/>
      <c r="TWB95" s="495"/>
      <c r="TWC95" s="496"/>
      <c r="TWD95" s="496"/>
      <c r="TWE95" s="496"/>
      <c r="TWF95" s="496"/>
      <c r="TWG95" s="496"/>
      <c r="TWH95" s="496"/>
      <c r="TWI95" s="495"/>
      <c r="TWJ95" s="496"/>
      <c r="TWK95" s="496"/>
      <c r="TWL95" s="496"/>
      <c r="TWM95" s="496"/>
      <c r="TWN95" s="496"/>
      <c r="TWO95" s="496"/>
      <c r="TWP95" s="495"/>
      <c r="TWQ95" s="496"/>
      <c r="TWR95" s="496"/>
      <c r="TWS95" s="496"/>
      <c r="TWT95" s="496"/>
      <c r="TWU95" s="496"/>
      <c r="TWV95" s="496"/>
      <c r="TWW95" s="495"/>
      <c r="TWX95" s="496"/>
      <c r="TWY95" s="496"/>
      <c r="TWZ95" s="496"/>
      <c r="TXA95" s="496"/>
      <c r="TXB95" s="496"/>
      <c r="TXC95" s="496"/>
      <c r="TXD95" s="495"/>
      <c r="TXE95" s="496"/>
      <c r="TXF95" s="496"/>
      <c r="TXG95" s="496"/>
      <c r="TXH95" s="496"/>
      <c r="TXI95" s="496"/>
      <c r="TXJ95" s="496"/>
      <c r="TXK95" s="495"/>
      <c r="TXL95" s="496"/>
      <c r="TXM95" s="496"/>
      <c r="TXN95" s="496"/>
      <c r="TXO95" s="496"/>
      <c r="TXP95" s="496"/>
      <c r="TXQ95" s="496"/>
      <c r="TXR95" s="495"/>
      <c r="TXS95" s="496"/>
      <c r="TXT95" s="496"/>
      <c r="TXU95" s="496"/>
      <c r="TXV95" s="496"/>
      <c r="TXW95" s="496"/>
      <c r="TXX95" s="496"/>
      <c r="TXY95" s="495"/>
      <c r="TXZ95" s="496"/>
      <c r="TYA95" s="496"/>
      <c r="TYB95" s="496"/>
      <c r="TYC95" s="496"/>
      <c r="TYD95" s="496"/>
      <c r="TYE95" s="496"/>
      <c r="TYF95" s="495"/>
      <c r="TYG95" s="496"/>
      <c r="TYH95" s="496"/>
      <c r="TYI95" s="496"/>
      <c r="TYJ95" s="496"/>
      <c r="TYK95" s="496"/>
      <c r="TYL95" s="496"/>
      <c r="TYM95" s="495"/>
      <c r="TYN95" s="496"/>
      <c r="TYO95" s="496"/>
      <c r="TYP95" s="496"/>
      <c r="TYQ95" s="496"/>
      <c r="TYR95" s="496"/>
      <c r="TYS95" s="496"/>
      <c r="TYT95" s="495"/>
      <c r="TYU95" s="496"/>
      <c r="TYV95" s="496"/>
      <c r="TYW95" s="496"/>
      <c r="TYX95" s="496"/>
      <c r="TYY95" s="496"/>
      <c r="TYZ95" s="496"/>
      <c r="TZA95" s="495"/>
      <c r="TZB95" s="496"/>
      <c r="TZC95" s="496"/>
      <c r="TZD95" s="496"/>
      <c r="TZE95" s="496"/>
      <c r="TZF95" s="496"/>
      <c r="TZG95" s="496"/>
      <c r="TZH95" s="495"/>
      <c r="TZI95" s="496"/>
      <c r="TZJ95" s="496"/>
      <c r="TZK95" s="496"/>
      <c r="TZL95" s="496"/>
      <c r="TZM95" s="496"/>
      <c r="TZN95" s="496"/>
      <c r="TZO95" s="495"/>
      <c r="TZP95" s="496"/>
      <c r="TZQ95" s="496"/>
      <c r="TZR95" s="496"/>
      <c r="TZS95" s="496"/>
      <c r="TZT95" s="496"/>
      <c r="TZU95" s="496"/>
      <c r="TZV95" s="495"/>
      <c r="TZW95" s="496"/>
      <c r="TZX95" s="496"/>
      <c r="TZY95" s="496"/>
      <c r="TZZ95" s="496"/>
      <c r="UAA95" s="496"/>
      <c r="UAB95" s="496"/>
      <c r="UAC95" s="495"/>
      <c r="UAD95" s="496"/>
      <c r="UAE95" s="496"/>
      <c r="UAF95" s="496"/>
      <c r="UAG95" s="496"/>
      <c r="UAH95" s="496"/>
      <c r="UAI95" s="496"/>
      <c r="UAJ95" s="495"/>
      <c r="UAK95" s="496"/>
      <c r="UAL95" s="496"/>
      <c r="UAM95" s="496"/>
      <c r="UAN95" s="496"/>
      <c r="UAO95" s="496"/>
      <c r="UAP95" s="496"/>
      <c r="UAQ95" s="495"/>
      <c r="UAR95" s="496"/>
      <c r="UAS95" s="496"/>
      <c r="UAT95" s="496"/>
      <c r="UAU95" s="496"/>
      <c r="UAV95" s="496"/>
      <c r="UAW95" s="496"/>
      <c r="UAX95" s="495"/>
      <c r="UAY95" s="496"/>
      <c r="UAZ95" s="496"/>
      <c r="UBA95" s="496"/>
      <c r="UBB95" s="496"/>
      <c r="UBC95" s="496"/>
      <c r="UBD95" s="496"/>
      <c r="UBE95" s="495"/>
      <c r="UBF95" s="496"/>
      <c r="UBG95" s="496"/>
      <c r="UBH95" s="496"/>
      <c r="UBI95" s="496"/>
      <c r="UBJ95" s="496"/>
      <c r="UBK95" s="496"/>
      <c r="UBL95" s="495"/>
      <c r="UBM95" s="496"/>
      <c r="UBN95" s="496"/>
      <c r="UBO95" s="496"/>
      <c r="UBP95" s="496"/>
      <c r="UBQ95" s="496"/>
      <c r="UBR95" s="496"/>
      <c r="UBS95" s="495"/>
      <c r="UBT95" s="496"/>
      <c r="UBU95" s="496"/>
      <c r="UBV95" s="496"/>
      <c r="UBW95" s="496"/>
      <c r="UBX95" s="496"/>
      <c r="UBY95" s="496"/>
      <c r="UBZ95" s="495"/>
      <c r="UCA95" s="496"/>
      <c r="UCB95" s="496"/>
      <c r="UCC95" s="496"/>
      <c r="UCD95" s="496"/>
      <c r="UCE95" s="496"/>
      <c r="UCF95" s="496"/>
      <c r="UCG95" s="495"/>
      <c r="UCH95" s="496"/>
      <c r="UCI95" s="496"/>
      <c r="UCJ95" s="496"/>
      <c r="UCK95" s="496"/>
      <c r="UCL95" s="496"/>
      <c r="UCM95" s="496"/>
      <c r="UCN95" s="495"/>
      <c r="UCO95" s="496"/>
      <c r="UCP95" s="496"/>
      <c r="UCQ95" s="496"/>
      <c r="UCR95" s="496"/>
      <c r="UCS95" s="496"/>
      <c r="UCT95" s="496"/>
      <c r="UCU95" s="495"/>
      <c r="UCV95" s="496"/>
      <c r="UCW95" s="496"/>
      <c r="UCX95" s="496"/>
      <c r="UCY95" s="496"/>
      <c r="UCZ95" s="496"/>
      <c r="UDA95" s="496"/>
      <c r="UDB95" s="495"/>
      <c r="UDC95" s="496"/>
      <c r="UDD95" s="496"/>
      <c r="UDE95" s="496"/>
      <c r="UDF95" s="496"/>
      <c r="UDG95" s="496"/>
      <c r="UDH95" s="496"/>
      <c r="UDI95" s="495"/>
      <c r="UDJ95" s="496"/>
      <c r="UDK95" s="496"/>
      <c r="UDL95" s="496"/>
      <c r="UDM95" s="496"/>
      <c r="UDN95" s="496"/>
      <c r="UDO95" s="496"/>
      <c r="UDP95" s="495"/>
      <c r="UDQ95" s="496"/>
      <c r="UDR95" s="496"/>
      <c r="UDS95" s="496"/>
      <c r="UDT95" s="496"/>
      <c r="UDU95" s="496"/>
      <c r="UDV95" s="496"/>
      <c r="UDW95" s="495"/>
      <c r="UDX95" s="496"/>
      <c r="UDY95" s="496"/>
      <c r="UDZ95" s="496"/>
      <c r="UEA95" s="496"/>
      <c r="UEB95" s="496"/>
      <c r="UEC95" s="496"/>
      <c r="UED95" s="495"/>
      <c r="UEE95" s="496"/>
      <c r="UEF95" s="496"/>
      <c r="UEG95" s="496"/>
      <c r="UEH95" s="496"/>
      <c r="UEI95" s="496"/>
      <c r="UEJ95" s="496"/>
      <c r="UEK95" s="495"/>
      <c r="UEL95" s="496"/>
      <c r="UEM95" s="496"/>
      <c r="UEN95" s="496"/>
      <c r="UEO95" s="496"/>
      <c r="UEP95" s="496"/>
      <c r="UEQ95" s="496"/>
      <c r="UER95" s="495"/>
      <c r="UES95" s="496"/>
      <c r="UET95" s="496"/>
      <c r="UEU95" s="496"/>
      <c r="UEV95" s="496"/>
      <c r="UEW95" s="496"/>
      <c r="UEX95" s="496"/>
      <c r="UEY95" s="495"/>
      <c r="UEZ95" s="496"/>
      <c r="UFA95" s="496"/>
      <c r="UFB95" s="496"/>
      <c r="UFC95" s="496"/>
      <c r="UFD95" s="496"/>
      <c r="UFE95" s="496"/>
      <c r="UFF95" s="495"/>
      <c r="UFG95" s="496"/>
      <c r="UFH95" s="496"/>
      <c r="UFI95" s="496"/>
      <c r="UFJ95" s="496"/>
      <c r="UFK95" s="496"/>
      <c r="UFL95" s="496"/>
      <c r="UFM95" s="495"/>
      <c r="UFN95" s="496"/>
      <c r="UFO95" s="496"/>
      <c r="UFP95" s="496"/>
      <c r="UFQ95" s="496"/>
      <c r="UFR95" s="496"/>
      <c r="UFS95" s="496"/>
      <c r="UFT95" s="495"/>
      <c r="UFU95" s="496"/>
      <c r="UFV95" s="496"/>
      <c r="UFW95" s="496"/>
      <c r="UFX95" s="496"/>
      <c r="UFY95" s="496"/>
      <c r="UFZ95" s="496"/>
      <c r="UGA95" s="495"/>
      <c r="UGB95" s="496"/>
      <c r="UGC95" s="496"/>
      <c r="UGD95" s="496"/>
      <c r="UGE95" s="496"/>
      <c r="UGF95" s="496"/>
      <c r="UGG95" s="496"/>
      <c r="UGH95" s="495"/>
      <c r="UGI95" s="496"/>
      <c r="UGJ95" s="496"/>
      <c r="UGK95" s="496"/>
      <c r="UGL95" s="496"/>
      <c r="UGM95" s="496"/>
      <c r="UGN95" s="496"/>
      <c r="UGO95" s="495"/>
      <c r="UGP95" s="496"/>
      <c r="UGQ95" s="496"/>
      <c r="UGR95" s="496"/>
      <c r="UGS95" s="496"/>
      <c r="UGT95" s="496"/>
      <c r="UGU95" s="496"/>
      <c r="UGV95" s="495"/>
      <c r="UGW95" s="496"/>
      <c r="UGX95" s="496"/>
      <c r="UGY95" s="496"/>
      <c r="UGZ95" s="496"/>
      <c r="UHA95" s="496"/>
      <c r="UHB95" s="496"/>
      <c r="UHC95" s="495"/>
      <c r="UHD95" s="496"/>
      <c r="UHE95" s="496"/>
      <c r="UHF95" s="496"/>
      <c r="UHG95" s="496"/>
      <c r="UHH95" s="496"/>
      <c r="UHI95" s="496"/>
      <c r="UHJ95" s="495"/>
      <c r="UHK95" s="496"/>
      <c r="UHL95" s="496"/>
      <c r="UHM95" s="496"/>
      <c r="UHN95" s="496"/>
      <c r="UHO95" s="496"/>
      <c r="UHP95" s="496"/>
      <c r="UHQ95" s="495"/>
      <c r="UHR95" s="496"/>
      <c r="UHS95" s="496"/>
      <c r="UHT95" s="496"/>
      <c r="UHU95" s="496"/>
      <c r="UHV95" s="496"/>
      <c r="UHW95" s="496"/>
      <c r="UHX95" s="495"/>
      <c r="UHY95" s="496"/>
      <c r="UHZ95" s="496"/>
      <c r="UIA95" s="496"/>
      <c r="UIB95" s="496"/>
      <c r="UIC95" s="496"/>
      <c r="UID95" s="496"/>
      <c r="UIE95" s="495"/>
      <c r="UIF95" s="496"/>
      <c r="UIG95" s="496"/>
      <c r="UIH95" s="496"/>
      <c r="UII95" s="496"/>
      <c r="UIJ95" s="496"/>
      <c r="UIK95" s="496"/>
      <c r="UIL95" s="495"/>
      <c r="UIM95" s="496"/>
      <c r="UIN95" s="496"/>
      <c r="UIO95" s="496"/>
      <c r="UIP95" s="496"/>
      <c r="UIQ95" s="496"/>
      <c r="UIR95" s="496"/>
      <c r="UIS95" s="495"/>
      <c r="UIT95" s="496"/>
      <c r="UIU95" s="496"/>
      <c r="UIV95" s="496"/>
      <c r="UIW95" s="496"/>
      <c r="UIX95" s="496"/>
      <c r="UIY95" s="496"/>
      <c r="UIZ95" s="495"/>
      <c r="UJA95" s="496"/>
      <c r="UJB95" s="496"/>
      <c r="UJC95" s="496"/>
      <c r="UJD95" s="496"/>
      <c r="UJE95" s="496"/>
      <c r="UJF95" s="496"/>
      <c r="UJG95" s="495"/>
      <c r="UJH95" s="496"/>
      <c r="UJI95" s="496"/>
      <c r="UJJ95" s="496"/>
      <c r="UJK95" s="496"/>
      <c r="UJL95" s="496"/>
      <c r="UJM95" s="496"/>
      <c r="UJN95" s="495"/>
      <c r="UJO95" s="496"/>
      <c r="UJP95" s="496"/>
      <c r="UJQ95" s="496"/>
      <c r="UJR95" s="496"/>
      <c r="UJS95" s="496"/>
      <c r="UJT95" s="496"/>
      <c r="UJU95" s="495"/>
      <c r="UJV95" s="496"/>
      <c r="UJW95" s="496"/>
      <c r="UJX95" s="496"/>
      <c r="UJY95" s="496"/>
      <c r="UJZ95" s="496"/>
      <c r="UKA95" s="496"/>
      <c r="UKB95" s="495"/>
      <c r="UKC95" s="496"/>
      <c r="UKD95" s="496"/>
      <c r="UKE95" s="496"/>
      <c r="UKF95" s="496"/>
      <c r="UKG95" s="496"/>
      <c r="UKH95" s="496"/>
      <c r="UKI95" s="495"/>
      <c r="UKJ95" s="496"/>
      <c r="UKK95" s="496"/>
      <c r="UKL95" s="496"/>
      <c r="UKM95" s="496"/>
      <c r="UKN95" s="496"/>
      <c r="UKO95" s="496"/>
      <c r="UKP95" s="495"/>
      <c r="UKQ95" s="496"/>
      <c r="UKR95" s="496"/>
      <c r="UKS95" s="496"/>
      <c r="UKT95" s="496"/>
      <c r="UKU95" s="496"/>
      <c r="UKV95" s="496"/>
      <c r="UKW95" s="495"/>
      <c r="UKX95" s="496"/>
      <c r="UKY95" s="496"/>
      <c r="UKZ95" s="496"/>
      <c r="ULA95" s="496"/>
      <c r="ULB95" s="496"/>
      <c r="ULC95" s="496"/>
      <c r="ULD95" s="495"/>
      <c r="ULE95" s="496"/>
      <c r="ULF95" s="496"/>
      <c r="ULG95" s="496"/>
      <c r="ULH95" s="496"/>
      <c r="ULI95" s="496"/>
      <c r="ULJ95" s="496"/>
      <c r="ULK95" s="495"/>
      <c r="ULL95" s="496"/>
      <c r="ULM95" s="496"/>
      <c r="ULN95" s="496"/>
      <c r="ULO95" s="496"/>
      <c r="ULP95" s="496"/>
      <c r="ULQ95" s="496"/>
      <c r="ULR95" s="495"/>
      <c r="ULS95" s="496"/>
      <c r="ULT95" s="496"/>
      <c r="ULU95" s="496"/>
      <c r="ULV95" s="496"/>
      <c r="ULW95" s="496"/>
      <c r="ULX95" s="496"/>
      <c r="ULY95" s="495"/>
      <c r="ULZ95" s="496"/>
      <c r="UMA95" s="496"/>
      <c r="UMB95" s="496"/>
      <c r="UMC95" s="496"/>
      <c r="UMD95" s="496"/>
      <c r="UME95" s="496"/>
      <c r="UMF95" s="495"/>
      <c r="UMG95" s="496"/>
      <c r="UMH95" s="496"/>
      <c r="UMI95" s="496"/>
      <c r="UMJ95" s="496"/>
      <c r="UMK95" s="496"/>
      <c r="UML95" s="496"/>
      <c r="UMM95" s="495"/>
      <c r="UMN95" s="496"/>
      <c r="UMO95" s="496"/>
      <c r="UMP95" s="496"/>
      <c r="UMQ95" s="496"/>
      <c r="UMR95" s="496"/>
      <c r="UMS95" s="496"/>
      <c r="UMT95" s="495"/>
      <c r="UMU95" s="496"/>
      <c r="UMV95" s="496"/>
      <c r="UMW95" s="496"/>
      <c r="UMX95" s="496"/>
      <c r="UMY95" s="496"/>
      <c r="UMZ95" s="496"/>
      <c r="UNA95" s="495"/>
      <c r="UNB95" s="496"/>
      <c r="UNC95" s="496"/>
      <c r="UND95" s="496"/>
      <c r="UNE95" s="496"/>
      <c r="UNF95" s="496"/>
      <c r="UNG95" s="496"/>
      <c r="UNH95" s="495"/>
      <c r="UNI95" s="496"/>
      <c r="UNJ95" s="496"/>
      <c r="UNK95" s="496"/>
      <c r="UNL95" s="496"/>
      <c r="UNM95" s="496"/>
      <c r="UNN95" s="496"/>
      <c r="UNO95" s="495"/>
      <c r="UNP95" s="496"/>
      <c r="UNQ95" s="496"/>
      <c r="UNR95" s="496"/>
      <c r="UNS95" s="496"/>
      <c r="UNT95" s="496"/>
      <c r="UNU95" s="496"/>
      <c r="UNV95" s="495"/>
      <c r="UNW95" s="496"/>
      <c r="UNX95" s="496"/>
      <c r="UNY95" s="496"/>
      <c r="UNZ95" s="496"/>
      <c r="UOA95" s="496"/>
      <c r="UOB95" s="496"/>
      <c r="UOC95" s="495"/>
      <c r="UOD95" s="496"/>
      <c r="UOE95" s="496"/>
      <c r="UOF95" s="496"/>
      <c r="UOG95" s="496"/>
      <c r="UOH95" s="496"/>
      <c r="UOI95" s="496"/>
      <c r="UOJ95" s="495"/>
      <c r="UOK95" s="496"/>
      <c r="UOL95" s="496"/>
      <c r="UOM95" s="496"/>
      <c r="UON95" s="496"/>
      <c r="UOO95" s="496"/>
      <c r="UOP95" s="496"/>
      <c r="UOQ95" s="495"/>
      <c r="UOR95" s="496"/>
      <c r="UOS95" s="496"/>
      <c r="UOT95" s="496"/>
      <c r="UOU95" s="496"/>
      <c r="UOV95" s="496"/>
      <c r="UOW95" s="496"/>
      <c r="UOX95" s="495"/>
      <c r="UOY95" s="496"/>
      <c r="UOZ95" s="496"/>
      <c r="UPA95" s="496"/>
      <c r="UPB95" s="496"/>
      <c r="UPC95" s="496"/>
      <c r="UPD95" s="496"/>
      <c r="UPE95" s="495"/>
      <c r="UPF95" s="496"/>
      <c r="UPG95" s="496"/>
      <c r="UPH95" s="496"/>
      <c r="UPI95" s="496"/>
      <c r="UPJ95" s="496"/>
      <c r="UPK95" s="496"/>
      <c r="UPL95" s="495"/>
      <c r="UPM95" s="496"/>
      <c r="UPN95" s="496"/>
      <c r="UPO95" s="496"/>
      <c r="UPP95" s="496"/>
      <c r="UPQ95" s="496"/>
      <c r="UPR95" s="496"/>
      <c r="UPS95" s="495"/>
      <c r="UPT95" s="496"/>
      <c r="UPU95" s="496"/>
      <c r="UPV95" s="496"/>
      <c r="UPW95" s="496"/>
      <c r="UPX95" s="496"/>
      <c r="UPY95" s="496"/>
      <c r="UPZ95" s="495"/>
      <c r="UQA95" s="496"/>
      <c r="UQB95" s="496"/>
      <c r="UQC95" s="496"/>
      <c r="UQD95" s="496"/>
      <c r="UQE95" s="496"/>
      <c r="UQF95" s="496"/>
      <c r="UQG95" s="495"/>
      <c r="UQH95" s="496"/>
      <c r="UQI95" s="496"/>
      <c r="UQJ95" s="496"/>
      <c r="UQK95" s="496"/>
      <c r="UQL95" s="496"/>
      <c r="UQM95" s="496"/>
      <c r="UQN95" s="495"/>
      <c r="UQO95" s="496"/>
      <c r="UQP95" s="496"/>
      <c r="UQQ95" s="496"/>
      <c r="UQR95" s="496"/>
      <c r="UQS95" s="496"/>
      <c r="UQT95" s="496"/>
      <c r="UQU95" s="495"/>
      <c r="UQV95" s="496"/>
      <c r="UQW95" s="496"/>
      <c r="UQX95" s="496"/>
      <c r="UQY95" s="496"/>
      <c r="UQZ95" s="496"/>
      <c r="URA95" s="496"/>
      <c r="URB95" s="495"/>
      <c r="URC95" s="496"/>
      <c r="URD95" s="496"/>
      <c r="URE95" s="496"/>
      <c r="URF95" s="496"/>
      <c r="URG95" s="496"/>
      <c r="URH95" s="496"/>
      <c r="URI95" s="495"/>
      <c r="URJ95" s="496"/>
      <c r="URK95" s="496"/>
      <c r="URL95" s="496"/>
      <c r="URM95" s="496"/>
      <c r="URN95" s="496"/>
      <c r="URO95" s="496"/>
      <c r="URP95" s="495"/>
      <c r="URQ95" s="496"/>
      <c r="URR95" s="496"/>
      <c r="URS95" s="496"/>
      <c r="URT95" s="496"/>
      <c r="URU95" s="496"/>
      <c r="URV95" s="496"/>
      <c r="URW95" s="495"/>
      <c r="URX95" s="496"/>
      <c r="URY95" s="496"/>
      <c r="URZ95" s="496"/>
      <c r="USA95" s="496"/>
      <c r="USB95" s="496"/>
      <c r="USC95" s="496"/>
      <c r="USD95" s="495"/>
      <c r="USE95" s="496"/>
      <c r="USF95" s="496"/>
      <c r="USG95" s="496"/>
      <c r="USH95" s="496"/>
      <c r="USI95" s="496"/>
      <c r="USJ95" s="496"/>
      <c r="USK95" s="495"/>
      <c r="USL95" s="496"/>
      <c r="USM95" s="496"/>
      <c r="USN95" s="496"/>
      <c r="USO95" s="496"/>
      <c r="USP95" s="496"/>
      <c r="USQ95" s="496"/>
      <c r="USR95" s="495"/>
      <c r="USS95" s="496"/>
      <c r="UST95" s="496"/>
      <c r="USU95" s="496"/>
      <c r="USV95" s="496"/>
      <c r="USW95" s="496"/>
      <c r="USX95" s="496"/>
      <c r="USY95" s="495"/>
      <c r="USZ95" s="496"/>
      <c r="UTA95" s="496"/>
      <c r="UTB95" s="496"/>
      <c r="UTC95" s="496"/>
      <c r="UTD95" s="496"/>
      <c r="UTE95" s="496"/>
      <c r="UTF95" s="495"/>
      <c r="UTG95" s="496"/>
      <c r="UTH95" s="496"/>
      <c r="UTI95" s="496"/>
      <c r="UTJ95" s="496"/>
      <c r="UTK95" s="496"/>
      <c r="UTL95" s="496"/>
      <c r="UTM95" s="495"/>
      <c r="UTN95" s="496"/>
      <c r="UTO95" s="496"/>
      <c r="UTP95" s="496"/>
      <c r="UTQ95" s="496"/>
      <c r="UTR95" s="496"/>
      <c r="UTS95" s="496"/>
      <c r="UTT95" s="495"/>
      <c r="UTU95" s="496"/>
      <c r="UTV95" s="496"/>
      <c r="UTW95" s="496"/>
      <c r="UTX95" s="496"/>
      <c r="UTY95" s="496"/>
      <c r="UTZ95" s="496"/>
      <c r="UUA95" s="495"/>
      <c r="UUB95" s="496"/>
      <c r="UUC95" s="496"/>
      <c r="UUD95" s="496"/>
      <c r="UUE95" s="496"/>
      <c r="UUF95" s="496"/>
      <c r="UUG95" s="496"/>
      <c r="UUH95" s="495"/>
      <c r="UUI95" s="496"/>
      <c r="UUJ95" s="496"/>
      <c r="UUK95" s="496"/>
      <c r="UUL95" s="496"/>
      <c r="UUM95" s="496"/>
      <c r="UUN95" s="496"/>
      <c r="UUO95" s="495"/>
      <c r="UUP95" s="496"/>
      <c r="UUQ95" s="496"/>
      <c r="UUR95" s="496"/>
      <c r="UUS95" s="496"/>
      <c r="UUT95" s="496"/>
      <c r="UUU95" s="496"/>
      <c r="UUV95" s="495"/>
      <c r="UUW95" s="496"/>
      <c r="UUX95" s="496"/>
      <c r="UUY95" s="496"/>
      <c r="UUZ95" s="496"/>
      <c r="UVA95" s="496"/>
      <c r="UVB95" s="496"/>
      <c r="UVC95" s="495"/>
      <c r="UVD95" s="496"/>
      <c r="UVE95" s="496"/>
      <c r="UVF95" s="496"/>
      <c r="UVG95" s="496"/>
      <c r="UVH95" s="496"/>
      <c r="UVI95" s="496"/>
      <c r="UVJ95" s="495"/>
      <c r="UVK95" s="496"/>
      <c r="UVL95" s="496"/>
      <c r="UVM95" s="496"/>
      <c r="UVN95" s="496"/>
      <c r="UVO95" s="496"/>
      <c r="UVP95" s="496"/>
      <c r="UVQ95" s="495"/>
      <c r="UVR95" s="496"/>
      <c r="UVS95" s="496"/>
      <c r="UVT95" s="496"/>
      <c r="UVU95" s="496"/>
      <c r="UVV95" s="496"/>
      <c r="UVW95" s="496"/>
      <c r="UVX95" s="495"/>
      <c r="UVY95" s="496"/>
      <c r="UVZ95" s="496"/>
      <c r="UWA95" s="496"/>
      <c r="UWB95" s="496"/>
      <c r="UWC95" s="496"/>
      <c r="UWD95" s="496"/>
      <c r="UWE95" s="495"/>
      <c r="UWF95" s="496"/>
      <c r="UWG95" s="496"/>
      <c r="UWH95" s="496"/>
      <c r="UWI95" s="496"/>
      <c r="UWJ95" s="496"/>
      <c r="UWK95" s="496"/>
      <c r="UWL95" s="495"/>
      <c r="UWM95" s="496"/>
      <c r="UWN95" s="496"/>
      <c r="UWO95" s="496"/>
      <c r="UWP95" s="496"/>
      <c r="UWQ95" s="496"/>
      <c r="UWR95" s="496"/>
      <c r="UWS95" s="495"/>
      <c r="UWT95" s="496"/>
      <c r="UWU95" s="496"/>
      <c r="UWV95" s="496"/>
      <c r="UWW95" s="496"/>
      <c r="UWX95" s="496"/>
      <c r="UWY95" s="496"/>
      <c r="UWZ95" s="495"/>
      <c r="UXA95" s="496"/>
      <c r="UXB95" s="496"/>
      <c r="UXC95" s="496"/>
      <c r="UXD95" s="496"/>
      <c r="UXE95" s="496"/>
      <c r="UXF95" s="496"/>
      <c r="UXG95" s="495"/>
      <c r="UXH95" s="496"/>
      <c r="UXI95" s="496"/>
      <c r="UXJ95" s="496"/>
      <c r="UXK95" s="496"/>
      <c r="UXL95" s="496"/>
      <c r="UXM95" s="496"/>
      <c r="UXN95" s="495"/>
      <c r="UXO95" s="496"/>
      <c r="UXP95" s="496"/>
      <c r="UXQ95" s="496"/>
      <c r="UXR95" s="496"/>
      <c r="UXS95" s="496"/>
      <c r="UXT95" s="496"/>
      <c r="UXU95" s="495"/>
      <c r="UXV95" s="496"/>
      <c r="UXW95" s="496"/>
      <c r="UXX95" s="496"/>
      <c r="UXY95" s="496"/>
      <c r="UXZ95" s="496"/>
      <c r="UYA95" s="496"/>
      <c r="UYB95" s="495"/>
      <c r="UYC95" s="496"/>
      <c r="UYD95" s="496"/>
      <c r="UYE95" s="496"/>
      <c r="UYF95" s="496"/>
      <c r="UYG95" s="496"/>
      <c r="UYH95" s="496"/>
      <c r="UYI95" s="495"/>
      <c r="UYJ95" s="496"/>
      <c r="UYK95" s="496"/>
      <c r="UYL95" s="496"/>
      <c r="UYM95" s="496"/>
      <c r="UYN95" s="496"/>
      <c r="UYO95" s="496"/>
      <c r="UYP95" s="495"/>
      <c r="UYQ95" s="496"/>
      <c r="UYR95" s="496"/>
      <c r="UYS95" s="496"/>
      <c r="UYT95" s="496"/>
      <c r="UYU95" s="496"/>
      <c r="UYV95" s="496"/>
      <c r="UYW95" s="495"/>
      <c r="UYX95" s="496"/>
      <c r="UYY95" s="496"/>
      <c r="UYZ95" s="496"/>
      <c r="UZA95" s="496"/>
      <c r="UZB95" s="496"/>
      <c r="UZC95" s="496"/>
      <c r="UZD95" s="495"/>
      <c r="UZE95" s="496"/>
      <c r="UZF95" s="496"/>
      <c r="UZG95" s="496"/>
      <c r="UZH95" s="496"/>
      <c r="UZI95" s="496"/>
      <c r="UZJ95" s="496"/>
      <c r="UZK95" s="495"/>
      <c r="UZL95" s="496"/>
      <c r="UZM95" s="496"/>
      <c r="UZN95" s="496"/>
      <c r="UZO95" s="496"/>
      <c r="UZP95" s="496"/>
      <c r="UZQ95" s="496"/>
      <c r="UZR95" s="495"/>
      <c r="UZS95" s="496"/>
      <c r="UZT95" s="496"/>
      <c r="UZU95" s="496"/>
      <c r="UZV95" s="496"/>
      <c r="UZW95" s="496"/>
      <c r="UZX95" s="496"/>
      <c r="UZY95" s="495"/>
      <c r="UZZ95" s="496"/>
      <c r="VAA95" s="496"/>
      <c r="VAB95" s="496"/>
      <c r="VAC95" s="496"/>
      <c r="VAD95" s="496"/>
      <c r="VAE95" s="496"/>
      <c r="VAF95" s="495"/>
      <c r="VAG95" s="496"/>
      <c r="VAH95" s="496"/>
      <c r="VAI95" s="496"/>
      <c r="VAJ95" s="496"/>
      <c r="VAK95" s="496"/>
      <c r="VAL95" s="496"/>
      <c r="VAM95" s="495"/>
      <c r="VAN95" s="496"/>
      <c r="VAO95" s="496"/>
      <c r="VAP95" s="496"/>
      <c r="VAQ95" s="496"/>
      <c r="VAR95" s="496"/>
      <c r="VAS95" s="496"/>
      <c r="VAT95" s="495"/>
      <c r="VAU95" s="496"/>
      <c r="VAV95" s="496"/>
      <c r="VAW95" s="496"/>
      <c r="VAX95" s="496"/>
      <c r="VAY95" s="496"/>
      <c r="VAZ95" s="496"/>
      <c r="VBA95" s="495"/>
      <c r="VBB95" s="496"/>
      <c r="VBC95" s="496"/>
      <c r="VBD95" s="496"/>
      <c r="VBE95" s="496"/>
      <c r="VBF95" s="496"/>
      <c r="VBG95" s="496"/>
      <c r="VBH95" s="495"/>
      <c r="VBI95" s="496"/>
      <c r="VBJ95" s="496"/>
      <c r="VBK95" s="496"/>
      <c r="VBL95" s="496"/>
      <c r="VBM95" s="496"/>
      <c r="VBN95" s="496"/>
      <c r="VBO95" s="495"/>
      <c r="VBP95" s="496"/>
      <c r="VBQ95" s="496"/>
      <c r="VBR95" s="496"/>
      <c r="VBS95" s="496"/>
      <c r="VBT95" s="496"/>
      <c r="VBU95" s="496"/>
      <c r="VBV95" s="495"/>
      <c r="VBW95" s="496"/>
      <c r="VBX95" s="496"/>
      <c r="VBY95" s="496"/>
      <c r="VBZ95" s="496"/>
      <c r="VCA95" s="496"/>
      <c r="VCB95" s="496"/>
      <c r="VCC95" s="495"/>
      <c r="VCD95" s="496"/>
      <c r="VCE95" s="496"/>
      <c r="VCF95" s="496"/>
      <c r="VCG95" s="496"/>
      <c r="VCH95" s="496"/>
      <c r="VCI95" s="496"/>
      <c r="VCJ95" s="495"/>
      <c r="VCK95" s="496"/>
      <c r="VCL95" s="496"/>
      <c r="VCM95" s="496"/>
      <c r="VCN95" s="496"/>
      <c r="VCO95" s="496"/>
      <c r="VCP95" s="496"/>
      <c r="VCQ95" s="495"/>
      <c r="VCR95" s="496"/>
      <c r="VCS95" s="496"/>
      <c r="VCT95" s="496"/>
      <c r="VCU95" s="496"/>
      <c r="VCV95" s="496"/>
      <c r="VCW95" s="496"/>
      <c r="VCX95" s="495"/>
      <c r="VCY95" s="496"/>
      <c r="VCZ95" s="496"/>
      <c r="VDA95" s="496"/>
      <c r="VDB95" s="496"/>
      <c r="VDC95" s="496"/>
      <c r="VDD95" s="496"/>
      <c r="VDE95" s="495"/>
      <c r="VDF95" s="496"/>
      <c r="VDG95" s="496"/>
      <c r="VDH95" s="496"/>
      <c r="VDI95" s="496"/>
      <c r="VDJ95" s="496"/>
      <c r="VDK95" s="496"/>
      <c r="VDL95" s="495"/>
      <c r="VDM95" s="496"/>
      <c r="VDN95" s="496"/>
      <c r="VDO95" s="496"/>
      <c r="VDP95" s="496"/>
      <c r="VDQ95" s="496"/>
      <c r="VDR95" s="496"/>
      <c r="VDS95" s="495"/>
      <c r="VDT95" s="496"/>
      <c r="VDU95" s="496"/>
      <c r="VDV95" s="496"/>
      <c r="VDW95" s="496"/>
      <c r="VDX95" s="496"/>
      <c r="VDY95" s="496"/>
      <c r="VDZ95" s="495"/>
      <c r="VEA95" s="496"/>
      <c r="VEB95" s="496"/>
      <c r="VEC95" s="496"/>
      <c r="VED95" s="496"/>
      <c r="VEE95" s="496"/>
      <c r="VEF95" s="496"/>
      <c r="VEG95" s="495"/>
      <c r="VEH95" s="496"/>
      <c r="VEI95" s="496"/>
      <c r="VEJ95" s="496"/>
      <c r="VEK95" s="496"/>
      <c r="VEL95" s="496"/>
      <c r="VEM95" s="496"/>
      <c r="VEN95" s="495"/>
      <c r="VEO95" s="496"/>
      <c r="VEP95" s="496"/>
      <c r="VEQ95" s="496"/>
      <c r="VER95" s="496"/>
      <c r="VES95" s="496"/>
      <c r="VET95" s="496"/>
      <c r="VEU95" s="495"/>
      <c r="VEV95" s="496"/>
      <c r="VEW95" s="496"/>
      <c r="VEX95" s="496"/>
      <c r="VEY95" s="496"/>
      <c r="VEZ95" s="496"/>
      <c r="VFA95" s="496"/>
      <c r="VFB95" s="495"/>
      <c r="VFC95" s="496"/>
      <c r="VFD95" s="496"/>
      <c r="VFE95" s="496"/>
      <c r="VFF95" s="496"/>
      <c r="VFG95" s="496"/>
      <c r="VFH95" s="496"/>
      <c r="VFI95" s="495"/>
      <c r="VFJ95" s="496"/>
      <c r="VFK95" s="496"/>
      <c r="VFL95" s="496"/>
      <c r="VFM95" s="496"/>
      <c r="VFN95" s="496"/>
      <c r="VFO95" s="496"/>
      <c r="VFP95" s="495"/>
      <c r="VFQ95" s="496"/>
      <c r="VFR95" s="496"/>
      <c r="VFS95" s="496"/>
      <c r="VFT95" s="496"/>
      <c r="VFU95" s="496"/>
      <c r="VFV95" s="496"/>
      <c r="VFW95" s="495"/>
      <c r="VFX95" s="496"/>
      <c r="VFY95" s="496"/>
      <c r="VFZ95" s="496"/>
      <c r="VGA95" s="496"/>
      <c r="VGB95" s="496"/>
      <c r="VGC95" s="496"/>
      <c r="VGD95" s="495"/>
      <c r="VGE95" s="496"/>
      <c r="VGF95" s="496"/>
      <c r="VGG95" s="496"/>
      <c r="VGH95" s="496"/>
      <c r="VGI95" s="496"/>
      <c r="VGJ95" s="496"/>
      <c r="VGK95" s="495"/>
      <c r="VGL95" s="496"/>
      <c r="VGM95" s="496"/>
      <c r="VGN95" s="496"/>
      <c r="VGO95" s="496"/>
      <c r="VGP95" s="496"/>
      <c r="VGQ95" s="496"/>
      <c r="VGR95" s="495"/>
      <c r="VGS95" s="496"/>
      <c r="VGT95" s="496"/>
      <c r="VGU95" s="496"/>
      <c r="VGV95" s="496"/>
      <c r="VGW95" s="496"/>
      <c r="VGX95" s="496"/>
      <c r="VGY95" s="495"/>
      <c r="VGZ95" s="496"/>
      <c r="VHA95" s="496"/>
      <c r="VHB95" s="496"/>
      <c r="VHC95" s="496"/>
      <c r="VHD95" s="496"/>
      <c r="VHE95" s="496"/>
      <c r="VHF95" s="495"/>
      <c r="VHG95" s="496"/>
      <c r="VHH95" s="496"/>
      <c r="VHI95" s="496"/>
      <c r="VHJ95" s="496"/>
      <c r="VHK95" s="496"/>
      <c r="VHL95" s="496"/>
      <c r="VHM95" s="495"/>
      <c r="VHN95" s="496"/>
      <c r="VHO95" s="496"/>
      <c r="VHP95" s="496"/>
      <c r="VHQ95" s="496"/>
      <c r="VHR95" s="496"/>
      <c r="VHS95" s="496"/>
      <c r="VHT95" s="495"/>
      <c r="VHU95" s="496"/>
      <c r="VHV95" s="496"/>
      <c r="VHW95" s="496"/>
      <c r="VHX95" s="496"/>
      <c r="VHY95" s="496"/>
      <c r="VHZ95" s="496"/>
      <c r="VIA95" s="495"/>
      <c r="VIB95" s="496"/>
      <c r="VIC95" s="496"/>
      <c r="VID95" s="496"/>
      <c r="VIE95" s="496"/>
      <c r="VIF95" s="496"/>
      <c r="VIG95" s="496"/>
      <c r="VIH95" s="495"/>
      <c r="VII95" s="496"/>
      <c r="VIJ95" s="496"/>
      <c r="VIK95" s="496"/>
      <c r="VIL95" s="496"/>
      <c r="VIM95" s="496"/>
      <c r="VIN95" s="496"/>
      <c r="VIO95" s="495"/>
      <c r="VIP95" s="496"/>
      <c r="VIQ95" s="496"/>
      <c r="VIR95" s="496"/>
      <c r="VIS95" s="496"/>
      <c r="VIT95" s="496"/>
      <c r="VIU95" s="496"/>
      <c r="VIV95" s="495"/>
      <c r="VIW95" s="496"/>
      <c r="VIX95" s="496"/>
      <c r="VIY95" s="496"/>
      <c r="VIZ95" s="496"/>
      <c r="VJA95" s="496"/>
      <c r="VJB95" s="496"/>
      <c r="VJC95" s="495"/>
      <c r="VJD95" s="496"/>
      <c r="VJE95" s="496"/>
      <c r="VJF95" s="496"/>
      <c r="VJG95" s="496"/>
      <c r="VJH95" s="496"/>
      <c r="VJI95" s="496"/>
      <c r="VJJ95" s="495"/>
      <c r="VJK95" s="496"/>
      <c r="VJL95" s="496"/>
      <c r="VJM95" s="496"/>
      <c r="VJN95" s="496"/>
      <c r="VJO95" s="496"/>
      <c r="VJP95" s="496"/>
      <c r="VJQ95" s="495"/>
      <c r="VJR95" s="496"/>
      <c r="VJS95" s="496"/>
      <c r="VJT95" s="496"/>
      <c r="VJU95" s="496"/>
      <c r="VJV95" s="496"/>
      <c r="VJW95" s="496"/>
      <c r="VJX95" s="495"/>
      <c r="VJY95" s="496"/>
      <c r="VJZ95" s="496"/>
      <c r="VKA95" s="496"/>
      <c r="VKB95" s="496"/>
      <c r="VKC95" s="496"/>
      <c r="VKD95" s="496"/>
      <c r="VKE95" s="495"/>
      <c r="VKF95" s="496"/>
      <c r="VKG95" s="496"/>
      <c r="VKH95" s="496"/>
      <c r="VKI95" s="496"/>
      <c r="VKJ95" s="496"/>
      <c r="VKK95" s="496"/>
      <c r="VKL95" s="495"/>
      <c r="VKM95" s="496"/>
      <c r="VKN95" s="496"/>
      <c r="VKO95" s="496"/>
      <c r="VKP95" s="496"/>
      <c r="VKQ95" s="496"/>
      <c r="VKR95" s="496"/>
      <c r="VKS95" s="495"/>
      <c r="VKT95" s="496"/>
      <c r="VKU95" s="496"/>
      <c r="VKV95" s="496"/>
      <c r="VKW95" s="496"/>
      <c r="VKX95" s="496"/>
      <c r="VKY95" s="496"/>
      <c r="VKZ95" s="495"/>
      <c r="VLA95" s="496"/>
      <c r="VLB95" s="496"/>
      <c r="VLC95" s="496"/>
      <c r="VLD95" s="496"/>
      <c r="VLE95" s="496"/>
      <c r="VLF95" s="496"/>
      <c r="VLG95" s="495"/>
      <c r="VLH95" s="496"/>
      <c r="VLI95" s="496"/>
      <c r="VLJ95" s="496"/>
      <c r="VLK95" s="496"/>
      <c r="VLL95" s="496"/>
      <c r="VLM95" s="496"/>
      <c r="VLN95" s="495"/>
      <c r="VLO95" s="496"/>
      <c r="VLP95" s="496"/>
      <c r="VLQ95" s="496"/>
      <c r="VLR95" s="496"/>
      <c r="VLS95" s="496"/>
      <c r="VLT95" s="496"/>
      <c r="VLU95" s="495"/>
      <c r="VLV95" s="496"/>
      <c r="VLW95" s="496"/>
      <c r="VLX95" s="496"/>
      <c r="VLY95" s="496"/>
      <c r="VLZ95" s="496"/>
      <c r="VMA95" s="496"/>
      <c r="VMB95" s="495"/>
      <c r="VMC95" s="496"/>
      <c r="VMD95" s="496"/>
      <c r="VME95" s="496"/>
      <c r="VMF95" s="496"/>
      <c r="VMG95" s="496"/>
      <c r="VMH95" s="496"/>
      <c r="VMI95" s="495"/>
      <c r="VMJ95" s="496"/>
      <c r="VMK95" s="496"/>
      <c r="VML95" s="496"/>
      <c r="VMM95" s="496"/>
      <c r="VMN95" s="496"/>
      <c r="VMO95" s="496"/>
      <c r="VMP95" s="495"/>
      <c r="VMQ95" s="496"/>
      <c r="VMR95" s="496"/>
      <c r="VMS95" s="496"/>
      <c r="VMT95" s="496"/>
      <c r="VMU95" s="496"/>
      <c r="VMV95" s="496"/>
      <c r="VMW95" s="495"/>
      <c r="VMX95" s="496"/>
      <c r="VMY95" s="496"/>
      <c r="VMZ95" s="496"/>
      <c r="VNA95" s="496"/>
      <c r="VNB95" s="496"/>
      <c r="VNC95" s="496"/>
      <c r="VND95" s="495"/>
      <c r="VNE95" s="496"/>
      <c r="VNF95" s="496"/>
      <c r="VNG95" s="496"/>
      <c r="VNH95" s="496"/>
      <c r="VNI95" s="496"/>
      <c r="VNJ95" s="496"/>
      <c r="VNK95" s="495"/>
      <c r="VNL95" s="496"/>
      <c r="VNM95" s="496"/>
      <c r="VNN95" s="496"/>
      <c r="VNO95" s="496"/>
      <c r="VNP95" s="496"/>
      <c r="VNQ95" s="496"/>
      <c r="VNR95" s="495"/>
      <c r="VNS95" s="496"/>
      <c r="VNT95" s="496"/>
      <c r="VNU95" s="496"/>
      <c r="VNV95" s="496"/>
      <c r="VNW95" s="496"/>
      <c r="VNX95" s="496"/>
      <c r="VNY95" s="495"/>
      <c r="VNZ95" s="496"/>
      <c r="VOA95" s="496"/>
      <c r="VOB95" s="496"/>
      <c r="VOC95" s="496"/>
      <c r="VOD95" s="496"/>
      <c r="VOE95" s="496"/>
      <c r="VOF95" s="495"/>
      <c r="VOG95" s="496"/>
      <c r="VOH95" s="496"/>
      <c r="VOI95" s="496"/>
      <c r="VOJ95" s="496"/>
      <c r="VOK95" s="496"/>
      <c r="VOL95" s="496"/>
      <c r="VOM95" s="495"/>
      <c r="VON95" s="496"/>
      <c r="VOO95" s="496"/>
      <c r="VOP95" s="496"/>
      <c r="VOQ95" s="496"/>
      <c r="VOR95" s="496"/>
      <c r="VOS95" s="496"/>
      <c r="VOT95" s="495"/>
      <c r="VOU95" s="496"/>
      <c r="VOV95" s="496"/>
      <c r="VOW95" s="496"/>
      <c r="VOX95" s="496"/>
      <c r="VOY95" s="496"/>
      <c r="VOZ95" s="496"/>
      <c r="VPA95" s="495"/>
      <c r="VPB95" s="496"/>
      <c r="VPC95" s="496"/>
      <c r="VPD95" s="496"/>
      <c r="VPE95" s="496"/>
      <c r="VPF95" s="496"/>
      <c r="VPG95" s="496"/>
      <c r="VPH95" s="495"/>
      <c r="VPI95" s="496"/>
      <c r="VPJ95" s="496"/>
      <c r="VPK95" s="496"/>
      <c r="VPL95" s="496"/>
      <c r="VPM95" s="496"/>
      <c r="VPN95" s="496"/>
      <c r="VPO95" s="495"/>
      <c r="VPP95" s="496"/>
      <c r="VPQ95" s="496"/>
      <c r="VPR95" s="496"/>
      <c r="VPS95" s="496"/>
      <c r="VPT95" s="496"/>
      <c r="VPU95" s="496"/>
      <c r="VPV95" s="495"/>
      <c r="VPW95" s="496"/>
      <c r="VPX95" s="496"/>
      <c r="VPY95" s="496"/>
      <c r="VPZ95" s="496"/>
      <c r="VQA95" s="496"/>
      <c r="VQB95" s="496"/>
      <c r="VQC95" s="495"/>
      <c r="VQD95" s="496"/>
      <c r="VQE95" s="496"/>
      <c r="VQF95" s="496"/>
      <c r="VQG95" s="496"/>
      <c r="VQH95" s="496"/>
      <c r="VQI95" s="496"/>
      <c r="VQJ95" s="495"/>
      <c r="VQK95" s="496"/>
      <c r="VQL95" s="496"/>
      <c r="VQM95" s="496"/>
      <c r="VQN95" s="496"/>
      <c r="VQO95" s="496"/>
      <c r="VQP95" s="496"/>
      <c r="VQQ95" s="495"/>
      <c r="VQR95" s="496"/>
      <c r="VQS95" s="496"/>
      <c r="VQT95" s="496"/>
      <c r="VQU95" s="496"/>
      <c r="VQV95" s="496"/>
      <c r="VQW95" s="496"/>
      <c r="VQX95" s="495"/>
      <c r="VQY95" s="496"/>
      <c r="VQZ95" s="496"/>
      <c r="VRA95" s="496"/>
      <c r="VRB95" s="496"/>
      <c r="VRC95" s="496"/>
      <c r="VRD95" s="496"/>
      <c r="VRE95" s="495"/>
      <c r="VRF95" s="496"/>
      <c r="VRG95" s="496"/>
      <c r="VRH95" s="496"/>
      <c r="VRI95" s="496"/>
      <c r="VRJ95" s="496"/>
      <c r="VRK95" s="496"/>
      <c r="VRL95" s="495"/>
      <c r="VRM95" s="496"/>
      <c r="VRN95" s="496"/>
      <c r="VRO95" s="496"/>
      <c r="VRP95" s="496"/>
      <c r="VRQ95" s="496"/>
      <c r="VRR95" s="496"/>
      <c r="VRS95" s="495"/>
      <c r="VRT95" s="496"/>
      <c r="VRU95" s="496"/>
      <c r="VRV95" s="496"/>
      <c r="VRW95" s="496"/>
      <c r="VRX95" s="496"/>
      <c r="VRY95" s="496"/>
      <c r="VRZ95" s="495"/>
      <c r="VSA95" s="496"/>
      <c r="VSB95" s="496"/>
      <c r="VSC95" s="496"/>
      <c r="VSD95" s="496"/>
      <c r="VSE95" s="496"/>
      <c r="VSF95" s="496"/>
      <c r="VSG95" s="495"/>
      <c r="VSH95" s="496"/>
      <c r="VSI95" s="496"/>
      <c r="VSJ95" s="496"/>
      <c r="VSK95" s="496"/>
      <c r="VSL95" s="496"/>
      <c r="VSM95" s="496"/>
      <c r="VSN95" s="495"/>
      <c r="VSO95" s="496"/>
      <c r="VSP95" s="496"/>
      <c r="VSQ95" s="496"/>
      <c r="VSR95" s="496"/>
      <c r="VSS95" s="496"/>
      <c r="VST95" s="496"/>
      <c r="VSU95" s="495"/>
      <c r="VSV95" s="496"/>
      <c r="VSW95" s="496"/>
      <c r="VSX95" s="496"/>
      <c r="VSY95" s="496"/>
      <c r="VSZ95" s="496"/>
      <c r="VTA95" s="496"/>
      <c r="VTB95" s="495"/>
      <c r="VTC95" s="496"/>
      <c r="VTD95" s="496"/>
      <c r="VTE95" s="496"/>
      <c r="VTF95" s="496"/>
      <c r="VTG95" s="496"/>
      <c r="VTH95" s="496"/>
      <c r="VTI95" s="495"/>
      <c r="VTJ95" s="496"/>
      <c r="VTK95" s="496"/>
      <c r="VTL95" s="496"/>
      <c r="VTM95" s="496"/>
      <c r="VTN95" s="496"/>
      <c r="VTO95" s="496"/>
      <c r="VTP95" s="495"/>
      <c r="VTQ95" s="496"/>
      <c r="VTR95" s="496"/>
      <c r="VTS95" s="496"/>
      <c r="VTT95" s="496"/>
      <c r="VTU95" s="496"/>
      <c r="VTV95" s="496"/>
      <c r="VTW95" s="495"/>
      <c r="VTX95" s="496"/>
      <c r="VTY95" s="496"/>
      <c r="VTZ95" s="496"/>
      <c r="VUA95" s="496"/>
      <c r="VUB95" s="496"/>
      <c r="VUC95" s="496"/>
      <c r="VUD95" s="495"/>
      <c r="VUE95" s="496"/>
      <c r="VUF95" s="496"/>
      <c r="VUG95" s="496"/>
      <c r="VUH95" s="496"/>
      <c r="VUI95" s="496"/>
      <c r="VUJ95" s="496"/>
      <c r="VUK95" s="495"/>
      <c r="VUL95" s="496"/>
      <c r="VUM95" s="496"/>
      <c r="VUN95" s="496"/>
      <c r="VUO95" s="496"/>
      <c r="VUP95" s="496"/>
      <c r="VUQ95" s="496"/>
      <c r="VUR95" s="495"/>
      <c r="VUS95" s="496"/>
      <c r="VUT95" s="496"/>
      <c r="VUU95" s="496"/>
      <c r="VUV95" s="496"/>
      <c r="VUW95" s="496"/>
      <c r="VUX95" s="496"/>
      <c r="VUY95" s="495"/>
      <c r="VUZ95" s="496"/>
      <c r="VVA95" s="496"/>
      <c r="VVB95" s="496"/>
      <c r="VVC95" s="496"/>
      <c r="VVD95" s="496"/>
      <c r="VVE95" s="496"/>
      <c r="VVF95" s="495"/>
      <c r="VVG95" s="496"/>
      <c r="VVH95" s="496"/>
      <c r="VVI95" s="496"/>
      <c r="VVJ95" s="496"/>
      <c r="VVK95" s="496"/>
      <c r="VVL95" s="496"/>
      <c r="VVM95" s="495"/>
      <c r="VVN95" s="496"/>
      <c r="VVO95" s="496"/>
      <c r="VVP95" s="496"/>
      <c r="VVQ95" s="496"/>
      <c r="VVR95" s="496"/>
      <c r="VVS95" s="496"/>
      <c r="VVT95" s="495"/>
      <c r="VVU95" s="496"/>
      <c r="VVV95" s="496"/>
      <c r="VVW95" s="496"/>
      <c r="VVX95" s="496"/>
      <c r="VVY95" s="496"/>
      <c r="VVZ95" s="496"/>
      <c r="VWA95" s="495"/>
      <c r="VWB95" s="496"/>
      <c r="VWC95" s="496"/>
      <c r="VWD95" s="496"/>
      <c r="VWE95" s="496"/>
      <c r="VWF95" s="496"/>
      <c r="VWG95" s="496"/>
      <c r="VWH95" s="495"/>
      <c r="VWI95" s="496"/>
      <c r="VWJ95" s="496"/>
      <c r="VWK95" s="496"/>
      <c r="VWL95" s="496"/>
      <c r="VWM95" s="496"/>
      <c r="VWN95" s="496"/>
      <c r="VWO95" s="495"/>
      <c r="VWP95" s="496"/>
      <c r="VWQ95" s="496"/>
      <c r="VWR95" s="496"/>
      <c r="VWS95" s="496"/>
      <c r="VWT95" s="496"/>
      <c r="VWU95" s="496"/>
      <c r="VWV95" s="495"/>
      <c r="VWW95" s="496"/>
      <c r="VWX95" s="496"/>
      <c r="VWY95" s="496"/>
      <c r="VWZ95" s="496"/>
      <c r="VXA95" s="496"/>
      <c r="VXB95" s="496"/>
      <c r="VXC95" s="495"/>
      <c r="VXD95" s="496"/>
      <c r="VXE95" s="496"/>
      <c r="VXF95" s="496"/>
      <c r="VXG95" s="496"/>
      <c r="VXH95" s="496"/>
      <c r="VXI95" s="496"/>
      <c r="VXJ95" s="495"/>
      <c r="VXK95" s="496"/>
      <c r="VXL95" s="496"/>
      <c r="VXM95" s="496"/>
      <c r="VXN95" s="496"/>
      <c r="VXO95" s="496"/>
      <c r="VXP95" s="496"/>
      <c r="VXQ95" s="495"/>
      <c r="VXR95" s="496"/>
      <c r="VXS95" s="496"/>
      <c r="VXT95" s="496"/>
      <c r="VXU95" s="496"/>
      <c r="VXV95" s="496"/>
      <c r="VXW95" s="496"/>
      <c r="VXX95" s="495"/>
      <c r="VXY95" s="496"/>
      <c r="VXZ95" s="496"/>
      <c r="VYA95" s="496"/>
      <c r="VYB95" s="496"/>
      <c r="VYC95" s="496"/>
      <c r="VYD95" s="496"/>
      <c r="VYE95" s="495"/>
      <c r="VYF95" s="496"/>
      <c r="VYG95" s="496"/>
      <c r="VYH95" s="496"/>
      <c r="VYI95" s="496"/>
      <c r="VYJ95" s="496"/>
      <c r="VYK95" s="496"/>
      <c r="VYL95" s="495"/>
      <c r="VYM95" s="496"/>
      <c r="VYN95" s="496"/>
      <c r="VYO95" s="496"/>
      <c r="VYP95" s="496"/>
      <c r="VYQ95" s="496"/>
      <c r="VYR95" s="496"/>
      <c r="VYS95" s="495"/>
      <c r="VYT95" s="496"/>
      <c r="VYU95" s="496"/>
      <c r="VYV95" s="496"/>
      <c r="VYW95" s="496"/>
      <c r="VYX95" s="496"/>
      <c r="VYY95" s="496"/>
      <c r="VYZ95" s="495"/>
      <c r="VZA95" s="496"/>
      <c r="VZB95" s="496"/>
      <c r="VZC95" s="496"/>
      <c r="VZD95" s="496"/>
      <c r="VZE95" s="496"/>
      <c r="VZF95" s="496"/>
      <c r="VZG95" s="495"/>
      <c r="VZH95" s="496"/>
      <c r="VZI95" s="496"/>
      <c r="VZJ95" s="496"/>
      <c r="VZK95" s="496"/>
      <c r="VZL95" s="496"/>
      <c r="VZM95" s="496"/>
      <c r="VZN95" s="495"/>
      <c r="VZO95" s="496"/>
      <c r="VZP95" s="496"/>
      <c r="VZQ95" s="496"/>
      <c r="VZR95" s="496"/>
      <c r="VZS95" s="496"/>
      <c r="VZT95" s="496"/>
      <c r="VZU95" s="495"/>
      <c r="VZV95" s="496"/>
      <c r="VZW95" s="496"/>
      <c r="VZX95" s="496"/>
      <c r="VZY95" s="496"/>
      <c r="VZZ95" s="496"/>
      <c r="WAA95" s="496"/>
      <c r="WAB95" s="495"/>
      <c r="WAC95" s="496"/>
      <c r="WAD95" s="496"/>
      <c r="WAE95" s="496"/>
      <c r="WAF95" s="496"/>
      <c r="WAG95" s="496"/>
      <c r="WAH95" s="496"/>
      <c r="WAI95" s="495"/>
      <c r="WAJ95" s="496"/>
      <c r="WAK95" s="496"/>
      <c r="WAL95" s="496"/>
      <c r="WAM95" s="496"/>
      <c r="WAN95" s="496"/>
      <c r="WAO95" s="496"/>
      <c r="WAP95" s="495"/>
      <c r="WAQ95" s="496"/>
      <c r="WAR95" s="496"/>
      <c r="WAS95" s="496"/>
      <c r="WAT95" s="496"/>
      <c r="WAU95" s="496"/>
      <c r="WAV95" s="496"/>
      <c r="WAW95" s="495"/>
      <c r="WAX95" s="496"/>
      <c r="WAY95" s="496"/>
      <c r="WAZ95" s="496"/>
      <c r="WBA95" s="496"/>
      <c r="WBB95" s="496"/>
      <c r="WBC95" s="496"/>
      <c r="WBD95" s="495"/>
      <c r="WBE95" s="496"/>
      <c r="WBF95" s="496"/>
      <c r="WBG95" s="496"/>
      <c r="WBH95" s="496"/>
      <c r="WBI95" s="496"/>
      <c r="WBJ95" s="496"/>
      <c r="WBK95" s="495"/>
      <c r="WBL95" s="496"/>
      <c r="WBM95" s="496"/>
      <c r="WBN95" s="496"/>
      <c r="WBO95" s="496"/>
      <c r="WBP95" s="496"/>
      <c r="WBQ95" s="496"/>
      <c r="WBR95" s="495"/>
      <c r="WBS95" s="496"/>
      <c r="WBT95" s="496"/>
      <c r="WBU95" s="496"/>
      <c r="WBV95" s="496"/>
      <c r="WBW95" s="496"/>
      <c r="WBX95" s="496"/>
      <c r="WBY95" s="495"/>
      <c r="WBZ95" s="496"/>
      <c r="WCA95" s="496"/>
      <c r="WCB95" s="496"/>
      <c r="WCC95" s="496"/>
      <c r="WCD95" s="496"/>
      <c r="WCE95" s="496"/>
      <c r="WCF95" s="495"/>
      <c r="WCG95" s="496"/>
      <c r="WCH95" s="496"/>
      <c r="WCI95" s="496"/>
      <c r="WCJ95" s="496"/>
      <c r="WCK95" s="496"/>
      <c r="WCL95" s="496"/>
      <c r="WCM95" s="495"/>
      <c r="WCN95" s="496"/>
      <c r="WCO95" s="496"/>
      <c r="WCP95" s="496"/>
      <c r="WCQ95" s="496"/>
      <c r="WCR95" s="496"/>
      <c r="WCS95" s="496"/>
      <c r="WCT95" s="495"/>
      <c r="WCU95" s="496"/>
      <c r="WCV95" s="496"/>
      <c r="WCW95" s="496"/>
      <c r="WCX95" s="496"/>
      <c r="WCY95" s="496"/>
      <c r="WCZ95" s="496"/>
      <c r="WDA95" s="495"/>
      <c r="WDB95" s="496"/>
      <c r="WDC95" s="496"/>
      <c r="WDD95" s="496"/>
      <c r="WDE95" s="496"/>
      <c r="WDF95" s="496"/>
      <c r="WDG95" s="496"/>
      <c r="WDH95" s="495"/>
      <c r="WDI95" s="496"/>
      <c r="WDJ95" s="496"/>
      <c r="WDK95" s="496"/>
      <c r="WDL95" s="496"/>
      <c r="WDM95" s="496"/>
      <c r="WDN95" s="496"/>
      <c r="WDO95" s="495"/>
      <c r="WDP95" s="496"/>
      <c r="WDQ95" s="496"/>
      <c r="WDR95" s="496"/>
      <c r="WDS95" s="496"/>
      <c r="WDT95" s="496"/>
      <c r="WDU95" s="496"/>
      <c r="WDV95" s="495"/>
      <c r="WDW95" s="496"/>
      <c r="WDX95" s="496"/>
      <c r="WDY95" s="496"/>
      <c r="WDZ95" s="496"/>
      <c r="WEA95" s="496"/>
      <c r="WEB95" s="496"/>
      <c r="WEC95" s="495"/>
      <c r="WED95" s="496"/>
      <c r="WEE95" s="496"/>
      <c r="WEF95" s="496"/>
      <c r="WEG95" s="496"/>
      <c r="WEH95" s="496"/>
      <c r="WEI95" s="496"/>
      <c r="WEJ95" s="495"/>
      <c r="WEK95" s="496"/>
      <c r="WEL95" s="496"/>
      <c r="WEM95" s="496"/>
      <c r="WEN95" s="496"/>
      <c r="WEO95" s="496"/>
      <c r="WEP95" s="496"/>
      <c r="WEQ95" s="495"/>
      <c r="WER95" s="496"/>
      <c r="WES95" s="496"/>
      <c r="WET95" s="496"/>
      <c r="WEU95" s="496"/>
      <c r="WEV95" s="496"/>
      <c r="WEW95" s="496"/>
      <c r="WEX95" s="495"/>
      <c r="WEY95" s="496"/>
      <c r="WEZ95" s="496"/>
      <c r="WFA95" s="496"/>
      <c r="WFB95" s="496"/>
      <c r="WFC95" s="496"/>
      <c r="WFD95" s="496"/>
      <c r="WFE95" s="495"/>
      <c r="WFF95" s="496"/>
      <c r="WFG95" s="496"/>
      <c r="WFH95" s="496"/>
      <c r="WFI95" s="496"/>
      <c r="WFJ95" s="496"/>
      <c r="WFK95" s="496"/>
      <c r="WFL95" s="495"/>
      <c r="WFM95" s="496"/>
      <c r="WFN95" s="496"/>
      <c r="WFO95" s="496"/>
      <c r="WFP95" s="496"/>
      <c r="WFQ95" s="496"/>
      <c r="WFR95" s="496"/>
      <c r="WFS95" s="495"/>
      <c r="WFT95" s="496"/>
      <c r="WFU95" s="496"/>
      <c r="WFV95" s="496"/>
      <c r="WFW95" s="496"/>
      <c r="WFX95" s="496"/>
      <c r="WFY95" s="496"/>
      <c r="WFZ95" s="495"/>
      <c r="WGA95" s="496"/>
      <c r="WGB95" s="496"/>
      <c r="WGC95" s="496"/>
      <c r="WGD95" s="496"/>
      <c r="WGE95" s="496"/>
      <c r="WGF95" s="496"/>
      <c r="WGG95" s="495"/>
      <c r="WGH95" s="496"/>
      <c r="WGI95" s="496"/>
      <c r="WGJ95" s="496"/>
      <c r="WGK95" s="496"/>
      <c r="WGL95" s="496"/>
      <c r="WGM95" s="496"/>
      <c r="WGN95" s="495"/>
      <c r="WGO95" s="496"/>
      <c r="WGP95" s="496"/>
      <c r="WGQ95" s="496"/>
      <c r="WGR95" s="496"/>
      <c r="WGS95" s="496"/>
      <c r="WGT95" s="496"/>
      <c r="WGU95" s="495"/>
      <c r="WGV95" s="496"/>
      <c r="WGW95" s="496"/>
      <c r="WGX95" s="496"/>
      <c r="WGY95" s="496"/>
      <c r="WGZ95" s="496"/>
      <c r="WHA95" s="496"/>
      <c r="WHB95" s="495"/>
      <c r="WHC95" s="496"/>
      <c r="WHD95" s="496"/>
      <c r="WHE95" s="496"/>
      <c r="WHF95" s="496"/>
      <c r="WHG95" s="496"/>
      <c r="WHH95" s="496"/>
      <c r="WHI95" s="495"/>
      <c r="WHJ95" s="496"/>
      <c r="WHK95" s="496"/>
      <c r="WHL95" s="496"/>
      <c r="WHM95" s="496"/>
      <c r="WHN95" s="496"/>
      <c r="WHO95" s="496"/>
      <c r="WHP95" s="495"/>
      <c r="WHQ95" s="496"/>
      <c r="WHR95" s="496"/>
      <c r="WHS95" s="496"/>
      <c r="WHT95" s="496"/>
      <c r="WHU95" s="496"/>
      <c r="WHV95" s="496"/>
      <c r="WHW95" s="495"/>
      <c r="WHX95" s="496"/>
      <c r="WHY95" s="496"/>
      <c r="WHZ95" s="496"/>
      <c r="WIA95" s="496"/>
      <c r="WIB95" s="496"/>
      <c r="WIC95" s="496"/>
      <c r="WID95" s="495"/>
      <c r="WIE95" s="496"/>
      <c r="WIF95" s="496"/>
      <c r="WIG95" s="496"/>
      <c r="WIH95" s="496"/>
      <c r="WII95" s="496"/>
      <c r="WIJ95" s="496"/>
      <c r="WIK95" s="495"/>
      <c r="WIL95" s="496"/>
      <c r="WIM95" s="496"/>
      <c r="WIN95" s="496"/>
      <c r="WIO95" s="496"/>
      <c r="WIP95" s="496"/>
      <c r="WIQ95" s="496"/>
      <c r="WIR95" s="495"/>
      <c r="WIS95" s="496"/>
      <c r="WIT95" s="496"/>
      <c r="WIU95" s="496"/>
      <c r="WIV95" s="496"/>
      <c r="WIW95" s="496"/>
      <c r="WIX95" s="496"/>
      <c r="WIY95" s="495"/>
      <c r="WIZ95" s="496"/>
      <c r="WJA95" s="496"/>
      <c r="WJB95" s="496"/>
      <c r="WJC95" s="496"/>
      <c r="WJD95" s="496"/>
      <c r="WJE95" s="496"/>
      <c r="WJF95" s="495"/>
      <c r="WJG95" s="496"/>
      <c r="WJH95" s="496"/>
      <c r="WJI95" s="496"/>
      <c r="WJJ95" s="496"/>
      <c r="WJK95" s="496"/>
      <c r="WJL95" s="496"/>
      <c r="WJM95" s="495"/>
      <c r="WJN95" s="496"/>
      <c r="WJO95" s="496"/>
      <c r="WJP95" s="496"/>
      <c r="WJQ95" s="496"/>
      <c r="WJR95" s="496"/>
      <c r="WJS95" s="496"/>
      <c r="WJT95" s="495"/>
      <c r="WJU95" s="496"/>
      <c r="WJV95" s="496"/>
      <c r="WJW95" s="496"/>
      <c r="WJX95" s="496"/>
      <c r="WJY95" s="496"/>
      <c r="WJZ95" s="496"/>
      <c r="WKA95" s="495"/>
      <c r="WKB95" s="496"/>
      <c r="WKC95" s="496"/>
      <c r="WKD95" s="496"/>
      <c r="WKE95" s="496"/>
      <c r="WKF95" s="496"/>
      <c r="WKG95" s="496"/>
      <c r="WKH95" s="495"/>
      <c r="WKI95" s="496"/>
      <c r="WKJ95" s="496"/>
      <c r="WKK95" s="496"/>
      <c r="WKL95" s="496"/>
      <c r="WKM95" s="496"/>
      <c r="WKN95" s="496"/>
      <c r="WKO95" s="495"/>
      <c r="WKP95" s="496"/>
      <c r="WKQ95" s="496"/>
      <c r="WKR95" s="496"/>
      <c r="WKS95" s="496"/>
      <c r="WKT95" s="496"/>
      <c r="WKU95" s="496"/>
      <c r="WKV95" s="495"/>
      <c r="WKW95" s="496"/>
      <c r="WKX95" s="496"/>
      <c r="WKY95" s="496"/>
      <c r="WKZ95" s="496"/>
      <c r="WLA95" s="496"/>
      <c r="WLB95" s="496"/>
      <c r="WLC95" s="495"/>
      <c r="WLD95" s="496"/>
      <c r="WLE95" s="496"/>
      <c r="WLF95" s="496"/>
      <c r="WLG95" s="496"/>
      <c r="WLH95" s="496"/>
      <c r="WLI95" s="496"/>
      <c r="WLJ95" s="495"/>
      <c r="WLK95" s="496"/>
      <c r="WLL95" s="496"/>
      <c r="WLM95" s="496"/>
      <c r="WLN95" s="496"/>
      <c r="WLO95" s="496"/>
      <c r="WLP95" s="496"/>
      <c r="WLQ95" s="495"/>
      <c r="WLR95" s="496"/>
      <c r="WLS95" s="496"/>
      <c r="WLT95" s="496"/>
      <c r="WLU95" s="496"/>
      <c r="WLV95" s="496"/>
      <c r="WLW95" s="496"/>
      <c r="WLX95" s="495"/>
      <c r="WLY95" s="496"/>
      <c r="WLZ95" s="496"/>
      <c r="WMA95" s="496"/>
      <c r="WMB95" s="496"/>
      <c r="WMC95" s="496"/>
      <c r="WMD95" s="496"/>
      <c r="WME95" s="495"/>
      <c r="WMF95" s="496"/>
      <c r="WMG95" s="496"/>
      <c r="WMH95" s="496"/>
      <c r="WMI95" s="496"/>
      <c r="WMJ95" s="496"/>
      <c r="WMK95" s="496"/>
      <c r="WML95" s="495"/>
      <c r="WMM95" s="496"/>
      <c r="WMN95" s="496"/>
      <c r="WMO95" s="496"/>
      <c r="WMP95" s="496"/>
      <c r="WMQ95" s="496"/>
      <c r="WMR95" s="496"/>
      <c r="WMS95" s="495"/>
      <c r="WMT95" s="496"/>
      <c r="WMU95" s="496"/>
      <c r="WMV95" s="496"/>
      <c r="WMW95" s="496"/>
      <c r="WMX95" s="496"/>
      <c r="WMY95" s="496"/>
      <c r="WMZ95" s="495"/>
      <c r="WNA95" s="496"/>
      <c r="WNB95" s="496"/>
      <c r="WNC95" s="496"/>
      <c r="WND95" s="496"/>
      <c r="WNE95" s="496"/>
      <c r="WNF95" s="496"/>
      <c r="WNG95" s="495"/>
      <c r="WNH95" s="496"/>
      <c r="WNI95" s="496"/>
      <c r="WNJ95" s="496"/>
      <c r="WNK95" s="496"/>
      <c r="WNL95" s="496"/>
      <c r="WNM95" s="496"/>
      <c r="WNN95" s="495"/>
      <c r="WNO95" s="496"/>
      <c r="WNP95" s="496"/>
      <c r="WNQ95" s="496"/>
      <c r="WNR95" s="496"/>
      <c r="WNS95" s="496"/>
      <c r="WNT95" s="496"/>
      <c r="WNU95" s="495"/>
      <c r="WNV95" s="496"/>
      <c r="WNW95" s="496"/>
      <c r="WNX95" s="496"/>
      <c r="WNY95" s="496"/>
      <c r="WNZ95" s="496"/>
      <c r="WOA95" s="496"/>
      <c r="WOB95" s="495"/>
      <c r="WOC95" s="496"/>
      <c r="WOD95" s="496"/>
      <c r="WOE95" s="496"/>
      <c r="WOF95" s="496"/>
      <c r="WOG95" s="496"/>
      <c r="WOH95" s="496"/>
      <c r="WOI95" s="495"/>
      <c r="WOJ95" s="496"/>
      <c r="WOK95" s="496"/>
      <c r="WOL95" s="496"/>
      <c r="WOM95" s="496"/>
      <c r="WON95" s="496"/>
      <c r="WOO95" s="496"/>
      <c r="WOP95" s="495"/>
      <c r="WOQ95" s="496"/>
      <c r="WOR95" s="496"/>
      <c r="WOS95" s="496"/>
      <c r="WOT95" s="496"/>
      <c r="WOU95" s="496"/>
      <c r="WOV95" s="496"/>
      <c r="WOW95" s="495"/>
      <c r="WOX95" s="496"/>
      <c r="WOY95" s="496"/>
      <c r="WOZ95" s="496"/>
      <c r="WPA95" s="496"/>
      <c r="WPB95" s="496"/>
      <c r="WPC95" s="496"/>
      <c r="WPD95" s="495"/>
      <c r="WPE95" s="496"/>
      <c r="WPF95" s="496"/>
      <c r="WPG95" s="496"/>
      <c r="WPH95" s="496"/>
      <c r="WPI95" s="496"/>
      <c r="WPJ95" s="496"/>
      <c r="WPK95" s="495"/>
      <c r="WPL95" s="496"/>
      <c r="WPM95" s="496"/>
      <c r="WPN95" s="496"/>
      <c r="WPO95" s="496"/>
      <c r="WPP95" s="496"/>
      <c r="WPQ95" s="496"/>
      <c r="WPR95" s="495"/>
      <c r="WPS95" s="496"/>
      <c r="WPT95" s="496"/>
      <c r="WPU95" s="496"/>
      <c r="WPV95" s="496"/>
      <c r="WPW95" s="496"/>
      <c r="WPX95" s="496"/>
      <c r="WPY95" s="495"/>
      <c r="WPZ95" s="496"/>
      <c r="WQA95" s="496"/>
      <c r="WQB95" s="496"/>
      <c r="WQC95" s="496"/>
      <c r="WQD95" s="496"/>
      <c r="WQE95" s="496"/>
      <c r="WQF95" s="495"/>
      <c r="WQG95" s="496"/>
      <c r="WQH95" s="496"/>
      <c r="WQI95" s="496"/>
      <c r="WQJ95" s="496"/>
      <c r="WQK95" s="496"/>
      <c r="WQL95" s="496"/>
      <c r="WQM95" s="495"/>
      <c r="WQN95" s="496"/>
      <c r="WQO95" s="496"/>
      <c r="WQP95" s="496"/>
      <c r="WQQ95" s="496"/>
      <c r="WQR95" s="496"/>
      <c r="WQS95" s="496"/>
      <c r="WQT95" s="495"/>
      <c r="WQU95" s="496"/>
      <c r="WQV95" s="496"/>
      <c r="WQW95" s="496"/>
      <c r="WQX95" s="496"/>
      <c r="WQY95" s="496"/>
      <c r="WQZ95" s="496"/>
      <c r="WRA95" s="495"/>
      <c r="WRB95" s="496"/>
      <c r="WRC95" s="496"/>
      <c r="WRD95" s="496"/>
      <c r="WRE95" s="496"/>
      <c r="WRF95" s="496"/>
      <c r="WRG95" s="496"/>
      <c r="WRH95" s="495"/>
      <c r="WRI95" s="496"/>
      <c r="WRJ95" s="496"/>
      <c r="WRK95" s="496"/>
      <c r="WRL95" s="496"/>
      <c r="WRM95" s="496"/>
      <c r="WRN95" s="496"/>
      <c r="WRO95" s="495"/>
      <c r="WRP95" s="496"/>
      <c r="WRQ95" s="496"/>
      <c r="WRR95" s="496"/>
      <c r="WRS95" s="496"/>
      <c r="WRT95" s="496"/>
      <c r="WRU95" s="496"/>
      <c r="WRV95" s="495"/>
      <c r="WRW95" s="496"/>
      <c r="WRX95" s="496"/>
      <c r="WRY95" s="496"/>
      <c r="WRZ95" s="496"/>
      <c r="WSA95" s="496"/>
      <c r="WSB95" s="496"/>
      <c r="WSC95" s="495"/>
      <c r="WSD95" s="496"/>
      <c r="WSE95" s="496"/>
      <c r="WSF95" s="496"/>
      <c r="WSG95" s="496"/>
      <c r="WSH95" s="496"/>
      <c r="WSI95" s="496"/>
      <c r="WSJ95" s="495"/>
      <c r="WSK95" s="496"/>
      <c r="WSL95" s="496"/>
      <c r="WSM95" s="496"/>
      <c r="WSN95" s="496"/>
      <c r="WSO95" s="496"/>
      <c r="WSP95" s="496"/>
      <c r="WSQ95" s="495"/>
      <c r="WSR95" s="496"/>
      <c r="WSS95" s="496"/>
      <c r="WST95" s="496"/>
      <c r="WSU95" s="496"/>
      <c r="WSV95" s="496"/>
      <c r="WSW95" s="496"/>
      <c r="WSX95" s="495"/>
      <c r="WSY95" s="496"/>
      <c r="WSZ95" s="496"/>
      <c r="WTA95" s="496"/>
      <c r="WTB95" s="496"/>
      <c r="WTC95" s="496"/>
      <c r="WTD95" s="496"/>
      <c r="WTE95" s="495"/>
      <c r="WTF95" s="496"/>
      <c r="WTG95" s="496"/>
      <c r="WTH95" s="496"/>
      <c r="WTI95" s="496"/>
      <c r="WTJ95" s="496"/>
      <c r="WTK95" s="496"/>
      <c r="WTL95" s="495"/>
      <c r="WTM95" s="496"/>
      <c r="WTN95" s="496"/>
      <c r="WTO95" s="496"/>
      <c r="WTP95" s="496"/>
      <c r="WTQ95" s="496"/>
      <c r="WTR95" s="496"/>
      <c r="WTS95" s="495"/>
      <c r="WTT95" s="496"/>
      <c r="WTU95" s="496"/>
      <c r="WTV95" s="496"/>
      <c r="WTW95" s="496"/>
      <c r="WTX95" s="496"/>
      <c r="WTY95" s="496"/>
      <c r="WTZ95" s="495"/>
      <c r="WUA95" s="496"/>
      <c r="WUB95" s="496"/>
      <c r="WUC95" s="496"/>
      <c r="WUD95" s="496"/>
      <c r="WUE95" s="496"/>
      <c r="WUF95" s="496"/>
      <c r="WUG95" s="495"/>
      <c r="WUH95" s="496"/>
      <c r="WUI95" s="496"/>
      <c r="WUJ95" s="496"/>
      <c r="WUK95" s="496"/>
      <c r="WUL95" s="496"/>
      <c r="WUM95" s="496"/>
      <c r="WUN95" s="495"/>
      <c r="WUO95" s="496"/>
      <c r="WUP95" s="496"/>
      <c r="WUQ95" s="496"/>
      <c r="WUR95" s="496"/>
      <c r="WUS95" s="496"/>
      <c r="WUT95" s="496"/>
      <c r="WUU95" s="495"/>
      <c r="WUV95" s="496"/>
      <c r="WUW95" s="496"/>
      <c r="WUX95" s="496"/>
      <c r="WUY95" s="496"/>
      <c r="WUZ95" s="496"/>
      <c r="WVA95" s="496"/>
      <c r="WVB95" s="495"/>
      <c r="WVC95" s="496"/>
      <c r="WVD95" s="496"/>
      <c r="WVE95" s="496"/>
      <c r="WVF95" s="496"/>
      <c r="WVG95" s="496"/>
      <c r="WVH95" s="496"/>
      <c r="WVI95" s="495"/>
      <c r="WVJ95" s="496"/>
      <c r="WVK95" s="496"/>
      <c r="WVL95" s="496"/>
      <c r="WVM95" s="496"/>
      <c r="WVN95" s="496"/>
      <c r="WVO95" s="496"/>
      <c r="WVP95" s="495"/>
      <c r="WVQ95" s="496"/>
      <c r="WVR95" s="496"/>
      <c r="WVS95" s="496"/>
      <c r="WVT95" s="496"/>
      <c r="WVU95" s="496"/>
      <c r="WVV95" s="496"/>
      <c r="WVW95" s="495"/>
      <c r="WVX95" s="496"/>
      <c r="WVY95" s="496"/>
      <c r="WVZ95" s="496"/>
      <c r="WWA95" s="496"/>
      <c r="WWB95" s="496"/>
      <c r="WWC95" s="496"/>
      <c r="WWD95" s="495"/>
      <c r="WWE95" s="496"/>
      <c r="WWF95" s="496"/>
      <c r="WWG95" s="496"/>
      <c r="WWH95" s="496"/>
      <c r="WWI95" s="496"/>
      <c r="WWJ95" s="496"/>
      <c r="WWK95" s="495"/>
      <c r="WWL95" s="496"/>
      <c r="WWM95" s="496"/>
      <c r="WWN95" s="496"/>
      <c r="WWO95" s="496"/>
      <c r="WWP95" s="496"/>
      <c r="WWQ95" s="496"/>
      <c r="WWR95" s="495"/>
      <c r="WWS95" s="496"/>
      <c r="WWT95" s="496"/>
      <c r="WWU95" s="496"/>
      <c r="WWV95" s="496"/>
      <c r="WWW95" s="496"/>
      <c r="WWX95" s="496"/>
      <c r="WWY95" s="495"/>
      <c r="WWZ95" s="496"/>
      <c r="WXA95" s="496"/>
      <c r="WXB95" s="496"/>
      <c r="WXC95" s="496"/>
      <c r="WXD95" s="496"/>
      <c r="WXE95" s="496"/>
      <c r="WXF95" s="495"/>
      <c r="WXG95" s="496"/>
      <c r="WXH95" s="496"/>
      <c r="WXI95" s="496"/>
      <c r="WXJ95" s="496"/>
      <c r="WXK95" s="496"/>
      <c r="WXL95" s="496"/>
      <c r="WXM95" s="495"/>
      <c r="WXN95" s="496"/>
      <c r="WXO95" s="496"/>
      <c r="WXP95" s="496"/>
      <c r="WXQ95" s="496"/>
      <c r="WXR95" s="496"/>
      <c r="WXS95" s="496"/>
      <c r="WXT95" s="495"/>
      <c r="WXU95" s="496"/>
      <c r="WXV95" s="496"/>
      <c r="WXW95" s="496"/>
      <c r="WXX95" s="496"/>
      <c r="WXY95" s="496"/>
      <c r="WXZ95" s="496"/>
      <c r="WYA95" s="495"/>
      <c r="WYB95" s="496"/>
      <c r="WYC95" s="496"/>
      <c r="WYD95" s="496"/>
      <c r="WYE95" s="496"/>
      <c r="WYF95" s="496"/>
      <c r="WYG95" s="496"/>
      <c r="WYH95" s="495"/>
      <c r="WYI95" s="496"/>
      <c r="WYJ95" s="496"/>
      <c r="WYK95" s="496"/>
      <c r="WYL95" s="496"/>
      <c r="WYM95" s="496"/>
      <c r="WYN95" s="496"/>
      <c r="WYO95" s="495"/>
      <c r="WYP95" s="496"/>
      <c r="WYQ95" s="496"/>
      <c r="WYR95" s="496"/>
      <c r="WYS95" s="496"/>
      <c r="WYT95" s="496"/>
      <c r="WYU95" s="496"/>
      <c r="WYV95" s="495"/>
      <c r="WYW95" s="496"/>
      <c r="WYX95" s="496"/>
      <c r="WYY95" s="496"/>
      <c r="WYZ95" s="496"/>
      <c r="WZA95" s="496"/>
      <c r="WZB95" s="496"/>
      <c r="WZC95" s="495"/>
      <c r="WZD95" s="496"/>
      <c r="WZE95" s="496"/>
      <c r="WZF95" s="496"/>
      <c r="WZG95" s="496"/>
      <c r="WZH95" s="496"/>
      <c r="WZI95" s="496"/>
      <c r="WZJ95" s="495"/>
      <c r="WZK95" s="496"/>
      <c r="WZL95" s="496"/>
      <c r="WZM95" s="496"/>
      <c r="WZN95" s="496"/>
      <c r="WZO95" s="496"/>
      <c r="WZP95" s="496"/>
      <c r="WZQ95" s="495"/>
      <c r="WZR95" s="496"/>
      <c r="WZS95" s="496"/>
      <c r="WZT95" s="496"/>
      <c r="WZU95" s="496"/>
      <c r="WZV95" s="496"/>
      <c r="WZW95" s="496"/>
      <c r="WZX95" s="495"/>
      <c r="WZY95" s="496"/>
      <c r="WZZ95" s="496"/>
      <c r="XAA95" s="496"/>
      <c r="XAB95" s="496"/>
      <c r="XAC95" s="496"/>
      <c r="XAD95" s="496"/>
      <c r="XAE95" s="495"/>
      <c r="XAF95" s="496"/>
      <c r="XAG95" s="496"/>
      <c r="XAH95" s="496"/>
      <c r="XAI95" s="496"/>
      <c r="XAJ95" s="496"/>
      <c r="XAK95" s="496"/>
      <c r="XAL95" s="495"/>
      <c r="XAM95" s="496"/>
      <c r="XAN95" s="496"/>
      <c r="XAO95" s="496"/>
      <c r="XAP95" s="496"/>
      <c r="XAQ95" s="496"/>
      <c r="XAR95" s="496"/>
      <c r="XAS95" s="495"/>
      <c r="XAT95" s="496"/>
      <c r="XAU95" s="496"/>
      <c r="XAV95" s="496"/>
      <c r="XAW95" s="496"/>
      <c r="XAX95" s="496"/>
      <c r="XAY95" s="496"/>
      <c r="XAZ95" s="495"/>
      <c r="XBA95" s="496"/>
      <c r="XBB95" s="496"/>
      <c r="XBC95" s="496"/>
      <c r="XBD95" s="496"/>
      <c r="XBE95" s="496"/>
      <c r="XBF95" s="496"/>
      <c r="XBG95" s="495"/>
      <c r="XBH95" s="496"/>
      <c r="XBI95" s="496"/>
      <c r="XBJ95" s="496"/>
      <c r="XBK95" s="496"/>
      <c r="XBL95" s="496"/>
      <c r="XBM95" s="496"/>
      <c r="XBN95" s="495"/>
      <c r="XBO95" s="496"/>
      <c r="XBP95" s="496"/>
      <c r="XBQ95" s="496"/>
      <c r="XBR95" s="496"/>
      <c r="XBS95" s="496"/>
      <c r="XBT95" s="496"/>
      <c r="XBU95" s="495"/>
      <c r="XBV95" s="496"/>
      <c r="XBW95" s="496"/>
      <c r="XBX95" s="496"/>
      <c r="XBY95" s="496"/>
      <c r="XBZ95" s="496"/>
      <c r="XCA95" s="496"/>
      <c r="XCB95" s="495"/>
      <c r="XCC95" s="496"/>
      <c r="XCD95" s="496"/>
      <c r="XCE95" s="496"/>
      <c r="XCF95" s="496"/>
      <c r="XCG95" s="496"/>
      <c r="XCH95" s="496"/>
      <c r="XCI95" s="495"/>
      <c r="XCJ95" s="496"/>
      <c r="XCK95" s="496"/>
      <c r="XCL95" s="496"/>
      <c r="XCM95" s="496"/>
      <c r="XCN95" s="496"/>
      <c r="XCO95" s="496"/>
      <c r="XCP95" s="495"/>
      <c r="XCQ95" s="496"/>
      <c r="XCR95" s="496"/>
      <c r="XCS95" s="496"/>
      <c r="XCT95" s="496"/>
      <c r="XCU95" s="496"/>
      <c r="XCV95" s="496"/>
      <c r="XCW95" s="495"/>
      <c r="XCX95" s="496"/>
      <c r="XCY95" s="496"/>
      <c r="XCZ95" s="496"/>
      <c r="XDA95" s="496"/>
      <c r="XDB95" s="496"/>
      <c r="XDC95" s="496"/>
      <c r="XDD95" s="495"/>
      <c r="XDE95" s="496"/>
      <c r="XDF95" s="496"/>
      <c r="XDG95" s="496"/>
      <c r="XDH95" s="496"/>
      <c r="XDI95" s="496"/>
      <c r="XDJ95" s="496"/>
      <c r="XDK95" s="495"/>
      <c r="XDL95" s="496"/>
      <c r="XDM95" s="496"/>
      <c r="XDN95" s="496"/>
      <c r="XDO95" s="496"/>
      <c r="XDP95" s="496"/>
      <c r="XDQ95" s="496"/>
      <c r="XDR95" s="495"/>
      <c r="XDS95" s="496"/>
      <c r="XDT95" s="496"/>
      <c r="XDU95" s="496"/>
      <c r="XDV95" s="496"/>
      <c r="XDW95" s="496"/>
      <c r="XDX95" s="496"/>
      <c r="XDY95" s="495"/>
      <c r="XDZ95" s="496"/>
      <c r="XEA95" s="496"/>
      <c r="XEB95" s="496"/>
      <c r="XEC95" s="496"/>
      <c r="XED95" s="496"/>
      <c r="XEE95" s="496"/>
      <c r="XEF95" s="495"/>
      <c r="XEG95" s="496"/>
      <c r="XEH95" s="496"/>
      <c r="XEI95" s="496"/>
      <c r="XEJ95" s="496"/>
      <c r="XEK95" s="496"/>
      <c r="XEL95" s="496"/>
      <c r="XEM95" s="495"/>
      <c r="XEN95" s="496"/>
      <c r="XEO95" s="496"/>
      <c r="XEP95" s="496"/>
      <c r="XEQ95" s="496"/>
      <c r="XER95" s="496"/>
      <c r="XES95" s="496"/>
      <c r="XET95" s="495"/>
      <c r="XEU95" s="496"/>
      <c r="XEV95" s="496"/>
      <c r="XEW95" s="496"/>
      <c r="XEX95" s="496"/>
      <c r="XEY95" s="496"/>
      <c r="XEZ95" s="496"/>
      <c r="XFA95" s="495"/>
      <c r="XFB95" s="496"/>
      <c r="XFC95" s="496"/>
      <c r="XFD95" s="496"/>
    </row>
    <row r="96" spans="1:16384" x14ac:dyDescent="0.2">
      <c r="A96" s="25"/>
    </row>
    <row r="97" spans="1:7" ht="15" x14ac:dyDescent="0.25">
      <c r="A97" s="26" t="s">
        <v>42</v>
      </c>
      <c r="F97" s="498">
        <v>150</v>
      </c>
      <c r="G97" s="499"/>
    </row>
    <row r="98" spans="1:7" x14ac:dyDescent="0.2">
      <c r="A98" s="495" t="s">
        <v>313</v>
      </c>
      <c r="B98" s="496"/>
      <c r="C98" s="496"/>
      <c r="D98" s="496"/>
      <c r="E98" s="496"/>
      <c r="F98" s="496"/>
      <c r="G98" s="496"/>
    </row>
    <row r="99" spans="1:7" x14ac:dyDescent="0.2">
      <c r="A99" s="497"/>
      <c r="B99" s="497"/>
      <c r="C99" s="497"/>
      <c r="D99" s="497"/>
      <c r="E99" s="497"/>
      <c r="F99" s="497"/>
      <c r="G99" s="497"/>
    </row>
    <row r="100" spans="1:7" x14ac:dyDescent="0.2">
      <c r="A100" s="25"/>
    </row>
    <row r="101" spans="1:7" ht="15" x14ac:dyDescent="0.25">
      <c r="A101" s="26" t="s">
        <v>43</v>
      </c>
      <c r="F101" s="498">
        <v>50</v>
      </c>
      <c r="G101" s="499"/>
    </row>
    <row r="102" spans="1:7" x14ac:dyDescent="0.2">
      <c r="A102" s="495" t="s">
        <v>127</v>
      </c>
      <c r="B102" s="496"/>
      <c r="C102" s="496"/>
      <c r="D102" s="496"/>
      <c r="E102" s="496"/>
      <c r="F102" s="496"/>
      <c r="G102" s="496"/>
    </row>
    <row r="103" spans="1:7" x14ac:dyDescent="0.2">
      <c r="A103" s="497"/>
      <c r="B103" s="497"/>
      <c r="C103" s="497"/>
      <c r="D103" s="497"/>
      <c r="E103" s="497"/>
      <c r="F103" s="497"/>
      <c r="G103" s="497"/>
    </row>
    <row r="104" spans="1:7" x14ac:dyDescent="0.2">
      <c r="A104" s="25"/>
    </row>
    <row r="105" spans="1:7" ht="15" x14ac:dyDescent="0.25">
      <c r="A105" s="26" t="s">
        <v>44</v>
      </c>
      <c r="F105" s="498">
        <v>20</v>
      </c>
      <c r="G105" s="499"/>
    </row>
    <row r="106" spans="1:7" ht="30" customHeight="1" x14ac:dyDescent="0.25">
      <c r="A106" s="495" t="s">
        <v>314</v>
      </c>
      <c r="B106" s="496"/>
      <c r="C106" s="496"/>
      <c r="D106" s="496"/>
      <c r="E106" s="496"/>
      <c r="F106" s="496"/>
      <c r="G106" s="496"/>
    </row>
    <row r="107" spans="1:7" x14ac:dyDescent="0.2">
      <c r="A107" s="25"/>
    </row>
    <row r="108" spans="1:7" ht="15" x14ac:dyDescent="0.25">
      <c r="A108" s="26" t="s">
        <v>19</v>
      </c>
      <c r="F108" s="498">
        <v>20</v>
      </c>
      <c r="G108" s="499"/>
    </row>
    <row r="109" spans="1:7" ht="14.25" customHeight="1" x14ac:dyDescent="0.2">
      <c r="A109" s="495" t="s">
        <v>143</v>
      </c>
      <c r="B109" s="495"/>
      <c r="C109" s="495"/>
      <c r="D109" s="495"/>
      <c r="E109" s="495"/>
      <c r="F109" s="495"/>
      <c r="G109" s="495"/>
    </row>
    <row r="110" spans="1:7" ht="14.25" customHeight="1" x14ac:dyDescent="0.2">
      <c r="A110" s="495"/>
      <c r="B110" s="495"/>
      <c r="C110" s="495"/>
      <c r="D110" s="495"/>
      <c r="E110" s="495"/>
      <c r="F110" s="495"/>
      <c r="G110" s="495"/>
    </row>
    <row r="111" spans="1:7" x14ac:dyDescent="0.2">
      <c r="A111" s="25"/>
    </row>
    <row r="112" spans="1:7" ht="15" x14ac:dyDescent="0.25">
      <c r="A112" s="26" t="s">
        <v>20</v>
      </c>
      <c r="F112" s="498">
        <v>132</v>
      </c>
      <c r="G112" s="499"/>
    </row>
    <row r="113" spans="1:7" ht="29.25" customHeight="1" x14ac:dyDescent="0.25">
      <c r="A113" s="495" t="s">
        <v>943</v>
      </c>
      <c r="B113" s="496"/>
      <c r="C113" s="496"/>
      <c r="D113" s="496"/>
      <c r="E113" s="496"/>
      <c r="F113" s="496"/>
      <c r="G113" s="496"/>
    </row>
    <row r="114" spans="1:7" x14ac:dyDescent="0.2">
      <c r="A114" s="25"/>
    </row>
    <row r="115" spans="1:7" s="157" customFormat="1" ht="15" x14ac:dyDescent="0.25">
      <c r="A115" s="165" t="s">
        <v>315</v>
      </c>
      <c r="B115" s="162"/>
      <c r="D115" s="158"/>
      <c r="E115" s="158"/>
      <c r="F115" s="498">
        <v>5</v>
      </c>
      <c r="G115" s="499"/>
    </row>
    <row r="116" spans="1:7" s="157" customFormat="1" ht="15" customHeight="1" x14ac:dyDescent="0.25">
      <c r="A116" s="495" t="s">
        <v>316</v>
      </c>
      <c r="B116" s="496"/>
      <c r="C116" s="496"/>
      <c r="D116" s="496"/>
      <c r="E116" s="496"/>
      <c r="F116" s="496"/>
      <c r="G116" s="496"/>
    </row>
    <row r="117" spans="1:7" s="157" customFormat="1" ht="15" customHeight="1" x14ac:dyDescent="0.25">
      <c r="A117" s="258"/>
      <c r="B117" s="259"/>
      <c r="C117" s="259"/>
      <c r="D117" s="259"/>
      <c r="E117" s="259"/>
      <c r="F117" s="259"/>
      <c r="G117" s="259"/>
    </row>
    <row r="118" spans="1:7" ht="15" x14ac:dyDescent="0.25">
      <c r="A118" s="26" t="s">
        <v>21</v>
      </c>
      <c r="F118" s="498">
        <v>1500</v>
      </c>
      <c r="G118" s="499"/>
    </row>
    <row r="119" spans="1:7" ht="8.25" customHeight="1" x14ac:dyDescent="0.2">
      <c r="A119" s="495" t="s">
        <v>862</v>
      </c>
      <c r="B119" s="496"/>
      <c r="C119" s="496"/>
      <c r="D119" s="496"/>
      <c r="E119" s="496"/>
      <c r="F119" s="496"/>
      <c r="G119" s="496"/>
    </row>
    <row r="120" spans="1:7" x14ac:dyDescent="0.2">
      <c r="A120" s="496"/>
      <c r="B120" s="496"/>
      <c r="C120" s="496"/>
      <c r="D120" s="496"/>
      <c r="E120" s="496"/>
      <c r="F120" s="496"/>
      <c r="G120" s="496"/>
    </row>
    <row r="121" spans="1:7" x14ac:dyDescent="0.2">
      <c r="A121" s="496"/>
      <c r="B121" s="496"/>
      <c r="C121" s="496"/>
      <c r="D121" s="496"/>
      <c r="E121" s="496"/>
      <c r="F121" s="496"/>
      <c r="G121" s="496"/>
    </row>
    <row r="122" spans="1:7" x14ac:dyDescent="0.2">
      <c r="A122" s="496"/>
      <c r="B122" s="496"/>
      <c r="C122" s="496"/>
      <c r="D122" s="496"/>
      <c r="E122" s="496"/>
      <c r="F122" s="496"/>
      <c r="G122" s="496"/>
    </row>
    <row r="123" spans="1:7" x14ac:dyDescent="0.2">
      <c r="A123" s="496"/>
      <c r="B123" s="496"/>
      <c r="C123" s="496"/>
      <c r="D123" s="496"/>
      <c r="E123" s="496"/>
      <c r="F123" s="496"/>
      <c r="G123" s="496"/>
    </row>
    <row r="124" spans="1:7" x14ac:dyDescent="0.2">
      <c r="A124" s="496"/>
      <c r="B124" s="496"/>
      <c r="C124" s="496"/>
      <c r="D124" s="496"/>
      <c r="E124" s="496"/>
      <c r="F124" s="496"/>
      <c r="G124" s="496"/>
    </row>
    <row r="125" spans="1:7" x14ac:dyDescent="0.2">
      <c r="A125" s="496"/>
      <c r="B125" s="496"/>
      <c r="C125" s="496"/>
      <c r="D125" s="496"/>
      <c r="E125" s="496"/>
      <c r="F125" s="496"/>
      <c r="G125" s="496"/>
    </row>
    <row r="126" spans="1:7" x14ac:dyDescent="0.2">
      <c r="A126" s="496"/>
      <c r="B126" s="496"/>
      <c r="C126" s="496"/>
      <c r="D126" s="496"/>
      <c r="E126" s="496"/>
      <c r="F126" s="496"/>
      <c r="G126" s="496"/>
    </row>
    <row r="127" spans="1:7" x14ac:dyDescent="0.2">
      <c r="A127" s="496"/>
      <c r="B127" s="496"/>
      <c r="C127" s="496"/>
      <c r="D127" s="496"/>
      <c r="E127" s="496"/>
      <c r="F127" s="496"/>
      <c r="G127" s="496"/>
    </row>
    <row r="128" spans="1:7" ht="6" customHeight="1" x14ac:dyDescent="0.2">
      <c r="A128" s="496"/>
      <c r="B128" s="496"/>
      <c r="C128" s="496"/>
      <c r="D128" s="496"/>
      <c r="E128" s="496"/>
      <c r="F128" s="496"/>
      <c r="G128" s="496"/>
    </row>
    <row r="129" spans="1:7" ht="15" x14ac:dyDescent="0.25">
      <c r="A129" s="29"/>
      <c r="B129" s="29"/>
      <c r="C129" s="29"/>
      <c r="D129" s="29"/>
      <c r="E129" s="29"/>
      <c r="F129" s="29"/>
      <c r="G129" s="29"/>
    </row>
    <row r="130" spans="1:7" ht="15" x14ac:dyDescent="0.25">
      <c r="A130" s="26" t="s">
        <v>22</v>
      </c>
      <c r="B130" s="25"/>
      <c r="C130" s="25"/>
      <c r="D130" s="25"/>
      <c r="E130" s="28"/>
      <c r="F130" s="498">
        <v>280</v>
      </c>
      <c r="G130" s="499"/>
    </row>
    <row r="131" spans="1:7" ht="45" customHeight="1" x14ac:dyDescent="0.25">
      <c r="A131" s="495" t="s">
        <v>317</v>
      </c>
      <c r="B131" s="496"/>
      <c r="C131" s="496"/>
      <c r="D131" s="496"/>
      <c r="E131" s="496"/>
      <c r="F131" s="496"/>
      <c r="G131" s="496"/>
    </row>
    <row r="132" spans="1:7" x14ac:dyDescent="0.2">
      <c r="A132" s="25"/>
      <c r="B132" s="28"/>
      <c r="C132" s="28"/>
      <c r="D132" s="28"/>
      <c r="E132" s="28"/>
      <c r="F132" s="28"/>
      <c r="G132" s="28"/>
    </row>
    <row r="133" spans="1:7" ht="15" x14ac:dyDescent="0.25">
      <c r="A133" s="26" t="s">
        <v>23</v>
      </c>
      <c r="B133" s="28"/>
      <c r="C133" s="28"/>
      <c r="D133" s="28"/>
      <c r="E133" s="28"/>
      <c r="F133" s="498">
        <v>260</v>
      </c>
      <c r="G133" s="499"/>
    </row>
    <row r="134" spans="1:7" x14ac:dyDescent="0.2">
      <c r="A134" s="495" t="s">
        <v>270</v>
      </c>
      <c r="B134" s="496"/>
      <c r="C134" s="496"/>
      <c r="D134" s="496"/>
      <c r="E134" s="496"/>
      <c r="F134" s="496"/>
      <c r="G134" s="496"/>
    </row>
    <row r="135" spans="1:7" x14ac:dyDescent="0.2">
      <c r="A135" s="496"/>
      <c r="B135" s="496"/>
      <c r="C135" s="496"/>
      <c r="D135" s="496"/>
      <c r="E135" s="496"/>
      <c r="F135" s="496"/>
      <c r="G135" s="496"/>
    </row>
    <row r="136" spans="1:7" x14ac:dyDescent="0.2">
      <c r="A136" s="25"/>
      <c r="B136" s="28"/>
      <c r="C136" s="28"/>
      <c r="D136" s="28"/>
      <c r="E136" s="28"/>
      <c r="F136" s="28"/>
      <c r="G136" s="28"/>
    </row>
    <row r="137" spans="1:7" ht="15" x14ac:dyDescent="0.25">
      <c r="A137" s="26" t="s">
        <v>45</v>
      </c>
      <c r="B137" s="28"/>
      <c r="C137" s="28"/>
      <c r="D137" s="28"/>
      <c r="E137" s="28"/>
      <c r="F137" s="498">
        <v>1370</v>
      </c>
      <c r="G137" s="499"/>
    </row>
    <row r="138" spans="1:7" x14ac:dyDescent="0.2">
      <c r="A138" s="495" t="s">
        <v>318</v>
      </c>
      <c r="B138" s="496"/>
      <c r="C138" s="496"/>
      <c r="D138" s="496"/>
      <c r="E138" s="496"/>
      <c r="F138" s="496"/>
      <c r="G138" s="496"/>
    </row>
    <row r="139" spans="1:7" x14ac:dyDescent="0.2">
      <c r="A139" s="496"/>
      <c r="B139" s="496"/>
      <c r="C139" s="496"/>
      <c r="D139" s="496"/>
      <c r="E139" s="496"/>
      <c r="F139" s="496"/>
      <c r="G139" s="496"/>
    </row>
    <row r="140" spans="1:7" x14ac:dyDescent="0.2">
      <c r="A140" s="496"/>
      <c r="B140" s="496"/>
      <c r="C140" s="496"/>
      <c r="D140" s="496"/>
      <c r="E140" s="496"/>
      <c r="F140" s="496"/>
      <c r="G140" s="496"/>
    </row>
    <row r="141" spans="1:7" x14ac:dyDescent="0.2">
      <c r="A141" s="496"/>
      <c r="B141" s="496"/>
      <c r="C141" s="496"/>
      <c r="D141" s="496"/>
      <c r="E141" s="496"/>
      <c r="F141" s="496"/>
      <c r="G141" s="496"/>
    </row>
    <row r="142" spans="1:7" x14ac:dyDescent="0.2">
      <c r="A142" s="25"/>
      <c r="B142" s="28"/>
      <c r="C142" s="28"/>
      <c r="D142" s="28"/>
      <c r="E142" s="28"/>
      <c r="F142" s="28"/>
      <c r="G142" s="28"/>
    </row>
    <row r="143" spans="1:7" ht="15" x14ac:dyDescent="0.25">
      <c r="A143" s="26" t="s">
        <v>46</v>
      </c>
      <c r="B143" s="28"/>
      <c r="C143" s="28"/>
      <c r="D143" s="28"/>
      <c r="E143" s="28"/>
      <c r="F143" s="498">
        <v>1350</v>
      </c>
      <c r="G143" s="499"/>
    </row>
    <row r="144" spans="1:7" x14ac:dyDescent="0.2">
      <c r="A144" s="495" t="s">
        <v>128</v>
      </c>
      <c r="B144" s="496"/>
      <c r="C144" s="496"/>
      <c r="D144" s="496"/>
      <c r="E144" s="496"/>
      <c r="F144" s="496"/>
      <c r="G144" s="496"/>
    </row>
    <row r="145" spans="1:8" x14ac:dyDescent="0.2">
      <c r="A145" s="496"/>
      <c r="B145" s="496"/>
      <c r="C145" s="496"/>
      <c r="D145" s="496"/>
      <c r="E145" s="496"/>
      <c r="F145" s="496"/>
      <c r="G145" s="496"/>
    </row>
    <row r="146" spans="1:8" x14ac:dyDescent="0.2">
      <c r="A146" s="25"/>
      <c r="B146" s="28"/>
      <c r="C146" s="28"/>
      <c r="D146" s="28"/>
      <c r="E146" s="28"/>
      <c r="F146" s="28"/>
      <c r="G146" s="28"/>
    </row>
    <row r="147" spans="1:8" ht="15" x14ac:dyDescent="0.25">
      <c r="A147" s="26" t="s">
        <v>47</v>
      </c>
      <c r="B147" s="28"/>
      <c r="C147" s="28"/>
      <c r="D147" s="28"/>
      <c r="E147" s="28"/>
      <c r="F147" s="498">
        <v>15</v>
      </c>
      <c r="G147" s="499"/>
    </row>
    <row r="148" spans="1:8" x14ac:dyDescent="0.2">
      <c r="A148" s="495" t="s">
        <v>319</v>
      </c>
      <c r="B148" s="496"/>
      <c r="C148" s="496"/>
      <c r="D148" s="496"/>
      <c r="E148" s="496"/>
      <c r="F148" s="496"/>
      <c r="G148" s="496"/>
    </row>
    <row r="149" spans="1:8" x14ac:dyDescent="0.2">
      <c r="A149" s="496"/>
      <c r="B149" s="496"/>
      <c r="C149" s="496"/>
      <c r="D149" s="496"/>
      <c r="E149" s="496"/>
      <c r="F149" s="496"/>
      <c r="G149" s="496"/>
    </row>
    <row r="150" spans="1:8" x14ac:dyDescent="0.2">
      <c r="A150" s="496"/>
      <c r="B150" s="496"/>
      <c r="C150" s="496"/>
      <c r="D150" s="496"/>
      <c r="E150" s="496"/>
      <c r="F150" s="496"/>
      <c r="G150" s="496"/>
    </row>
    <row r="151" spans="1:8" x14ac:dyDescent="0.2">
      <c r="A151" s="25"/>
      <c r="B151" s="28"/>
      <c r="C151" s="28"/>
      <c r="D151" s="28"/>
      <c r="E151" s="28"/>
      <c r="F151" s="28"/>
      <c r="G151" s="28"/>
    </row>
    <row r="152" spans="1:8" ht="15" x14ac:dyDescent="0.25">
      <c r="A152" s="26" t="s">
        <v>48</v>
      </c>
      <c r="B152" s="28"/>
      <c r="C152" s="28"/>
      <c r="D152" s="28"/>
      <c r="E152" s="28"/>
      <c r="F152" s="498">
        <v>70</v>
      </c>
      <c r="G152" s="499"/>
    </row>
    <row r="153" spans="1:8" x14ac:dyDescent="0.2">
      <c r="A153" s="524" t="s">
        <v>129</v>
      </c>
      <c r="B153" s="524"/>
      <c r="C153" s="524"/>
      <c r="D153" s="524"/>
      <c r="E153" s="524"/>
      <c r="F153" s="524"/>
      <c r="G153" s="524"/>
    </row>
    <row r="154" spans="1:8" x14ac:dyDescent="0.2">
      <c r="A154" s="25"/>
      <c r="B154" s="28"/>
      <c r="C154" s="28"/>
      <c r="D154" s="28"/>
      <c r="E154" s="28"/>
      <c r="F154" s="28"/>
      <c r="G154" s="28"/>
    </row>
    <row r="155" spans="1:8" ht="15" x14ac:dyDescent="0.25">
      <c r="A155" s="26" t="s">
        <v>49</v>
      </c>
      <c r="B155" s="28"/>
      <c r="C155" s="28"/>
      <c r="D155" s="28"/>
      <c r="E155" s="28"/>
      <c r="F155" s="498">
        <v>100</v>
      </c>
      <c r="G155" s="499"/>
    </row>
    <row r="156" spans="1:8" x14ac:dyDescent="0.2">
      <c r="A156" s="495" t="s">
        <v>320</v>
      </c>
      <c r="B156" s="496"/>
      <c r="C156" s="496"/>
      <c r="D156" s="496"/>
      <c r="E156" s="496"/>
      <c r="F156" s="496"/>
      <c r="G156" s="496"/>
    </row>
    <row r="157" spans="1:8" x14ac:dyDescent="0.2">
      <c r="A157" s="496"/>
      <c r="B157" s="496"/>
      <c r="C157" s="496"/>
      <c r="D157" s="496"/>
      <c r="E157" s="496"/>
      <c r="F157" s="496"/>
      <c r="G157" s="496"/>
    </row>
    <row r="158" spans="1:8" x14ac:dyDescent="0.2">
      <c r="A158" s="496"/>
      <c r="B158" s="496"/>
      <c r="C158" s="496"/>
      <c r="D158" s="496"/>
      <c r="E158" s="496"/>
      <c r="F158" s="496"/>
      <c r="G158" s="496"/>
    </row>
    <row r="159" spans="1:8" ht="15" x14ac:dyDescent="0.25">
      <c r="A159" s="28"/>
      <c r="B159" s="29"/>
      <c r="C159" s="29"/>
      <c r="D159" s="29"/>
      <c r="E159" s="29"/>
      <c r="F159" s="29"/>
      <c r="G159" s="29"/>
    </row>
    <row r="160" spans="1:8" ht="33" customHeight="1" thickBot="1" x14ac:dyDescent="0.3">
      <c r="A160" s="520" t="s">
        <v>26</v>
      </c>
      <c r="B160" s="521"/>
      <c r="C160" s="521"/>
      <c r="D160" s="521"/>
      <c r="E160" s="521"/>
      <c r="F160" s="507">
        <v>4</v>
      </c>
      <c r="G160" s="507"/>
      <c r="H160" s="50">
        <f>SUM(F161,F165)</f>
        <v>4</v>
      </c>
    </row>
    <row r="161" spans="1:8" ht="15.75" thickTop="1" x14ac:dyDescent="0.25">
      <c r="A161" s="54" t="s">
        <v>50</v>
      </c>
      <c r="B161" s="29"/>
      <c r="C161" s="29"/>
      <c r="D161" s="29"/>
      <c r="E161" s="29"/>
      <c r="F161" s="498">
        <v>2</v>
      </c>
      <c r="G161" s="499"/>
    </row>
    <row r="162" spans="1:8" x14ac:dyDescent="0.2">
      <c r="A162" s="495" t="s">
        <v>321</v>
      </c>
      <c r="B162" s="496"/>
      <c r="C162" s="496"/>
      <c r="D162" s="496"/>
      <c r="E162" s="496"/>
      <c r="F162" s="496"/>
      <c r="G162" s="496"/>
    </row>
    <row r="163" spans="1:8" x14ac:dyDescent="0.2">
      <c r="A163" s="496"/>
      <c r="B163" s="496"/>
      <c r="C163" s="496"/>
      <c r="D163" s="496"/>
      <c r="E163" s="496"/>
      <c r="F163" s="496"/>
      <c r="G163" s="496"/>
    </row>
    <row r="164" spans="1:8" ht="15" x14ac:dyDescent="0.25">
      <c r="A164" s="25"/>
      <c r="B164" s="29"/>
      <c r="C164" s="29"/>
      <c r="D164" s="29"/>
      <c r="E164" s="29"/>
      <c r="F164" s="29"/>
      <c r="G164" s="29"/>
    </row>
    <row r="165" spans="1:8" ht="15" x14ac:dyDescent="0.25">
      <c r="A165" s="26" t="s">
        <v>51</v>
      </c>
      <c r="B165" s="29"/>
      <c r="C165" s="29"/>
      <c r="D165" s="29"/>
      <c r="E165" s="29"/>
      <c r="F165" s="498">
        <v>2</v>
      </c>
      <c r="G165" s="499"/>
    </row>
    <row r="166" spans="1:8" x14ac:dyDescent="0.2">
      <c r="A166" s="495" t="s">
        <v>321</v>
      </c>
      <c r="B166" s="496"/>
      <c r="C166" s="496"/>
      <c r="D166" s="496"/>
      <c r="E166" s="496"/>
      <c r="F166" s="496"/>
      <c r="G166" s="496"/>
    </row>
    <row r="167" spans="1:8" x14ac:dyDescent="0.2">
      <c r="A167" s="496"/>
      <c r="B167" s="496"/>
      <c r="C167" s="496"/>
      <c r="D167" s="496"/>
      <c r="E167" s="496"/>
      <c r="F167" s="496"/>
      <c r="G167" s="496"/>
    </row>
    <row r="168" spans="1:8" ht="15" x14ac:dyDescent="0.25">
      <c r="A168" s="25"/>
      <c r="B168" s="29"/>
      <c r="C168" s="29"/>
      <c r="D168" s="29"/>
      <c r="E168" s="29"/>
      <c r="F168" s="29"/>
      <c r="G168" s="29"/>
    </row>
    <row r="169" spans="1:8" ht="21.75" customHeight="1" thickBot="1" x14ac:dyDescent="0.3">
      <c r="A169" s="35" t="s">
        <v>27</v>
      </c>
      <c r="B169" s="55"/>
      <c r="C169" s="55"/>
      <c r="D169" s="55"/>
      <c r="E169" s="55"/>
      <c r="F169" s="507">
        <f>SUM(F170)</f>
        <v>50</v>
      </c>
      <c r="G169" s="507"/>
      <c r="H169" s="50">
        <v>50</v>
      </c>
    </row>
    <row r="170" spans="1:8" ht="15.75" thickTop="1" x14ac:dyDescent="0.25">
      <c r="A170" s="54" t="s">
        <v>52</v>
      </c>
      <c r="B170" s="29"/>
      <c r="C170" s="29"/>
      <c r="D170" s="29"/>
      <c r="E170" s="29"/>
      <c r="F170" s="498">
        <v>50</v>
      </c>
      <c r="G170" s="499"/>
    </row>
    <row r="171" spans="1:8" ht="15" x14ac:dyDescent="0.25">
      <c r="A171" s="25" t="s">
        <v>28</v>
      </c>
      <c r="B171" s="29"/>
      <c r="C171" s="29"/>
      <c r="D171" s="29"/>
      <c r="E171" s="29"/>
      <c r="F171" s="29"/>
      <c r="G171" s="29"/>
    </row>
    <row r="172" spans="1:8" s="157" customFormat="1" ht="15" x14ac:dyDescent="0.25">
      <c r="A172" s="371"/>
      <c r="B172" s="370"/>
      <c r="C172" s="370"/>
      <c r="D172" s="370"/>
      <c r="E172" s="370"/>
      <c r="F172" s="370"/>
      <c r="G172" s="370"/>
    </row>
    <row r="173" spans="1:8" s="157" customFormat="1" ht="21.75" customHeight="1" thickBot="1" x14ac:dyDescent="0.3">
      <c r="A173" s="170" t="s">
        <v>27</v>
      </c>
      <c r="B173" s="55"/>
      <c r="C173" s="55"/>
      <c r="D173" s="55"/>
      <c r="E173" s="55"/>
      <c r="F173" s="507">
        <f>SUM(F175)</f>
        <v>15</v>
      </c>
      <c r="G173" s="507"/>
      <c r="H173" s="50">
        <v>50</v>
      </c>
    </row>
    <row r="174" spans="1:8" s="220" customFormat="1" ht="15.75" thickTop="1" x14ac:dyDescent="0.25">
      <c r="A174" s="380" t="s">
        <v>999</v>
      </c>
      <c r="B174" s="392"/>
      <c r="C174" s="392"/>
      <c r="D174" s="392"/>
      <c r="E174" s="392"/>
      <c r="F174" s="392"/>
      <c r="G174" s="392"/>
    </row>
    <row r="175" spans="1:8" s="157" customFormat="1" ht="15" x14ac:dyDescent="0.25">
      <c r="A175" s="54" t="s">
        <v>322</v>
      </c>
      <c r="B175" s="259"/>
      <c r="C175" s="259"/>
      <c r="D175" s="259"/>
      <c r="E175" s="259"/>
      <c r="F175" s="498">
        <v>15</v>
      </c>
      <c r="G175" s="499"/>
    </row>
    <row r="176" spans="1:8" s="157" customFormat="1" ht="15" x14ac:dyDescent="0.25">
      <c r="A176" s="262" t="s">
        <v>323</v>
      </c>
      <c r="B176" s="259"/>
      <c r="C176" s="259"/>
      <c r="D176" s="259"/>
      <c r="E176" s="259"/>
      <c r="F176" s="259"/>
      <c r="G176" s="259"/>
    </row>
    <row r="177" spans="1:8" s="157" customFormat="1" ht="15" x14ac:dyDescent="0.25">
      <c r="A177" s="262"/>
      <c r="B177" s="259"/>
      <c r="C177" s="259"/>
      <c r="D177" s="259"/>
      <c r="E177" s="259"/>
      <c r="F177" s="259"/>
      <c r="G177" s="259"/>
    </row>
    <row r="178" spans="1:8" ht="33" customHeight="1" thickBot="1" x14ac:dyDescent="0.3">
      <c r="A178" s="520" t="s">
        <v>29</v>
      </c>
      <c r="B178" s="521"/>
      <c r="C178" s="521"/>
      <c r="D178" s="521"/>
      <c r="E178" s="521"/>
      <c r="F178" s="507">
        <f>SUM(F179)</f>
        <v>283</v>
      </c>
      <c r="G178" s="507"/>
      <c r="H178" s="50">
        <f>SUM(F179)</f>
        <v>283</v>
      </c>
    </row>
    <row r="179" spans="1:8" ht="15.75" thickTop="1" x14ac:dyDescent="0.25">
      <c r="A179" s="54" t="s">
        <v>53</v>
      </c>
      <c r="B179" s="29"/>
      <c r="C179" s="29"/>
      <c r="D179" s="29"/>
      <c r="E179" s="29"/>
      <c r="F179" s="522">
        <v>283</v>
      </c>
      <c r="G179" s="523"/>
    </row>
    <row r="180" spans="1:8" x14ac:dyDescent="0.2">
      <c r="A180" s="495" t="s">
        <v>983</v>
      </c>
      <c r="B180" s="496"/>
      <c r="C180" s="496"/>
      <c r="D180" s="496"/>
      <c r="E180" s="496"/>
      <c r="F180" s="496"/>
      <c r="G180" s="496"/>
    </row>
    <row r="181" spans="1:8" ht="27" customHeight="1" x14ac:dyDescent="0.2">
      <c r="A181" s="496"/>
      <c r="B181" s="496"/>
      <c r="C181" s="496"/>
      <c r="D181" s="496"/>
      <c r="E181" s="496"/>
      <c r="F181" s="496"/>
      <c r="G181" s="496"/>
    </row>
  </sheetData>
  <mergeCells count="2422">
    <mergeCell ref="A19:C19"/>
    <mergeCell ref="F173:G173"/>
    <mergeCell ref="A180:G181"/>
    <mergeCell ref="F160:G160"/>
    <mergeCell ref="F161:G161"/>
    <mergeCell ref="A160:E160"/>
    <mergeCell ref="A162:G163"/>
    <mergeCell ref="F165:G165"/>
    <mergeCell ref="A166:G167"/>
    <mergeCell ref="F169:G169"/>
    <mergeCell ref="F170:G170"/>
    <mergeCell ref="A178:E178"/>
    <mergeCell ref="F178:G178"/>
    <mergeCell ref="F179:G179"/>
    <mergeCell ref="F155:G155"/>
    <mergeCell ref="A102:G103"/>
    <mergeCell ref="A88:G89"/>
    <mergeCell ref="F91:G91"/>
    <mergeCell ref="A92:G92"/>
    <mergeCell ref="F94:G94"/>
    <mergeCell ref="A156:G158"/>
    <mergeCell ref="F118:G118"/>
    <mergeCell ref="A119:G128"/>
    <mergeCell ref="F130:G130"/>
    <mergeCell ref="A109:G110"/>
    <mergeCell ref="F112:G112"/>
    <mergeCell ref="A113:G113"/>
    <mergeCell ref="A153:G153"/>
    <mergeCell ref="A148:G150"/>
    <mergeCell ref="A134:G135"/>
    <mergeCell ref="F137:G137"/>
    <mergeCell ref="F115:G115"/>
    <mergeCell ref="A116:G116"/>
    <mergeCell ref="F175:G175"/>
    <mergeCell ref="F1:G1"/>
    <mergeCell ref="F152:G152"/>
    <mergeCell ref="A32:G32"/>
    <mergeCell ref="F31:G31"/>
    <mergeCell ref="A138:G141"/>
    <mergeCell ref="F143:G143"/>
    <mergeCell ref="A144:G145"/>
    <mergeCell ref="A84:G85"/>
    <mergeCell ref="F87:G87"/>
    <mergeCell ref="F108:G108"/>
    <mergeCell ref="A95:G95"/>
    <mergeCell ref="F69:G69"/>
    <mergeCell ref="A70:G74"/>
    <mergeCell ref="F76:G76"/>
    <mergeCell ref="A77:G77"/>
    <mergeCell ref="A29:G29"/>
    <mergeCell ref="F28:G28"/>
    <mergeCell ref="F62:G62"/>
    <mergeCell ref="F34:G34"/>
    <mergeCell ref="F49:G49"/>
    <mergeCell ref="F79:G79"/>
    <mergeCell ref="A80:G81"/>
    <mergeCell ref="F83:G83"/>
    <mergeCell ref="A131:G131"/>
    <mergeCell ref="F133:G133"/>
    <mergeCell ref="F147:G147"/>
    <mergeCell ref="A15:C15"/>
    <mergeCell ref="F27:G27"/>
    <mergeCell ref="A23:G23"/>
    <mergeCell ref="F97:G97"/>
    <mergeCell ref="A98:G99"/>
    <mergeCell ref="F101:G101"/>
    <mergeCell ref="F105:G105"/>
    <mergeCell ref="A106:G106"/>
    <mergeCell ref="A35:G36"/>
    <mergeCell ref="F46:G46"/>
    <mergeCell ref="A47:G47"/>
    <mergeCell ref="F54:G54"/>
    <mergeCell ref="F58:G58"/>
    <mergeCell ref="F38:G38"/>
    <mergeCell ref="A39:G39"/>
    <mergeCell ref="F41:G41"/>
    <mergeCell ref="A42:G44"/>
    <mergeCell ref="A50:G51"/>
    <mergeCell ref="F55:G55"/>
    <mergeCell ref="A56:G56"/>
    <mergeCell ref="A59:G60"/>
    <mergeCell ref="A63:G65"/>
    <mergeCell ref="EK95:EQ95"/>
    <mergeCell ref="BZ95:CF95"/>
    <mergeCell ref="CG95:CM95"/>
    <mergeCell ref="CN95:CT95"/>
    <mergeCell ref="CU95:DA95"/>
    <mergeCell ref="DB95:DH95"/>
    <mergeCell ref="AQ95:AW95"/>
    <mergeCell ref="AX95:BD95"/>
    <mergeCell ref="BE95:BK95"/>
    <mergeCell ref="BL95:BR95"/>
    <mergeCell ref="BS95:BY95"/>
    <mergeCell ref="H95:N95"/>
    <mergeCell ref="O95:U95"/>
    <mergeCell ref="V95:AB95"/>
    <mergeCell ref="AC95:AI95"/>
    <mergeCell ref="AJ95:AP95"/>
    <mergeCell ref="IS95:IY95"/>
    <mergeCell ref="DI95:DO95"/>
    <mergeCell ref="DP95:DV95"/>
    <mergeCell ref="DW95:EC95"/>
    <mergeCell ref="ED95:EJ95"/>
    <mergeCell ref="IZ95:JF95"/>
    <mergeCell ref="JG95:JM95"/>
    <mergeCell ref="JN95:JT95"/>
    <mergeCell ref="JU95:KA95"/>
    <mergeCell ref="HJ95:HP95"/>
    <mergeCell ref="HQ95:HW95"/>
    <mergeCell ref="HX95:ID95"/>
    <mergeCell ref="IE95:IK95"/>
    <mergeCell ref="IL95:IR95"/>
    <mergeCell ref="GA95:GG95"/>
    <mergeCell ref="GH95:GN95"/>
    <mergeCell ref="GO95:GU95"/>
    <mergeCell ref="GV95:HB95"/>
    <mergeCell ref="HC95:HI95"/>
    <mergeCell ref="ER95:EX95"/>
    <mergeCell ref="EY95:FE95"/>
    <mergeCell ref="FF95:FL95"/>
    <mergeCell ref="FM95:FS95"/>
    <mergeCell ref="FT95:FZ95"/>
    <mergeCell ref="OC95:OI95"/>
    <mergeCell ref="OJ95:OP95"/>
    <mergeCell ref="OQ95:OW95"/>
    <mergeCell ref="OX95:PD95"/>
    <mergeCell ref="PE95:PK95"/>
    <mergeCell ref="MT95:MZ95"/>
    <mergeCell ref="NA95:NG95"/>
    <mergeCell ref="NH95:NN95"/>
    <mergeCell ref="NO95:NU95"/>
    <mergeCell ref="NV95:OB95"/>
    <mergeCell ref="LK95:LQ95"/>
    <mergeCell ref="LR95:LX95"/>
    <mergeCell ref="LY95:ME95"/>
    <mergeCell ref="MF95:ML95"/>
    <mergeCell ref="MM95:MS95"/>
    <mergeCell ref="KB95:KH95"/>
    <mergeCell ref="KI95:KO95"/>
    <mergeCell ref="KP95:KV95"/>
    <mergeCell ref="KW95:LC95"/>
    <mergeCell ref="LD95:LJ95"/>
    <mergeCell ref="TM95:TS95"/>
    <mergeCell ref="TT95:TZ95"/>
    <mergeCell ref="UA95:UG95"/>
    <mergeCell ref="UH95:UN95"/>
    <mergeCell ref="UO95:UU95"/>
    <mergeCell ref="SD95:SJ95"/>
    <mergeCell ref="SK95:SQ95"/>
    <mergeCell ref="SR95:SX95"/>
    <mergeCell ref="SY95:TE95"/>
    <mergeCell ref="TF95:TL95"/>
    <mergeCell ref="QU95:RA95"/>
    <mergeCell ref="RB95:RH95"/>
    <mergeCell ref="RI95:RO95"/>
    <mergeCell ref="RP95:RV95"/>
    <mergeCell ref="RW95:SC95"/>
    <mergeCell ref="PL95:PR95"/>
    <mergeCell ref="PS95:PY95"/>
    <mergeCell ref="PZ95:QF95"/>
    <mergeCell ref="QG95:QM95"/>
    <mergeCell ref="QN95:QT95"/>
    <mergeCell ref="YW95:ZC95"/>
    <mergeCell ref="ZD95:ZJ95"/>
    <mergeCell ref="ZK95:ZQ95"/>
    <mergeCell ref="ZR95:ZX95"/>
    <mergeCell ref="ZY95:AAE95"/>
    <mergeCell ref="XN95:XT95"/>
    <mergeCell ref="XU95:YA95"/>
    <mergeCell ref="YB95:YH95"/>
    <mergeCell ref="YI95:YO95"/>
    <mergeCell ref="YP95:YV95"/>
    <mergeCell ref="WE95:WK95"/>
    <mergeCell ref="WL95:WR95"/>
    <mergeCell ref="WS95:WY95"/>
    <mergeCell ref="WZ95:XF95"/>
    <mergeCell ref="XG95:XM95"/>
    <mergeCell ref="UV95:VB95"/>
    <mergeCell ref="VC95:VI95"/>
    <mergeCell ref="VJ95:VP95"/>
    <mergeCell ref="VQ95:VW95"/>
    <mergeCell ref="VX95:WD95"/>
    <mergeCell ref="AEG95:AEM95"/>
    <mergeCell ref="AEN95:AET95"/>
    <mergeCell ref="AEU95:AFA95"/>
    <mergeCell ref="AFB95:AFH95"/>
    <mergeCell ref="AFI95:AFO95"/>
    <mergeCell ref="ACX95:ADD95"/>
    <mergeCell ref="ADE95:ADK95"/>
    <mergeCell ref="ADL95:ADR95"/>
    <mergeCell ref="ADS95:ADY95"/>
    <mergeCell ref="ADZ95:AEF95"/>
    <mergeCell ref="ABO95:ABU95"/>
    <mergeCell ref="ABV95:ACB95"/>
    <mergeCell ref="ACC95:ACI95"/>
    <mergeCell ref="ACJ95:ACP95"/>
    <mergeCell ref="ACQ95:ACW95"/>
    <mergeCell ref="AAF95:AAL95"/>
    <mergeCell ref="AAM95:AAS95"/>
    <mergeCell ref="AAT95:AAZ95"/>
    <mergeCell ref="ABA95:ABG95"/>
    <mergeCell ref="ABH95:ABN95"/>
    <mergeCell ref="AJQ95:AJW95"/>
    <mergeCell ref="AJX95:AKD95"/>
    <mergeCell ref="AKE95:AKK95"/>
    <mergeCell ref="AKL95:AKR95"/>
    <mergeCell ref="AKS95:AKY95"/>
    <mergeCell ref="AIH95:AIN95"/>
    <mergeCell ref="AIO95:AIU95"/>
    <mergeCell ref="AIV95:AJB95"/>
    <mergeCell ref="AJC95:AJI95"/>
    <mergeCell ref="AJJ95:AJP95"/>
    <mergeCell ref="AGY95:AHE95"/>
    <mergeCell ref="AHF95:AHL95"/>
    <mergeCell ref="AHM95:AHS95"/>
    <mergeCell ref="AHT95:AHZ95"/>
    <mergeCell ref="AIA95:AIG95"/>
    <mergeCell ref="AFP95:AFV95"/>
    <mergeCell ref="AFW95:AGC95"/>
    <mergeCell ref="AGD95:AGJ95"/>
    <mergeCell ref="AGK95:AGQ95"/>
    <mergeCell ref="AGR95:AGX95"/>
    <mergeCell ref="APA95:APG95"/>
    <mergeCell ref="APH95:APN95"/>
    <mergeCell ref="APO95:APU95"/>
    <mergeCell ref="APV95:AQB95"/>
    <mergeCell ref="AQC95:AQI95"/>
    <mergeCell ref="ANR95:ANX95"/>
    <mergeCell ref="ANY95:AOE95"/>
    <mergeCell ref="AOF95:AOL95"/>
    <mergeCell ref="AOM95:AOS95"/>
    <mergeCell ref="AOT95:AOZ95"/>
    <mergeCell ref="AMI95:AMO95"/>
    <mergeCell ref="AMP95:AMV95"/>
    <mergeCell ref="AMW95:ANC95"/>
    <mergeCell ref="AND95:ANJ95"/>
    <mergeCell ref="ANK95:ANQ95"/>
    <mergeCell ref="AKZ95:ALF95"/>
    <mergeCell ref="ALG95:ALM95"/>
    <mergeCell ref="ALN95:ALT95"/>
    <mergeCell ref="ALU95:AMA95"/>
    <mergeCell ref="AMB95:AMH95"/>
    <mergeCell ref="AUK95:AUQ95"/>
    <mergeCell ref="AUR95:AUX95"/>
    <mergeCell ref="AUY95:AVE95"/>
    <mergeCell ref="AVF95:AVL95"/>
    <mergeCell ref="AVM95:AVS95"/>
    <mergeCell ref="ATB95:ATH95"/>
    <mergeCell ref="ATI95:ATO95"/>
    <mergeCell ref="ATP95:ATV95"/>
    <mergeCell ref="ATW95:AUC95"/>
    <mergeCell ref="AUD95:AUJ95"/>
    <mergeCell ref="ARS95:ARY95"/>
    <mergeCell ref="ARZ95:ASF95"/>
    <mergeCell ref="ASG95:ASM95"/>
    <mergeCell ref="ASN95:AST95"/>
    <mergeCell ref="ASU95:ATA95"/>
    <mergeCell ref="AQJ95:AQP95"/>
    <mergeCell ref="AQQ95:AQW95"/>
    <mergeCell ref="AQX95:ARD95"/>
    <mergeCell ref="ARE95:ARK95"/>
    <mergeCell ref="ARL95:ARR95"/>
    <mergeCell ref="AZU95:BAA95"/>
    <mergeCell ref="BAB95:BAH95"/>
    <mergeCell ref="BAI95:BAO95"/>
    <mergeCell ref="BAP95:BAV95"/>
    <mergeCell ref="BAW95:BBC95"/>
    <mergeCell ref="AYL95:AYR95"/>
    <mergeCell ref="AYS95:AYY95"/>
    <mergeCell ref="AYZ95:AZF95"/>
    <mergeCell ref="AZG95:AZM95"/>
    <mergeCell ref="AZN95:AZT95"/>
    <mergeCell ref="AXC95:AXI95"/>
    <mergeCell ref="AXJ95:AXP95"/>
    <mergeCell ref="AXQ95:AXW95"/>
    <mergeCell ref="AXX95:AYD95"/>
    <mergeCell ref="AYE95:AYK95"/>
    <mergeCell ref="AVT95:AVZ95"/>
    <mergeCell ref="AWA95:AWG95"/>
    <mergeCell ref="AWH95:AWN95"/>
    <mergeCell ref="AWO95:AWU95"/>
    <mergeCell ref="AWV95:AXB95"/>
    <mergeCell ref="BFE95:BFK95"/>
    <mergeCell ref="BFL95:BFR95"/>
    <mergeCell ref="BFS95:BFY95"/>
    <mergeCell ref="BFZ95:BGF95"/>
    <mergeCell ref="BGG95:BGM95"/>
    <mergeCell ref="BDV95:BEB95"/>
    <mergeCell ref="BEC95:BEI95"/>
    <mergeCell ref="BEJ95:BEP95"/>
    <mergeCell ref="BEQ95:BEW95"/>
    <mergeCell ref="BEX95:BFD95"/>
    <mergeCell ref="BCM95:BCS95"/>
    <mergeCell ref="BCT95:BCZ95"/>
    <mergeCell ref="BDA95:BDG95"/>
    <mergeCell ref="BDH95:BDN95"/>
    <mergeCell ref="BDO95:BDU95"/>
    <mergeCell ref="BBD95:BBJ95"/>
    <mergeCell ref="BBK95:BBQ95"/>
    <mergeCell ref="BBR95:BBX95"/>
    <mergeCell ref="BBY95:BCE95"/>
    <mergeCell ref="BCF95:BCL95"/>
    <mergeCell ref="BKO95:BKU95"/>
    <mergeCell ref="BKV95:BLB95"/>
    <mergeCell ref="BLC95:BLI95"/>
    <mergeCell ref="BLJ95:BLP95"/>
    <mergeCell ref="BLQ95:BLW95"/>
    <mergeCell ref="BJF95:BJL95"/>
    <mergeCell ref="BJM95:BJS95"/>
    <mergeCell ref="BJT95:BJZ95"/>
    <mergeCell ref="BKA95:BKG95"/>
    <mergeCell ref="BKH95:BKN95"/>
    <mergeCell ref="BHW95:BIC95"/>
    <mergeCell ref="BID95:BIJ95"/>
    <mergeCell ref="BIK95:BIQ95"/>
    <mergeCell ref="BIR95:BIX95"/>
    <mergeCell ref="BIY95:BJE95"/>
    <mergeCell ref="BGN95:BGT95"/>
    <mergeCell ref="BGU95:BHA95"/>
    <mergeCell ref="BHB95:BHH95"/>
    <mergeCell ref="BHI95:BHO95"/>
    <mergeCell ref="BHP95:BHV95"/>
    <mergeCell ref="BPY95:BQE95"/>
    <mergeCell ref="BQF95:BQL95"/>
    <mergeCell ref="BQM95:BQS95"/>
    <mergeCell ref="BQT95:BQZ95"/>
    <mergeCell ref="BRA95:BRG95"/>
    <mergeCell ref="BOP95:BOV95"/>
    <mergeCell ref="BOW95:BPC95"/>
    <mergeCell ref="BPD95:BPJ95"/>
    <mergeCell ref="BPK95:BPQ95"/>
    <mergeCell ref="BPR95:BPX95"/>
    <mergeCell ref="BNG95:BNM95"/>
    <mergeCell ref="BNN95:BNT95"/>
    <mergeCell ref="BNU95:BOA95"/>
    <mergeCell ref="BOB95:BOH95"/>
    <mergeCell ref="BOI95:BOO95"/>
    <mergeCell ref="BLX95:BMD95"/>
    <mergeCell ref="BME95:BMK95"/>
    <mergeCell ref="BML95:BMR95"/>
    <mergeCell ref="BMS95:BMY95"/>
    <mergeCell ref="BMZ95:BNF95"/>
    <mergeCell ref="BVI95:BVO95"/>
    <mergeCell ref="BVP95:BVV95"/>
    <mergeCell ref="BVW95:BWC95"/>
    <mergeCell ref="BWD95:BWJ95"/>
    <mergeCell ref="BWK95:BWQ95"/>
    <mergeCell ref="BTZ95:BUF95"/>
    <mergeCell ref="BUG95:BUM95"/>
    <mergeCell ref="BUN95:BUT95"/>
    <mergeCell ref="BUU95:BVA95"/>
    <mergeCell ref="BVB95:BVH95"/>
    <mergeCell ref="BSQ95:BSW95"/>
    <mergeCell ref="BSX95:BTD95"/>
    <mergeCell ref="BTE95:BTK95"/>
    <mergeCell ref="BTL95:BTR95"/>
    <mergeCell ref="BTS95:BTY95"/>
    <mergeCell ref="BRH95:BRN95"/>
    <mergeCell ref="BRO95:BRU95"/>
    <mergeCell ref="BRV95:BSB95"/>
    <mergeCell ref="BSC95:BSI95"/>
    <mergeCell ref="BSJ95:BSP95"/>
    <mergeCell ref="CAS95:CAY95"/>
    <mergeCell ref="CAZ95:CBF95"/>
    <mergeCell ref="CBG95:CBM95"/>
    <mergeCell ref="CBN95:CBT95"/>
    <mergeCell ref="CBU95:CCA95"/>
    <mergeCell ref="BZJ95:BZP95"/>
    <mergeCell ref="BZQ95:BZW95"/>
    <mergeCell ref="BZX95:CAD95"/>
    <mergeCell ref="CAE95:CAK95"/>
    <mergeCell ref="CAL95:CAR95"/>
    <mergeCell ref="BYA95:BYG95"/>
    <mergeCell ref="BYH95:BYN95"/>
    <mergeCell ref="BYO95:BYU95"/>
    <mergeCell ref="BYV95:BZB95"/>
    <mergeCell ref="BZC95:BZI95"/>
    <mergeCell ref="BWR95:BWX95"/>
    <mergeCell ref="BWY95:BXE95"/>
    <mergeCell ref="BXF95:BXL95"/>
    <mergeCell ref="BXM95:BXS95"/>
    <mergeCell ref="BXT95:BXZ95"/>
    <mergeCell ref="CGC95:CGI95"/>
    <mergeCell ref="CGJ95:CGP95"/>
    <mergeCell ref="CGQ95:CGW95"/>
    <mergeCell ref="CGX95:CHD95"/>
    <mergeCell ref="CHE95:CHK95"/>
    <mergeCell ref="CET95:CEZ95"/>
    <mergeCell ref="CFA95:CFG95"/>
    <mergeCell ref="CFH95:CFN95"/>
    <mergeCell ref="CFO95:CFU95"/>
    <mergeCell ref="CFV95:CGB95"/>
    <mergeCell ref="CDK95:CDQ95"/>
    <mergeCell ref="CDR95:CDX95"/>
    <mergeCell ref="CDY95:CEE95"/>
    <mergeCell ref="CEF95:CEL95"/>
    <mergeCell ref="CEM95:CES95"/>
    <mergeCell ref="CCB95:CCH95"/>
    <mergeCell ref="CCI95:CCO95"/>
    <mergeCell ref="CCP95:CCV95"/>
    <mergeCell ref="CCW95:CDC95"/>
    <mergeCell ref="CDD95:CDJ95"/>
    <mergeCell ref="CLM95:CLS95"/>
    <mergeCell ref="CLT95:CLZ95"/>
    <mergeCell ref="CMA95:CMG95"/>
    <mergeCell ref="CMH95:CMN95"/>
    <mergeCell ref="CMO95:CMU95"/>
    <mergeCell ref="CKD95:CKJ95"/>
    <mergeCell ref="CKK95:CKQ95"/>
    <mergeCell ref="CKR95:CKX95"/>
    <mergeCell ref="CKY95:CLE95"/>
    <mergeCell ref="CLF95:CLL95"/>
    <mergeCell ref="CIU95:CJA95"/>
    <mergeCell ref="CJB95:CJH95"/>
    <mergeCell ref="CJI95:CJO95"/>
    <mergeCell ref="CJP95:CJV95"/>
    <mergeCell ref="CJW95:CKC95"/>
    <mergeCell ref="CHL95:CHR95"/>
    <mergeCell ref="CHS95:CHY95"/>
    <mergeCell ref="CHZ95:CIF95"/>
    <mergeCell ref="CIG95:CIM95"/>
    <mergeCell ref="CIN95:CIT95"/>
    <mergeCell ref="CQW95:CRC95"/>
    <mergeCell ref="CRD95:CRJ95"/>
    <mergeCell ref="CRK95:CRQ95"/>
    <mergeCell ref="CRR95:CRX95"/>
    <mergeCell ref="CRY95:CSE95"/>
    <mergeCell ref="CPN95:CPT95"/>
    <mergeCell ref="CPU95:CQA95"/>
    <mergeCell ref="CQB95:CQH95"/>
    <mergeCell ref="CQI95:CQO95"/>
    <mergeCell ref="CQP95:CQV95"/>
    <mergeCell ref="COE95:COK95"/>
    <mergeCell ref="COL95:COR95"/>
    <mergeCell ref="COS95:COY95"/>
    <mergeCell ref="COZ95:CPF95"/>
    <mergeCell ref="CPG95:CPM95"/>
    <mergeCell ref="CMV95:CNB95"/>
    <mergeCell ref="CNC95:CNI95"/>
    <mergeCell ref="CNJ95:CNP95"/>
    <mergeCell ref="CNQ95:CNW95"/>
    <mergeCell ref="CNX95:COD95"/>
    <mergeCell ref="CWG95:CWM95"/>
    <mergeCell ref="CWN95:CWT95"/>
    <mergeCell ref="CWU95:CXA95"/>
    <mergeCell ref="CXB95:CXH95"/>
    <mergeCell ref="CXI95:CXO95"/>
    <mergeCell ref="CUX95:CVD95"/>
    <mergeCell ref="CVE95:CVK95"/>
    <mergeCell ref="CVL95:CVR95"/>
    <mergeCell ref="CVS95:CVY95"/>
    <mergeCell ref="CVZ95:CWF95"/>
    <mergeCell ref="CTO95:CTU95"/>
    <mergeCell ref="CTV95:CUB95"/>
    <mergeCell ref="CUC95:CUI95"/>
    <mergeCell ref="CUJ95:CUP95"/>
    <mergeCell ref="CUQ95:CUW95"/>
    <mergeCell ref="CSF95:CSL95"/>
    <mergeCell ref="CSM95:CSS95"/>
    <mergeCell ref="CST95:CSZ95"/>
    <mergeCell ref="CTA95:CTG95"/>
    <mergeCell ref="CTH95:CTN95"/>
    <mergeCell ref="DBQ95:DBW95"/>
    <mergeCell ref="DBX95:DCD95"/>
    <mergeCell ref="DCE95:DCK95"/>
    <mergeCell ref="DCL95:DCR95"/>
    <mergeCell ref="DCS95:DCY95"/>
    <mergeCell ref="DAH95:DAN95"/>
    <mergeCell ref="DAO95:DAU95"/>
    <mergeCell ref="DAV95:DBB95"/>
    <mergeCell ref="DBC95:DBI95"/>
    <mergeCell ref="DBJ95:DBP95"/>
    <mergeCell ref="CYY95:CZE95"/>
    <mergeCell ref="CZF95:CZL95"/>
    <mergeCell ref="CZM95:CZS95"/>
    <mergeCell ref="CZT95:CZZ95"/>
    <mergeCell ref="DAA95:DAG95"/>
    <mergeCell ref="CXP95:CXV95"/>
    <mergeCell ref="CXW95:CYC95"/>
    <mergeCell ref="CYD95:CYJ95"/>
    <mergeCell ref="CYK95:CYQ95"/>
    <mergeCell ref="CYR95:CYX95"/>
    <mergeCell ref="DHA95:DHG95"/>
    <mergeCell ref="DHH95:DHN95"/>
    <mergeCell ref="DHO95:DHU95"/>
    <mergeCell ref="DHV95:DIB95"/>
    <mergeCell ref="DIC95:DII95"/>
    <mergeCell ref="DFR95:DFX95"/>
    <mergeCell ref="DFY95:DGE95"/>
    <mergeCell ref="DGF95:DGL95"/>
    <mergeCell ref="DGM95:DGS95"/>
    <mergeCell ref="DGT95:DGZ95"/>
    <mergeCell ref="DEI95:DEO95"/>
    <mergeCell ref="DEP95:DEV95"/>
    <mergeCell ref="DEW95:DFC95"/>
    <mergeCell ref="DFD95:DFJ95"/>
    <mergeCell ref="DFK95:DFQ95"/>
    <mergeCell ref="DCZ95:DDF95"/>
    <mergeCell ref="DDG95:DDM95"/>
    <mergeCell ref="DDN95:DDT95"/>
    <mergeCell ref="DDU95:DEA95"/>
    <mergeCell ref="DEB95:DEH95"/>
    <mergeCell ref="DMK95:DMQ95"/>
    <mergeCell ref="DMR95:DMX95"/>
    <mergeCell ref="DMY95:DNE95"/>
    <mergeCell ref="DNF95:DNL95"/>
    <mergeCell ref="DNM95:DNS95"/>
    <mergeCell ref="DLB95:DLH95"/>
    <mergeCell ref="DLI95:DLO95"/>
    <mergeCell ref="DLP95:DLV95"/>
    <mergeCell ref="DLW95:DMC95"/>
    <mergeCell ref="DMD95:DMJ95"/>
    <mergeCell ref="DJS95:DJY95"/>
    <mergeCell ref="DJZ95:DKF95"/>
    <mergeCell ref="DKG95:DKM95"/>
    <mergeCell ref="DKN95:DKT95"/>
    <mergeCell ref="DKU95:DLA95"/>
    <mergeCell ref="DIJ95:DIP95"/>
    <mergeCell ref="DIQ95:DIW95"/>
    <mergeCell ref="DIX95:DJD95"/>
    <mergeCell ref="DJE95:DJK95"/>
    <mergeCell ref="DJL95:DJR95"/>
    <mergeCell ref="DRU95:DSA95"/>
    <mergeCell ref="DSB95:DSH95"/>
    <mergeCell ref="DSI95:DSO95"/>
    <mergeCell ref="DSP95:DSV95"/>
    <mergeCell ref="DSW95:DTC95"/>
    <mergeCell ref="DQL95:DQR95"/>
    <mergeCell ref="DQS95:DQY95"/>
    <mergeCell ref="DQZ95:DRF95"/>
    <mergeCell ref="DRG95:DRM95"/>
    <mergeCell ref="DRN95:DRT95"/>
    <mergeCell ref="DPC95:DPI95"/>
    <mergeCell ref="DPJ95:DPP95"/>
    <mergeCell ref="DPQ95:DPW95"/>
    <mergeCell ref="DPX95:DQD95"/>
    <mergeCell ref="DQE95:DQK95"/>
    <mergeCell ref="DNT95:DNZ95"/>
    <mergeCell ref="DOA95:DOG95"/>
    <mergeCell ref="DOH95:DON95"/>
    <mergeCell ref="DOO95:DOU95"/>
    <mergeCell ref="DOV95:DPB95"/>
    <mergeCell ref="DXE95:DXK95"/>
    <mergeCell ref="DXL95:DXR95"/>
    <mergeCell ref="DXS95:DXY95"/>
    <mergeCell ref="DXZ95:DYF95"/>
    <mergeCell ref="DYG95:DYM95"/>
    <mergeCell ref="DVV95:DWB95"/>
    <mergeCell ref="DWC95:DWI95"/>
    <mergeCell ref="DWJ95:DWP95"/>
    <mergeCell ref="DWQ95:DWW95"/>
    <mergeCell ref="DWX95:DXD95"/>
    <mergeCell ref="DUM95:DUS95"/>
    <mergeCell ref="DUT95:DUZ95"/>
    <mergeCell ref="DVA95:DVG95"/>
    <mergeCell ref="DVH95:DVN95"/>
    <mergeCell ref="DVO95:DVU95"/>
    <mergeCell ref="DTD95:DTJ95"/>
    <mergeCell ref="DTK95:DTQ95"/>
    <mergeCell ref="DTR95:DTX95"/>
    <mergeCell ref="DTY95:DUE95"/>
    <mergeCell ref="DUF95:DUL95"/>
    <mergeCell ref="ECO95:ECU95"/>
    <mergeCell ref="ECV95:EDB95"/>
    <mergeCell ref="EDC95:EDI95"/>
    <mergeCell ref="EDJ95:EDP95"/>
    <mergeCell ref="EDQ95:EDW95"/>
    <mergeCell ref="EBF95:EBL95"/>
    <mergeCell ref="EBM95:EBS95"/>
    <mergeCell ref="EBT95:EBZ95"/>
    <mergeCell ref="ECA95:ECG95"/>
    <mergeCell ref="ECH95:ECN95"/>
    <mergeCell ref="DZW95:EAC95"/>
    <mergeCell ref="EAD95:EAJ95"/>
    <mergeCell ref="EAK95:EAQ95"/>
    <mergeCell ref="EAR95:EAX95"/>
    <mergeCell ref="EAY95:EBE95"/>
    <mergeCell ref="DYN95:DYT95"/>
    <mergeCell ref="DYU95:DZA95"/>
    <mergeCell ref="DZB95:DZH95"/>
    <mergeCell ref="DZI95:DZO95"/>
    <mergeCell ref="DZP95:DZV95"/>
    <mergeCell ref="EHY95:EIE95"/>
    <mergeCell ref="EIF95:EIL95"/>
    <mergeCell ref="EIM95:EIS95"/>
    <mergeCell ref="EIT95:EIZ95"/>
    <mergeCell ref="EJA95:EJG95"/>
    <mergeCell ref="EGP95:EGV95"/>
    <mergeCell ref="EGW95:EHC95"/>
    <mergeCell ref="EHD95:EHJ95"/>
    <mergeCell ref="EHK95:EHQ95"/>
    <mergeCell ref="EHR95:EHX95"/>
    <mergeCell ref="EFG95:EFM95"/>
    <mergeCell ref="EFN95:EFT95"/>
    <mergeCell ref="EFU95:EGA95"/>
    <mergeCell ref="EGB95:EGH95"/>
    <mergeCell ref="EGI95:EGO95"/>
    <mergeCell ref="EDX95:EED95"/>
    <mergeCell ref="EEE95:EEK95"/>
    <mergeCell ref="EEL95:EER95"/>
    <mergeCell ref="EES95:EEY95"/>
    <mergeCell ref="EEZ95:EFF95"/>
    <mergeCell ref="ENI95:ENO95"/>
    <mergeCell ref="ENP95:ENV95"/>
    <mergeCell ref="ENW95:EOC95"/>
    <mergeCell ref="EOD95:EOJ95"/>
    <mergeCell ref="EOK95:EOQ95"/>
    <mergeCell ref="ELZ95:EMF95"/>
    <mergeCell ref="EMG95:EMM95"/>
    <mergeCell ref="EMN95:EMT95"/>
    <mergeCell ref="EMU95:ENA95"/>
    <mergeCell ref="ENB95:ENH95"/>
    <mergeCell ref="EKQ95:EKW95"/>
    <mergeCell ref="EKX95:ELD95"/>
    <mergeCell ref="ELE95:ELK95"/>
    <mergeCell ref="ELL95:ELR95"/>
    <mergeCell ref="ELS95:ELY95"/>
    <mergeCell ref="EJH95:EJN95"/>
    <mergeCell ref="EJO95:EJU95"/>
    <mergeCell ref="EJV95:EKB95"/>
    <mergeCell ref="EKC95:EKI95"/>
    <mergeCell ref="EKJ95:EKP95"/>
    <mergeCell ref="ESS95:ESY95"/>
    <mergeCell ref="ESZ95:ETF95"/>
    <mergeCell ref="ETG95:ETM95"/>
    <mergeCell ref="ETN95:ETT95"/>
    <mergeCell ref="ETU95:EUA95"/>
    <mergeCell ref="ERJ95:ERP95"/>
    <mergeCell ref="ERQ95:ERW95"/>
    <mergeCell ref="ERX95:ESD95"/>
    <mergeCell ref="ESE95:ESK95"/>
    <mergeCell ref="ESL95:ESR95"/>
    <mergeCell ref="EQA95:EQG95"/>
    <mergeCell ref="EQH95:EQN95"/>
    <mergeCell ref="EQO95:EQU95"/>
    <mergeCell ref="EQV95:ERB95"/>
    <mergeCell ref="ERC95:ERI95"/>
    <mergeCell ref="EOR95:EOX95"/>
    <mergeCell ref="EOY95:EPE95"/>
    <mergeCell ref="EPF95:EPL95"/>
    <mergeCell ref="EPM95:EPS95"/>
    <mergeCell ref="EPT95:EPZ95"/>
    <mergeCell ref="EYC95:EYI95"/>
    <mergeCell ref="EYJ95:EYP95"/>
    <mergeCell ref="EYQ95:EYW95"/>
    <mergeCell ref="EYX95:EZD95"/>
    <mergeCell ref="EZE95:EZK95"/>
    <mergeCell ref="EWT95:EWZ95"/>
    <mergeCell ref="EXA95:EXG95"/>
    <mergeCell ref="EXH95:EXN95"/>
    <mergeCell ref="EXO95:EXU95"/>
    <mergeCell ref="EXV95:EYB95"/>
    <mergeCell ref="EVK95:EVQ95"/>
    <mergeCell ref="EVR95:EVX95"/>
    <mergeCell ref="EVY95:EWE95"/>
    <mergeCell ref="EWF95:EWL95"/>
    <mergeCell ref="EWM95:EWS95"/>
    <mergeCell ref="EUB95:EUH95"/>
    <mergeCell ref="EUI95:EUO95"/>
    <mergeCell ref="EUP95:EUV95"/>
    <mergeCell ref="EUW95:EVC95"/>
    <mergeCell ref="EVD95:EVJ95"/>
    <mergeCell ref="FDM95:FDS95"/>
    <mergeCell ref="FDT95:FDZ95"/>
    <mergeCell ref="FEA95:FEG95"/>
    <mergeCell ref="FEH95:FEN95"/>
    <mergeCell ref="FEO95:FEU95"/>
    <mergeCell ref="FCD95:FCJ95"/>
    <mergeCell ref="FCK95:FCQ95"/>
    <mergeCell ref="FCR95:FCX95"/>
    <mergeCell ref="FCY95:FDE95"/>
    <mergeCell ref="FDF95:FDL95"/>
    <mergeCell ref="FAU95:FBA95"/>
    <mergeCell ref="FBB95:FBH95"/>
    <mergeCell ref="FBI95:FBO95"/>
    <mergeCell ref="FBP95:FBV95"/>
    <mergeCell ref="FBW95:FCC95"/>
    <mergeCell ref="EZL95:EZR95"/>
    <mergeCell ref="EZS95:EZY95"/>
    <mergeCell ref="EZZ95:FAF95"/>
    <mergeCell ref="FAG95:FAM95"/>
    <mergeCell ref="FAN95:FAT95"/>
    <mergeCell ref="FIW95:FJC95"/>
    <mergeCell ref="FJD95:FJJ95"/>
    <mergeCell ref="FJK95:FJQ95"/>
    <mergeCell ref="FJR95:FJX95"/>
    <mergeCell ref="FJY95:FKE95"/>
    <mergeCell ref="FHN95:FHT95"/>
    <mergeCell ref="FHU95:FIA95"/>
    <mergeCell ref="FIB95:FIH95"/>
    <mergeCell ref="FII95:FIO95"/>
    <mergeCell ref="FIP95:FIV95"/>
    <mergeCell ref="FGE95:FGK95"/>
    <mergeCell ref="FGL95:FGR95"/>
    <mergeCell ref="FGS95:FGY95"/>
    <mergeCell ref="FGZ95:FHF95"/>
    <mergeCell ref="FHG95:FHM95"/>
    <mergeCell ref="FEV95:FFB95"/>
    <mergeCell ref="FFC95:FFI95"/>
    <mergeCell ref="FFJ95:FFP95"/>
    <mergeCell ref="FFQ95:FFW95"/>
    <mergeCell ref="FFX95:FGD95"/>
    <mergeCell ref="FOG95:FOM95"/>
    <mergeCell ref="FON95:FOT95"/>
    <mergeCell ref="FOU95:FPA95"/>
    <mergeCell ref="FPB95:FPH95"/>
    <mergeCell ref="FPI95:FPO95"/>
    <mergeCell ref="FMX95:FND95"/>
    <mergeCell ref="FNE95:FNK95"/>
    <mergeCell ref="FNL95:FNR95"/>
    <mergeCell ref="FNS95:FNY95"/>
    <mergeCell ref="FNZ95:FOF95"/>
    <mergeCell ref="FLO95:FLU95"/>
    <mergeCell ref="FLV95:FMB95"/>
    <mergeCell ref="FMC95:FMI95"/>
    <mergeCell ref="FMJ95:FMP95"/>
    <mergeCell ref="FMQ95:FMW95"/>
    <mergeCell ref="FKF95:FKL95"/>
    <mergeCell ref="FKM95:FKS95"/>
    <mergeCell ref="FKT95:FKZ95"/>
    <mergeCell ref="FLA95:FLG95"/>
    <mergeCell ref="FLH95:FLN95"/>
    <mergeCell ref="FTQ95:FTW95"/>
    <mergeCell ref="FTX95:FUD95"/>
    <mergeCell ref="FUE95:FUK95"/>
    <mergeCell ref="FUL95:FUR95"/>
    <mergeCell ref="FUS95:FUY95"/>
    <mergeCell ref="FSH95:FSN95"/>
    <mergeCell ref="FSO95:FSU95"/>
    <mergeCell ref="FSV95:FTB95"/>
    <mergeCell ref="FTC95:FTI95"/>
    <mergeCell ref="FTJ95:FTP95"/>
    <mergeCell ref="FQY95:FRE95"/>
    <mergeCell ref="FRF95:FRL95"/>
    <mergeCell ref="FRM95:FRS95"/>
    <mergeCell ref="FRT95:FRZ95"/>
    <mergeCell ref="FSA95:FSG95"/>
    <mergeCell ref="FPP95:FPV95"/>
    <mergeCell ref="FPW95:FQC95"/>
    <mergeCell ref="FQD95:FQJ95"/>
    <mergeCell ref="FQK95:FQQ95"/>
    <mergeCell ref="FQR95:FQX95"/>
    <mergeCell ref="FZA95:FZG95"/>
    <mergeCell ref="FZH95:FZN95"/>
    <mergeCell ref="FZO95:FZU95"/>
    <mergeCell ref="FZV95:GAB95"/>
    <mergeCell ref="GAC95:GAI95"/>
    <mergeCell ref="FXR95:FXX95"/>
    <mergeCell ref="FXY95:FYE95"/>
    <mergeCell ref="FYF95:FYL95"/>
    <mergeCell ref="FYM95:FYS95"/>
    <mergeCell ref="FYT95:FYZ95"/>
    <mergeCell ref="FWI95:FWO95"/>
    <mergeCell ref="FWP95:FWV95"/>
    <mergeCell ref="FWW95:FXC95"/>
    <mergeCell ref="FXD95:FXJ95"/>
    <mergeCell ref="FXK95:FXQ95"/>
    <mergeCell ref="FUZ95:FVF95"/>
    <mergeCell ref="FVG95:FVM95"/>
    <mergeCell ref="FVN95:FVT95"/>
    <mergeCell ref="FVU95:FWA95"/>
    <mergeCell ref="FWB95:FWH95"/>
    <mergeCell ref="GEK95:GEQ95"/>
    <mergeCell ref="GER95:GEX95"/>
    <mergeCell ref="GEY95:GFE95"/>
    <mergeCell ref="GFF95:GFL95"/>
    <mergeCell ref="GFM95:GFS95"/>
    <mergeCell ref="GDB95:GDH95"/>
    <mergeCell ref="GDI95:GDO95"/>
    <mergeCell ref="GDP95:GDV95"/>
    <mergeCell ref="GDW95:GEC95"/>
    <mergeCell ref="GED95:GEJ95"/>
    <mergeCell ref="GBS95:GBY95"/>
    <mergeCell ref="GBZ95:GCF95"/>
    <mergeCell ref="GCG95:GCM95"/>
    <mergeCell ref="GCN95:GCT95"/>
    <mergeCell ref="GCU95:GDA95"/>
    <mergeCell ref="GAJ95:GAP95"/>
    <mergeCell ref="GAQ95:GAW95"/>
    <mergeCell ref="GAX95:GBD95"/>
    <mergeCell ref="GBE95:GBK95"/>
    <mergeCell ref="GBL95:GBR95"/>
    <mergeCell ref="GJU95:GKA95"/>
    <mergeCell ref="GKB95:GKH95"/>
    <mergeCell ref="GKI95:GKO95"/>
    <mergeCell ref="GKP95:GKV95"/>
    <mergeCell ref="GKW95:GLC95"/>
    <mergeCell ref="GIL95:GIR95"/>
    <mergeCell ref="GIS95:GIY95"/>
    <mergeCell ref="GIZ95:GJF95"/>
    <mergeCell ref="GJG95:GJM95"/>
    <mergeCell ref="GJN95:GJT95"/>
    <mergeCell ref="GHC95:GHI95"/>
    <mergeCell ref="GHJ95:GHP95"/>
    <mergeCell ref="GHQ95:GHW95"/>
    <mergeCell ref="GHX95:GID95"/>
    <mergeCell ref="GIE95:GIK95"/>
    <mergeCell ref="GFT95:GFZ95"/>
    <mergeCell ref="GGA95:GGG95"/>
    <mergeCell ref="GGH95:GGN95"/>
    <mergeCell ref="GGO95:GGU95"/>
    <mergeCell ref="GGV95:GHB95"/>
    <mergeCell ref="GPE95:GPK95"/>
    <mergeCell ref="GPL95:GPR95"/>
    <mergeCell ref="GPS95:GPY95"/>
    <mergeCell ref="GPZ95:GQF95"/>
    <mergeCell ref="GQG95:GQM95"/>
    <mergeCell ref="GNV95:GOB95"/>
    <mergeCell ref="GOC95:GOI95"/>
    <mergeCell ref="GOJ95:GOP95"/>
    <mergeCell ref="GOQ95:GOW95"/>
    <mergeCell ref="GOX95:GPD95"/>
    <mergeCell ref="GMM95:GMS95"/>
    <mergeCell ref="GMT95:GMZ95"/>
    <mergeCell ref="GNA95:GNG95"/>
    <mergeCell ref="GNH95:GNN95"/>
    <mergeCell ref="GNO95:GNU95"/>
    <mergeCell ref="GLD95:GLJ95"/>
    <mergeCell ref="GLK95:GLQ95"/>
    <mergeCell ref="GLR95:GLX95"/>
    <mergeCell ref="GLY95:GME95"/>
    <mergeCell ref="GMF95:GML95"/>
    <mergeCell ref="GUO95:GUU95"/>
    <mergeCell ref="GUV95:GVB95"/>
    <mergeCell ref="GVC95:GVI95"/>
    <mergeCell ref="GVJ95:GVP95"/>
    <mergeCell ref="GVQ95:GVW95"/>
    <mergeCell ref="GTF95:GTL95"/>
    <mergeCell ref="GTM95:GTS95"/>
    <mergeCell ref="GTT95:GTZ95"/>
    <mergeCell ref="GUA95:GUG95"/>
    <mergeCell ref="GUH95:GUN95"/>
    <mergeCell ref="GRW95:GSC95"/>
    <mergeCell ref="GSD95:GSJ95"/>
    <mergeCell ref="GSK95:GSQ95"/>
    <mergeCell ref="GSR95:GSX95"/>
    <mergeCell ref="GSY95:GTE95"/>
    <mergeCell ref="GQN95:GQT95"/>
    <mergeCell ref="GQU95:GRA95"/>
    <mergeCell ref="GRB95:GRH95"/>
    <mergeCell ref="GRI95:GRO95"/>
    <mergeCell ref="GRP95:GRV95"/>
    <mergeCell ref="GZY95:HAE95"/>
    <mergeCell ref="HAF95:HAL95"/>
    <mergeCell ref="HAM95:HAS95"/>
    <mergeCell ref="HAT95:HAZ95"/>
    <mergeCell ref="HBA95:HBG95"/>
    <mergeCell ref="GYP95:GYV95"/>
    <mergeCell ref="GYW95:GZC95"/>
    <mergeCell ref="GZD95:GZJ95"/>
    <mergeCell ref="GZK95:GZQ95"/>
    <mergeCell ref="GZR95:GZX95"/>
    <mergeCell ref="GXG95:GXM95"/>
    <mergeCell ref="GXN95:GXT95"/>
    <mergeCell ref="GXU95:GYA95"/>
    <mergeCell ref="GYB95:GYH95"/>
    <mergeCell ref="GYI95:GYO95"/>
    <mergeCell ref="GVX95:GWD95"/>
    <mergeCell ref="GWE95:GWK95"/>
    <mergeCell ref="GWL95:GWR95"/>
    <mergeCell ref="GWS95:GWY95"/>
    <mergeCell ref="GWZ95:GXF95"/>
    <mergeCell ref="HFI95:HFO95"/>
    <mergeCell ref="HFP95:HFV95"/>
    <mergeCell ref="HFW95:HGC95"/>
    <mergeCell ref="HGD95:HGJ95"/>
    <mergeCell ref="HGK95:HGQ95"/>
    <mergeCell ref="HDZ95:HEF95"/>
    <mergeCell ref="HEG95:HEM95"/>
    <mergeCell ref="HEN95:HET95"/>
    <mergeCell ref="HEU95:HFA95"/>
    <mergeCell ref="HFB95:HFH95"/>
    <mergeCell ref="HCQ95:HCW95"/>
    <mergeCell ref="HCX95:HDD95"/>
    <mergeCell ref="HDE95:HDK95"/>
    <mergeCell ref="HDL95:HDR95"/>
    <mergeCell ref="HDS95:HDY95"/>
    <mergeCell ref="HBH95:HBN95"/>
    <mergeCell ref="HBO95:HBU95"/>
    <mergeCell ref="HBV95:HCB95"/>
    <mergeCell ref="HCC95:HCI95"/>
    <mergeCell ref="HCJ95:HCP95"/>
    <mergeCell ref="HKS95:HKY95"/>
    <mergeCell ref="HKZ95:HLF95"/>
    <mergeCell ref="HLG95:HLM95"/>
    <mergeCell ref="HLN95:HLT95"/>
    <mergeCell ref="HLU95:HMA95"/>
    <mergeCell ref="HJJ95:HJP95"/>
    <mergeCell ref="HJQ95:HJW95"/>
    <mergeCell ref="HJX95:HKD95"/>
    <mergeCell ref="HKE95:HKK95"/>
    <mergeCell ref="HKL95:HKR95"/>
    <mergeCell ref="HIA95:HIG95"/>
    <mergeCell ref="HIH95:HIN95"/>
    <mergeCell ref="HIO95:HIU95"/>
    <mergeCell ref="HIV95:HJB95"/>
    <mergeCell ref="HJC95:HJI95"/>
    <mergeCell ref="HGR95:HGX95"/>
    <mergeCell ref="HGY95:HHE95"/>
    <mergeCell ref="HHF95:HHL95"/>
    <mergeCell ref="HHM95:HHS95"/>
    <mergeCell ref="HHT95:HHZ95"/>
    <mergeCell ref="HQC95:HQI95"/>
    <mergeCell ref="HQJ95:HQP95"/>
    <mergeCell ref="HQQ95:HQW95"/>
    <mergeCell ref="HQX95:HRD95"/>
    <mergeCell ref="HRE95:HRK95"/>
    <mergeCell ref="HOT95:HOZ95"/>
    <mergeCell ref="HPA95:HPG95"/>
    <mergeCell ref="HPH95:HPN95"/>
    <mergeCell ref="HPO95:HPU95"/>
    <mergeCell ref="HPV95:HQB95"/>
    <mergeCell ref="HNK95:HNQ95"/>
    <mergeCell ref="HNR95:HNX95"/>
    <mergeCell ref="HNY95:HOE95"/>
    <mergeCell ref="HOF95:HOL95"/>
    <mergeCell ref="HOM95:HOS95"/>
    <mergeCell ref="HMB95:HMH95"/>
    <mergeCell ref="HMI95:HMO95"/>
    <mergeCell ref="HMP95:HMV95"/>
    <mergeCell ref="HMW95:HNC95"/>
    <mergeCell ref="HND95:HNJ95"/>
    <mergeCell ref="HVM95:HVS95"/>
    <mergeCell ref="HVT95:HVZ95"/>
    <mergeCell ref="HWA95:HWG95"/>
    <mergeCell ref="HWH95:HWN95"/>
    <mergeCell ref="HWO95:HWU95"/>
    <mergeCell ref="HUD95:HUJ95"/>
    <mergeCell ref="HUK95:HUQ95"/>
    <mergeCell ref="HUR95:HUX95"/>
    <mergeCell ref="HUY95:HVE95"/>
    <mergeCell ref="HVF95:HVL95"/>
    <mergeCell ref="HSU95:HTA95"/>
    <mergeCell ref="HTB95:HTH95"/>
    <mergeCell ref="HTI95:HTO95"/>
    <mergeCell ref="HTP95:HTV95"/>
    <mergeCell ref="HTW95:HUC95"/>
    <mergeCell ref="HRL95:HRR95"/>
    <mergeCell ref="HRS95:HRY95"/>
    <mergeCell ref="HRZ95:HSF95"/>
    <mergeCell ref="HSG95:HSM95"/>
    <mergeCell ref="HSN95:HST95"/>
    <mergeCell ref="IAW95:IBC95"/>
    <mergeCell ref="IBD95:IBJ95"/>
    <mergeCell ref="IBK95:IBQ95"/>
    <mergeCell ref="IBR95:IBX95"/>
    <mergeCell ref="IBY95:ICE95"/>
    <mergeCell ref="HZN95:HZT95"/>
    <mergeCell ref="HZU95:IAA95"/>
    <mergeCell ref="IAB95:IAH95"/>
    <mergeCell ref="IAI95:IAO95"/>
    <mergeCell ref="IAP95:IAV95"/>
    <mergeCell ref="HYE95:HYK95"/>
    <mergeCell ref="HYL95:HYR95"/>
    <mergeCell ref="HYS95:HYY95"/>
    <mergeCell ref="HYZ95:HZF95"/>
    <mergeCell ref="HZG95:HZM95"/>
    <mergeCell ref="HWV95:HXB95"/>
    <mergeCell ref="HXC95:HXI95"/>
    <mergeCell ref="HXJ95:HXP95"/>
    <mergeCell ref="HXQ95:HXW95"/>
    <mergeCell ref="HXX95:HYD95"/>
    <mergeCell ref="IGG95:IGM95"/>
    <mergeCell ref="IGN95:IGT95"/>
    <mergeCell ref="IGU95:IHA95"/>
    <mergeCell ref="IHB95:IHH95"/>
    <mergeCell ref="IHI95:IHO95"/>
    <mergeCell ref="IEX95:IFD95"/>
    <mergeCell ref="IFE95:IFK95"/>
    <mergeCell ref="IFL95:IFR95"/>
    <mergeCell ref="IFS95:IFY95"/>
    <mergeCell ref="IFZ95:IGF95"/>
    <mergeCell ref="IDO95:IDU95"/>
    <mergeCell ref="IDV95:IEB95"/>
    <mergeCell ref="IEC95:IEI95"/>
    <mergeCell ref="IEJ95:IEP95"/>
    <mergeCell ref="IEQ95:IEW95"/>
    <mergeCell ref="ICF95:ICL95"/>
    <mergeCell ref="ICM95:ICS95"/>
    <mergeCell ref="ICT95:ICZ95"/>
    <mergeCell ref="IDA95:IDG95"/>
    <mergeCell ref="IDH95:IDN95"/>
    <mergeCell ref="ILQ95:ILW95"/>
    <mergeCell ref="ILX95:IMD95"/>
    <mergeCell ref="IME95:IMK95"/>
    <mergeCell ref="IML95:IMR95"/>
    <mergeCell ref="IMS95:IMY95"/>
    <mergeCell ref="IKH95:IKN95"/>
    <mergeCell ref="IKO95:IKU95"/>
    <mergeCell ref="IKV95:ILB95"/>
    <mergeCell ref="ILC95:ILI95"/>
    <mergeCell ref="ILJ95:ILP95"/>
    <mergeCell ref="IIY95:IJE95"/>
    <mergeCell ref="IJF95:IJL95"/>
    <mergeCell ref="IJM95:IJS95"/>
    <mergeCell ref="IJT95:IJZ95"/>
    <mergeCell ref="IKA95:IKG95"/>
    <mergeCell ref="IHP95:IHV95"/>
    <mergeCell ref="IHW95:IIC95"/>
    <mergeCell ref="IID95:IIJ95"/>
    <mergeCell ref="IIK95:IIQ95"/>
    <mergeCell ref="IIR95:IIX95"/>
    <mergeCell ref="IRA95:IRG95"/>
    <mergeCell ref="IRH95:IRN95"/>
    <mergeCell ref="IRO95:IRU95"/>
    <mergeCell ref="IRV95:ISB95"/>
    <mergeCell ref="ISC95:ISI95"/>
    <mergeCell ref="IPR95:IPX95"/>
    <mergeCell ref="IPY95:IQE95"/>
    <mergeCell ref="IQF95:IQL95"/>
    <mergeCell ref="IQM95:IQS95"/>
    <mergeCell ref="IQT95:IQZ95"/>
    <mergeCell ref="IOI95:IOO95"/>
    <mergeCell ref="IOP95:IOV95"/>
    <mergeCell ref="IOW95:IPC95"/>
    <mergeCell ref="IPD95:IPJ95"/>
    <mergeCell ref="IPK95:IPQ95"/>
    <mergeCell ref="IMZ95:INF95"/>
    <mergeCell ref="ING95:INM95"/>
    <mergeCell ref="INN95:INT95"/>
    <mergeCell ref="INU95:IOA95"/>
    <mergeCell ref="IOB95:IOH95"/>
    <mergeCell ref="IWK95:IWQ95"/>
    <mergeCell ref="IWR95:IWX95"/>
    <mergeCell ref="IWY95:IXE95"/>
    <mergeCell ref="IXF95:IXL95"/>
    <mergeCell ref="IXM95:IXS95"/>
    <mergeCell ref="IVB95:IVH95"/>
    <mergeCell ref="IVI95:IVO95"/>
    <mergeCell ref="IVP95:IVV95"/>
    <mergeCell ref="IVW95:IWC95"/>
    <mergeCell ref="IWD95:IWJ95"/>
    <mergeCell ref="ITS95:ITY95"/>
    <mergeCell ref="ITZ95:IUF95"/>
    <mergeCell ref="IUG95:IUM95"/>
    <mergeCell ref="IUN95:IUT95"/>
    <mergeCell ref="IUU95:IVA95"/>
    <mergeCell ref="ISJ95:ISP95"/>
    <mergeCell ref="ISQ95:ISW95"/>
    <mergeCell ref="ISX95:ITD95"/>
    <mergeCell ref="ITE95:ITK95"/>
    <mergeCell ref="ITL95:ITR95"/>
    <mergeCell ref="JBU95:JCA95"/>
    <mergeCell ref="JCB95:JCH95"/>
    <mergeCell ref="JCI95:JCO95"/>
    <mergeCell ref="JCP95:JCV95"/>
    <mergeCell ref="JCW95:JDC95"/>
    <mergeCell ref="JAL95:JAR95"/>
    <mergeCell ref="JAS95:JAY95"/>
    <mergeCell ref="JAZ95:JBF95"/>
    <mergeCell ref="JBG95:JBM95"/>
    <mergeCell ref="JBN95:JBT95"/>
    <mergeCell ref="IZC95:IZI95"/>
    <mergeCell ref="IZJ95:IZP95"/>
    <mergeCell ref="IZQ95:IZW95"/>
    <mergeCell ref="IZX95:JAD95"/>
    <mergeCell ref="JAE95:JAK95"/>
    <mergeCell ref="IXT95:IXZ95"/>
    <mergeCell ref="IYA95:IYG95"/>
    <mergeCell ref="IYH95:IYN95"/>
    <mergeCell ref="IYO95:IYU95"/>
    <mergeCell ref="IYV95:IZB95"/>
    <mergeCell ref="JHE95:JHK95"/>
    <mergeCell ref="JHL95:JHR95"/>
    <mergeCell ref="JHS95:JHY95"/>
    <mergeCell ref="JHZ95:JIF95"/>
    <mergeCell ref="JIG95:JIM95"/>
    <mergeCell ref="JFV95:JGB95"/>
    <mergeCell ref="JGC95:JGI95"/>
    <mergeCell ref="JGJ95:JGP95"/>
    <mergeCell ref="JGQ95:JGW95"/>
    <mergeCell ref="JGX95:JHD95"/>
    <mergeCell ref="JEM95:JES95"/>
    <mergeCell ref="JET95:JEZ95"/>
    <mergeCell ref="JFA95:JFG95"/>
    <mergeCell ref="JFH95:JFN95"/>
    <mergeCell ref="JFO95:JFU95"/>
    <mergeCell ref="JDD95:JDJ95"/>
    <mergeCell ref="JDK95:JDQ95"/>
    <mergeCell ref="JDR95:JDX95"/>
    <mergeCell ref="JDY95:JEE95"/>
    <mergeCell ref="JEF95:JEL95"/>
    <mergeCell ref="JMO95:JMU95"/>
    <mergeCell ref="JMV95:JNB95"/>
    <mergeCell ref="JNC95:JNI95"/>
    <mergeCell ref="JNJ95:JNP95"/>
    <mergeCell ref="JNQ95:JNW95"/>
    <mergeCell ref="JLF95:JLL95"/>
    <mergeCell ref="JLM95:JLS95"/>
    <mergeCell ref="JLT95:JLZ95"/>
    <mergeCell ref="JMA95:JMG95"/>
    <mergeCell ref="JMH95:JMN95"/>
    <mergeCell ref="JJW95:JKC95"/>
    <mergeCell ref="JKD95:JKJ95"/>
    <mergeCell ref="JKK95:JKQ95"/>
    <mergeCell ref="JKR95:JKX95"/>
    <mergeCell ref="JKY95:JLE95"/>
    <mergeCell ref="JIN95:JIT95"/>
    <mergeCell ref="JIU95:JJA95"/>
    <mergeCell ref="JJB95:JJH95"/>
    <mergeCell ref="JJI95:JJO95"/>
    <mergeCell ref="JJP95:JJV95"/>
    <mergeCell ref="JRY95:JSE95"/>
    <mergeCell ref="JSF95:JSL95"/>
    <mergeCell ref="JSM95:JSS95"/>
    <mergeCell ref="JST95:JSZ95"/>
    <mergeCell ref="JTA95:JTG95"/>
    <mergeCell ref="JQP95:JQV95"/>
    <mergeCell ref="JQW95:JRC95"/>
    <mergeCell ref="JRD95:JRJ95"/>
    <mergeCell ref="JRK95:JRQ95"/>
    <mergeCell ref="JRR95:JRX95"/>
    <mergeCell ref="JPG95:JPM95"/>
    <mergeCell ref="JPN95:JPT95"/>
    <mergeCell ref="JPU95:JQA95"/>
    <mergeCell ref="JQB95:JQH95"/>
    <mergeCell ref="JQI95:JQO95"/>
    <mergeCell ref="JNX95:JOD95"/>
    <mergeCell ref="JOE95:JOK95"/>
    <mergeCell ref="JOL95:JOR95"/>
    <mergeCell ref="JOS95:JOY95"/>
    <mergeCell ref="JOZ95:JPF95"/>
    <mergeCell ref="JXI95:JXO95"/>
    <mergeCell ref="JXP95:JXV95"/>
    <mergeCell ref="JXW95:JYC95"/>
    <mergeCell ref="JYD95:JYJ95"/>
    <mergeCell ref="JYK95:JYQ95"/>
    <mergeCell ref="JVZ95:JWF95"/>
    <mergeCell ref="JWG95:JWM95"/>
    <mergeCell ref="JWN95:JWT95"/>
    <mergeCell ref="JWU95:JXA95"/>
    <mergeCell ref="JXB95:JXH95"/>
    <mergeCell ref="JUQ95:JUW95"/>
    <mergeCell ref="JUX95:JVD95"/>
    <mergeCell ref="JVE95:JVK95"/>
    <mergeCell ref="JVL95:JVR95"/>
    <mergeCell ref="JVS95:JVY95"/>
    <mergeCell ref="JTH95:JTN95"/>
    <mergeCell ref="JTO95:JTU95"/>
    <mergeCell ref="JTV95:JUB95"/>
    <mergeCell ref="JUC95:JUI95"/>
    <mergeCell ref="JUJ95:JUP95"/>
    <mergeCell ref="KCS95:KCY95"/>
    <mergeCell ref="KCZ95:KDF95"/>
    <mergeCell ref="KDG95:KDM95"/>
    <mergeCell ref="KDN95:KDT95"/>
    <mergeCell ref="KDU95:KEA95"/>
    <mergeCell ref="KBJ95:KBP95"/>
    <mergeCell ref="KBQ95:KBW95"/>
    <mergeCell ref="KBX95:KCD95"/>
    <mergeCell ref="KCE95:KCK95"/>
    <mergeCell ref="KCL95:KCR95"/>
    <mergeCell ref="KAA95:KAG95"/>
    <mergeCell ref="KAH95:KAN95"/>
    <mergeCell ref="KAO95:KAU95"/>
    <mergeCell ref="KAV95:KBB95"/>
    <mergeCell ref="KBC95:KBI95"/>
    <mergeCell ref="JYR95:JYX95"/>
    <mergeCell ref="JYY95:JZE95"/>
    <mergeCell ref="JZF95:JZL95"/>
    <mergeCell ref="JZM95:JZS95"/>
    <mergeCell ref="JZT95:JZZ95"/>
    <mergeCell ref="KIC95:KII95"/>
    <mergeCell ref="KIJ95:KIP95"/>
    <mergeCell ref="KIQ95:KIW95"/>
    <mergeCell ref="KIX95:KJD95"/>
    <mergeCell ref="KJE95:KJK95"/>
    <mergeCell ref="KGT95:KGZ95"/>
    <mergeCell ref="KHA95:KHG95"/>
    <mergeCell ref="KHH95:KHN95"/>
    <mergeCell ref="KHO95:KHU95"/>
    <mergeCell ref="KHV95:KIB95"/>
    <mergeCell ref="KFK95:KFQ95"/>
    <mergeCell ref="KFR95:KFX95"/>
    <mergeCell ref="KFY95:KGE95"/>
    <mergeCell ref="KGF95:KGL95"/>
    <mergeCell ref="KGM95:KGS95"/>
    <mergeCell ref="KEB95:KEH95"/>
    <mergeCell ref="KEI95:KEO95"/>
    <mergeCell ref="KEP95:KEV95"/>
    <mergeCell ref="KEW95:KFC95"/>
    <mergeCell ref="KFD95:KFJ95"/>
    <mergeCell ref="KNM95:KNS95"/>
    <mergeCell ref="KNT95:KNZ95"/>
    <mergeCell ref="KOA95:KOG95"/>
    <mergeCell ref="KOH95:KON95"/>
    <mergeCell ref="KOO95:KOU95"/>
    <mergeCell ref="KMD95:KMJ95"/>
    <mergeCell ref="KMK95:KMQ95"/>
    <mergeCell ref="KMR95:KMX95"/>
    <mergeCell ref="KMY95:KNE95"/>
    <mergeCell ref="KNF95:KNL95"/>
    <mergeCell ref="KKU95:KLA95"/>
    <mergeCell ref="KLB95:KLH95"/>
    <mergeCell ref="KLI95:KLO95"/>
    <mergeCell ref="KLP95:KLV95"/>
    <mergeCell ref="KLW95:KMC95"/>
    <mergeCell ref="KJL95:KJR95"/>
    <mergeCell ref="KJS95:KJY95"/>
    <mergeCell ref="KJZ95:KKF95"/>
    <mergeCell ref="KKG95:KKM95"/>
    <mergeCell ref="KKN95:KKT95"/>
    <mergeCell ref="KSW95:KTC95"/>
    <mergeCell ref="KTD95:KTJ95"/>
    <mergeCell ref="KTK95:KTQ95"/>
    <mergeCell ref="KTR95:KTX95"/>
    <mergeCell ref="KTY95:KUE95"/>
    <mergeCell ref="KRN95:KRT95"/>
    <mergeCell ref="KRU95:KSA95"/>
    <mergeCell ref="KSB95:KSH95"/>
    <mergeCell ref="KSI95:KSO95"/>
    <mergeCell ref="KSP95:KSV95"/>
    <mergeCell ref="KQE95:KQK95"/>
    <mergeCell ref="KQL95:KQR95"/>
    <mergeCell ref="KQS95:KQY95"/>
    <mergeCell ref="KQZ95:KRF95"/>
    <mergeCell ref="KRG95:KRM95"/>
    <mergeCell ref="KOV95:KPB95"/>
    <mergeCell ref="KPC95:KPI95"/>
    <mergeCell ref="KPJ95:KPP95"/>
    <mergeCell ref="KPQ95:KPW95"/>
    <mergeCell ref="KPX95:KQD95"/>
    <mergeCell ref="KYG95:KYM95"/>
    <mergeCell ref="KYN95:KYT95"/>
    <mergeCell ref="KYU95:KZA95"/>
    <mergeCell ref="KZB95:KZH95"/>
    <mergeCell ref="KZI95:KZO95"/>
    <mergeCell ref="KWX95:KXD95"/>
    <mergeCell ref="KXE95:KXK95"/>
    <mergeCell ref="KXL95:KXR95"/>
    <mergeCell ref="KXS95:KXY95"/>
    <mergeCell ref="KXZ95:KYF95"/>
    <mergeCell ref="KVO95:KVU95"/>
    <mergeCell ref="KVV95:KWB95"/>
    <mergeCell ref="KWC95:KWI95"/>
    <mergeCell ref="KWJ95:KWP95"/>
    <mergeCell ref="KWQ95:KWW95"/>
    <mergeCell ref="KUF95:KUL95"/>
    <mergeCell ref="KUM95:KUS95"/>
    <mergeCell ref="KUT95:KUZ95"/>
    <mergeCell ref="KVA95:KVG95"/>
    <mergeCell ref="KVH95:KVN95"/>
    <mergeCell ref="LDQ95:LDW95"/>
    <mergeCell ref="LDX95:LED95"/>
    <mergeCell ref="LEE95:LEK95"/>
    <mergeCell ref="LEL95:LER95"/>
    <mergeCell ref="LES95:LEY95"/>
    <mergeCell ref="LCH95:LCN95"/>
    <mergeCell ref="LCO95:LCU95"/>
    <mergeCell ref="LCV95:LDB95"/>
    <mergeCell ref="LDC95:LDI95"/>
    <mergeCell ref="LDJ95:LDP95"/>
    <mergeCell ref="LAY95:LBE95"/>
    <mergeCell ref="LBF95:LBL95"/>
    <mergeCell ref="LBM95:LBS95"/>
    <mergeCell ref="LBT95:LBZ95"/>
    <mergeCell ref="LCA95:LCG95"/>
    <mergeCell ref="KZP95:KZV95"/>
    <mergeCell ref="KZW95:LAC95"/>
    <mergeCell ref="LAD95:LAJ95"/>
    <mergeCell ref="LAK95:LAQ95"/>
    <mergeCell ref="LAR95:LAX95"/>
    <mergeCell ref="LJA95:LJG95"/>
    <mergeCell ref="LJH95:LJN95"/>
    <mergeCell ref="LJO95:LJU95"/>
    <mergeCell ref="LJV95:LKB95"/>
    <mergeCell ref="LKC95:LKI95"/>
    <mergeCell ref="LHR95:LHX95"/>
    <mergeCell ref="LHY95:LIE95"/>
    <mergeCell ref="LIF95:LIL95"/>
    <mergeCell ref="LIM95:LIS95"/>
    <mergeCell ref="LIT95:LIZ95"/>
    <mergeCell ref="LGI95:LGO95"/>
    <mergeCell ref="LGP95:LGV95"/>
    <mergeCell ref="LGW95:LHC95"/>
    <mergeCell ref="LHD95:LHJ95"/>
    <mergeCell ref="LHK95:LHQ95"/>
    <mergeCell ref="LEZ95:LFF95"/>
    <mergeCell ref="LFG95:LFM95"/>
    <mergeCell ref="LFN95:LFT95"/>
    <mergeCell ref="LFU95:LGA95"/>
    <mergeCell ref="LGB95:LGH95"/>
    <mergeCell ref="LOK95:LOQ95"/>
    <mergeCell ref="LOR95:LOX95"/>
    <mergeCell ref="LOY95:LPE95"/>
    <mergeCell ref="LPF95:LPL95"/>
    <mergeCell ref="LPM95:LPS95"/>
    <mergeCell ref="LNB95:LNH95"/>
    <mergeCell ref="LNI95:LNO95"/>
    <mergeCell ref="LNP95:LNV95"/>
    <mergeCell ref="LNW95:LOC95"/>
    <mergeCell ref="LOD95:LOJ95"/>
    <mergeCell ref="LLS95:LLY95"/>
    <mergeCell ref="LLZ95:LMF95"/>
    <mergeCell ref="LMG95:LMM95"/>
    <mergeCell ref="LMN95:LMT95"/>
    <mergeCell ref="LMU95:LNA95"/>
    <mergeCell ref="LKJ95:LKP95"/>
    <mergeCell ref="LKQ95:LKW95"/>
    <mergeCell ref="LKX95:LLD95"/>
    <mergeCell ref="LLE95:LLK95"/>
    <mergeCell ref="LLL95:LLR95"/>
    <mergeCell ref="LTU95:LUA95"/>
    <mergeCell ref="LUB95:LUH95"/>
    <mergeCell ref="LUI95:LUO95"/>
    <mergeCell ref="LUP95:LUV95"/>
    <mergeCell ref="LUW95:LVC95"/>
    <mergeCell ref="LSL95:LSR95"/>
    <mergeCell ref="LSS95:LSY95"/>
    <mergeCell ref="LSZ95:LTF95"/>
    <mergeCell ref="LTG95:LTM95"/>
    <mergeCell ref="LTN95:LTT95"/>
    <mergeCell ref="LRC95:LRI95"/>
    <mergeCell ref="LRJ95:LRP95"/>
    <mergeCell ref="LRQ95:LRW95"/>
    <mergeCell ref="LRX95:LSD95"/>
    <mergeCell ref="LSE95:LSK95"/>
    <mergeCell ref="LPT95:LPZ95"/>
    <mergeCell ref="LQA95:LQG95"/>
    <mergeCell ref="LQH95:LQN95"/>
    <mergeCell ref="LQO95:LQU95"/>
    <mergeCell ref="LQV95:LRB95"/>
    <mergeCell ref="LZE95:LZK95"/>
    <mergeCell ref="LZL95:LZR95"/>
    <mergeCell ref="LZS95:LZY95"/>
    <mergeCell ref="LZZ95:MAF95"/>
    <mergeCell ref="MAG95:MAM95"/>
    <mergeCell ref="LXV95:LYB95"/>
    <mergeCell ref="LYC95:LYI95"/>
    <mergeCell ref="LYJ95:LYP95"/>
    <mergeCell ref="LYQ95:LYW95"/>
    <mergeCell ref="LYX95:LZD95"/>
    <mergeCell ref="LWM95:LWS95"/>
    <mergeCell ref="LWT95:LWZ95"/>
    <mergeCell ref="LXA95:LXG95"/>
    <mergeCell ref="LXH95:LXN95"/>
    <mergeCell ref="LXO95:LXU95"/>
    <mergeCell ref="LVD95:LVJ95"/>
    <mergeCell ref="LVK95:LVQ95"/>
    <mergeCell ref="LVR95:LVX95"/>
    <mergeCell ref="LVY95:LWE95"/>
    <mergeCell ref="LWF95:LWL95"/>
    <mergeCell ref="MEO95:MEU95"/>
    <mergeCell ref="MEV95:MFB95"/>
    <mergeCell ref="MFC95:MFI95"/>
    <mergeCell ref="MFJ95:MFP95"/>
    <mergeCell ref="MFQ95:MFW95"/>
    <mergeCell ref="MDF95:MDL95"/>
    <mergeCell ref="MDM95:MDS95"/>
    <mergeCell ref="MDT95:MDZ95"/>
    <mergeCell ref="MEA95:MEG95"/>
    <mergeCell ref="MEH95:MEN95"/>
    <mergeCell ref="MBW95:MCC95"/>
    <mergeCell ref="MCD95:MCJ95"/>
    <mergeCell ref="MCK95:MCQ95"/>
    <mergeCell ref="MCR95:MCX95"/>
    <mergeCell ref="MCY95:MDE95"/>
    <mergeCell ref="MAN95:MAT95"/>
    <mergeCell ref="MAU95:MBA95"/>
    <mergeCell ref="MBB95:MBH95"/>
    <mergeCell ref="MBI95:MBO95"/>
    <mergeCell ref="MBP95:MBV95"/>
    <mergeCell ref="MJY95:MKE95"/>
    <mergeCell ref="MKF95:MKL95"/>
    <mergeCell ref="MKM95:MKS95"/>
    <mergeCell ref="MKT95:MKZ95"/>
    <mergeCell ref="MLA95:MLG95"/>
    <mergeCell ref="MIP95:MIV95"/>
    <mergeCell ref="MIW95:MJC95"/>
    <mergeCell ref="MJD95:MJJ95"/>
    <mergeCell ref="MJK95:MJQ95"/>
    <mergeCell ref="MJR95:MJX95"/>
    <mergeCell ref="MHG95:MHM95"/>
    <mergeCell ref="MHN95:MHT95"/>
    <mergeCell ref="MHU95:MIA95"/>
    <mergeCell ref="MIB95:MIH95"/>
    <mergeCell ref="MII95:MIO95"/>
    <mergeCell ref="MFX95:MGD95"/>
    <mergeCell ref="MGE95:MGK95"/>
    <mergeCell ref="MGL95:MGR95"/>
    <mergeCell ref="MGS95:MGY95"/>
    <mergeCell ref="MGZ95:MHF95"/>
    <mergeCell ref="MPI95:MPO95"/>
    <mergeCell ref="MPP95:MPV95"/>
    <mergeCell ref="MPW95:MQC95"/>
    <mergeCell ref="MQD95:MQJ95"/>
    <mergeCell ref="MQK95:MQQ95"/>
    <mergeCell ref="MNZ95:MOF95"/>
    <mergeCell ref="MOG95:MOM95"/>
    <mergeCell ref="MON95:MOT95"/>
    <mergeCell ref="MOU95:MPA95"/>
    <mergeCell ref="MPB95:MPH95"/>
    <mergeCell ref="MMQ95:MMW95"/>
    <mergeCell ref="MMX95:MND95"/>
    <mergeCell ref="MNE95:MNK95"/>
    <mergeCell ref="MNL95:MNR95"/>
    <mergeCell ref="MNS95:MNY95"/>
    <mergeCell ref="MLH95:MLN95"/>
    <mergeCell ref="MLO95:MLU95"/>
    <mergeCell ref="MLV95:MMB95"/>
    <mergeCell ref="MMC95:MMI95"/>
    <mergeCell ref="MMJ95:MMP95"/>
    <mergeCell ref="MUS95:MUY95"/>
    <mergeCell ref="MUZ95:MVF95"/>
    <mergeCell ref="MVG95:MVM95"/>
    <mergeCell ref="MVN95:MVT95"/>
    <mergeCell ref="MVU95:MWA95"/>
    <mergeCell ref="MTJ95:MTP95"/>
    <mergeCell ref="MTQ95:MTW95"/>
    <mergeCell ref="MTX95:MUD95"/>
    <mergeCell ref="MUE95:MUK95"/>
    <mergeCell ref="MUL95:MUR95"/>
    <mergeCell ref="MSA95:MSG95"/>
    <mergeCell ref="MSH95:MSN95"/>
    <mergeCell ref="MSO95:MSU95"/>
    <mergeCell ref="MSV95:MTB95"/>
    <mergeCell ref="MTC95:MTI95"/>
    <mergeCell ref="MQR95:MQX95"/>
    <mergeCell ref="MQY95:MRE95"/>
    <mergeCell ref="MRF95:MRL95"/>
    <mergeCell ref="MRM95:MRS95"/>
    <mergeCell ref="MRT95:MRZ95"/>
    <mergeCell ref="NAC95:NAI95"/>
    <mergeCell ref="NAJ95:NAP95"/>
    <mergeCell ref="NAQ95:NAW95"/>
    <mergeCell ref="NAX95:NBD95"/>
    <mergeCell ref="NBE95:NBK95"/>
    <mergeCell ref="MYT95:MYZ95"/>
    <mergeCell ref="MZA95:MZG95"/>
    <mergeCell ref="MZH95:MZN95"/>
    <mergeCell ref="MZO95:MZU95"/>
    <mergeCell ref="MZV95:NAB95"/>
    <mergeCell ref="MXK95:MXQ95"/>
    <mergeCell ref="MXR95:MXX95"/>
    <mergeCell ref="MXY95:MYE95"/>
    <mergeCell ref="MYF95:MYL95"/>
    <mergeCell ref="MYM95:MYS95"/>
    <mergeCell ref="MWB95:MWH95"/>
    <mergeCell ref="MWI95:MWO95"/>
    <mergeCell ref="MWP95:MWV95"/>
    <mergeCell ref="MWW95:MXC95"/>
    <mergeCell ref="MXD95:MXJ95"/>
    <mergeCell ref="NFM95:NFS95"/>
    <mergeCell ref="NFT95:NFZ95"/>
    <mergeCell ref="NGA95:NGG95"/>
    <mergeCell ref="NGH95:NGN95"/>
    <mergeCell ref="NGO95:NGU95"/>
    <mergeCell ref="NED95:NEJ95"/>
    <mergeCell ref="NEK95:NEQ95"/>
    <mergeCell ref="NER95:NEX95"/>
    <mergeCell ref="NEY95:NFE95"/>
    <mergeCell ref="NFF95:NFL95"/>
    <mergeCell ref="NCU95:NDA95"/>
    <mergeCell ref="NDB95:NDH95"/>
    <mergeCell ref="NDI95:NDO95"/>
    <mergeCell ref="NDP95:NDV95"/>
    <mergeCell ref="NDW95:NEC95"/>
    <mergeCell ref="NBL95:NBR95"/>
    <mergeCell ref="NBS95:NBY95"/>
    <mergeCell ref="NBZ95:NCF95"/>
    <mergeCell ref="NCG95:NCM95"/>
    <mergeCell ref="NCN95:NCT95"/>
    <mergeCell ref="NKW95:NLC95"/>
    <mergeCell ref="NLD95:NLJ95"/>
    <mergeCell ref="NLK95:NLQ95"/>
    <mergeCell ref="NLR95:NLX95"/>
    <mergeCell ref="NLY95:NME95"/>
    <mergeCell ref="NJN95:NJT95"/>
    <mergeCell ref="NJU95:NKA95"/>
    <mergeCell ref="NKB95:NKH95"/>
    <mergeCell ref="NKI95:NKO95"/>
    <mergeCell ref="NKP95:NKV95"/>
    <mergeCell ref="NIE95:NIK95"/>
    <mergeCell ref="NIL95:NIR95"/>
    <mergeCell ref="NIS95:NIY95"/>
    <mergeCell ref="NIZ95:NJF95"/>
    <mergeCell ref="NJG95:NJM95"/>
    <mergeCell ref="NGV95:NHB95"/>
    <mergeCell ref="NHC95:NHI95"/>
    <mergeCell ref="NHJ95:NHP95"/>
    <mergeCell ref="NHQ95:NHW95"/>
    <mergeCell ref="NHX95:NID95"/>
    <mergeCell ref="NQG95:NQM95"/>
    <mergeCell ref="NQN95:NQT95"/>
    <mergeCell ref="NQU95:NRA95"/>
    <mergeCell ref="NRB95:NRH95"/>
    <mergeCell ref="NRI95:NRO95"/>
    <mergeCell ref="NOX95:NPD95"/>
    <mergeCell ref="NPE95:NPK95"/>
    <mergeCell ref="NPL95:NPR95"/>
    <mergeCell ref="NPS95:NPY95"/>
    <mergeCell ref="NPZ95:NQF95"/>
    <mergeCell ref="NNO95:NNU95"/>
    <mergeCell ref="NNV95:NOB95"/>
    <mergeCell ref="NOC95:NOI95"/>
    <mergeCell ref="NOJ95:NOP95"/>
    <mergeCell ref="NOQ95:NOW95"/>
    <mergeCell ref="NMF95:NML95"/>
    <mergeCell ref="NMM95:NMS95"/>
    <mergeCell ref="NMT95:NMZ95"/>
    <mergeCell ref="NNA95:NNG95"/>
    <mergeCell ref="NNH95:NNN95"/>
    <mergeCell ref="NVQ95:NVW95"/>
    <mergeCell ref="NVX95:NWD95"/>
    <mergeCell ref="NWE95:NWK95"/>
    <mergeCell ref="NWL95:NWR95"/>
    <mergeCell ref="NWS95:NWY95"/>
    <mergeCell ref="NUH95:NUN95"/>
    <mergeCell ref="NUO95:NUU95"/>
    <mergeCell ref="NUV95:NVB95"/>
    <mergeCell ref="NVC95:NVI95"/>
    <mergeCell ref="NVJ95:NVP95"/>
    <mergeCell ref="NSY95:NTE95"/>
    <mergeCell ref="NTF95:NTL95"/>
    <mergeCell ref="NTM95:NTS95"/>
    <mergeCell ref="NTT95:NTZ95"/>
    <mergeCell ref="NUA95:NUG95"/>
    <mergeCell ref="NRP95:NRV95"/>
    <mergeCell ref="NRW95:NSC95"/>
    <mergeCell ref="NSD95:NSJ95"/>
    <mergeCell ref="NSK95:NSQ95"/>
    <mergeCell ref="NSR95:NSX95"/>
    <mergeCell ref="OBA95:OBG95"/>
    <mergeCell ref="OBH95:OBN95"/>
    <mergeCell ref="OBO95:OBU95"/>
    <mergeCell ref="OBV95:OCB95"/>
    <mergeCell ref="OCC95:OCI95"/>
    <mergeCell ref="NZR95:NZX95"/>
    <mergeCell ref="NZY95:OAE95"/>
    <mergeCell ref="OAF95:OAL95"/>
    <mergeCell ref="OAM95:OAS95"/>
    <mergeCell ref="OAT95:OAZ95"/>
    <mergeCell ref="NYI95:NYO95"/>
    <mergeCell ref="NYP95:NYV95"/>
    <mergeCell ref="NYW95:NZC95"/>
    <mergeCell ref="NZD95:NZJ95"/>
    <mergeCell ref="NZK95:NZQ95"/>
    <mergeCell ref="NWZ95:NXF95"/>
    <mergeCell ref="NXG95:NXM95"/>
    <mergeCell ref="NXN95:NXT95"/>
    <mergeCell ref="NXU95:NYA95"/>
    <mergeCell ref="NYB95:NYH95"/>
    <mergeCell ref="OGK95:OGQ95"/>
    <mergeCell ref="OGR95:OGX95"/>
    <mergeCell ref="OGY95:OHE95"/>
    <mergeCell ref="OHF95:OHL95"/>
    <mergeCell ref="OHM95:OHS95"/>
    <mergeCell ref="OFB95:OFH95"/>
    <mergeCell ref="OFI95:OFO95"/>
    <mergeCell ref="OFP95:OFV95"/>
    <mergeCell ref="OFW95:OGC95"/>
    <mergeCell ref="OGD95:OGJ95"/>
    <mergeCell ref="ODS95:ODY95"/>
    <mergeCell ref="ODZ95:OEF95"/>
    <mergeCell ref="OEG95:OEM95"/>
    <mergeCell ref="OEN95:OET95"/>
    <mergeCell ref="OEU95:OFA95"/>
    <mergeCell ref="OCJ95:OCP95"/>
    <mergeCell ref="OCQ95:OCW95"/>
    <mergeCell ref="OCX95:ODD95"/>
    <mergeCell ref="ODE95:ODK95"/>
    <mergeCell ref="ODL95:ODR95"/>
    <mergeCell ref="OLU95:OMA95"/>
    <mergeCell ref="OMB95:OMH95"/>
    <mergeCell ref="OMI95:OMO95"/>
    <mergeCell ref="OMP95:OMV95"/>
    <mergeCell ref="OMW95:ONC95"/>
    <mergeCell ref="OKL95:OKR95"/>
    <mergeCell ref="OKS95:OKY95"/>
    <mergeCell ref="OKZ95:OLF95"/>
    <mergeCell ref="OLG95:OLM95"/>
    <mergeCell ref="OLN95:OLT95"/>
    <mergeCell ref="OJC95:OJI95"/>
    <mergeCell ref="OJJ95:OJP95"/>
    <mergeCell ref="OJQ95:OJW95"/>
    <mergeCell ref="OJX95:OKD95"/>
    <mergeCell ref="OKE95:OKK95"/>
    <mergeCell ref="OHT95:OHZ95"/>
    <mergeCell ref="OIA95:OIG95"/>
    <mergeCell ref="OIH95:OIN95"/>
    <mergeCell ref="OIO95:OIU95"/>
    <mergeCell ref="OIV95:OJB95"/>
    <mergeCell ref="ORE95:ORK95"/>
    <mergeCell ref="ORL95:ORR95"/>
    <mergeCell ref="ORS95:ORY95"/>
    <mergeCell ref="ORZ95:OSF95"/>
    <mergeCell ref="OSG95:OSM95"/>
    <mergeCell ref="OPV95:OQB95"/>
    <mergeCell ref="OQC95:OQI95"/>
    <mergeCell ref="OQJ95:OQP95"/>
    <mergeCell ref="OQQ95:OQW95"/>
    <mergeCell ref="OQX95:ORD95"/>
    <mergeCell ref="OOM95:OOS95"/>
    <mergeCell ref="OOT95:OOZ95"/>
    <mergeCell ref="OPA95:OPG95"/>
    <mergeCell ref="OPH95:OPN95"/>
    <mergeCell ref="OPO95:OPU95"/>
    <mergeCell ref="OND95:ONJ95"/>
    <mergeCell ref="ONK95:ONQ95"/>
    <mergeCell ref="ONR95:ONX95"/>
    <mergeCell ref="ONY95:OOE95"/>
    <mergeCell ref="OOF95:OOL95"/>
    <mergeCell ref="OWO95:OWU95"/>
    <mergeCell ref="OWV95:OXB95"/>
    <mergeCell ref="OXC95:OXI95"/>
    <mergeCell ref="OXJ95:OXP95"/>
    <mergeCell ref="OXQ95:OXW95"/>
    <mergeCell ref="OVF95:OVL95"/>
    <mergeCell ref="OVM95:OVS95"/>
    <mergeCell ref="OVT95:OVZ95"/>
    <mergeCell ref="OWA95:OWG95"/>
    <mergeCell ref="OWH95:OWN95"/>
    <mergeCell ref="OTW95:OUC95"/>
    <mergeCell ref="OUD95:OUJ95"/>
    <mergeCell ref="OUK95:OUQ95"/>
    <mergeCell ref="OUR95:OUX95"/>
    <mergeCell ref="OUY95:OVE95"/>
    <mergeCell ref="OSN95:OST95"/>
    <mergeCell ref="OSU95:OTA95"/>
    <mergeCell ref="OTB95:OTH95"/>
    <mergeCell ref="OTI95:OTO95"/>
    <mergeCell ref="OTP95:OTV95"/>
    <mergeCell ref="PBY95:PCE95"/>
    <mergeCell ref="PCF95:PCL95"/>
    <mergeCell ref="PCM95:PCS95"/>
    <mergeCell ref="PCT95:PCZ95"/>
    <mergeCell ref="PDA95:PDG95"/>
    <mergeCell ref="PAP95:PAV95"/>
    <mergeCell ref="PAW95:PBC95"/>
    <mergeCell ref="PBD95:PBJ95"/>
    <mergeCell ref="PBK95:PBQ95"/>
    <mergeCell ref="PBR95:PBX95"/>
    <mergeCell ref="OZG95:OZM95"/>
    <mergeCell ref="OZN95:OZT95"/>
    <mergeCell ref="OZU95:PAA95"/>
    <mergeCell ref="PAB95:PAH95"/>
    <mergeCell ref="PAI95:PAO95"/>
    <mergeCell ref="OXX95:OYD95"/>
    <mergeCell ref="OYE95:OYK95"/>
    <mergeCell ref="OYL95:OYR95"/>
    <mergeCell ref="OYS95:OYY95"/>
    <mergeCell ref="OYZ95:OZF95"/>
    <mergeCell ref="PHI95:PHO95"/>
    <mergeCell ref="PHP95:PHV95"/>
    <mergeCell ref="PHW95:PIC95"/>
    <mergeCell ref="PID95:PIJ95"/>
    <mergeCell ref="PIK95:PIQ95"/>
    <mergeCell ref="PFZ95:PGF95"/>
    <mergeCell ref="PGG95:PGM95"/>
    <mergeCell ref="PGN95:PGT95"/>
    <mergeCell ref="PGU95:PHA95"/>
    <mergeCell ref="PHB95:PHH95"/>
    <mergeCell ref="PEQ95:PEW95"/>
    <mergeCell ref="PEX95:PFD95"/>
    <mergeCell ref="PFE95:PFK95"/>
    <mergeCell ref="PFL95:PFR95"/>
    <mergeCell ref="PFS95:PFY95"/>
    <mergeCell ref="PDH95:PDN95"/>
    <mergeCell ref="PDO95:PDU95"/>
    <mergeCell ref="PDV95:PEB95"/>
    <mergeCell ref="PEC95:PEI95"/>
    <mergeCell ref="PEJ95:PEP95"/>
    <mergeCell ref="PMS95:PMY95"/>
    <mergeCell ref="PMZ95:PNF95"/>
    <mergeCell ref="PNG95:PNM95"/>
    <mergeCell ref="PNN95:PNT95"/>
    <mergeCell ref="PNU95:POA95"/>
    <mergeCell ref="PLJ95:PLP95"/>
    <mergeCell ref="PLQ95:PLW95"/>
    <mergeCell ref="PLX95:PMD95"/>
    <mergeCell ref="PME95:PMK95"/>
    <mergeCell ref="PML95:PMR95"/>
    <mergeCell ref="PKA95:PKG95"/>
    <mergeCell ref="PKH95:PKN95"/>
    <mergeCell ref="PKO95:PKU95"/>
    <mergeCell ref="PKV95:PLB95"/>
    <mergeCell ref="PLC95:PLI95"/>
    <mergeCell ref="PIR95:PIX95"/>
    <mergeCell ref="PIY95:PJE95"/>
    <mergeCell ref="PJF95:PJL95"/>
    <mergeCell ref="PJM95:PJS95"/>
    <mergeCell ref="PJT95:PJZ95"/>
    <mergeCell ref="PSC95:PSI95"/>
    <mergeCell ref="PSJ95:PSP95"/>
    <mergeCell ref="PSQ95:PSW95"/>
    <mergeCell ref="PSX95:PTD95"/>
    <mergeCell ref="PTE95:PTK95"/>
    <mergeCell ref="PQT95:PQZ95"/>
    <mergeCell ref="PRA95:PRG95"/>
    <mergeCell ref="PRH95:PRN95"/>
    <mergeCell ref="PRO95:PRU95"/>
    <mergeCell ref="PRV95:PSB95"/>
    <mergeCell ref="PPK95:PPQ95"/>
    <mergeCell ref="PPR95:PPX95"/>
    <mergeCell ref="PPY95:PQE95"/>
    <mergeCell ref="PQF95:PQL95"/>
    <mergeCell ref="PQM95:PQS95"/>
    <mergeCell ref="POB95:POH95"/>
    <mergeCell ref="POI95:POO95"/>
    <mergeCell ref="POP95:POV95"/>
    <mergeCell ref="POW95:PPC95"/>
    <mergeCell ref="PPD95:PPJ95"/>
    <mergeCell ref="PXM95:PXS95"/>
    <mergeCell ref="PXT95:PXZ95"/>
    <mergeCell ref="PYA95:PYG95"/>
    <mergeCell ref="PYH95:PYN95"/>
    <mergeCell ref="PYO95:PYU95"/>
    <mergeCell ref="PWD95:PWJ95"/>
    <mergeCell ref="PWK95:PWQ95"/>
    <mergeCell ref="PWR95:PWX95"/>
    <mergeCell ref="PWY95:PXE95"/>
    <mergeCell ref="PXF95:PXL95"/>
    <mergeCell ref="PUU95:PVA95"/>
    <mergeCell ref="PVB95:PVH95"/>
    <mergeCell ref="PVI95:PVO95"/>
    <mergeCell ref="PVP95:PVV95"/>
    <mergeCell ref="PVW95:PWC95"/>
    <mergeCell ref="PTL95:PTR95"/>
    <mergeCell ref="PTS95:PTY95"/>
    <mergeCell ref="PTZ95:PUF95"/>
    <mergeCell ref="PUG95:PUM95"/>
    <mergeCell ref="PUN95:PUT95"/>
    <mergeCell ref="QCW95:QDC95"/>
    <mergeCell ref="QDD95:QDJ95"/>
    <mergeCell ref="QDK95:QDQ95"/>
    <mergeCell ref="QDR95:QDX95"/>
    <mergeCell ref="QDY95:QEE95"/>
    <mergeCell ref="QBN95:QBT95"/>
    <mergeCell ref="QBU95:QCA95"/>
    <mergeCell ref="QCB95:QCH95"/>
    <mergeCell ref="QCI95:QCO95"/>
    <mergeCell ref="QCP95:QCV95"/>
    <mergeCell ref="QAE95:QAK95"/>
    <mergeCell ref="QAL95:QAR95"/>
    <mergeCell ref="QAS95:QAY95"/>
    <mergeCell ref="QAZ95:QBF95"/>
    <mergeCell ref="QBG95:QBM95"/>
    <mergeCell ref="PYV95:PZB95"/>
    <mergeCell ref="PZC95:PZI95"/>
    <mergeCell ref="PZJ95:PZP95"/>
    <mergeCell ref="PZQ95:PZW95"/>
    <mergeCell ref="PZX95:QAD95"/>
    <mergeCell ref="QIG95:QIM95"/>
    <mergeCell ref="QIN95:QIT95"/>
    <mergeCell ref="QIU95:QJA95"/>
    <mergeCell ref="QJB95:QJH95"/>
    <mergeCell ref="QJI95:QJO95"/>
    <mergeCell ref="QGX95:QHD95"/>
    <mergeCell ref="QHE95:QHK95"/>
    <mergeCell ref="QHL95:QHR95"/>
    <mergeCell ref="QHS95:QHY95"/>
    <mergeCell ref="QHZ95:QIF95"/>
    <mergeCell ref="QFO95:QFU95"/>
    <mergeCell ref="QFV95:QGB95"/>
    <mergeCell ref="QGC95:QGI95"/>
    <mergeCell ref="QGJ95:QGP95"/>
    <mergeCell ref="QGQ95:QGW95"/>
    <mergeCell ref="QEF95:QEL95"/>
    <mergeCell ref="QEM95:QES95"/>
    <mergeCell ref="QET95:QEZ95"/>
    <mergeCell ref="QFA95:QFG95"/>
    <mergeCell ref="QFH95:QFN95"/>
    <mergeCell ref="QNQ95:QNW95"/>
    <mergeCell ref="QNX95:QOD95"/>
    <mergeCell ref="QOE95:QOK95"/>
    <mergeCell ref="QOL95:QOR95"/>
    <mergeCell ref="QOS95:QOY95"/>
    <mergeCell ref="QMH95:QMN95"/>
    <mergeCell ref="QMO95:QMU95"/>
    <mergeCell ref="QMV95:QNB95"/>
    <mergeCell ref="QNC95:QNI95"/>
    <mergeCell ref="QNJ95:QNP95"/>
    <mergeCell ref="QKY95:QLE95"/>
    <mergeCell ref="QLF95:QLL95"/>
    <mergeCell ref="QLM95:QLS95"/>
    <mergeCell ref="QLT95:QLZ95"/>
    <mergeCell ref="QMA95:QMG95"/>
    <mergeCell ref="QJP95:QJV95"/>
    <mergeCell ref="QJW95:QKC95"/>
    <mergeCell ref="QKD95:QKJ95"/>
    <mergeCell ref="QKK95:QKQ95"/>
    <mergeCell ref="QKR95:QKX95"/>
    <mergeCell ref="QTA95:QTG95"/>
    <mergeCell ref="QTH95:QTN95"/>
    <mergeCell ref="QTO95:QTU95"/>
    <mergeCell ref="QTV95:QUB95"/>
    <mergeCell ref="QUC95:QUI95"/>
    <mergeCell ref="QRR95:QRX95"/>
    <mergeCell ref="QRY95:QSE95"/>
    <mergeCell ref="QSF95:QSL95"/>
    <mergeCell ref="QSM95:QSS95"/>
    <mergeCell ref="QST95:QSZ95"/>
    <mergeCell ref="QQI95:QQO95"/>
    <mergeCell ref="QQP95:QQV95"/>
    <mergeCell ref="QQW95:QRC95"/>
    <mergeCell ref="QRD95:QRJ95"/>
    <mergeCell ref="QRK95:QRQ95"/>
    <mergeCell ref="QOZ95:QPF95"/>
    <mergeCell ref="QPG95:QPM95"/>
    <mergeCell ref="QPN95:QPT95"/>
    <mergeCell ref="QPU95:QQA95"/>
    <mergeCell ref="QQB95:QQH95"/>
    <mergeCell ref="QYK95:QYQ95"/>
    <mergeCell ref="QYR95:QYX95"/>
    <mergeCell ref="QYY95:QZE95"/>
    <mergeCell ref="QZF95:QZL95"/>
    <mergeCell ref="QZM95:QZS95"/>
    <mergeCell ref="QXB95:QXH95"/>
    <mergeCell ref="QXI95:QXO95"/>
    <mergeCell ref="QXP95:QXV95"/>
    <mergeCell ref="QXW95:QYC95"/>
    <mergeCell ref="QYD95:QYJ95"/>
    <mergeCell ref="QVS95:QVY95"/>
    <mergeCell ref="QVZ95:QWF95"/>
    <mergeCell ref="QWG95:QWM95"/>
    <mergeCell ref="QWN95:QWT95"/>
    <mergeCell ref="QWU95:QXA95"/>
    <mergeCell ref="QUJ95:QUP95"/>
    <mergeCell ref="QUQ95:QUW95"/>
    <mergeCell ref="QUX95:QVD95"/>
    <mergeCell ref="QVE95:QVK95"/>
    <mergeCell ref="QVL95:QVR95"/>
    <mergeCell ref="RDU95:REA95"/>
    <mergeCell ref="REB95:REH95"/>
    <mergeCell ref="REI95:REO95"/>
    <mergeCell ref="REP95:REV95"/>
    <mergeCell ref="REW95:RFC95"/>
    <mergeCell ref="RCL95:RCR95"/>
    <mergeCell ref="RCS95:RCY95"/>
    <mergeCell ref="RCZ95:RDF95"/>
    <mergeCell ref="RDG95:RDM95"/>
    <mergeCell ref="RDN95:RDT95"/>
    <mergeCell ref="RBC95:RBI95"/>
    <mergeCell ref="RBJ95:RBP95"/>
    <mergeCell ref="RBQ95:RBW95"/>
    <mergeCell ref="RBX95:RCD95"/>
    <mergeCell ref="RCE95:RCK95"/>
    <mergeCell ref="QZT95:QZZ95"/>
    <mergeCell ref="RAA95:RAG95"/>
    <mergeCell ref="RAH95:RAN95"/>
    <mergeCell ref="RAO95:RAU95"/>
    <mergeCell ref="RAV95:RBB95"/>
    <mergeCell ref="RJE95:RJK95"/>
    <mergeCell ref="RJL95:RJR95"/>
    <mergeCell ref="RJS95:RJY95"/>
    <mergeCell ref="RJZ95:RKF95"/>
    <mergeCell ref="RKG95:RKM95"/>
    <mergeCell ref="RHV95:RIB95"/>
    <mergeCell ref="RIC95:RII95"/>
    <mergeCell ref="RIJ95:RIP95"/>
    <mergeCell ref="RIQ95:RIW95"/>
    <mergeCell ref="RIX95:RJD95"/>
    <mergeCell ref="RGM95:RGS95"/>
    <mergeCell ref="RGT95:RGZ95"/>
    <mergeCell ref="RHA95:RHG95"/>
    <mergeCell ref="RHH95:RHN95"/>
    <mergeCell ref="RHO95:RHU95"/>
    <mergeCell ref="RFD95:RFJ95"/>
    <mergeCell ref="RFK95:RFQ95"/>
    <mergeCell ref="RFR95:RFX95"/>
    <mergeCell ref="RFY95:RGE95"/>
    <mergeCell ref="RGF95:RGL95"/>
    <mergeCell ref="ROO95:ROU95"/>
    <mergeCell ref="ROV95:RPB95"/>
    <mergeCell ref="RPC95:RPI95"/>
    <mergeCell ref="RPJ95:RPP95"/>
    <mergeCell ref="RPQ95:RPW95"/>
    <mergeCell ref="RNF95:RNL95"/>
    <mergeCell ref="RNM95:RNS95"/>
    <mergeCell ref="RNT95:RNZ95"/>
    <mergeCell ref="ROA95:ROG95"/>
    <mergeCell ref="ROH95:RON95"/>
    <mergeCell ref="RLW95:RMC95"/>
    <mergeCell ref="RMD95:RMJ95"/>
    <mergeCell ref="RMK95:RMQ95"/>
    <mergeCell ref="RMR95:RMX95"/>
    <mergeCell ref="RMY95:RNE95"/>
    <mergeCell ref="RKN95:RKT95"/>
    <mergeCell ref="RKU95:RLA95"/>
    <mergeCell ref="RLB95:RLH95"/>
    <mergeCell ref="RLI95:RLO95"/>
    <mergeCell ref="RLP95:RLV95"/>
    <mergeCell ref="RTY95:RUE95"/>
    <mergeCell ref="RUF95:RUL95"/>
    <mergeCell ref="RUM95:RUS95"/>
    <mergeCell ref="RUT95:RUZ95"/>
    <mergeCell ref="RVA95:RVG95"/>
    <mergeCell ref="RSP95:RSV95"/>
    <mergeCell ref="RSW95:RTC95"/>
    <mergeCell ref="RTD95:RTJ95"/>
    <mergeCell ref="RTK95:RTQ95"/>
    <mergeCell ref="RTR95:RTX95"/>
    <mergeCell ref="RRG95:RRM95"/>
    <mergeCell ref="RRN95:RRT95"/>
    <mergeCell ref="RRU95:RSA95"/>
    <mergeCell ref="RSB95:RSH95"/>
    <mergeCell ref="RSI95:RSO95"/>
    <mergeCell ref="RPX95:RQD95"/>
    <mergeCell ref="RQE95:RQK95"/>
    <mergeCell ref="RQL95:RQR95"/>
    <mergeCell ref="RQS95:RQY95"/>
    <mergeCell ref="RQZ95:RRF95"/>
    <mergeCell ref="RZI95:RZO95"/>
    <mergeCell ref="RZP95:RZV95"/>
    <mergeCell ref="RZW95:SAC95"/>
    <mergeCell ref="SAD95:SAJ95"/>
    <mergeCell ref="SAK95:SAQ95"/>
    <mergeCell ref="RXZ95:RYF95"/>
    <mergeCell ref="RYG95:RYM95"/>
    <mergeCell ref="RYN95:RYT95"/>
    <mergeCell ref="RYU95:RZA95"/>
    <mergeCell ref="RZB95:RZH95"/>
    <mergeCell ref="RWQ95:RWW95"/>
    <mergeCell ref="RWX95:RXD95"/>
    <mergeCell ref="RXE95:RXK95"/>
    <mergeCell ref="RXL95:RXR95"/>
    <mergeCell ref="RXS95:RXY95"/>
    <mergeCell ref="RVH95:RVN95"/>
    <mergeCell ref="RVO95:RVU95"/>
    <mergeCell ref="RVV95:RWB95"/>
    <mergeCell ref="RWC95:RWI95"/>
    <mergeCell ref="RWJ95:RWP95"/>
    <mergeCell ref="SES95:SEY95"/>
    <mergeCell ref="SEZ95:SFF95"/>
    <mergeCell ref="SFG95:SFM95"/>
    <mergeCell ref="SFN95:SFT95"/>
    <mergeCell ref="SFU95:SGA95"/>
    <mergeCell ref="SDJ95:SDP95"/>
    <mergeCell ref="SDQ95:SDW95"/>
    <mergeCell ref="SDX95:SED95"/>
    <mergeCell ref="SEE95:SEK95"/>
    <mergeCell ref="SEL95:SER95"/>
    <mergeCell ref="SCA95:SCG95"/>
    <mergeCell ref="SCH95:SCN95"/>
    <mergeCell ref="SCO95:SCU95"/>
    <mergeCell ref="SCV95:SDB95"/>
    <mergeCell ref="SDC95:SDI95"/>
    <mergeCell ref="SAR95:SAX95"/>
    <mergeCell ref="SAY95:SBE95"/>
    <mergeCell ref="SBF95:SBL95"/>
    <mergeCell ref="SBM95:SBS95"/>
    <mergeCell ref="SBT95:SBZ95"/>
    <mergeCell ref="SKC95:SKI95"/>
    <mergeCell ref="SKJ95:SKP95"/>
    <mergeCell ref="SKQ95:SKW95"/>
    <mergeCell ref="SKX95:SLD95"/>
    <mergeCell ref="SLE95:SLK95"/>
    <mergeCell ref="SIT95:SIZ95"/>
    <mergeCell ref="SJA95:SJG95"/>
    <mergeCell ref="SJH95:SJN95"/>
    <mergeCell ref="SJO95:SJU95"/>
    <mergeCell ref="SJV95:SKB95"/>
    <mergeCell ref="SHK95:SHQ95"/>
    <mergeCell ref="SHR95:SHX95"/>
    <mergeCell ref="SHY95:SIE95"/>
    <mergeCell ref="SIF95:SIL95"/>
    <mergeCell ref="SIM95:SIS95"/>
    <mergeCell ref="SGB95:SGH95"/>
    <mergeCell ref="SGI95:SGO95"/>
    <mergeCell ref="SGP95:SGV95"/>
    <mergeCell ref="SGW95:SHC95"/>
    <mergeCell ref="SHD95:SHJ95"/>
    <mergeCell ref="SPM95:SPS95"/>
    <mergeCell ref="SPT95:SPZ95"/>
    <mergeCell ref="SQA95:SQG95"/>
    <mergeCell ref="SQH95:SQN95"/>
    <mergeCell ref="SQO95:SQU95"/>
    <mergeCell ref="SOD95:SOJ95"/>
    <mergeCell ref="SOK95:SOQ95"/>
    <mergeCell ref="SOR95:SOX95"/>
    <mergeCell ref="SOY95:SPE95"/>
    <mergeCell ref="SPF95:SPL95"/>
    <mergeCell ref="SMU95:SNA95"/>
    <mergeCell ref="SNB95:SNH95"/>
    <mergeCell ref="SNI95:SNO95"/>
    <mergeCell ref="SNP95:SNV95"/>
    <mergeCell ref="SNW95:SOC95"/>
    <mergeCell ref="SLL95:SLR95"/>
    <mergeCell ref="SLS95:SLY95"/>
    <mergeCell ref="SLZ95:SMF95"/>
    <mergeCell ref="SMG95:SMM95"/>
    <mergeCell ref="SMN95:SMT95"/>
    <mergeCell ref="SUW95:SVC95"/>
    <mergeCell ref="SVD95:SVJ95"/>
    <mergeCell ref="SVK95:SVQ95"/>
    <mergeCell ref="SVR95:SVX95"/>
    <mergeCell ref="SVY95:SWE95"/>
    <mergeCell ref="STN95:STT95"/>
    <mergeCell ref="STU95:SUA95"/>
    <mergeCell ref="SUB95:SUH95"/>
    <mergeCell ref="SUI95:SUO95"/>
    <mergeCell ref="SUP95:SUV95"/>
    <mergeCell ref="SSE95:SSK95"/>
    <mergeCell ref="SSL95:SSR95"/>
    <mergeCell ref="SSS95:SSY95"/>
    <mergeCell ref="SSZ95:STF95"/>
    <mergeCell ref="STG95:STM95"/>
    <mergeCell ref="SQV95:SRB95"/>
    <mergeCell ref="SRC95:SRI95"/>
    <mergeCell ref="SRJ95:SRP95"/>
    <mergeCell ref="SRQ95:SRW95"/>
    <mergeCell ref="SRX95:SSD95"/>
    <mergeCell ref="TAG95:TAM95"/>
    <mergeCell ref="TAN95:TAT95"/>
    <mergeCell ref="TAU95:TBA95"/>
    <mergeCell ref="TBB95:TBH95"/>
    <mergeCell ref="TBI95:TBO95"/>
    <mergeCell ref="SYX95:SZD95"/>
    <mergeCell ref="SZE95:SZK95"/>
    <mergeCell ref="SZL95:SZR95"/>
    <mergeCell ref="SZS95:SZY95"/>
    <mergeCell ref="SZZ95:TAF95"/>
    <mergeCell ref="SXO95:SXU95"/>
    <mergeCell ref="SXV95:SYB95"/>
    <mergeCell ref="SYC95:SYI95"/>
    <mergeCell ref="SYJ95:SYP95"/>
    <mergeCell ref="SYQ95:SYW95"/>
    <mergeCell ref="SWF95:SWL95"/>
    <mergeCell ref="SWM95:SWS95"/>
    <mergeCell ref="SWT95:SWZ95"/>
    <mergeCell ref="SXA95:SXG95"/>
    <mergeCell ref="SXH95:SXN95"/>
    <mergeCell ref="TFQ95:TFW95"/>
    <mergeCell ref="TFX95:TGD95"/>
    <mergeCell ref="TGE95:TGK95"/>
    <mergeCell ref="TGL95:TGR95"/>
    <mergeCell ref="TGS95:TGY95"/>
    <mergeCell ref="TEH95:TEN95"/>
    <mergeCell ref="TEO95:TEU95"/>
    <mergeCell ref="TEV95:TFB95"/>
    <mergeCell ref="TFC95:TFI95"/>
    <mergeCell ref="TFJ95:TFP95"/>
    <mergeCell ref="TCY95:TDE95"/>
    <mergeCell ref="TDF95:TDL95"/>
    <mergeCell ref="TDM95:TDS95"/>
    <mergeCell ref="TDT95:TDZ95"/>
    <mergeCell ref="TEA95:TEG95"/>
    <mergeCell ref="TBP95:TBV95"/>
    <mergeCell ref="TBW95:TCC95"/>
    <mergeCell ref="TCD95:TCJ95"/>
    <mergeCell ref="TCK95:TCQ95"/>
    <mergeCell ref="TCR95:TCX95"/>
    <mergeCell ref="TLA95:TLG95"/>
    <mergeCell ref="TLH95:TLN95"/>
    <mergeCell ref="TLO95:TLU95"/>
    <mergeCell ref="TLV95:TMB95"/>
    <mergeCell ref="TMC95:TMI95"/>
    <mergeCell ref="TJR95:TJX95"/>
    <mergeCell ref="TJY95:TKE95"/>
    <mergeCell ref="TKF95:TKL95"/>
    <mergeCell ref="TKM95:TKS95"/>
    <mergeCell ref="TKT95:TKZ95"/>
    <mergeCell ref="TII95:TIO95"/>
    <mergeCell ref="TIP95:TIV95"/>
    <mergeCell ref="TIW95:TJC95"/>
    <mergeCell ref="TJD95:TJJ95"/>
    <mergeCell ref="TJK95:TJQ95"/>
    <mergeCell ref="TGZ95:THF95"/>
    <mergeCell ref="THG95:THM95"/>
    <mergeCell ref="THN95:THT95"/>
    <mergeCell ref="THU95:TIA95"/>
    <mergeCell ref="TIB95:TIH95"/>
    <mergeCell ref="TQK95:TQQ95"/>
    <mergeCell ref="TQR95:TQX95"/>
    <mergeCell ref="TQY95:TRE95"/>
    <mergeCell ref="TRF95:TRL95"/>
    <mergeCell ref="TRM95:TRS95"/>
    <mergeCell ref="TPB95:TPH95"/>
    <mergeCell ref="TPI95:TPO95"/>
    <mergeCell ref="TPP95:TPV95"/>
    <mergeCell ref="TPW95:TQC95"/>
    <mergeCell ref="TQD95:TQJ95"/>
    <mergeCell ref="TNS95:TNY95"/>
    <mergeCell ref="TNZ95:TOF95"/>
    <mergeCell ref="TOG95:TOM95"/>
    <mergeCell ref="TON95:TOT95"/>
    <mergeCell ref="TOU95:TPA95"/>
    <mergeCell ref="TMJ95:TMP95"/>
    <mergeCell ref="TMQ95:TMW95"/>
    <mergeCell ref="TMX95:TND95"/>
    <mergeCell ref="TNE95:TNK95"/>
    <mergeCell ref="TNL95:TNR95"/>
    <mergeCell ref="TVU95:TWA95"/>
    <mergeCell ref="TWB95:TWH95"/>
    <mergeCell ref="TWI95:TWO95"/>
    <mergeCell ref="TWP95:TWV95"/>
    <mergeCell ref="TWW95:TXC95"/>
    <mergeCell ref="TUL95:TUR95"/>
    <mergeCell ref="TUS95:TUY95"/>
    <mergeCell ref="TUZ95:TVF95"/>
    <mergeCell ref="TVG95:TVM95"/>
    <mergeCell ref="TVN95:TVT95"/>
    <mergeCell ref="TTC95:TTI95"/>
    <mergeCell ref="TTJ95:TTP95"/>
    <mergeCell ref="TTQ95:TTW95"/>
    <mergeCell ref="TTX95:TUD95"/>
    <mergeCell ref="TUE95:TUK95"/>
    <mergeCell ref="TRT95:TRZ95"/>
    <mergeCell ref="TSA95:TSG95"/>
    <mergeCell ref="TSH95:TSN95"/>
    <mergeCell ref="TSO95:TSU95"/>
    <mergeCell ref="TSV95:TTB95"/>
    <mergeCell ref="UBE95:UBK95"/>
    <mergeCell ref="UBL95:UBR95"/>
    <mergeCell ref="UBS95:UBY95"/>
    <mergeCell ref="UBZ95:UCF95"/>
    <mergeCell ref="UCG95:UCM95"/>
    <mergeCell ref="TZV95:UAB95"/>
    <mergeCell ref="UAC95:UAI95"/>
    <mergeCell ref="UAJ95:UAP95"/>
    <mergeCell ref="UAQ95:UAW95"/>
    <mergeCell ref="UAX95:UBD95"/>
    <mergeCell ref="TYM95:TYS95"/>
    <mergeCell ref="TYT95:TYZ95"/>
    <mergeCell ref="TZA95:TZG95"/>
    <mergeCell ref="TZH95:TZN95"/>
    <mergeCell ref="TZO95:TZU95"/>
    <mergeCell ref="TXD95:TXJ95"/>
    <mergeCell ref="TXK95:TXQ95"/>
    <mergeCell ref="TXR95:TXX95"/>
    <mergeCell ref="TXY95:TYE95"/>
    <mergeCell ref="TYF95:TYL95"/>
    <mergeCell ref="UGO95:UGU95"/>
    <mergeCell ref="UGV95:UHB95"/>
    <mergeCell ref="UHC95:UHI95"/>
    <mergeCell ref="UHJ95:UHP95"/>
    <mergeCell ref="UHQ95:UHW95"/>
    <mergeCell ref="UFF95:UFL95"/>
    <mergeCell ref="UFM95:UFS95"/>
    <mergeCell ref="UFT95:UFZ95"/>
    <mergeCell ref="UGA95:UGG95"/>
    <mergeCell ref="UGH95:UGN95"/>
    <mergeCell ref="UDW95:UEC95"/>
    <mergeCell ref="UED95:UEJ95"/>
    <mergeCell ref="UEK95:UEQ95"/>
    <mergeCell ref="UER95:UEX95"/>
    <mergeCell ref="UEY95:UFE95"/>
    <mergeCell ref="UCN95:UCT95"/>
    <mergeCell ref="UCU95:UDA95"/>
    <mergeCell ref="UDB95:UDH95"/>
    <mergeCell ref="UDI95:UDO95"/>
    <mergeCell ref="UDP95:UDV95"/>
    <mergeCell ref="ULY95:UME95"/>
    <mergeCell ref="UMF95:UML95"/>
    <mergeCell ref="UMM95:UMS95"/>
    <mergeCell ref="UMT95:UMZ95"/>
    <mergeCell ref="UNA95:UNG95"/>
    <mergeCell ref="UKP95:UKV95"/>
    <mergeCell ref="UKW95:ULC95"/>
    <mergeCell ref="ULD95:ULJ95"/>
    <mergeCell ref="ULK95:ULQ95"/>
    <mergeCell ref="ULR95:ULX95"/>
    <mergeCell ref="UJG95:UJM95"/>
    <mergeCell ref="UJN95:UJT95"/>
    <mergeCell ref="UJU95:UKA95"/>
    <mergeCell ref="UKB95:UKH95"/>
    <mergeCell ref="UKI95:UKO95"/>
    <mergeCell ref="UHX95:UID95"/>
    <mergeCell ref="UIE95:UIK95"/>
    <mergeCell ref="UIL95:UIR95"/>
    <mergeCell ref="UIS95:UIY95"/>
    <mergeCell ref="UIZ95:UJF95"/>
    <mergeCell ref="URI95:URO95"/>
    <mergeCell ref="URP95:URV95"/>
    <mergeCell ref="URW95:USC95"/>
    <mergeCell ref="USD95:USJ95"/>
    <mergeCell ref="USK95:USQ95"/>
    <mergeCell ref="UPZ95:UQF95"/>
    <mergeCell ref="UQG95:UQM95"/>
    <mergeCell ref="UQN95:UQT95"/>
    <mergeCell ref="UQU95:URA95"/>
    <mergeCell ref="URB95:URH95"/>
    <mergeCell ref="UOQ95:UOW95"/>
    <mergeCell ref="UOX95:UPD95"/>
    <mergeCell ref="UPE95:UPK95"/>
    <mergeCell ref="UPL95:UPR95"/>
    <mergeCell ref="UPS95:UPY95"/>
    <mergeCell ref="UNH95:UNN95"/>
    <mergeCell ref="UNO95:UNU95"/>
    <mergeCell ref="UNV95:UOB95"/>
    <mergeCell ref="UOC95:UOI95"/>
    <mergeCell ref="UOJ95:UOP95"/>
    <mergeCell ref="UWS95:UWY95"/>
    <mergeCell ref="UWZ95:UXF95"/>
    <mergeCell ref="UXG95:UXM95"/>
    <mergeCell ref="UXN95:UXT95"/>
    <mergeCell ref="UXU95:UYA95"/>
    <mergeCell ref="UVJ95:UVP95"/>
    <mergeCell ref="UVQ95:UVW95"/>
    <mergeCell ref="UVX95:UWD95"/>
    <mergeCell ref="UWE95:UWK95"/>
    <mergeCell ref="UWL95:UWR95"/>
    <mergeCell ref="UUA95:UUG95"/>
    <mergeCell ref="UUH95:UUN95"/>
    <mergeCell ref="UUO95:UUU95"/>
    <mergeCell ref="UUV95:UVB95"/>
    <mergeCell ref="UVC95:UVI95"/>
    <mergeCell ref="USR95:USX95"/>
    <mergeCell ref="USY95:UTE95"/>
    <mergeCell ref="UTF95:UTL95"/>
    <mergeCell ref="UTM95:UTS95"/>
    <mergeCell ref="UTT95:UTZ95"/>
    <mergeCell ref="VCC95:VCI95"/>
    <mergeCell ref="VCJ95:VCP95"/>
    <mergeCell ref="VCQ95:VCW95"/>
    <mergeCell ref="VCX95:VDD95"/>
    <mergeCell ref="VDE95:VDK95"/>
    <mergeCell ref="VAT95:VAZ95"/>
    <mergeCell ref="VBA95:VBG95"/>
    <mergeCell ref="VBH95:VBN95"/>
    <mergeCell ref="VBO95:VBU95"/>
    <mergeCell ref="VBV95:VCB95"/>
    <mergeCell ref="UZK95:UZQ95"/>
    <mergeCell ref="UZR95:UZX95"/>
    <mergeCell ref="UZY95:VAE95"/>
    <mergeCell ref="VAF95:VAL95"/>
    <mergeCell ref="VAM95:VAS95"/>
    <mergeCell ref="UYB95:UYH95"/>
    <mergeCell ref="UYI95:UYO95"/>
    <mergeCell ref="UYP95:UYV95"/>
    <mergeCell ref="UYW95:UZC95"/>
    <mergeCell ref="UZD95:UZJ95"/>
    <mergeCell ref="VHM95:VHS95"/>
    <mergeCell ref="VHT95:VHZ95"/>
    <mergeCell ref="VIA95:VIG95"/>
    <mergeCell ref="VIH95:VIN95"/>
    <mergeCell ref="VIO95:VIU95"/>
    <mergeCell ref="VGD95:VGJ95"/>
    <mergeCell ref="VGK95:VGQ95"/>
    <mergeCell ref="VGR95:VGX95"/>
    <mergeCell ref="VGY95:VHE95"/>
    <mergeCell ref="VHF95:VHL95"/>
    <mergeCell ref="VEU95:VFA95"/>
    <mergeCell ref="VFB95:VFH95"/>
    <mergeCell ref="VFI95:VFO95"/>
    <mergeCell ref="VFP95:VFV95"/>
    <mergeCell ref="VFW95:VGC95"/>
    <mergeCell ref="VDL95:VDR95"/>
    <mergeCell ref="VDS95:VDY95"/>
    <mergeCell ref="VDZ95:VEF95"/>
    <mergeCell ref="VEG95:VEM95"/>
    <mergeCell ref="VEN95:VET95"/>
    <mergeCell ref="VMW95:VNC95"/>
    <mergeCell ref="VND95:VNJ95"/>
    <mergeCell ref="VNK95:VNQ95"/>
    <mergeCell ref="VNR95:VNX95"/>
    <mergeCell ref="VNY95:VOE95"/>
    <mergeCell ref="VLN95:VLT95"/>
    <mergeCell ref="VLU95:VMA95"/>
    <mergeCell ref="VMB95:VMH95"/>
    <mergeCell ref="VMI95:VMO95"/>
    <mergeCell ref="VMP95:VMV95"/>
    <mergeCell ref="VKE95:VKK95"/>
    <mergeCell ref="VKL95:VKR95"/>
    <mergeCell ref="VKS95:VKY95"/>
    <mergeCell ref="VKZ95:VLF95"/>
    <mergeCell ref="VLG95:VLM95"/>
    <mergeCell ref="VIV95:VJB95"/>
    <mergeCell ref="VJC95:VJI95"/>
    <mergeCell ref="VJJ95:VJP95"/>
    <mergeCell ref="VJQ95:VJW95"/>
    <mergeCell ref="VJX95:VKD95"/>
    <mergeCell ref="VSG95:VSM95"/>
    <mergeCell ref="VSN95:VST95"/>
    <mergeCell ref="VSU95:VTA95"/>
    <mergeCell ref="VTB95:VTH95"/>
    <mergeCell ref="VTI95:VTO95"/>
    <mergeCell ref="VQX95:VRD95"/>
    <mergeCell ref="VRE95:VRK95"/>
    <mergeCell ref="VRL95:VRR95"/>
    <mergeCell ref="VRS95:VRY95"/>
    <mergeCell ref="VRZ95:VSF95"/>
    <mergeCell ref="VPO95:VPU95"/>
    <mergeCell ref="VPV95:VQB95"/>
    <mergeCell ref="VQC95:VQI95"/>
    <mergeCell ref="VQJ95:VQP95"/>
    <mergeCell ref="VQQ95:VQW95"/>
    <mergeCell ref="VOF95:VOL95"/>
    <mergeCell ref="VOM95:VOS95"/>
    <mergeCell ref="VOT95:VOZ95"/>
    <mergeCell ref="VPA95:VPG95"/>
    <mergeCell ref="VPH95:VPN95"/>
    <mergeCell ref="VXQ95:VXW95"/>
    <mergeCell ref="VXX95:VYD95"/>
    <mergeCell ref="VYE95:VYK95"/>
    <mergeCell ref="VYL95:VYR95"/>
    <mergeCell ref="VYS95:VYY95"/>
    <mergeCell ref="VWH95:VWN95"/>
    <mergeCell ref="VWO95:VWU95"/>
    <mergeCell ref="VWV95:VXB95"/>
    <mergeCell ref="VXC95:VXI95"/>
    <mergeCell ref="VXJ95:VXP95"/>
    <mergeCell ref="VUY95:VVE95"/>
    <mergeCell ref="VVF95:VVL95"/>
    <mergeCell ref="VVM95:VVS95"/>
    <mergeCell ref="VVT95:VVZ95"/>
    <mergeCell ref="VWA95:VWG95"/>
    <mergeCell ref="VTP95:VTV95"/>
    <mergeCell ref="VTW95:VUC95"/>
    <mergeCell ref="VUD95:VUJ95"/>
    <mergeCell ref="VUK95:VUQ95"/>
    <mergeCell ref="VUR95:VUX95"/>
    <mergeCell ref="WDA95:WDG95"/>
    <mergeCell ref="WDH95:WDN95"/>
    <mergeCell ref="WDO95:WDU95"/>
    <mergeCell ref="WDV95:WEB95"/>
    <mergeCell ref="WEC95:WEI95"/>
    <mergeCell ref="WBR95:WBX95"/>
    <mergeCell ref="WBY95:WCE95"/>
    <mergeCell ref="WCF95:WCL95"/>
    <mergeCell ref="WCM95:WCS95"/>
    <mergeCell ref="WCT95:WCZ95"/>
    <mergeCell ref="WAI95:WAO95"/>
    <mergeCell ref="WAP95:WAV95"/>
    <mergeCell ref="WAW95:WBC95"/>
    <mergeCell ref="WBD95:WBJ95"/>
    <mergeCell ref="WBK95:WBQ95"/>
    <mergeCell ref="VYZ95:VZF95"/>
    <mergeCell ref="VZG95:VZM95"/>
    <mergeCell ref="VZN95:VZT95"/>
    <mergeCell ref="VZU95:WAA95"/>
    <mergeCell ref="WAB95:WAH95"/>
    <mergeCell ref="WIK95:WIQ95"/>
    <mergeCell ref="WIR95:WIX95"/>
    <mergeCell ref="WIY95:WJE95"/>
    <mergeCell ref="WJF95:WJL95"/>
    <mergeCell ref="WJM95:WJS95"/>
    <mergeCell ref="WHB95:WHH95"/>
    <mergeCell ref="WHI95:WHO95"/>
    <mergeCell ref="WHP95:WHV95"/>
    <mergeCell ref="WHW95:WIC95"/>
    <mergeCell ref="WID95:WIJ95"/>
    <mergeCell ref="WFS95:WFY95"/>
    <mergeCell ref="WFZ95:WGF95"/>
    <mergeCell ref="WGG95:WGM95"/>
    <mergeCell ref="WGN95:WGT95"/>
    <mergeCell ref="WGU95:WHA95"/>
    <mergeCell ref="WEJ95:WEP95"/>
    <mergeCell ref="WEQ95:WEW95"/>
    <mergeCell ref="WEX95:WFD95"/>
    <mergeCell ref="WFE95:WFK95"/>
    <mergeCell ref="WFL95:WFR95"/>
    <mergeCell ref="WNU95:WOA95"/>
    <mergeCell ref="WOB95:WOH95"/>
    <mergeCell ref="WOI95:WOO95"/>
    <mergeCell ref="WOP95:WOV95"/>
    <mergeCell ref="WOW95:WPC95"/>
    <mergeCell ref="WML95:WMR95"/>
    <mergeCell ref="WMS95:WMY95"/>
    <mergeCell ref="WMZ95:WNF95"/>
    <mergeCell ref="WNG95:WNM95"/>
    <mergeCell ref="WNN95:WNT95"/>
    <mergeCell ref="WLC95:WLI95"/>
    <mergeCell ref="WLJ95:WLP95"/>
    <mergeCell ref="WLQ95:WLW95"/>
    <mergeCell ref="WLX95:WMD95"/>
    <mergeCell ref="WME95:WMK95"/>
    <mergeCell ref="WJT95:WJZ95"/>
    <mergeCell ref="WKA95:WKG95"/>
    <mergeCell ref="WKH95:WKN95"/>
    <mergeCell ref="WKO95:WKU95"/>
    <mergeCell ref="WKV95:WLB95"/>
    <mergeCell ref="WTE95:WTK95"/>
    <mergeCell ref="WTL95:WTR95"/>
    <mergeCell ref="WTS95:WTY95"/>
    <mergeCell ref="WTZ95:WUF95"/>
    <mergeCell ref="WUG95:WUM95"/>
    <mergeCell ref="WRV95:WSB95"/>
    <mergeCell ref="WSC95:WSI95"/>
    <mergeCell ref="WSJ95:WSP95"/>
    <mergeCell ref="WSQ95:WSW95"/>
    <mergeCell ref="WSX95:WTD95"/>
    <mergeCell ref="WQM95:WQS95"/>
    <mergeCell ref="WQT95:WQZ95"/>
    <mergeCell ref="WRA95:WRG95"/>
    <mergeCell ref="WRH95:WRN95"/>
    <mergeCell ref="WRO95:WRU95"/>
    <mergeCell ref="WPD95:WPJ95"/>
    <mergeCell ref="WPK95:WPQ95"/>
    <mergeCell ref="WPR95:WPX95"/>
    <mergeCell ref="WPY95:WQE95"/>
    <mergeCell ref="WQF95:WQL95"/>
    <mergeCell ref="WYO95:WYU95"/>
    <mergeCell ref="WYV95:WZB95"/>
    <mergeCell ref="WZC95:WZI95"/>
    <mergeCell ref="WZJ95:WZP95"/>
    <mergeCell ref="WZQ95:WZW95"/>
    <mergeCell ref="WXF95:WXL95"/>
    <mergeCell ref="WXM95:WXS95"/>
    <mergeCell ref="WXT95:WXZ95"/>
    <mergeCell ref="WYA95:WYG95"/>
    <mergeCell ref="WYH95:WYN95"/>
    <mergeCell ref="WVW95:WWC95"/>
    <mergeCell ref="WWD95:WWJ95"/>
    <mergeCell ref="WWK95:WWQ95"/>
    <mergeCell ref="WWR95:WWX95"/>
    <mergeCell ref="WWY95:WXE95"/>
    <mergeCell ref="WUN95:WUT95"/>
    <mergeCell ref="WUU95:WVA95"/>
    <mergeCell ref="WVB95:WVH95"/>
    <mergeCell ref="WVI95:WVO95"/>
    <mergeCell ref="WVP95:WVV95"/>
    <mergeCell ref="XDY95:XEE95"/>
    <mergeCell ref="XEF95:XEL95"/>
    <mergeCell ref="XEM95:XES95"/>
    <mergeCell ref="XET95:XEZ95"/>
    <mergeCell ref="XFA95:XFD95"/>
    <mergeCell ref="XCP95:XCV95"/>
    <mergeCell ref="XCW95:XDC95"/>
    <mergeCell ref="XDD95:XDJ95"/>
    <mergeCell ref="XDK95:XDQ95"/>
    <mergeCell ref="XDR95:XDX95"/>
    <mergeCell ref="XBG95:XBM95"/>
    <mergeCell ref="XBN95:XBT95"/>
    <mergeCell ref="XBU95:XCA95"/>
    <mergeCell ref="XCB95:XCH95"/>
    <mergeCell ref="XCI95:XCO95"/>
    <mergeCell ref="WZX95:XAD95"/>
    <mergeCell ref="XAE95:XAK95"/>
    <mergeCell ref="XAL95:XAR95"/>
    <mergeCell ref="XAS95:XAY95"/>
    <mergeCell ref="XAZ95:XBF95"/>
  </mergeCells>
  <pageMargins left="0.70866141732283472" right="0.70866141732283472" top="0.78740157480314965" bottom="0.78740157480314965" header="0.31496062992125984" footer="0.31496062992125984"/>
  <pageSetup paperSize="9" scale="67" firstPageNumber="23"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17"/>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140625" style="17"/>
    <col min="3" max="3" width="58.7109375" style="1" customWidth="1"/>
    <col min="4" max="4" width="14.140625" style="3" customWidth="1"/>
    <col min="5" max="5" width="15" style="3" customWidth="1"/>
    <col min="6" max="6" width="14.140625" style="3" customWidth="1"/>
    <col min="7" max="7" width="8.28515625" style="1" customWidth="1"/>
    <col min="8" max="8" width="21" style="1" customWidth="1"/>
    <col min="9" max="11" width="9.140625" style="1"/>
    <col min="12" max="12" width="13.28515625" style="1" customWidth="1"/>
    <col min="13" max="16384" width="9.140625" style="1"/>
  </cols>
  <sheetData>
    <row r="1" spans="1:7" ht="23.25" x14ac:dyDescent="0.35">
      <c r="A1" s="56" t="s">
        <v>356</v>
      </c>
      <c r="F1" s="510" t="s">
        <v>59</v>
      </c>
      <c r="G1" s="510"/>
    </row>
    <row r="3" spans="1:7" x14ac:dyDescent="0.2">
      <c r="A3" s="25" t="s">
        <v>1</v>
      </c>
      <c r="B3" s="25" t="s">
        <v>355</v>
      </c>
    </row>
    <row r="4" spans="1:7" x14ac:dyDescent="0.2">
      <c r="B4" s="2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15" thickTop="1" x14ac:dyDescent="0.2">
      <c r="A9" s="341">
        <v>5272</v>
      </c>
      <c r="B9" s="342">
        <v>51</v>
      </c>
      <c r="C9" s="343" t="s">
        <v>8</v>
      </c>
      <c r="D9" s="344">
        <v>50</v>
      </c>
      <c r="E9" s="344">
        <v>50</v>
      </c>
      <c r="F9" s="344">
        <f>SUM(F39)</f>
        <v>30</v>
      </c>
      <c r="G9" s="7">
        <f>F9/D9*100</f>
        <v>60</v>
      </c>
    </row>
    <row r="10" spans="1:7" s="157" customFormat="1" x14ac:dyDescent="0.2">
      <c r="A10" s="154">
        <v>5273</v>
      </c>
      <c r="B10" s="155">
        <v>51</v>
      </c>
      <c r="C10" s="156" t="s">
        <v>8</v>
      </c>
      <c r="D10" s="287">
        <v>321</v>
      </c>
      <c r="E10" s="287">
        <v>546</v>
      </c>
      <c r="F10" s="287">
        <f>SUM(F42)</f>
        <v>391</v>
      </c>
      <c r="G10" s="160">
        <f>F10/D10*100</f>
        <v>121.80685358255452</v>
      </c>
    </row>
    <row r="11" spans="1:7" s="157" customFormat="1" x14ac:dyDescent="0.2">
      <c r="A11" s="154">
        <v>5273</v>
      </c>
      <c r="B11" s="155">
        <v>52</v>
      </c>
      <c r="C11" s="8" t="s">
        <v>466</v>
      </c>
      <c r="D11" s="287">
        <v>300</v>
      </c>
      <c r="E11" s="287">
        <v>300</v>
      </c>
      <c r="F11" s="287">
        <v>0</v>
      </c>
      <c r="G11" s="160">
        <f>F11/D11*100</f>
        <v>0</v>
      </c>
    </row>
    <row r="12" spans="1:7" s="157" customFormat="1" x14ac:dyDescent="0.2">
      <c r="A12" s="154">
        <v>5273</v>
      </c>
      <c r="B12" s="155">
        <v>59</v>
      </c>
      <c r="C12" s="156" t="s">
        <v>54</v>
      </c>
      <c r="D12" s="287">
        <v>6000</v>
      </c>
      <c r="E12" s="287">
        <v>3990</v>
      </c>
      <c r="F12" s="287">
        <f>SUM(F77)</f>
        <v>6000</v>
      </c>
      <c r="G12" s="160">
        <f>F12/D12*100</f>
        <v>100</v>
      </c>
    </row>
    <row r="13" spans="1:7" s="157" customFormat="1" ht="28.5" x14ac:dyDescent="0.2">
      <c r="A13" s="154">
        <v>5511</v>
      </c>
      <c r="B13" s="155">
        <v>53</v>
      </c>
      <c r="C13" s="161" t="s">
        <v>10</v>
      </c>
      <c r="D13" s="287"/>
      <c r="E13" s="287">
        <v>1305</v>
      </c>
      <c r="F13" s="287"/>
      <c r="G13" s="160"/>
    </row>
    <row r="14" spans="1:7" s="157" customFormat="1" x14ac:dyDescent="0.2">
      <c r="A14" s="154">
        <v>5511</v>
      </c>
      <c r="B14" s="155">
        <v>63</v>
      </c>
      <c r="C14" s="8" t="s">
        <v>627</v>
      </c>
      <c r="D14" s="287"/>
      <c r="E14" s="287">
        <v>130</v>
      </c>
      <c r="F14" s="287"/>
      <c r="G14" s="160"/>
    </row>
    <row r="15" spans="1:7" s="157" customFormat="1" x14ac:dyDescent="0.2">
      <c r="A15" s="154">
        <v>5512</v>
      </c>
      <c r="B15" s="155">
        <v>52</v>
      </c>
      <c r="C15" s="8" t="s">
        <v>466</v>
      </c>
      <c r="D15" s="287">
        <v>2000</v>
      </c>
      <c r="E15" s="287">
        <v>2045</v>
      </c>
      <c r="F15" s="287">
        <f>SUM(F86)</f>
        <v>2000</v>
      </c>
      <c r="G15" s="160">
        <f>F15/D15*100</f>
        <v>100</v>
      </c>
    </row>
    <row r="16" spans="1:7" s="157" customFormat="1" ht="28.5" x14ac:dyDescent="0.2">
      <c r="A16" s="154">
        <v>5512</v>
      </c>
      <c r="B16" s="155">
        <v>53</v>
      </c>
      <c r="C16" s="161" t="s">
        <v>10</v>
      </c>
      <c r="D16" s="287">
        <v>5000</v>
      </c>
      <c r="E16" s="287">
        <v>1917</v>
      </c>
      <c r="F16" s="287">
        <f>SUM(F93)</f>
        <v>5000</v>
      </c>
      <c r="G16" s="160">
        <f>F16/D16*100</f>
        <v>100</v>
      </c>
    </row>
    <row r="17" spans="1:7" x14ac:dyDescent="0.2">
      <c r="A17" s="163">
        <v>5512</v>
      </c>
      <c r="B17" s="164">
        <v>54</v>
      </c>
      <c r="C17" s="8" t="s">
        <v>11</v>
      </c>
      <c r="D17" s="207"/>
      <c r="E17" s="207">
        <v>10</v>
      </c>
      <c r="F17" s="207"/>
      <c r="G17" s="345"/>
    </row>
    <row r="18" spans="1:7" s="157" customFormat="1" x14ac:dyDescent="0.2">
      <c r="A18" s="163">
        <v>5512</v>
      </c>
      <c r="B18" s="164">
        <v>63</v>
      </c>
      <c r="C18" s="8" t="s">
        <v>627</v>
      </c>
      <c r="D18" s="207"/>
      <c r="E18" s="207">
        <v>3083</v>
      </c>
      <c r="F18" s="207">
        <f>SUM(F102)</f>
        <v>2000</v>
      </c>
      <c r="G18" s="345"/>
    </row>
    <row r="19" spans="1:7" s="157" customFormat="1" x14ac:dyDescent="0.2">
      <c r="A19" s="154">
        <v>5529</v>
      </c>
      <c r="B19" s="155">
        <v>51</v>
      </c>
      <c r="C19" s="156" t="s">
        <v>8</v>
      </c>
      <c r="D19" s="287">
        <v>20</v>
      </c>
      <c r="E19" s="287">
        <v>20</v>
      </c>
      <c r="F19" s="287">
        <f>SUM(F105)</f>
        <v>40</v>
      </c>
      <c r="G19" s="160">
        <f>F19/D19*100</f>
        <v>200</v>
      </c>
    </row>
    <row r="20" spans="1:7" s="157" customFormat="1" x14ac:dyDescent="0.2">
      <c r="A20" s="154">
        <v>5599</v>
      </c>
      <c r="B20" s="155">
        <v>52</v>
      </c>
      <c r="C20" s="8" t="s">
        <v>466</v>
      </c>
      <c r="D20" s="287"/>
      <c r="E20" s="287">
        <v>135</v>
      </c>
      <c r="F20" s="287"/>
      <c r="G20" s="160"/>
    </row>
    <row r="21" spans="1:7" s="157" customFormat="1" x14ac:dyDescent="0.2">
      <c r="A21" s="154">
        <v>5599</v>
      </c>
      <c r="B21" s="155">
        <v>63</v>
      </c>
      <c r="C21" s="8" t="s">
        <v>627</v>
      </c>
      <c r="D21" s="287"/>
      <c r="E21" s="287">
        <v>65</v>
      </c>
      <c r="F21" s="287"/>
      <c r="G21" s="160"/>
    </row>
    <row r="22" spans="1:7" x14ac:dyDescent="0.2">
      <c r="A22" s="163">
        <v>6172</v>
      </c>
      <c r="B22" s="164">
        <v>50</v>
      </c>
      <c r="C22" s="161" t="s">
        <v>7</v>
      </c>
      <c r="D22" s="337">
        <v>243650</v>
      </c>
      <c r="E22" s="337">
        <v>249009</v>
      </c>
      <c r="F22" s="337">
        <f>SUM(F110)</f>
        <v>253501</v>
      </c>
      <c r="G22" s="160">
        <f>F22/D22*100</f>
        <v>104.04309460291401</v>
      </c>
    </row>
    <row r="23" spans="1:7" x14ac:dyDescent="0.2">
      <c r="A23" s="163">
        <v>6172</v>
      </c>
      <c r="B23" s="164">
        <v>51</v>
      </c>
      <c r="C23" s="8" t="s">
        <v>8</v>
      </c>
      <c r="D23" s="337">
        <v>54003</v>
      </c>
      <c r="E23" s="337">
        <v>55683</v>
      </c>
      <c r="F23" s="337">
        <f>SUM(F143)</f>
        <v>56760</v>
      </c>
      <c r="G23" s="160">
        <f>F23/D23*100</f>
        <v>105.10527192933725</v>
      </c>
    </row>
    <row r="24" spans="1:7" s="157" customFormat="1" x14ac:dyDescent="0.2">
      <c r="A24" s="163">
        <v>6172</v>
      </c>
      <c r="B24" s="164">
        <v>52</v>
      </c>
      <c r="C24" s="8" t="s">
        <v>466</v>
      </c>
      <c r="D24" s="337"/>
      <c r="E24" s="337">
        <v>260</v>
      </c>
      <c r="F24" s="337"/>
      <c r="G24" s="160"/>
    </row>
    <row r="25" spans="1:7" ht="28.5" x14ac:dyDescent="0.2">
      <c r="A25" s="163">
        <v>6172</v>
      </c>
      <c r="B25" s="164">
        <v>53</v>
      </c>
      <c r="C25" s="161" t="s">
        <v>10</v>
      </c>
      <c r="D25" s="337">
        <v>190</v>
      </c>
      <c r="E25" s="337">
        <v>190</v>
      </c>
      <c r="F25" s="337">
        <f>SUM(F303)</f>
        <v>150</v>
      </c>
      <c r="G25" s="160">
        <f>F25/D25*100</f>
        <v>78.94736842105263</v>
      </c>
    </row>
    <row r="26" spans="1:7" x14ac:dyDescent="0.2">
      <c r="A26" s="163">
        <v>6172</v>
      </c>
      <c r="B26" s="164">
        <v>54</v>
      </c>
      <c r="C26" s="8" t="s">
        <v>11</v>
      </c>
      <c r="D26" s="93">
        <v>1000</v>
      </c>
      <c r="E26" s="93">
        <v>1000</v>
      </c>
      <c r="F26" s="93">
        <f>SUM(F310)</f>
        <v>1000</v>
      </c>
      <c r="G26" s="160">
        <f>F26/D26*100</f>
        <v>100</v>
      </c>
    </row>
    <row r="27" spans="1:7" ht="29.25" thickBot="1" x14ac:dyDescent="0.25">
      <c r="A27" s="23">
        <v>6330</v>
      </c>
      <c r="B27" s="24">
        <v>53</v>
      </c>
      <c r="C27" s="15" t="s">
        <v>10</v>
      </c>
      <c r="D27" s="99">
        <v>6493</v>
      </c>
      <c r="E27" s="99">
        <v>6493</v>
      </c>
      <c r="F27" s="99">
        <f>SUM(F315)</f>
        <v>7800</v>
      </c>
      <c r="G27" s="12">
        <f>F27/D27*100</f>
        <v>120.12937009086708</v>
      </c>
    </row>
    <row r="28" spans="1:7" s="16" customFormat="1" ht="16.5" thickTop="1" thickBot="1" x14ac:dyDescent="0.3">
      <c r="A28" s="513" t="s">
        <v>9</v>
      </c>
      <c r="B28" s="514"/>
      <c r="C28" s="515"/>
      <c r="D28" s="48">
        <f>SUM(D9:D27)</f>
        <v>319027</v>
      </c>
      <c r="E28" s="48">
        <f>SUM(E9:E27)</f>
        <v>326231</v>
      </c>
      <c r="F28" s="48">
        <f>SUM(F9:F27)</f>
        <v>334672</v>
      </c>
      <c r="G28" s="49">
        <f>F28/D28*100</f>
        <v>104.90397364486392</v>
      </c>
    </row>
    <row r="29" spans="1:7" ht="15" thickTop="1" x14ac:dyDescent="0.2"/>
    <row r="30" spans="1:7" s="398" customFormat="1" ht="14.25" customHeight="1" thickBot="1" x14ac:dyDescent="0.3">
      <c r="A30" s="62" t="s">
        <v>852</v>
      </c>
      <c r="B30" s="62"/>
      <c r="C30" s="62"/>
      <c r="D30" s="389"/>
      <c r="E30" s="389"/>
      <c r="F30" s="389"/>
      <c r="G30" s="157" t="s">
        <v>6</v>
      </c>
    </row>
    <row r="31" spans="1:7" s="388" customFormat="1" ht="41.25" customHeight="1" thickTop="1" thickBot="1" x14ac:dyDescent="0.3">
      <c r="A31" s="440"/>
      <c r="B31" s="441"/>
      <c r="C31" s="442"/>
      <c r="D31" s="42" t="s">
        <v>289</v>
      </c>
      <c r="E31" s="42" t="s">
        <v>290</v>
      </c>
      <c r="F31" s="42" t="s">
        <v>291</v>
      </c>
      <c r="G31" s="43" t="s">
        <v>5</v>
      </c>
    </row>
    <row r="32" spans="1:7" s="388" customFormat="1" ht="12" customHeight="1" thickTop="1" thickBot="1" x14ac:dyDescent="0.3">
      <c r="A32" s="517">
        <v>1</v>
      </c>
      <c r="B32" s="518"/>
      <c r="C32" s="519"/>
      <c r="D32" s="390">
        <v>2</v>
      </c>
      <c r="E32" s="390">
        <v>3</v>
      </c>
      <c r="F32" s="390">
        <v>4</v>
      </c>
      <c r="G32" s="391" t="s">
        <v>855</v>
      </c>
    </row>
    <row r="33" spans="1:15" s="388" customFormat="1" ht="17.100000000000001" customHeight="1" thickTop="1" x14ac:dyDescent="0.25">
      <c r="A33" s="438" t="s">
        <v>853</v>
      </c>
      <c r="B33" s="385"/>
      <c r="C33" s="396"/>
      <c r="D33" s="397">
        <f>SUM(D9,D10,D19,D22,D23,D25,D26,D27)</f>
        <v>305727</v>
      </c>
      <c r="E33" s="397">
        <f t="shared" ref="E33:F33" si="0">SUM(E9,E10,E19,E22,E23,E25,E26,E27)</f>
        <v>312991</v>
      </c>
      <c r="F33" s="397">
        <f t="shared" si="0"/>
        <v>319672</v>
      </c>
      <c r="G33" s="7">
        <f>F33/D33*100</f>
        <v>104.56125890091488</v>
      </c>
    </row>
    <row r="34" spans="1:15" s="388" customFormat="1" ht="17.100000000000001" customHeight="1" thickBot="1" x14ac:dyDescent="0.3">
      <c r="A34" s="439" t="s">
        <v>854</v>
      </c>
      <c r="B34" s="62"/>
      <c r="C34" s="394"/>
      <c r="D34" s="93">
        <f>SUM(D11,D12,D13,D14,D15,D16,D17,D18,D20,D21,D24)</f>
        <v>13300</v>
      </c>
      <c r="E34" s="93">
        <f t="shared" ref="E34" si="1">SUM(E11,E12,E13,E14,E15,E16,E17,E18,E20,E21,E24)</f>
        <v>13240</v>
      </c>
      <c r="F34" s="93">
        <f>SUM(F11,F12,F13,F14,F15,F16,F17,F18,F20,F21,F24)</f>
        <v>15000</v>
      </c>
      <c r="G34" s="160">
        <f>F34/D34*100</f>
        <v>112.78195488721805</v>
      </c>
    </row>
    <row r="35" spans="1:15" s="388" customFormat="1" ht="22.5" customHeight="1" thickTop="1" thickBot="1" x14ac:dyDescent="0.3">
      <c r="A35" s="440" t="s">
        <v>120</v>
      </c>
      <c r="B35" s="441"/>
      <c r="C35" s="442"/>
      <c r="D35" s="48">
        <f>SUM(D33:D34)</f>
        <v>319027</v>
      </c>
      <c r="E35" s="48">
        <f t="shared" ref="E35:F35" si="2">SUM(E33:E34)</f>
        <v>326231</v>
      </c>
      <c r="F35" s="48">
        <f t="shared" si="2"/>
        <v>334672</v>
      </c>
      <c r="G35" s="49">
        <f>F35/D35*100</f>
        <v>104.90397364486392</v>
      </c>
    </row>
    <row r="36" spans="1:15" s="157" customFormat="1" ht="15" thickTop="1" x14ac:dyDescent="0.2">
      <c r="A36" s="531"/>
      <c r="B36" s="531"/>
      <c r="C36" s="531"/>
      <c r="D36" s="531"/>
      <c r="E36" s="531"/>
      <c r="F36" s="531"/>
      <c r="G36" s="531"/>
      <c r="I36" s="375"/>
      <c r="J36" s="375"/>
      <c r="K36" s="375"/>
      <c r="L36" s="375"/>
      <c r="M36" s="375"/>
      <c r="N36" s="375"/>
      <c r="O36" s="375"/>
    </row>
    <row r="37" spans="1:15" s="157" customFormat="1" x14ac:dyDescent="0.2">
      <c r="A37" s="375"/>
      <c r="B37" s="375"/>
      <c r="C37" s="375"/>
      <c r="D37" s="375"/>
      <c r="E37" s="375"/>
      <c r="F37" s="375"/>
      <c r="G37" s="375"/>
      <c r="I37" s="375"/>
      <c r="J37" s="375"/>
      <c r="K37" s="375"/>
      <c r="L37" s="375"/>
      <c r="M37" s="375"/>
      <c r="N37" s="375"/>
      <c r="O37" s="375"/>
    </row>
    <row r="38" spans="1:15" ht="15" x14ac:dyDescent="0.25">
      <c r="A38" s="166" t="s">
        <v>13</v>
      </c>
      <c r="B38" s="162"/>
      <c r="C38" s="157"/>
      <c r="D38" s="158"/>
      <c r="E38" s="158"/>
      <c r="F38" s="158"/>
      <c r="G38" s="157"/>
    </row>
    <row r="39" spans="1:15" ht="15.75" thickBot="1" x14ac:dyDescent="0.3">
      <c r="A39" s="170" t="s">
        <v>151</v>
      </c>
      <c r="B39" s="171"/>
      <c r="C39" s="172"/>
      <c r="D39" s="173"/>
      <c r="E39" s="173"/>
      <c r="F39" s="507">
        <f>SUM(F40)</f>
        <v>30</v>
      </c>
      <c r="G39" s="507"/>
    </row>
    <row r="40" spans="1:15" ht="15.75" thickTop="1" x14ac:dyDescent="0.25">
      <c r="A40" s="175" t="s">
        <v>149</v>
      </c>
      <c r="B40" s="176"/>
      <c r="C40" s="174"/>
      <c r="D40" s="177"/>
      <c r="E40" s="177"/>
      <c r="F40" s="522">
        <v>30</v>
      </c>
      <c r="G40" s="523"/>
    </row>
    <row r="41" spans="1:15" ht="15" x14ac:dyDescent="0.25">
      <c r="A41" s="165"/>
      <c r="B41" s="162"/>
      <c r="C41" s="157"/>
      <c r="D41" s="158"/>
      <c r="E41" s="158"/>
      <c r="F41" s="168"/>
      <c r="G41" s="169"/>
    </row>
    <row r="42" spans="1:15" ht="15.75" thickBot="1" x14ac:dyDescent="0.3">
      <c r="A42" s="170" t="s">
        <v>152</v>
      </c>
      <c r="B42" s="171"/>
      <c r="C42" s="172"/>
      <c r="D42" s="173"/>
      <c r="E42" s="173"/>
      <c r="F42" s="507">
        <f>SUM(F43,F47,F51,F54,F59,F65,F71)</f>
        <v>391</v>
      </c>
      <c r="G42" s="507"/>
    </row>
    <row r="43" spans="1:15" ht="15.75" thickTop="1" x14ac:dyDescent="0.25">
      <c r="A43" s="175" t="s">
        <v>153</v>
      </c>
      <c r="B43" s="176"/>
      <c r="C43" s="174"/>
      <c r="D43" s="177"/>
      <c r="E43" s="177"/>
      <c r="F43" s="522">
        <v>5</v>
      </c>
      <c r="G43" s="523"/>
    </row>
    <row r="44" spans="1:15" x14ac:dyDescent="0.2">
      <c r="A44" s="534" t="s">
        <v>357</v>
      </c>
      <c r="B44" s="535"/>
      <c r="C44" s="535"/>
      <c r="D44" s="535"/>
      <c r="E44" s="535"/>
      <c r="F44" s="535"/>
      <c r="G44" s="535"/>
    </row>
    <row r="45" spans="1:15" x14ac:dyDescent="0.2">
      <c r="A45" s="536"/>
      <c r="B45" s="536"/>
      <c r="C45" s="536"/>
      <c r="D45" s="536"/>
      <c r="E45" s="536"/>
      <c r="F45" s="536"/>
      <c r="G45" s="536"/>
    </row>
    <row r="46" spans="1:15" ht="15" x14ac:dyDescent="0.25">
      <c r="A46" s="165"/>
      <c r="B46" s="162"/>
      <c r="C46" s="157"/>
      <c r="D46" s="158"/>
      <c r="E46" s="158"/>
      <c r="F46" s="168"/>
      <c r="G46" s="169"/>
    </row>
    <row r="47" spans="1:15" ht="15" x14ac:dyDescent="0.25">
      <c r="A47" s="175" t="s">
        <v>16</v>
      </c>
      <c r="B47" s="176"/>
      <c r="C47" s="174"/>
      <c r="D47" s="177"/>
      <c r="E47" s="177"/>
      <c r="F47" s="522">
        <v>1</v>
      </c>
      <c r="G47" s="523"/>
    </row>
    <row r="48" spans="1:15" x14ac:dyDescent="0.2">
      <c r="A48" s="534" t="s">
        <v>154</v>
      </c>
      <c r="B48" s="535"/>
      <c r="C48" s="535"/>
      <c r="D48" s="535"/>
      <c r="E48" s="535"/>
      <c r="F48" s="535"/>
      <c r="G48" s="535"/>
    </row>
    <row r="49" spans="1:7" x14ac:dyDescent="0.2">
      <c r="A49" s="535"/>
      <c r="B49" s="535"/>
      <c r="C49" s="535"/>
      <c r="D49" s="535"/>
      <c r="E49" s="535"/>
      <c r="F49" s="535"/>
      <c r="G49" s="535"/>
    </row>
    <row r="50" spans="1:7" ht="15" x14ac:dyDescent="0.25">
      <c r="A50" s="175"/>
      <c r="B50" s="176"/>
      <c r="C50" s="174"/>
      <c r="D50" s="177"/>
      <c r="E50" s="177"/>
      <c r="F50" s="179"/>
      <c r="G50" s="180"/>
    </row>
    <row r="51" spans="1:7" ht="15" x14ac:dyDescent="0.25">
      <c r="A51" s="175" t="s">
        <v>17</v>
      </c>
      <c r="B51" s="176"/>
      <c r="C51" s="174"/>
      <c r="D51" s="177"/>
      <c r="E51" s="177"/>
      <c r="F51" s="522">
        <v>5</v>
      </c>
      <c r="G51" s="523"/>
    </row>
    <row r="52" spans="1:7" ht="15" x14ac:dyDescent="0.25">
      <c r="A52" s="148" t="s">
        <v>863</v>
      </c>
      <c r="B52" s="176"/>
      <c r="D52" s="177"/>
      <c r="E52" s="177"/>
      <c r="F52" s="179"/>
      <c r="G52" s="180"/>
    </row>
    <row r="53" spans="1:7" ht="10.5" customHeight="1" x14ac:dyDescent="0.25">
      <c r="A53" s="175"/>
      <c r="B53" s="176"/>
      <c r="C53" s="174"/>
      <c r="D53" s="177"/>
      <c r="E53" s="177"/>
      <c r="F53" s="179"/>
      <c r="G53" s="180"/>
    </row>
    <row r="54" spans="1:7" ht="15" x14ac:dyDescent="0.25">
      <c r="A54" s="175" t="s">
        <v>18</v>
      </c>
      <c r="B54" s="176"/>
      <c r="C54" s="174"/>
      <c r="D54" s="177"/>
      <c r="E54" s="177"/>
      <c r="F54" s="522">
        <v>70</v>
      </c>
      <c r="G54" s="523"/>
    </row>
    <row r="55" spans="1:7" x14ac:dyDescent="0.2">
      <c r="A55" s="534" t="s">
        <v>358</v>
      </c>
      <c r="B55" s="535"/>
      <c r="C55" s="535"/>
      <c r="D55" s="535"/>
      <c r="E55" s="535"/>
      <c r="F55" s="535"/>
      <c r="G55" s="535"/>
    </row>
    <row r="56" spans="1:7" x14ac:dyDescent="0.2">
      <c r="A56" s="535"/>
      <c r="B56" s="535"/>
      <c r="C56" s="535"/>
      <c r="D56" s="535"/>
      <c r="E56" s="535"/>
      <c r="F56" s="535"/>
      <c r="G56" s="535"/>
    </row>
    <row r="57" spans="1:7" x14ac:dyDescent="0.2">
      <c r="A57" s="535"/>
      <c r="B57" s="535"/>
      <c r="C57" s="535"/>
      <c r="D57" s="535"/>
      <c r="E57" s="535"/>
      <c r="F57" s="535"/>
      <c r="G57" s="535"/>
    </row>
    <row r="58" spans="1:7" ht="10.5" customHeight="1" x14ac:dyDescent="0.25">
      <c r="A58" s="175"/>
      <c r="B58" s="176"/>
      <c r="C58" s="174"/>
      <c r="D58" s="177"/>
      <c r="E58" s="177"/>
      <c r="F58" s="179"/>
      <c r="G58" s="180"/>
    </row>
    <row r="59" spans="1:7" ht="15" x14ac:dyDescent="0.25">
      <c r="A59" s="175" t="s">
        <v>56</v>
      </c>
      <c r="B59" s="176"/>
      <c r="C59" s="174"/>
      <c r="D59" s="177"/>
      <c r="E59" s="177"/>
      <c r="F59" s="522">
        <v>10</v>
      </c>
      <c r="G59" s="523"/>
    </row>
    <row r="60" spans="1:7" x14ac:dyDescent="0.2">
      <c r="A60" s="534" t="s">
        <v>155</v>
      </c>
      <c r="B60" s="535"/>
      <c r="C60" s="535"/>
      <c r="D60" s="535"/>
      <c r="E60" s="535"/>
      <c r="F60" s="535"/>
      <c r="G60" s="535"/>
    </row>
    <row r="61" spans="1:7" x14ac:dyDescent="0.2">
      <c r="A61" s="535"/>
      <c r="B61" s="535"/>
      <c r="C61" s="535"/>
      <c r="D61" s="535"/>
      <c r="E61" s="535"/>
      <c r="F61" s="535"/>
      <c r="G61" s="535"/>
    </row>
    <row r="62" spans="1:7" x14ac:dyDescent="0.2">
      <c r="A62" s="535"/>
      <c r="B62" s="535"/>
      <c r="C62" s="535"/>
      <c r="D62" s="535"/>
      <c r="E62" s="535"/>
      <c r="F62" s="535"/>
      <c r="G62" s="535"/>
    </row>
    <row r="63" spans="1:7" x14ac:dyDescent="0.2">
      <c r="A63" s="535"/>
      <c r="B63" s="535"/>
      <c r="C63" s="535"/>
      <c r="D63" s="535"/>
      <c r="E63" s="535"/>
      <c r="F63" s="535"/>
      <c r="G63" s="535"/>
    </row>
    <row r="64" spans="1:7" ht="12.75" customHeight="1" x14ac:dyDescent="0.25">
      <c r="A64" s="175"/>
      <c r="B64" s="176"/>
      <c r="C64" s="174"/>
      <c r="D64" s="177"/>
      <c r="E64" s="177"/>
      <c r="F64" s="179"/>
      <c r="G64" s="180"/>
    </row>
    <row r="65" spans="1:8" ht="15" x14ac:dyDescent="0.25">
      <c r="A65" s="175" t="s">
        <v>21</v>
      </c>
      <c r="B65" s="176"/>
      <c r="C65" s="174"/>
      <c r="D65" s="177"/>
      <c r="E65" s="177"/>
      <c r="F65" s="522">
        <v>150</v>
      </c>
      <c r="G65" s="523"/>
    </row>
    <row r="66" spans="1:8" x14ac:dyDescent="0.2">
      <c r="A66" s="534" t="s">
        <v>156</v>
      </c>
      <c r="B66" s="535"/>
      <c r="C66" s="535"/>
      <c r="D66" s="535"/>
      <c r="E66" s="535"/>
      <c r="F66" s="535"/>
      <c r="G66" s="535"/>
    </row>
    <row r="67" spans="1:8" x14ac:dyDescent="0.2">
      <c r="A67" s="535"/>
      <c r="B67" s="535"/>
      <c r="C67" s="535"/>
      <c r="D67" s="535"/>
      <c r="E67" s="535"/>
      <c r="F67" s="535"/>
      <c r="G67" s="535"/>
    </row>
    <row r="68" spans="1:8" x14ac:dyDescent="0.2">
      <c r="A68" s="535"/>
      <c r="B68" s="535"/>
      <c r="C68" s="535"/>
      <c r="D68" s="535"/>
      <c r="E68" s="535"/>
      <c r="F68" s="535"/>
      <c r="G68" s="535"/>
    </row>
    <row r="69" spans="1:8" x14ac:dyDescent="0.2">
      <c r="A69" s="535"/>
      <c r="B69" s="535"/>
      <c r="C69" s="535"/>
      <c r="D69" s="535"/>
      <c r="E69" s="535"/>
      <c r="F69" s="535"/>
      <c r="G69" s="535"/>
    </row>
    <row r="70" spans="1:8" ht="15" x14ac:dyDescent="0.25">
      <c r="A70" s="149"/>
      <c r="B70" s="178"/>
      <c r="C70" s="178"/>
      <c r="D70" s="178"/>
      <c r="E70" s="178"/>
      <c r="F70" s="178"/>
      <c r="G70" s="178"/>
    </row>
    <row r="71" spans="1:8" ht="15" x14ac:dyDescent="0.25">
      <c r="A71" s="175" t="s">
        <v>46</v>
      </c>
      <c r="B71" s="181"/>
      <c r="C71" s="181"/>
      <c r="D71" s="181"/>
      <c r="E71" s="181"/>
      <c r="F71" s="522">
        <v>150</v>
      </c>
      <c r="G71" s="523"/>
    </row>
    <row r="72" spans="1:8" x14ac:dyDescent="0.2">
      <c r="A72" s="534" t="s">
        <v>157</v>
      </c>
      <c r="B72" s="535"/>
      <c r="C72" s="535"/>
      <c r="D72" s="535"/>
      <c r="E72" s="535"/>
      <c r="F72" s="535"/>
      <c r="G72" s="535"/>
    </row>
    <row r="73" spans="1:8" x14ac:dyDescent="0.2">
      <c r="A73" s="535"/>
      <c r="B73" s="535"/>
      <c r="C73" s="535"/>
      <c r="D73" s="535"/>
      <c r="E73" s="535"/>
      <c r="F73" s="535"/>
      <c r="G73" s="535"/>
    </row>
    <row r="74" spans="1:8" x14ac:dyDescent="0.2">
      <c r="A74" s="535"/>
      <c r="B74" s="535"/>
      <c r="C74" s="535"/>
      <c r="D74" s="535"/>
      <c r="E74" s="535"/>
      <c r="F74" s="535"/>
      <c r="G74" s="535"/>
    </row>
    <row r="75" spans="1:8" x14ac:dyDescent="0.2">
      <c r="A75" s="535"/>
      <c r="B75" s="535"/>
      <c r="C75" s="535"/>
      <c r="D75" s="535"/>
      <c r="E75" s="535"/>
      <c r="F75" s="535"/>
      <c r="G75" s="535"/>
    </row>
    <row r="76" spans="1:8" s="157" customFormat="1" ht="15" x14ac:dyDescent="0.25">
      <c r="A76" s="411"/>
      <c r="B76" s="411"/>
      <c r="C76" s="411"/>
      <c r="D76" s="411"/>
      <c r="E76" s="411"/>
      <c r="F76" s="411"/>
      <c r="G76" s="411"/>
    </row>
    <row r="77" spans="1:8" s="157" customFormat="1" ht="17.25" customHeight="1" thickBot="1" x14ac:dyDescent="0.3">
      <c r="A77" s="170" t="s">
        <v>591</v>
      </c>
      <c r="B77" s="171"/>
      <c r="C77" s="172"/>
      <c r="D77" s="173"/>
      <c r="E77" s="173"/>
      <c r="F77" s="507">
        <f>SUM(F78)</f>
        <v>6000</v>
      </c>
      <c r="G77" s="507"/>
      <c r="H77" s="50"/>
    </row>
    <row r="78" spans="1:8" s="157" customFormat="1" ht="15" customHeight="1" thickTop="1" x14ac:dyDescent="0.25">
      <c r="A78" s="533" t="s">
        <v>57</v>
      </c>
      <c r="B78" s="533"/>
      <c r="C78" s="533"/>
      <c r="D78" s="533"/>
      <c r="E78" s="533"/>
      <c r="F78" s="522">
        <v>6000</v>
      </c>
      <c r="G78" s="523"/>
    </row>
    <row r="79" spans="1:8" s="157" customFormat="1" ht="15" customHeight="1" x14ac:dyDescent="0.2">
      <c r="A79" s="541" t="s">
        <v>977</v>
      </c>
      <c r="B79" s="541"/>
      <c r="C79" s="541"/>
      <c r="D79" s="541"/>
      <c r="E79" s="541"/>
      <c r="F79" s="541"/>
      <c r="G79" s="541"/>
    </row>
    <row r="80" spans="1:8" s="157" customFormat="1" ht="14.25" customHeight="1" x14ac:dyDescent="0.2">
      <c r="A80" s="534" t="s">
        <v>592</v>
      </c>
      <c r="B80" s="534"/>
      <c r="C80" s="534"/>
      <c r="D80" s="534"/>
      <c r="E80" s="534"/>
      <c r="F80" s="534"/>
      <c r="G80" s="534"/>
    </row>
    <row r="81" spans="1:8" s="157" customFormat="1" ht="14.25" customHeight="1" x14ac:dyDescent="0.2">
      <c r="A81" s="534"/>
      <c r="B81" s="534"/>
      <c r="C81" s="534"/>
      <c r="D81" s="534"/>
      <c r="E81" s="534"/>
      <c r="F81" s="534"/>
      <c r="G81" s="534"/>
    </row>
    <row r="82" spans="1:8" s="157" customFormat="1" ht="14.25" customHeight="1" x14ac:dyDescent="0.2">
      <c r="A82" s="534"/>
      <c r="B82" s="534"/>
      <c r="C82" s="534"/>
      <c r="D82" s="534"/>
      <c r="E82" s="534"/>
      <c r="F82" s="534"/>
      <c r="G82" s="534"/>
    </row>
    <row r="83" spans="1:8" s="157" customFormat="1" ht="15" customHeight="1" x14ac:dyDescent="0.2">
      <c r="A83" s="534"/>
      <c r="B83" s="534"/>
      <c r="C83" s="534"/>
      <c r="D83" s="534"/>
      <c r="E83" s="534"/>
      <c r="F83" s="534"/>
      <c r="G83" s="534"/>
    </row>
    <row r="84" spans="1:8" s="157" customFormat="1" ht="15" customHeight="1" x14ac:dyDescent="0.2">
      <c r="A84" s="534"/>
      <c r="B84" s="534"/>
      <c r="C84" s="534"/>
      <c r="D84" s="534"/>
      <c r="E84" s="534"/>
      <c r="F84" s="534"/>
      <c r="G84" s="534"/>
    </row>
    <row r="85" spans="1:8" s="157" customFormat="1" ht="15" x14ac:dyDescent="0.25">
      <c r="A85" s="310"/>
      <c r="B85" s="311"/>
      <c r="C85" s="311"/>
      <c r="D85" s="311"/>
      <c r="E85" s="311"/>
      <c r="F85" s="311"/>
      <c r="G85" s="311"/>
    </row>
    <row r="86" spans="1:8" s="157" customFormat="1" ht="17.25" customHeight="1" thickBot="1" x14ac:dyDescent="0.3">
      <c r="A86" s="170" t="s">
        <v>595</v>
      </c>
      <c r="B86" s="171"/>
      <c r="C86" s="172"/>
      <c r="D86" s="173"/>
      <c r="E86" s="173"/>
      <c r="F86" s="507">
        <f>SUM(F88)</f>
        <v>2000</v>
      </c>
      <c r="G86" s="507"/>
      <c r="H86" s="50"/>
    </row>
    <row r="87" spans="1:8" s="174" customFormat="1" ht="17.25" customHeight="1" thickTop="1" x14ac:dyDescent="0.25">
      <c r="A87" s="412" t="s">
        <v>906</v>
      </c>
      <c r="B87" s="63"/>
      <c r="C87" s="64"/>
      <c r="D87" s="65"/>
      <c r="E87" s="65"/>
      <c r="F87" s="269"/>
      <c r="G87" s="269"/>
      <c r="H87" s="270"/>
    </row>
    <row r="88" spans="1:8" s="157" customFormat="1" ht="15" x14ac:dyDescent="0.25">
      <c r="A88" s="165" t="s">
        <v>596</v>
      </c>
      <c r="B88" s="162"/>
      <c r="D88" s="158"/>
      <c r="E88" s="158"/>
      <c r="F88" s="498">
        <v>2000</v>
      </c>
      <c r="G88" s="499"/>
    </row>
    <row r="89" spans="1:8" s="157" customFormat="1" ht="14.25" customHeight="1" x14ac:dyDescent="0.2">
      <c r="A89" s="534" t="s">
        <v>912</v>
      </c>
      <c r="B89" s="534"/>
      <c r="C89" s="534"/>
      <c r="D89" s="534"/>
      <c r="E89" s="534"/>
      <c r="F89" s="534"/>
      <c r="G89" s="534"/>
    </row>
    <row r="90" spans="1:8" s="157" customFormat="1" ht="14.25" customHeight="1" x14ac:dyDescent="0.2">
      <c r="A90" s="534"/>
      <c r="B90" s="534"/>
      <c r="C90" s="534"/>
      <c r="D90" s="534"/>
      <c r="E90" s="534"/>
      <c r="F90" s="534"/>
      <c r="G90" s="534"/>
    </row>
    <row r="91" spans="1:8" s="157" customFormat="1" ht="15" customHeight="1" x14ac:dyDescent="0.2">
      <c r="A91" s="534"/>
      <c r="B91" s="534"/>
      <c r="C91" s="534"/>
      <c r="D91" s="534"/>
      <c r="E91" s="534"/>
      <c r="F91" s="534"/>
      <c r="G91" s="534"/>
    </row>
    <row r="92" spans="1:8" s="157" customFormat="1" ht="15" x14ac:dyDescent="0.25">
      <c r="A92" s="376"/>
      <c r="B92" s="377"/>
      <c r="C92" s="377"/>
      <c r="D92" s="377"/>
      <c r="E92" s="377"/>
      <c r="F92" s="377"/>
      <c r="G92" s="377"/>
    </row>
    <row r="93" spans="1:8" s="157" customFormat="1" ht="31.5" customHeight="1" thickBot="1" x14ac:dyDescent="0.3">
      <c r="A93" s="520" t="s">
        <v>593</v>
      </c>
      <c r="B93" s="521"/>
      <c r="C93" s="521"/>
      <c r="D93" s="521"/>
      <c r="E93" s="521"/>
      <c r="F93" s="507">
        <f>SUM(F95)</f>
        <v>5000</v>
      </c>
      <c r="G93" s="507"/>
      <c r="H93" s="50"/>
    </row>
    <row r="94" spans="1:8" s="174" customFormat="1" ht="15.75" customHeight="1" thickTop="1" x14ac:dyDescent="0.2">
      <c r="A94" s="540" t="s">
        <v>907</v>
      </c>
      <c r="B94" s="540"/>
      <c r="C94" s="540"/>
      <c r="D94" s="540"/>
      <c r="E94" s="540"/>
      <c r="F94" s="540"/>
      <c r="G94" s="540"/>
      <c r="H94" s="270"/>
    </row>
    <row r="95" spans="1:8" s="157" customFormat="1" ht="15.75" customHeight="1" x14ac:dyDescent="0.25">
      <c r="A95" s="165" t="s">
        <v>508</v>
      </c>
      <c r="B95" s="162"/>
      <c r="D95" s="158"/>
      <c r="E95" s="158"/>
      <c r="F95" s="498">
        <v>5000</v>
      </c>
      <c r="G95" s="499"/>
    </row>
    <row r="96" spans="1:8" s="157" customFormat="1" x14ac:dyDescent="0.2">
      <c r="A96" s="495" t="s">
        <v>594</v>
      </c>
      <c r="B96" s="496"/>
      <c r="C96" s="496"/>
      <c r="D96" s="496"/>
      <c r="E96" s="496"/>
      <c r="F96" s="496"/>
      <c r="G96" s="496"/>
    </row>
    <row r="97" spans="1:8" s="157" customFormat="1" x14ac:dyDescent="0.2">
      <c r="A97" s="496"/>
      <c r="B97" s="496"/>
      <c r="C97" s="496"/>
      <c r="D97" s="496"/>
      <c r="E97" s="496"/>
      <c r="F97" s="496"/>
      <c r="G97" s="496"/>
    </row>
    <row r="98" spans="1:8" s="157" customFormat="1" x14ac:dyDescent="0.2">
      <c r="A98" s="496"/>
      <c r="B98" s="496"/>
      <c r="C98" s="496"/>
      <c r="D98" s="496"/>
      <c r="E98" s="496"/>
      <c r="F98" s="496"/>
      <c r="G98" s="496"/>
    </row>
    <row r="99" spans="1:8" s="157" customFormat="1" x14ac:dyDescent="0.2">
      <c r="A99" s="496"/>
      <c r="B99" s="496"/>
      <c r="C99" s="496"/>
      <c r="D99" s="496"/>
      <c r="E99" s="496"/>
      <c r="F99" s="496"/>
      <c r="G99" s="496"/>
    </row>
    <row r="100" spans="1:8" s="157" customFormat="1" x14ac:dyDescent="0.2">
      <c r="A100" s="496"/>
      <c r="B100" s="496"/>
      <c r="C100" s="496"/>
      <c r="D100" s="496"/>
      <c r="E100" s="496"/>
      <c r="F100" s="496"/>
      <c r="G100" s="496"/>
    </row>
    <row r="101" spans="1:8" s="157" customFormat="1" ht="15" x14ac:dyDescent="0.25">
      <c r="A101" s="165"/>
      <c r="B101" s="162"/>
      <c r="D101" s="158"/>
      <c r="E101" s="158"/>
      <c r="F101" s="225"/>
      <c r="G101" s="226"/>
    </row>
    <row r="102" spans="1:8" s="157" customFormat="1" ht="15.75" customHeight="1" thickBot="1" x14ac:dyDescent="0.3">
      <c r="A102" s="520" t="s">
        <v>986</v>
      </c>
      <c r="B102" s="521"/>
      <c r="C102" s="521"/>
      <c r="D102" s="521"/>
      <c r="E102" s="521"/>
      <c r="F102" s="507">
        <v>2000</v>
      </c>
      <c r="G102" s="507"/>
      <c r="H102" s="50"/>
    </row>
    <row r="103" spans="1:8" s="157" customFormat="1" ht="15.75" customHeight="1" thickTop="1" x14ac:dyDescent="0.2">
      <c r="A103" s="531" t="s">
        <v>987</v>
      </c>
      <c r="B103" s="531"/>
      <c r="C103" s="531"/>
      <c r="D103" s="531"/>
      <c r="E103" s="531"/>
      <c r="F103" s="531"/>
      <c r="G103" s="531"/>
    </row>
    <row r="104" spans="1:8" s="157" customFormat="1" ht="15" x14ac:dyDescent="0.25">
      <c r="A104" s="333"/>
      <c r="B104" s="162"/>
      <c r="D104" s="158"/>
      <c r="E104" s="158"/>
      <c r="F104" s="466"/>
      <c r="G104" s="467"/>
    </row>
    <row r="105" spans="1:8" ht="15.75" thickBot="1" x14ac:dyDescent="0.3">
      <c r="A105" s="170" t="s">
        <v>158</v>
      </c>
      <c r="B105" s="171"/>
      <c r="C105" s="172"/>
      <c r="D105" s="173"/>
      <c r="E105" s="173"/>
      <c r="F105" s="507">
        <f>SUM(F106)</f>
        <v>40</v>
      </c>
      <c r="G105" s="507"/>
    </row>
    <row r="106" spans="1:8" ht="15.75" thickTop="1" x14ac:dyDescent="0.25">
      <c r="A106" s="150" t="s">
        <v>21</v>
      </c>
      <c r="B106" s="151"/>
      <c r="C106" s="152"/>
      <c r="D106" s="153"/>
      <c r="E106" s="153"/>
      <c r="F106" s="537">
        <v>40</v>
      </c>
      <c r="G106" s="538"/>
    </row>
    <row r="107" spans="1:8" x14ac:dyDescent="0.2">
      <c r="A107" s="539" t="s">
        <v>159</v>
      </c>
      <c r="B107" s="539"/>
      <c r="C107" s="539"/>
      <c r="D107" s="539"/>
      <c r="E107" s="539"/>
      <c r="F107" s="539"/>
      <c r="G107" s="539"/>
    </row>
    <row r="108" spans="1:8" x14ac:dyDescent="0.2">
      <c r="A108" s="539"/>
      <c r="B108" s="539"/>
      <c r="C108" s="539"/>
      <c r="D108" s="539"/>
      <c r="E108" s="539"/>
      <c r="F108" s="539"/>
      <c r="G108" s="539"/>
    </row>
    <row r="109" spans="1:8" ht="15" x14ac:dyDescent="0.25">
      <c r="A109" s="165"/>
      <c r="B109" s="162"/>
      <c r="C109" s="157"/>
      <c r="D109" s="158"/>
      <c r="E109" s="158"/>
      <c r="F109" s="168"/>
      <c r="G109" s="169"/>
    </row>
    <row r="110" spans="1:8" ht="17.25" customHeight="1" thickBot="1" x14ac:dyDescent="0.3">
      <c r="A110" s="170" t="s">
        <v>61</v>
      </c>
      <c r="B110" s="171"/>
      <c r="C110" s="172"/>
      <c r="D110" s="173"/>
      <c r="E110" s="173"/>
      <c r="F110" s="507">
        <f>SUM(F111,F116,F122,F124,F129,F134,P140,F139)</f>
        <v>253501</v>
      </c>
      <c r="G110" s="507"/>
      <c r="H110" s="50"/>
    </row>
    <row r="111" spans="1:8" ht="15.75" thickTop="1" x14ac:dyDescent="0.25">
      <c r="A111" s="26" t="s">
        <v>62</v>
      </c>
      <c r="F111" s="498">
        <f>182320+4000+1000</f>
        <v>187320</v>
      </c>
      <c r="G111" s="499"/>
    </row>
    <row r="112" spans="1:8" ht="16.5" customHeight="1" x14ac:dyDescent="0.2">
      <c r="A112" s="532" t="s">
        <v>908</v>
      </c>
      <c r="B112" s="532"/>
      <c r="C112" s="532"/>
      <c r="D112" s="532"/>
      <c r="E112" s="532"/>
      <c r="F112" s="532"/>
      <c r="G112" s="532"/>
    </row>
    <row r="113" spans="1:7" ht="24.75" customHeight="1" x14ac:dyDescent="0.2">
      <c r="A113" s="532"/>
      <c r="B113" s="532"/>
      <c r="C113" s="532"/>
      <c r="D113" s="532"/>
      <c r="E113" s="532"/>
      <c r="F113" s="532"/>
      <c r="G113" s="532"/>
    </row>
    <row r="114" spans="1:7" s="157" customFormat="1" ht="15" customHeight="1" x14ac:dyDescent="0.2">
      <c r="A114" s="532"/>
      <c r="B114" s="532"/>
      <c r="C114" s="532"/>
      <c r="D114" s="532"/>
      <c r="E114" s="532"/>
      <c r="F114" s="532"/>
      <c r="G114" s="532"/>
    </row>
    <row r="115" spans="1:7" s="157" customFormat="1" ht="15" x14ac:dyDescent="0.25">
      <c r="A115" s="165"/>
      <c r="B115" s="162"/>
      <c r="D115" s="158"/>
      <c r="E115" s="158"/>
      <c r="F115" s="158"/>
    </row>
    <row r="116" spans="1:7" ht="15" x14ac:dyDescent="0.25">
      <c r="A116" s="26" t="s">
        <v>32</v>
      </c>
      <c r="F116" s="498">
        <v>1500</v>
      </c>
      <c r="G116" s="499"/>
    </row>
    <row r="117" spans="1:7" x14ac:dyDescent="0.2">
      <c r="A117" s="495" t="s">
        <v>63</v>
      </c>
      <c r="B117" s="496"/>
      <c r="C117" s="496"/>
      <c r="D117" s="496"/>
      <c r="E117" s="496"/>
      <c r="F117" s="496"/>
      <c r="G117" s="496"/>
    </row>
    <row r="118" spans="1:7" x14ac:dyDescent="0.2">
      <c r="A118" s="496"/>
      <c r="B118" s="496"/>
      <c r="C118" s="496"/>
      <c r="D118" s="496"/>
      <c r="E118" s="496"/>
      <c r="F118" s="496"/>
      <c r="G118" s="496"/>
    </row>
    <row r="119" spans="1:7" x14ac:dyDescent="0.2">
      <c r="A119" s="496"/>
      <c r="B119" s="496"/>
      <c r="C119" s="496"/>
      <c r="D119" s="496"/>
      <c r="E119" s="496"/>
      <c r="F119" s="496"/>
      <c r="G119" s="496"/>
    </row>
    <row r="120" spans="1:7" ht="13.5" customHeight="1" x14ac:dyDescent="0.2">
      <c r="A120" s="497"/>
      <c r="B120" s="497"/>
      <c r="C120" s="497"/>
      <c r="D120" s="497"/>
      <c r="E120" s="497"/>
      <c r="F120" s="497"/>
      <c r="G120" s="497"/>
    </row>
    <row r="121" spans="1:7" ht="15" x14ac:dyDescent="0.25">
      <c r="A121" s="26"/>
    </row>
    <row r="122" spans="1:7" ht="15" x14ac:dyDescent="0.25">
      <c r="A122" s="26" t="s">
        <v>64</v>
      </c>
      <c r="F122" s="498">
        <v>100</v>
      </c>
      <c r="G122" s="499"/>
    </row>
    <row r="123" spans="1:7" ht="15" x14ac:dyDescent="0.25">
      <c r="A123" s="26"/>
    </row>
    <row r="124" spans="1:7" ht="15" x14ac:dyDescent="0.25">
      <c r="A124" s="26" t="s">
        <v>34</v>
      </c>
      <c r="F124" s="498">
        <f>45600+1000+250</f>
        <v>46850</v>
      </c>
      <c r="G124" s="499"/>
    </row>
    <row r="125" spans="1:7" ht="14.25" customHeight="1" x14ac:dyDescent="0.2">
      <c r="A125" s="495" t="s">
        <v>909</v>
      </c>
      <c r="B125" s="495"/>
      <c r="C125" s="495"/>
      <c r="D125" s="495"/>
      <c r="E125" s="495"/>
      <c r="F125" s="495"/>
      <c r="G125" s="495"/>
    </row>
    <row r="126" spans="1:7" ht="14.25" customHeight="1" x14ac:dyDescent="0.2">
      <c r="A126" s="495"/>
      <c r="B126" s="495"/>
      <c r="C126" s="495"/>
      <c r="D126" s="495"/>
      <c r="E126" s="495"/>
      <c r="F126" s="495"/>
      <c r="G126" s="495"/>
    </row>
    <row r="127" spans="1:7" s="157" customFormat="1" ht="15" customHeight="1" x14ac:dyDescent="0.2">
      <c r="A127" s="495"/>
      <c r="B127" s="495"/>
      <c r="C127" s="495"/>
      <c r="D127" s="495"/>
      <c r="E127" s="495"/>
      <c r="F127" s="495"/>
      <c r="G127" s="495"/>
    </row>
    <row r="128" spans="1:7" ht="15" x14ac:dyDescent="0.25">
      <c r="A128" s="26"/>
    </row>
    <row r="129" spans="1:8" ht="15" x14ac:dyDescent="0.25">
      <c r="A129" s="26" t="s">
        <v>65</v>
      </c>
      <c r="F129" s="498">
        <f>16410+360+90</f>
        <v>16860</v>
      </c>
      <c r="G129" s="499"/>
    </row>
    <row r="130" spans="1:8" ht="14.25" customHeight="1" x14ac:dyDescent="0.2">
      <c r="A130" s="495" t="s">
        <v>910</v>
      </c>
      <c r="B130" s="495"/>
      <c r="C130" s="495"/>
      <c r="D130" s="495"/>
      <c r="E130" s="495"/>
      <c r="F130" s="495"/>
      <c r="G130" s="495"/>
    </row>
    <row r="131" spans="1:8" ht="14.25" customHeight="1" x14ac:dyDescent="0.2">
      <c r="A131" s="495"/>
      <c r="B131" s="495"/>
      <c r="C131" s="495"/>
      <c r="D131" s="495"/>
      <c r="E131" s="495"/>
      <c r="F131" s="495"/>
      <c r="G131" s="495"/>
    </row>
    <row r="132" spans="1:8" s="157" customFormat="1" ht="15" customHeight="1" x14ac:dyDescent="0.2">
      <c r="A132" s="495"/>
      <c r="B132" s="495"/>
      <c r="C132" s="495"/>
      <c r="D132" s="495"/>
      <c r="E132" s="495"/>
      <c r="F132" s="495"/>
      <c r="G132" s="495"/>
    </row>
    <row r="133" spans="1:8" ht="15" x14ac:dyDescent="0.25">
      <c r="A133" s="26"/>
    </row>
    <row r="134" spans="1:8" ht="15" x14ac:dyDescent="0.25">
      <c r="A134" s="26" t="s">
        <v>66</v>
      </c>
      <c r="F134" s="498">
        <f>800+17+4</f>
        <v>821</v>
      </c>
      <c r="G134" s="499"/>
    </row>
    <row r="135" spans="1:8" x14ac:dyDescent="0.2">
      <c r="A135" s="495" t="s">
        <v>911</v>
      </c>
      <c r="B135" s="496"/>
      <c r="C135" s="496"/>
      <c r="D135" s="496"/>
      <c r="E135" s="496"/>
      <c r="F135" s="496"/>
      <c r="G135" s="496"/>
    </row>
    <row r="136" spans="1:8" x14ac:dyDescent="0.2">
      <c r="A136" s="496"/>
      <c r="B136" s="496"/>
      <c r="C136" s="496"/>
      <c r="D136" s="496"/>
      <c r="E136" s="496"/>
      <c r="F136" s="496"/>
      <c r="G136" s="496"/>
    </row>
    <row r="137" spans="1:8" x14ac:dyDescent="0.2">
      <c r="A137" s="496"/>
      <c r="B137" s="496"/>
      <c r="C137" s="496"/>
      <c r="D137" s="496"/>
      <c r="E137" s="496"/>
      <c r="F137" s="496"/>
      <c r="G137" s="496"/>
    </row>
    <row r="138" spans="1:8" ht="15" x14ac:dyDescent="0.25">
      <c r="A138" s="26"/>
    </row>
    <row r="139" spans="1:8" ht="15" x14ac:dyDescent="0.25">
      <c r="A139" s="26" t="s">
        <v>35</v>
      </c>
      <c r="F139" s="498">
        <v>50</v>
      </c>
      <c r="G139" s="499"/>
    </row>
    <row r="140" spans="1:8" ht="15" x14ac:dyDescent="0.25">
      <c r="A140" s="26"/>
    </row>
    <row r="141" spans="1:8" s="157" customFormat="1" ht="15" x14ac:dyDescent="0.25">
      <c r="A141" s="333"/>
      <c r="B141" s="162"/>
      <c r="D141" s="158"/>
      <c r="E141" s="158"/>
      <c r="F141" s="158"/>
    </row>
    <row r="142" spans="1:8" s="157" customFormat="1" ht="15" x14ac:dyDescent="0.25">
      <c r="A142" s="333"/>
      <c r="B142" s="162"/>
      <c r="D142" s="158"/>
      <c r="E142" s="158"/>
      <c r="F142" s="158"/>
    </row>
    <row r="143" spans="1:8" ht="15.75" thickBot="1" x14ac:dyDescent="0.3">
      <c r="A143" s="35" t="s">
        <v>58</v>
      </c>
      <c r="B143" s="36"/>
      <c r="C143" s="37"/>
      <c r="D143" s="38"/>
      <c r="E143" s="38"/>
      <c r="F143" s="507">
        <f>SUM(F144,F148,F151,F155,F159,F166,F172,F178,F181,F189,F192,F196,F199,F202,F212,F215,F224,F228,F234,F237,F269,F289,F294,F297,F300)</f>
        <v>56760</v>
      </c>
      <c r="G143" s="507"/>
      <c r="H143" s="50"/>
    </row>
    <row r="144" spans="1:8" ht="15.75" thickTop="1" x14ac:dyDescent="0.25">
      <c r="A144" s="26" t="s">
        <v>122</v>
      </c>
      <c r="F144" s="498">
        <v>40</v>
      </c>
      <c r="G144" s="499"/>
    </row>
    <row r="145" spans="1:7" x14ac:dyDescent="0.2">
      <c r="A145" s="495" t="s">
        <v>123</v>
      </c>
      <c r="B145" s="496"/>
      <c r="C145" s="496"/>
      <c r="D145" s="496"/>
      <c r="E145" s="496"/>
      <c r="F145" s="496"/>
      <c r="G145" s="496"/>
    </row>
    <row r="146" spans="1:7" x14ac:dyDescent="0.2">
      <c r="A146" s="496"/>
      <c r="B146" s="496"/>
      <c r="C146" s="496"/>
      <c r="D146" s="496"/>
      <c r="E146" s="496"/>
      <c r="F146" s="496"/>
      <c r="G146" s="496"/>
    </row>
    <row r="147" spans="1:7" s="157" customFormat="1" ht="15" x14ac:dyDescent="0.25">
      <c r="A147" s="167"/>
      <c r="B147" s="167"/>
      <c r="C147" s="167"/>
      <c r="D147" s="167"/>
      <c r="E147" s="167"/>
      <c r="F147" s="167"/>
      <c r="G147" s="167"/>
    </row>
    <row r="148" spans="1:7" s="157" customFormat="1" ht="15" x14ac:dyDescent="0.25">
      <c r="A148" s="165" t="s">
        <v>147</v>
      </c>
      <c r="B148" s="167"/>
      <c r="C148" s="167"/>
      <c r="D148" s="167"/>
      <c r="E148" s="167"/>
      <c r="F148" s="498">
        <v>20</v>
      </c>
      <c r="G148" s="499"/>
    </row>
    <row r="149" spans="1:7" s="157" customFormat="1" ht="14.25" customHeight="1" x14ac:dyDescent="0.2">
      <c r="A149" s="542" t="s">
        <v>148</v>
      </c>
      <c r="B149" s="542"/>
      <c r="C149" s="542"/>
      <c r="D149" s="542"/>
      <c r="E149" s="542"/>
      <c r="F149" s="542"/>
      <c r="G149" s="542"/>
    </row>
    <row r="150" spans="1:7" ht="15" x14ac:dyDescent="0.25">
      <c r="A150" s="26"/>
    </row>
    <row r="151" spans="1:7" ht="15" x14ac:dyDescent="0.25">
      <c r="A151" s="26" t="s">
        <v>16</v>
      </c>
      <c r="F151" s="498">
        <f>SUM(F152:G153)</f>
        <v>500</v>
      </c>
      <c r="G151" s="499"/>
    </row>
    <row r="152" spans="1:7" ht="15" x14ac:dyDescent="0.25">
      <c r="A152" s="25" t="s">
        <v>360</v>
      </c>
      <c r="F152" s="525">
        <v>350</v>
      </c>
      <c r="G152" s="526"/>
    </row>
    <row r="153" spans="1:7" ht="15" x14ac:dyDescent="0.25">
      <c r="A153" s="25" t="s">
        <v>361</v>
      </c>
      <c r="F153" s="525">
        <v>150</v>
      </c>
      <c r="G153" s="526"/>
    </row>
    <row r="154" spans="1:7" ht="15" x14ac:dyDescent="0.25">
      <c r="A154" s="26"/>
    </row>
    <row r="155" spans="1:7" ht="15" x14ac:dyDescent="0.25">
      <c r="A155" s="26" t="s">
        <v>17</v>
      </c>
      <c r="F155" s="498">
        <v>500</v>
      </c>
      <c r="G155" s="499"/>
    </row>
    <row r="156" spans="1:7" x14ac:dyDescent="0.2">
      <c r="A156" s="495" t="s">
        <v>359</v>
      </c>
      <c r="B156" s="496"/>
      <c r="C156" s="496"/>
      <c r="D156" s="496"/>
      <c r="E156" s="496"/>
      <c r="F156" s="496"/>
      <c r="G156" s="496"/>
    </row>
    <row r="157" spans="1:7" x14ac:dyDescent="0.2">
      <c r="A157" s="496"/>
      <c r="B157" s="496"/>
      <c r="C157" s="496"/>
      <c r="D157" s="496"/>
      <c r="E157" s="496"/>
      <c r="F157" s="496"/>
      <c r="G157" s="496"/>
    </row>
    <row r="158" spans="1:7" s="157" customFormat="1" ht="14.25" customHeight="1" x14ac:dyDescent="0.25">
      <c r="A158" s="228"/>
      <c r="B158" s="228"/>
      <c r="C158" s="228"/>
      <c r="D158" s="228"/>
      <c r="E158" s="228"/>
      <c r="F158" s="228"/>
      <c r="G158" s="224"/>
    </row>
    <row r="159" spans="1:7" ht="15" x14ac:dyDescent="0.25">
      <c r="A159" s="26" t="s">
        <v>18</v>
      </c>
      <c r="F159" s="498">
        <f>SUM(F160:G164)</f>
        <v>2169</v>
      </c>
      <c r="G159" s="499"/>
    </row>
    <row r="160" spans="1:7" ht="15" customHeight="1" x14ac:dyDescent="0.25">
      <c r="A160" s="528" t="s">
        <v>362</v>
      </c>
      <c r="B160" s="528"/>
      <c r="C160" s="528"/>
      <c r="D160" s="528"/>
      <c r="E160" s="528"/>
      <c r="F160" s="525">
        <v>1000</v>
      </c>
      <c r="G160" s="526"/>
    </row>
    <row r="161" spans="1:7" ht="15" x14ac:dyDescent="0.25">
      <c r="A161" s="286" t="s">
        <v>363</v>
      </c>
      <c r="B161" s="286"/>
      <c r="C161" s="286"/>
      <c r="D161" s="286"/>
      <c r="E161" s="286"/>
      <c r="F161" s="525">
        <v>200</v>
      </c>
      <c r="G161" s="526"/>
    </row>
    <row r="162" spans="1:7" ht="15" x14ac:dyDescent="0.25">
      <c r="A162" s="286" t="s">
        <v>364</v>
      </c>
      <c r="B162" s="286"/>
      <c r="C162" s="286"/>
      <c r="D162" s="286"/>
      <c r="E162" s="286"/>
      <c r="F162" s="525">
        <v>300</v>
      </c>
      <c r="G162" s="526"/>
    </row>
    <row r="163" spans="1:7" ht="15" x14ac:dyDescent="0.25">
      <c r="A163" s="286" t="s">
        <v>365</v>
      </c>
      <c r="B163" s="286"/>
      <c r="C163" s="286"/>
      <c r="D163" s="286"/>
      <c r="E163" s="286"/>
      <c r="F163" s="525">
        <v>469</v>
      </c>
      <c r="G163" s="526"/>
    </row>
    <row r="164" spans="1:7" ht="15" x14ac:dyDescent="0.25">
      <c r="A164" s="286" t="s">
        <v>366</v>
      </c>
      <c r="B164" s="286"/>
      <c r="C164" s="286"/>
      <c r="D164" s="286"/>
      <c r="E164" s="286"/>
      <c r="F164" s="525">
        <v>200</v>
      </c>
      <c r="G164" s="526"/>
    </row>
    <row r="165" spans="1:7" x14ac:dyDescent="0.2">
      <c r="A165" s="543"/>
      <c r="B165" s="543"/>
      <c r="C165" s="543"/>
      <c r="D165" s="543"/>
      <c r="E165" s="543"/>
      <c r="F165" s="543"/>
      <c r="G165" s="543"/>
    </row>
    <row r="166" spans="1:7" ht="15" x14ac:dyDescent="0.25">
      <c r="A166" s="26" t="s">
        <v>37</v>
      </c>
      <c r="F166" s="498">
        <f>SUM(F168,F170)</f>
        <v>440</v>
      </c>
      <c r="G166" s="499"/>
    </row>
    <row r="167" spans="1:7" ht="14.25" customHeight="1" x14ac:dyDescent="0.25">
      <c r="A167" s="495" t="s">
        <v>367</v>
      </c>
      <c r="B167" s="495"/>
      <c r="C167" s="495"/>
      <c r="D167" s="495"/>
      <c r="E167" s="495"/>
      <c r="F167" s="275"/>
      <c r="G167" s="275"/>
    </row>
    <row r="168" spans="1:7" ht="14.25" customHeight="1" x14ac:dyDescent="0.25">
      <c r="A168" s="495"/>
      <c r="B168" s="495"/>
      <c r="C168" s="495"/>
      <c r="D168" s="495"/>
      <c r="E168" s="495"/>
      <c r="F168" s="525">
        <v>250</v>
      </c>
      <c r="G168" s="526"/>
    </row>
    <row r="169" spans="1:7" ht="14.25" customHeight="1" x14ac:dyDescent="0.25">
      <c r="A169" s="495" t="s">
        <v>368</v>
      </c>
      <c r="B169" s="495"/>
      <c r="C169" s="495"/>
      <c r="D169" s="495"/>
      <c r="E169" s="495"/>
      <c r="F169" s="275"/>
      <c r="G169" s="275"/>
    </row>
    <row r="170" spans="1:7" ht="14.25" customHeight="1" x14ac:dyDescent="0.25">
      <c r="A170" s="495"/>
      <c r="B170" s="495"/>
      <c r="C170" s="495"/>
      <c r="D170" s="495"/>
      <c r="E170" s="495"/>
      <c r="F170" s="525">
        <v>190</v>
      </c>
      <c r="G170" s="526"/>
    </row>
    <row r="171" spans="1:7" ht="15" x14ac:dyDescent="0.25">
      <c r="A171" s="26"/>
    </row>
    <row r="172" spans="1:7" ht="15" x14ac:dyDescent="0.25">
      <c r="A172" s="26" t="s">
        <v>38</v>
      </c>
      <c r="F172" s="498">
        <f>SUM(F173,F175,F176)</f>
        <v>2603</v>
      </c>
      <c r="G172" s="499"/>
    </row>
    <row r="173" spans="1:7" ht="15" x14ac:dyDescent="0.25">
      <c r="A173" s="527" t="s">
        <v>369</v>
      </c>
      <c r="B173" s="527"/>
      <c r="C173" s="527"/>
      <c r="D173" s="527"/>
      <c r="E173" s="527"/>
      <c r="F173" s="525">
        <v>1300</v>
      </c>
      <c r="G173" s="526"/>
    </row>
    <row r="174" spans="1:7" ht="14.25" customHeight="1" x14ac:dyDescent="0.25">
      <c r="A174" s="528" t="s">
        <v>370</v>
      </c>
      <c r="B174" s="528"/>
      <c r="C174" s="528"/>
      <c r="D174" s="528"/>
      <c r="E174" s="528"/>
      <c r="F174" s="275"/>
      <c r="G174" s="275"/>
    </row>
    <row r="175" spans="1:7" ht="14.25" customHeight="1" x14ac:dyDescent="0.25">
      <c r="A175" s="528"/>
      <c r="B175" s="528"/>
      <c r="C175" s="528"/>
      <c r="D175" s="528"/>
      <c r="E175" s="528"/>
      <c r="F175" s="525">
        <v>1300</v>
      </c>
      <c r="G175" s="526"/>
    </row>
    <row r="176" spans="1:7" ht="15" x14ac:dyDescent="0.25">
      <c r="A176" s="524" t="s">
        <v>371</v>
      </c>
      <c r="B176" s="524"/>
      <c r="C176" s="524"/>
      <c r="D176" s="524"/>
      <c r="E176" s="524"/>
      <c r="F176" s="525">
        <v>3</v>
      </c>
      <c r="G176" s="526"/>
    </row>
    <row r="177" spans="1:7" ht="15" x14ac:dyDescent="0.25">
      <c r="A177" s="26"/>
    </row>
    <row r="178" spans="1:7" ht="15" x14ac:dyDescent="0.25">
      <c r="A178" s="26" t="s">
        <v>67</v>
      </c>
      <c r="F178" s="498">
        <v>100</v>
      </c>
      <c r="G178" s="499"/>
    </row>
    <row r="179" spans="1:7" ht="14.25" customHeight="1" x14ac:dyDescent="0.2">
      <c r="A179" s="530" t="s">
        <v>864</v>
      </c>
      <c r="B179" s="530"/>
      <c r="C179" s="530"/>
      <c r="D179" s="530"/>
      <c r="E179" s="530"/>
      <c r="F179" s="530"/>
      <c r="G179" s="530"/>
    </row>
    <row r="180" spans="1:7" ht="15" x14ac:dyDescent="0.25">
      <c r="A180" s="26"/>
    </row>
    <row r="181" spans="1:7" ht="15" x14ac:dyDescent="0.25">
      <c r="A181" s="26" t="s">
        <v>39</v>
      </c>
      <c r="F181" s="498">
        <f>SUM(F182:G187)</f>
        <v>3351</v>
      </c>
      <c r="G181" s="499"/>
    </row>
    <row r="182" spans="1:7" s="157" customFormat="1" ht="15" x14ac:dyDescent="0.25">
      <c r="A182" s="524" t="s">
        <v>372</v>
      </c>
      <c r="B182" s="524"/>
      <c r="C182" s="524"/>
      <c r="D182" s="524"/>
      <c r="E182" s="524"/>
      <c r="F182" s="525">
        <v>1900</v>
      </c>
      <c r="G182" s="526"/>
    </row>
    <row r="183" spans="1:7" s="157" customFormat="1" ht="15" x14ac:dyDescent="0.25">
      <c r="A183" s="529" t="s">
        <v>373</v>
      </c>
      <c r="B183" s="529"/>
      <c r="C183" s="529"/>
      <c r="D183" s="529"/>
      <c r="E183" s="529"/>
      <c r="F183" s="525">
        <v>1388</v>
      </c>
      <c r="G183" s="526"/>
    </row>
    <row r="184" spans="1:7" s="157" customFormat="1" ht="15" x14ac:dyDescent="0.25">
      <c r="A184" s="524" t="s">
        <v>374</v>
      </c>
      <c r="B184" s="524"/>
      <c r="C184" s="524"/>
      <c r="D184" s="524"/>
      <c r="E184" s="524"/>
      <c r="F184" s="525">
        <v>12</v>
      </c>
      <c r="G184" s="526"/>
    </row>
    <row r="185" spans="1:7" s="157" customFormat="1" ht="15" x14ac:dyDescent="0.25">
      <c r="A185" s="529" t="s">
        <v>375</v>
      </c>
      <c r="B185" s="529"/>
      <c r="C185" s="529"/>
      <c r="D185" s="529"/>
      <c r="E185" s="529"/>
      <c r="F185" s="525">
        <v>1</v>
      </c>
      <c r="G185" s="526"/>
    </row>
    <row r="186" spans="1:7" s="157" customFormat="1" x14ac:dyDescent="0.2">
      <c r="A186" s="528" t="s">
        <v>376</v>
      </c>
      <c r="B186" s="528"/>
      <c r="C186" s="528"/>
      <c r="D186" s="528"/>
      <c r="E186" s="528"/>
    </row>
    <row r="187" spans="1:7" s="157" customFormat="1" ht="15" x14ac:dyDescent="0.25">
      <c r="A187" s="497"/>
      <c r="B187" s="497"/>
      <c r="C187" s="497"/>
      <c r="D187" s="497"/>
      <c r="E187" s="497"/>
      <c r="F187" s="525">
        <v>50</v>
      </c>
      <c r="G187" s="526"/>
    </row>
    <row r="188" spans="1:7" s="157" customFormat="1" ht="15" x14ac:dyDescent="0.25">
      <c r="A188" s="165"/>
      <c r="B188" s="162"/>
      <c r="D188" s="158"/>
      <c r="E188" s="158"/>
      <c r="F188" s="273"/>
      <c r="G188" s="274"/>
    </row>
    <row r="189" spans="1:7" ht="15" x14ac:dyDescent="0.25">
      <c r="A189" s="26" t="s">
        <v>40</v>
      </c>
      <c r="F189" s="498">
        <v>1200</v>
      </c>
      <c r="G189" s="499"/>
    </row>
    <row r="190" spans="1:7" x14ac:dyDescent="0.2">
      <c r="A190" s="524" t="s">
        <v>377</v>
      </c>
      <c r="B190" s="524"/>
      <c r="C190" s="524"/>
      <c r="D190" s="524"/>
      <c r="E190" s="524"/>
      <c r="F190" s="524"/>
      <c r="G190" s="524"/>
    </row>
    <row r="191" spans="1:7" ht="15" x14ac:dyDescent="0.25">
      <c r="A191" s="26"/>
    </row>
    <row r="192" spans="1:7" ht="15" x14ac:dyDescent="0.25">
      <c r="A192" s="26" t="s">
        <v>68</v>
      </c>
      <c r="F192" s="498">
        <v>150</v>
      </c>
      <c r="G192" s="499"/>
    </row>
    <row r="193" spans="1:7" x14ac:dyDescent="0.2">
      <c r="A193" s="495" t="s">
        <v>69</v>
      </c>
      <c r="B193" s="496"/>
      <c r="C193" s="496"/>
      <c r="D193" s="496"/>
      <c r="E193" s="496"/>
      <c r="F193" s="496"/>
      <c r="G193" s="496"/>
    </row>
    <row r="194" spans="1:7" x14ac:dyDescent="0.2">
      <c r="A194" s="496"/>
      <c r="B194" s="496"/>
      <c r="C194" s="496"/>
      <c r="D194" s="496"/>
      <c r="E194" s="496"/>
      <c r="F194" s="496"/>
      <c r="G194" s="496"/>
    </row>
    <row r="195" spans="1:7" s="157" customFormat="1" ht="15" x14ac:dyDescent="0.25">
      <c r="A195" s="405"/>
      <c r="B195" s="405"/>
      <c r="C195" s="405"/>
      <c r="D195" s="405"/>
      <c r="E195" s="405"/>
      <c r="F195" s="405"/>
      <c r="G195" s="405"/>
    </row>
    <row r="196" spans="1:7" ht="15" x14ac:dyDescent="0.25">
      <c r="A196" s="26" t="s">
        <v>70</v>
      </c>
      <c r="F196" s="498">
        <v>25</v>
      </c>
      <c r="G196" s="499"/>
    </row>
    <row r="197" spans="1:7" x14ac:dyDescent="0.2">
      <c r="A197" s="25" t="s">
        <v>71</v>
      </c>
    </row>
    <row r="198" spans="1:7" ht="10.5" customHeight="1" x14ac:dyDescent="0.25">
      <c r="A198" s="26"/>
    </row>
    <row r="199" spans="1:7" ht="15" x14ac:dyDescent="0.25">
      <c r="A199" s="26" t="s">
        <v>41</v>
      </c>
      <c r="F199" s="498">
        <v>1090</v>
      </c>
      <c r="G199" s="499"/>
    </row>
    <row r="200" spans="1:7" x14ac:dyDescent="0.2">
      <c r="A200" s="25" t="s">
        <v>72</v>
      </c>
    </row>
    <row r="201" spans="1:7" ht="9.75" customHeight="1" x14ac:dyDescent="0.25">
      <c r="A201" s="26"/>
    </row>
    <row r="202" spans="1:7" ht="15" x14ac:dyDescent="0.25">
      <c r="A202" s="26" t="s">
        <v>42</v>
      </c>
      <c r="F202" s="498">
        <f>SUM(F210,F208,F207,F204)</f>
        <v>1613</v>
      </c>
      <c r="G202" s="499"/>
    </row>
    <row r="203" spans="1:7" s="157" customFormat="1" ht="15" x14ac:dyDescent="0.25">
      <c r="A203" s="528" t="s">
        <v>378</v>
      </c>
      <c r="B203" s="528"/>
      <c r="C203" s="528"/>
      <c r="D203" s="528"/>
      <c r="E203" s="528"/>
      <c r="F203" s="273"/>
      <c r="G203" s="274"/>
    </row>
    <row r="204" spans="1:7" s="157" customFormat="1" ht="15" x14ac:dyDescent="0.25">
      <c r="A204" s="528"/>
      <c r="B204" s="528"/>
      <c r="C204" s="528"/>
      <c r="D204" s="528"/>
      <c r="E204" s="528"/>
      <c r="F204" s="525">
        <v>650</v>
      </c>
      <c r="G204" s="526"/>
    </row>
    <row r="205" spans="1:7" s="157" customFormat="1" ht="15" customHeight="1" x14ac:dyDescent="0.25">
      <c r="A205" s="528" t="s">
        <v>379</v>
      </c>
      <c r="B205" s="528"/>
      <c r="C205" s="528"/>
      <c r="D205" s="528"/>
      <c r="E205" s="528"/>
      <c r="F205" s="273"/>
      <c r="G205" s="274"/>
    </row>
    <row r="206" spans="1:7" s="157" customFormat="1" ht="15" x14ac:dyDescent="0.25">
      <c r="A206" s="528"/>
      <c r="B206" s="528"/>
      <c r="C206" s="528"/>
      <c r="D206" s="528"/>
      <c r="E206" s="528"/>
      <c r="F206" s="273"/>
      <c r="G206" s="274"/>
    </row>
    <row r="207" spans="1:7" s="157" customFormat="1" ht="15" x14ac:dyDescent="0.25">
      <c r="A207" s="528"/>
      <c r="B207" s="528"/>
      <c r="C207" s="528"/>
      <c r="D207" s="528"/>
      <c r="E207" s="528"/>
      <c r="F207" s="525">
        <v>668</v>
      </c>
      <c r="G207" s="526"/>
    </row>
    <row r="208" spans="1:7" s="157" customFormat="1" ht="15" x14ac:dyDescent="0.25">
      <c r="A208" s="524" t="s">
        <v>380</v>
      </c>
      <c r="B208" s="524"/>
      <c r="C208" s="524"/>
      <c r="D208" s="524"/>
      <c r="E208" s="524"/>
      <c r="F208" s="525">
        <v>45</v>
      </c>
      <c r="G208" s="526"/>
    </row>
    <row r="209" spans="1:7" s="157" customFormat="1" ht="15" x14ac:dyDescent="0.25">
      <c r="A209" s="528" t="s">
        <v>381</v>
      </c>
      <c r="B209" s="545"/>
      <c r="C209" s="545"/>
      <c r="D209" s="545"/>
      <c r="E209" s="545"/>
      <c r="F209" s="273"/>
      <c r="G209" s="274"/>
    </row>
    <row r="210" spans="1:7" s="157" customFormat="1" ht="15" x14ac:dyDescent="0.25">
      <c r="A210" s="545"/>
      <c r="B210" s="545"/>
      <c r="C210" s="545"/>
      <c r="D210" s="545"/>
      <c r="E210" s="545"/>
      <c r="F210" s="525">
        <v>250</v>
      </c>
      <c r="G210" s="526"/>
    </row>
    <row r="211" spans="1:7" s="157" customFormat="1" ht="9.75" customHeight="1" x14ac:dyDescent="0.25">
      <c r="A211" s="165"/>
      <c r="B211" s="162"/>
      <c r="D211" s="158"/>
      <c r="E211" s="158"/>
      <c r="F211" s="273"/>
      <c r="G211" s="274"/>
    </row>
    <row r="212" spans="1:7" ht="15" x14ac:dyDescent="0.25">
      <c r="A212" s="26" t="s">
        <v>43</v>
      </c>
      <c r="B212" s="53"/>
      <c r="C212" s="53"/>
      <c r="D212" s="53"/>
      <c r="E212" s="53"/>
      <c r="F212" s="498">
        <v>20</v>
      </c>
      <c r="G212" s="499"/>
    </row>
    <row r="213" spans="1:7" ht="15" x14ac:dyDescent="0.25">
      <c r="A213" s="495" t="s">
        <v>275</v>
      </c>
      <c r="B213" s="496"/>
      <c r="C213" s="496"/>
      <c r="D213" s="496"/>
      <c r="E213" s="496"/>
      <c r="F213" s="496"/>
      <c r="G213" s="496"/>
    </row>
    <row r="214" spans="1:7" ht="12.75" customHeight="1" x14ac:dyDescent="0.25">
      <c r="A214" s="26"/>
      <c r="B214" s="53"/>
      <c r="C214" s="53"/>
      <c r="D214" s="53"/>
      <c r="E214" s="53"/>
      <c r="F214" s="53"/>
      <c r="G214" s="53"/>
    </row>
    <row r="215" spans="1:7" ht="15" x14ac:dyDescent="0.25">
      <c r="A215" s="26" t="s">
        <v>56</v>
      </c>
      <c r="B215" s="53"/>
      <c r="C215" s="53"/>
      <c r="D215" s="53"/>
      <c r="E215" s="53"/>
      <c r="F215" s="498">
        <f>SUM(F216:G222)</f>
        <v>17556</v>
      </c>
      <c r="G215" s="499"/>
    </row>
    <row r="216" spans="1:7" ht="15" customHeight="1" x14ac:dyDescent="0.2">
      <c r="A216" s="546" t="s">
        <v>382</v>
      </c>
      <c r="B216" s="497"/>
      <c r="C216" s="497"/>
      <c r="D216" s="497"/>
      <c r="E216" s="497"/>
      <c r="F216" s="286"/>
      <c r="G216" s="286"/>
    </row>
    <row r="217" spans="1:7" ht="13.5" customHeight="1" x14ac:dyDescent="0.25">
      <c r="A217" s="497"/>
      <c r="B217" s="497"/>
      <c r="C217" s="497"/>
      <c r="D217" s="497"/>
      <c r="E217" s="497"/>
      <c r="F217" s="525">
        <v>16185</v>
      </c>
      <c r="G217" s="526"/>
    </row>
    <row r="218" spans="1:7" ht="30" customHeight="1" x14ac:dyDescent="0.25">
      <c r="A218" s="495" t="s">
        <v>383</v>
      </c>
      <c r="B218" s="496"/>
      <c r="C218" s="496"/>
      <c r="D218" s="496"/>
      <c r="E218" s="496"/>
      <c r="F218" s="525">
        <v>120</v>
      </c>
      <c r="G218" s="526"/>
    </row>
    <row r="219" spans="1:7" ht="15" x14ac:dyDescent="0.25">
      <c r="A219" s="286" t="s">
        <v>384</v>
      </c>
      <c r="B219" s="286"/>
      <c r="C219" s="286"/>
      <c r="D219" s="286"/>
      <c r="E219" s="286"/>
      <c r="F219" s="525">
        <v>480</v>
      </c>
      <c r="G219" s="526"/>
    </row>
    <row r="220" spans="1:7" ht="15" x14ac:dyDescent="0.25">
      <c r="A220" s="286" t="s">
        <v>385</v>
      </c>
      <c r="B220" s="286"/>
      <c r="C220" s="286"/>
      <c r="D220" s="286"/>
      <c r="E220" s="286"/>
      <c r="F220" s="525">
        <v>390</v>
      </c>
      <c r="G220" s="526"/>
    </row>
    <row r="221" spans="1:7" ht="14.25" customHeight="1" x14ac:dyDescent="0.2">
      <c r="A221" s="546" t="s">
        <v>865</v>
      </c>
      <c r="B221" s="497"/>
      <c r="C221" s="497"/>
      <c r="D221" s="497"/>
      <c r="E221" s="497"/>
      <c r="F221" s="283"/>
      <c r="G221" s="283"/>
    </row>
    <row r="222" spans="1:7" ht="14.25" customHeight="1" x14ac:dyDescent="0.25">
      <c r="A222" s="497"/>
      <c r="B222" s="497"/>
      <c r="C222" s="497"/>
      <c r="D222" s="497"/>
      <c r="E222" s="497"/>
      <c r="F222" s="525">
        <v>381</v>
      </c>
      <c r="G222" s="526"/>
    </row>
    <row r="223" spans="1:7" ht="15" customHeight="1" x14ac:dyDescent="0.2">
      <c r="A223" s="286"/>
      <c r="B223" s="286"/>
      <c r="C223" s="286"/>
      <c r="D223" s="286"/>
      <c r="E223" s="286"/>
      <c r="F223" s="286"/>
      <c r="G223" s="286"/>
    </row>
    <row r="224" spans="1:7" ht="15" x14ac:dyDescent="0.25">
      <c r="A224" s="26" t="s">
        <v>19</v>
      </c>
      <c r="B224" s="53"/>
      <c r="C224" s="53"/>
      <c r="D224" s="53"/>
      <c r="E224" s="53"/>
      <c r="F224" s="498">
        <v>40</v>
      </c>
      <c r="G224" s="499"/>
    </row>
    <row r="225" spans="1:7" x14ac:dyDescent="0.2">
      <c r="A225" s="495" t="s">
        <v>386</v>
      </c>
      <c r="B225" s="496"/>
      <c r="C225" s="496"/>
      <c r="D225" s="496"/>
      <c r="E225" s="496"/>
      <c r="F225" s="496"/>
      <c r="G225" s="496"/>
    </row>
    <row r="226" spans="1:7" x14ac:dyDescent="0.2">
      <c r="A226" s="496"/>
      <c r="B226" s="496"/>
      <c r="C226" s="496"/>
      <c r="D226" s="496"/>
      <c r="E226" s="496"/>
      <c r="F226" s="496"/>
      <c r="G226" s="496"/>
    </row>
    <row r="227" spans="1:7" ht="15" x14ac:dyDescent="0.25">
      <c r="A227" s="26"/>
      <c r="B227" s="53"/>
      <c r="C227" s="53"/>
      <c r="D227" s="53"/>
      <c r="E227" s="53"/>
      <c r="F227" s="53"/>
      <c r="G227" s="53"/>
    </row>
    <row r="228" spans="1:7" ht="15" x14ac:dyDescent="0.25">
      <c r="A228" s="26" t="s">
        <v>20</v>
      </c>
      <c r="B228" s="53"/>
      <c r="C228" s="53"/>
      <c r="D228" s="53"/>
      <c r="E228" s="53"/>
      <c r="F228" s="498">
        <v>2000</v>
      </c>
      <c r="G228" s="499"/>
    </row>
    <row r="229" spans="1:7" ht="14.25" customHeight="1" x14ac:dyDescent="0.2">
      <c r="A229" s="495" t="s">
        <v>387</v>
      </c>
      <c r="B229" s="495"/>
      <c r="C229" s="495"/>
      <c r="D229" s="495"/>
      <c r="E229" s="495"/>
      <c r="F229" s="495"/>
      <c r="G229" s="495"/>
    </row>
    <row r="230" spans="1:7" ht="14.25" customHeight="1" x14ac:dyDescent="0.2">
      <c r="A230" s="495"/>
      <c r="B230" s="495"/>
      <c r="C230" s="495"/>
      <c r="D230" s="495"/>
      <c r="E230" s="495"/>
      <c r="F230" s="495"/>
      <c r="G230" s="495"/>
    </row>
    <row r="231" spans="1:7" s="157" customFormat="1" ht="15" customHeight="1" x14ac:dyDescent="0.2">
      <c r="A231" s="495"/>
      <c r="B231" s="495"/>
      <c r="C231" s="495"/>
      <c r="D231" s="495"/>
      <c r="E231" s="495"/>
      <c r="F231" s="495"/>
      <c r="G231" s="495"/>
    </row>
    <row r="232" spans="1:7" s="157" customFormat="1" ht="15" customHeight="1" x14ac:dyDescent="0.2">
      <c r="A232" s="495"/>
      <c r="B232" s="495"/>
      <c r="C232" s="495"/>
      <c r="D232" s="495"/>
      <c r="E232" s="495"/>
      <c r="F232" s="495"/>
      <c r="G232" s="495"/>
    </row>
    <row r="233" spans="1:7" ht="15" x14ac:dyDescent="0.25">
      <c r="A233" s="26"/>
      <c r="B233" s="53"/>
      <c r="C233" s="53"/>
      <c r="D233" s="53"/>
      <c r="E233" s="53"/>
      <c r="F233" s="53"/>
      <c r="G233" s="53"/>
    </row>
    <row r="234" spans="1:7" s="157" customFormat="1" ht="15" x14ac:dyDescent="0.25">
      <c r="A234" s="165" t="s">
        <v>149</v>
      </c>
      <c r="B234" s="167"/>
      <c r="C234" s="167"/>
      <c r="D234" s="167"/>
      <c r="E234" s="167"/>
      <c r="F234" s="498">
        <v>20</v>
      </c>
      <c r="G234" s="499"/>
    </row>
    <row r="235" spans="1:7" s="157" customFormat="1" ht="15" x14ac:dyDescent="0.25">
      <c r="A235" s="495" t="s">
        <v>276</v>
      </c>
      <c r="B235" s="496"/>
      <c r="C235" s="496"/>
      <c r="D235" s="496"/>
      <c r="E235" s="496"/>
      <c r="F235" s="496"/>
      <c r="G235" s="496"/>
    </row>
    <row r="236" spans="1:7" s="157" customFormat="1" ht="15" x14ac:dyDescent="0.25">
      <c r="A236" s="165"/>
      <c r="B236" s="167"/>
      <c r="C236" s="167"/>
      <c r="D236" s="167"/>
      <c r="E236" s="167"/>
      <c r="F236" s="167"/>
      <c r="G236" s="167"/>
    </row>
    <row r="237" spans="1:7" ht="15" x14ac:dyDescent="0.25">
      <c r="A237" s="26" t="s">
        <v>21</v>
      </c>
      <c r="B237" s="53"/>
      <c r="C237" s="53"/>
      <c r="D237" s="53"/>
      <c r="E237" s="53"/>
      <c r="F237" s="498">
        <f>SUM(F238:G267)</f>
        <v>14400</v>
      </c>
      <c r="G237" s="499"/>
    </row>
    <row r="238" spans="1:7" ht="15" customHeight="1" x14ac:dyDescent="0.25">
      <c r="A238" s="524" t="s">
        <v>388</v>
      </c>
      <c r="B238" s="524"/>
      <c r="C238" s="524"/>
      <c r="D238" s="524"/>
      <c r="E238" s="524"/>
      <c r="F238" s="525">
        <v>2890</v>
      </c>
      <c r="G238" s="526"/>
    </row>
    <row r="239" spans="1:7" x14ac:dyDescent="0.2">
      <c r="A239" s="528" t="s">
        <v>389</v>
      </c>
      <c r="B239" s="528"/>
      <c r="C239" s="528"/>
      <c r="D239" s="528"/>
      <c r="E239" s="528"/>
      <c r="F239" s="277"/>
      <c r="G239" s="277"/>
    </row>
    <row r="240" spans="1:7" ht="15" x14ac:dyDescent="0.25">
      <c r="A240" s="528"/>
      <c r="B240" s="528"/>
      <c r="C240" s="528"/>
      <c r="D240" s="528"/>
      <c r="E240" s="528"/>
      <c r="F240" s="525">
        <v>1809</v>
      </c>
      <c r="G240" s="526"/>
    </row>
    <row r="241" spans="1:7" x14ac:dyDescent="0.2">
      <c r="A241" s="495" t="s">
        <v>390</v>
      </c>
      <c r="B241" s="496"/>
      <c r="C241" s="496"/>
      <c r="D241" s="496"/>
      <c r="E241" s="496"/>
      <c r="F241" s="277"/>
      <c r="G241" s="277"/>
    </row>
    <row r="242" spans="1:7" ht="15" x14ac:dyDescent="0.25">
      <c r="A242" s="496"/>
      <c r="B242" s="496"/>
      <c r="C242" s="496"/>
      <c r="D242" s="496"/>
      <c r="E242" s="496"/>
      <c r="F242" s="525">
        <v>1476</v>
      </c>
      <c r="G242" s="526"/>
    </row>
    <row r="243" spans="1:7" ht="15" x14ac:dyDescent="0.25">
      <c r="A243" s="524" t="s">
        <v>391</v>
      </c>
      <c r="B243" s="524"/>
      <c r="C243" s="524"/>
      <c r="D243" s="524"/>
      <c r="E243" s="524"/>
      <c r="F243" s="525">
        <v>1300</v>
      </c>
      <c r="G243" s="526"/>
    </row>
    <row r="244" spans="1:7" ht="15" x14ac:dyDescent="0.25">
      <c r="A244" s="524" t="s">
        <v>392</v>
      </c>
      <c r="B244" s="524"/>
      <c r="C244" s="524"/>
      <c r="D244" s="524"/>
      <c r="E244" s="524"/>
      <c r="F244" s="525">
        <v>900</v>
      </c>
      <c r="G244" s="526"/>
    </row>
    <row r="245" spans="1:7" ht="15" x14ac:dyDescent="0.25">
      <c r="A245" s="524" t="s">
        <v>393</v>
      </c>
      <c r="B245" s="524"/>
      <c r="C245" s="524"/>
      <c r="D245" s="524"/>
      <c r="E245" s="524"/>
      <c r="F245" s="525">
        <v>720</v>
      </c>
      <c r="G245" s="526"/>
    </row>
    <row r="246" spans="1:7" ht="14.25" customHeight="1" x14ac:dyDescent="0.25">
      <c r="A246" s="544" t="s">
        <v>394</v>
      </c>
      <c r="B246" s="544"/>
      <c r="C246" s="544"/>
      <c r="D246" s="544"/>
      <c r="E246" s="544"/>
      <c r="F246" s="525">
        <v>90</v>
      </c>
      <c r="G246" s="526"/>
    </row>
    <row r="247" spans="1:7" x14ac:dyDescent="0.2">
      <c r="A247" s="495" t="s">
        <v>395</v>
      </c>
      <c r="B247" s="496"/>
      <c r="C247" s="496"/>
      <c r="D247" s="496"/>
      <c r="E247" s="496"/>
      <c r="F247" s="277"/>
      <c r="G247" s="277"/>
    </row>
    <row r="248" spans="1:7" x14ac:dyDescent="0.2">
      <c r="A248" s="496"/>
      <c r="B248" s="496"/>
      <c r="C248" s="496"/>
      <c r="D248" s="496"/>
      <c r="E248" s="496"/>
      <c r="F248" s="277"/>
      <c r="G248" s="277"/>
    </row>
    <row r="249" spans="1:7" ht="15" x14ac:dyDescent="0.25">
      <c r="A249" s="496"/>
      <c r="B249" s="496"/>
      <c r="C249" s="496"/>
      <c r="D249" s="496"/>
      <c r="E249" s="496"/>
      <c r="F249" s="525">
        <v>487</v>
      </c>
      <c r="G249" s="526"/>
    </row>
    <row r="250" spans="1:7" ht="15" x14ac:dyDescent="0.25">
      <c r="A250" s="524" t="s">
        <v>396</v>
      </c>
      <c r="B250" s="524"/>
      <c r="C250" s="524"/>
      <c r="D250" s="524"/>
      <c r="E250" s="524"/>
      <c r="F250" s="525">
        <v>217</v>
      </c>
      <c r="G250" s="526"/>
    </row>
    <row r="251" spans="1:7" ht="14.25" customHeight="1" x14ac:dyDescent="0.2">
      <c r="A251" s="495" t="s">
        <v>397</v>
      </c>
      <c r="B251" s="496"/>
      <c r="C251" s="496"/>
      <c r="D251" s="496"/>
      <c r="E251" s="496"/>
    </row>
    <row r="252" spans="1:7" ht="15" x14ac:dyDescent="0.25">
      <c r="A252" s="496"/>
      <c r="B252" s="496"/>
      <c r="C252" s="496"/>
      <c r="D252" s="496"/>
      <c r="E252" s="496"/>
      <c r="F252" s="525">
        <v>172</v>
      </c>
      <c r="G252" s="526"/>
    </row>
    <row r="253" spans="1:7" ht="15" x14ac:dyDescent="0.25">
      <c r="A253" s="524" t="s">
        <v>398</v>
      </c>
      <c r="B253" s="524"/>
      <c r="C253" s="524"/>
      <c r="D253" s="524"/>
      <c r="E253" s="524"/>
      <c r="F253" s="525">
        <v>156</v>
      </c>
      <c r="G253" s="526"/>
    </row>
    <row r="254" spans="1:7" x14ac:dyDescent="0.2">
      <c r="A254" s="495" t="s">
        <v>399</v>
      </c>
      <c r="B254" s="496"/>
      <c r="C254" s="496"/>
      <c r="D254" s="496"/>
      <c r="E254" s="496"/>
      <c r="F254" s="277"/>
      <c r="G254" s="277"/>
    </row>
    <row r="255" spans="1:7" ht="15" x14ac:dyDescent="0.25">
      <c r="A255" s="496"/>
      <c r="B255" s="496"/>
      <c r="C255" s="496"/>
      <c r="D255" s="496"/>
      <c r="E255" s="496"/>
      <c r="F255" s="525">
        <v>150</v>
      </c>
      <c r="G255" s="526"/>
    </row>
    <row r="256" spans="1:7" ht="15" x14ac:dyDescent="0.25">
      <c r="A256" s="524" t="s">
        <v>400</v>
      </c>
      <c r="B256" s="524"/>
      <c r="C256" s="524"/>
      <c r="D256" s="524"/>
      <c r="E256" s="524"/>
      <c r="F256" s="525">
        <v>150</v>
      </c>
      <c r="G256" s="526"/>
    </row>
    <row r="257" spans="1:7" ht="15" x14ac:dyDescent="0.25">
      <c r="A257" s="524" t="s">
        <v>401</v>
      </c>
      <c r="B257" s="524"/>
      <c r="C257" s="524"/>
      <c r="D257" s="524"/>
      <c r="E257" s="524"/>
      <c r="F257" s="525">
        <v>91</v>
      </c>
      <c r="G257" s="526"/>
    </row>
    <row r="258" spans="1:7" ht="15" x14ac:dyDescent="0.25">
      <c r="A258" s="524" t="s">
        <v>402</v>
      </c>
      <c r="B258" s="524"/>
      <c r="C258" s="524"/>
      <c r="D258" s="524"/>
      <c r="E258" s="524"/>
      <c r="F258" s="525">
        <v>100</v>
      </c>
      <c r="G258" s="526"/>
    </row>
    <row r="259" spans="1:7" x14ac:dyDescent="0.2">
      <c r="A259" s="495" t="s">
        <v>403</v>
      </c>
      <c r="B259" s="496"/>
      <c r="C259" s="496"/>
      <c r="D259" s="496"/>
      <c r="E259" s="496"/>
      <c r="F259" s="277"/>
      <c r="G259" s="277"/>
    </row>
    <row r="260" spans="1:7" x14ac:dyDescent="0.2">
      <c r="A260" s="496"/>
      <c r="B260" s="496"/>
      <c r="C260" s="496"/>
      <c r="D260" s="496"/>
      <c r="E260" s="496"/>
      <c r="F260" s="277"/>
      <c r="G260" s="277"/>
    </row>
    <row r="261" spans="1:7" ht="15" x14ac:dyDescent="0.25">
      <c r="A261" s="496"/>
      <c r="B261" s="496"/>
      <c r="C261" s="496"/>
      <c r="D261" s="496"/>
      <c r="E261" s="496"/>
      <c r="F261" s="525">
        <v>1518</v>
      </c>
      <c r="G261" s="526"/>
    </row>
    <row r="262" spans="1:7" ht="15" x14ac:dyDescent="0.25">
      <c r="A262" s="524" t="s">
        <v>404</v>
      </c>
      <c r="B262" s="524"/>
      <c r="C262" s="524"/>
      <c r="D262" s="524"/>
      <c r="E262" s="524"/>
      <c r="F262" s="525">
        <v>1630</v>
      </c>
      <c r="G262" s="526"/>
    </row>
    <row r="263" spans="1:7" ht="15" x14ac:dyDescent="0.25">
      <c r="A263" s="524" t="s">
        <v>405</v>
      </c>
      <c r="B263" s="524"/>
      <c r="C263" s="524"/>
      <c r="D263" s="524"/>
      <c r="E263" s="524"/>
      <c r="F263" s="525">
        <v>228</v>
      </c>
      <c r="G263" s="526"/>
    </row>
    <row r="264" spans="1:7" s="157" customFormat="1" x14ac:dyDescent="0.2">
      <c r="A264" s="528" t="s">
        <v>406</v>
      </c>
      <c r="B264" s="528"/>
      <c r="C264" s="528"/>
      <c r="D264" s="528"/>
      <c r="E264" s="528"/>
    </row>
    <row r="265" spans="1:7" s="157" customFormat="1" ht="15" x14ac:dyDescent="0.25">
      <c r="A265" s="547"/>
      <c r="B265" s="547"/>
      <c r="C265" s="547"/>
      <c r="D265" s="547"/>
      <c r="E265" s="547"/>
      <c r="F265" s="525">
        <v>276</v>
      </c>
      <c r="G265" s="526"/>
    </row>
    <row r="266" spans="1:7" s="157" customFormat="1" ht="15" x14ac:dyDescent="0.25">
      <c r="A266" s="528" t="s">
        <v>407</v>
      </c>
      <c r="B266" s="545"/>
      <c r="C266" s="545"/>
      <c r="D266" s="545"/>
      <c r="E266" s="545"/>
      <c r="F266" s="167"/>
      <c r="G266" s="167"/>
    </row>
    <row r="267" spans="1:7" s="157" customFormat="1" ht="15" x14ac:dyDescent="0.25">
      <c r="A267" s="545"/>
      <c r="B267" s="545"/>
      <c r="C267" s="545"/>
      <c r="D267" s="545"/>
      <c r="E267" s="545"/>
      <c r="F267" s="525">
        <v>40</v>
      </c>
      <c r="G267" s="526"/>
    </row>
    <row r="268" spans="1:7" s="157" customFormat="1" ht="15" x14ac:dyDescent="0.25">
      <c r="A268" s="165"/>
      <c r="B268" s="272"/>
      <c r="C268" s="272"/>
      <c r="D268" s="272"/>
      <c r="E268" s="272"/>
      <c r="F268" s="272"/>
      <c r="G268" s="272"/>
    </row>
    <row r="269" spans="1:7" ht="15" x14ac:dyDescent="0.25">
      <c r="A269" s="26" t="s">
        <v>22</v>
      </c>
      <c r="B269" s="53"/>
      <c r="C269" s="53"/>
      <c r="D269" s="53"/>
      <c r="E269" s="53"/>
      <c r="F269" s="498">
        <f>SUM(F270:G287)</f>
        <v>5123</v>
      </c>
      <c r="G269" s="499"/>
    </row>
    <row r="270" spans="1:7" s="157" customFormat="1" ht="15" x14ac:dyDescent="0.25">
      <c r="A270" s="528" t="s">
        <v>408</v>
      </c>
      <c r="B270" s="528"/>
      <c r="C270" s="528"/>
      <c r="D270" s="528"/>
      <c r="E270" s="528"/>
      <c r="F270" s="525"/>
      <c r="G270" s="526"/>
    </row>
    <row r="271" spans="1:7" s="157" customFormat="1" ht="15" x14ac:dyDescent="0.25">
      <c r="A271" s="547"/>
      <c r="B271" s="547"/>
      <c r="C271" s="547"/>
      <c r="D271" s="547"/>
      <c r="E271" s="547"/>
      <c r="F271" s="525">
        <v>100</v>
      </c>
      <c r="G271" s="526"/>
    </row>
    <row r="272" spans="1:7" s="157" customFormat="1" ht="15" x14ac:dyDescent="0.25">
      <c r="A272" s="528" t="s">
        <v>409</v>
      </c>
      <c r="B272" s="528"/>
      <c r="C272" s="528"/>
      <c r="D272" s="528"/>
      <c r="E272" s="528"/>
      <c r="F272" s="525"/>
      <c r="G272" s="526"/>
    </row>
    <row r="273" spans="1:7" s="157" customFormat="1" ht="15" x14ac:dyDescent="0.25">
      <c r="A273" s="547"/>
      <c r="B273" s="547"/>
      <c r="C273" s="547"/>
      <c r="D273" s="547"/>
      <c r="E273" s="547"/>
      <c r="F273" s="525">
        <v>120</v>
      </c>
      <c r="G273" s="526"/>
    </row>
    <row r="274" spans="1:7" s="157" customFormat="1" ht="15" x14ac:dyDescent="0.25">
      <c r="A274" s="528" t="s">
        <v>410</v>
      </c>
      <c r="B274" s="528"/>
      <c r="C274" s="528"/>
      <c r="D274" s="528"/>
      <c r="E274" s="528"/>
      <c r="F274" s="525"/>
      <c r="G274" s="526"/>
    </row>
    <row r="275" spans="1:7" s="157" customFormat="1" ht="15" x14ac:dyDescent="0.25">
      <c r="A275" s="547"/>
      <c r="B275" s="547"/>
      <c r="C275" s="547"/>
      <c r="D275" s="547"/>
      <c r="E275" s="547"/>
      <c r="F275" s="525">
        <v>107</v>
      </c>
      <c r="G275" s="526"/>
    </row>
    <row r="276" spans="1:7" s="157" customFormat="1" ht="15" x14ac:dyDescent="0.25">
      <c r="A276" s="524" t="s">
        <v>411</v>
      </c>
      <c r="B276" s="524"/>
      <c r="C276" s="524"/>
      <c r="D276" s="524"/>
      <c r="E276" s="524"/>
      <c r="F276" s="525">
        <v>440</v>
      </c>
      <c r="G276" s="526"/>
    </row>
    <row r="277" spans="1:7" s="157" customFormat="1" ht="15" x14ac:dyDescent="0.25">
      <c r="A277" s="524" t="s">
        <v>412</v>
      </c>
      <c r="B277" s="524"/>
      <c r="C277" s="524"/>
      <c r="D277" s="524"/>
      <c r="E277" s="524"/>
      <c r="F277" s="525">
        <v>400</v>
      </c>
      <c r="G277" s="526"/>
    </row>
    <row r="278" spans="1:7" s="157" customFormat="1" ht="15" x14ac:dyDescent="0.25">
      <c r="A278" s="524" t="s">
        <v>413</v>
      </c>
      <c r="B278" s="524"/>
      <c r="C278" s="524"/>
      <c r="D278" s="524"/>
      <c r="E278" s="524"/>
      <c r="F278" s="525">
        <v>500</v>
      </c>
      <c r="G278" s="526"/>
    </row>
    <row r="279" spans="1:7" s="157" customFormat="1" ht="15" x14ac:dyDescent="0.25">
      <c r="A279" s="528" t="s">
        <v>414</v>
      </c>
      <c r="B279" s="528"/>
      <c r="C279" s="528"/>
      <c r="D279" s="528"/>
      <c r="E279" s="528"/>
      <c r="F279" s="525"/>
      <c r="G279" s="526"/>
    </row>
    <row r="280" spans="1:7" s="157" customFormat="1" ht="15" x14ac:dyDescent="0.25">
      <c r="A280" s="547"/>
      <c r="B280" s="547"/>
      <c r="C280" s="547"/>
      <c r="D280" s="547"/>
      <c r="E280" s="547"/>
      <c r="F280" s="525">
        <v>656</v>
      </c>
      <c r="G280" s="526"/>
    </row>
    <row r="281" spans="1:7" s="157" customFormat="1" ht="15" x14ac:dyDescent="0.25">
      <c r="A281" s="524" t="s">
        <v>415</v>
      </c>
      <c r="B281" s="524"/>
      <c r="C281" s="524"/>
      <c r="D281" s="524"/>
      <c r="E281" s="524"/>
      <c r="F281" s="525">
        <v>1000</v>
      </c>
      <c r="G281" s="526"/>
    </row>
    <row r="282" spans="1:7" s="157" customFormat="1" ht="15" x14ac:dyDescent="0.25">
      <c r="A282" s="528" t="s">
        <v>416</v>
      </c>
      <c r="B282" s="528"/>
      <c r="C282" s="528"/>
      <c r="D282" s="528"/>
      <c r="E282" s="528"/>
      <c r="F282" s="525"/>
      <c r="G282" s="526"/>
    </row>
    <row r="283" spans="1:7" s="157" customFormat="1" ht="15" x14ac:dyDescent="0.25">
      <c r="A283" s="547"/>
      <c r="B283" s="547"/>
      <c r="C283" s="547"/>
      <c r="D283" s="547"/>
      <c r="E283" s="547"/>
      <c r="F283" s="525">
        <v>500</v>
      </c>
      <c r="G283" s="526"/>
    </row>
    <row r="284" spans="1:7" s="157" customFormat="1" ht="15" x14ac:dyDescent="0.25">
      <c r="A284" s="528" t="s">
        <v>417</v>
      </c>
      <c r="B284" s="528"/>
      <c r="C284" s="528"/>
      <c r="D284" s="528"/>
      <c r="E284" s="528"/>
      <c r="F284" s="525"/>
      <c r="G284" s="526"/>
    </row>
    <row r="285" spans="1:7" s="157" customFormat="1" ht="15" x14ac:dyDescent="0.25">
      <c r="A285" s="497"/>
      <c r="B285" s="497"/>
      <c r="C285" s="497"/>
      <c r="D285" s="497"/>
      <c r="E285" s="497"/>
      <c r="F285" s="525">
        <v>300</v>
      </c>
      <c r="G285" s="526"/>
    </row>
    <row r="286" spans="1:7" s="157" customFormat="1" ht="15" x14ac:dyDescent="0.25">
      <c r="A286" s="528" t="s">
        <v>418</v>
      </c>
      <c r="B286" s="545"/>
      <c r="C286" s="545"/>
      <c r="D286" s="545"/>
      <c r="E286" s="545"/>
      <c r="F286" s="525"/>
      <c r="G286" s="526"/>
    </row>
    <row r="287" spans="1:7" s="157" customFormat="1" ht="15" x14ac:dyDescent="0.25">
      <c r="A287" s="545"/>
      <c r="B287" s="545"/>
      <c r="C287" s="545"/>
      <c r="D287" s="545"/>
      <c r="E287" s="545"/>
      <c r="F287" s="525">
        <v>1000</v>
      </c>
      <c r="G287" s="526"/>
    </row>
    <row r="288" spans="1:7" s="157" customFormat="1" ht="15" x14ac:dyDescent="0.25">
      <c r="A288" s="165"/>
      <c r="B288" s="272"/>
      <c r="C288" s="272"/>
      <c r="D288" s="272"/>
      <c r="E288" s="272"/>
      <c r="F288" s="273"/>
      <c r="G288" s="274"/>
    </row>
    <row r="289" spans="1:8" ht="15" x14ac:dyDescent="0.25">
      <c r="A289" s="26" t="s">
        <v>45</v>
      </c>
      <c r="B289" s="53"/>
      <c r="C289" s="53"/>
      <c r="D289" s="53"/>
      <c r="E289" s="53"/>
      <c r="F289" s="498">
        <v>3000</v>
      </c>
      <c r="G289" s="499"/>
    </row>
    <row r="290" spans="1:8" x14ac:dyDescent="0.2">
      <c r="A290" s="495" t="s">
        <v>419</v>
      </c>
      <c r="B290" s="496"/>
      <c r="C290" s="496"/>
      <c r="D290" s="496"/>
      <c r="E290" s="496"/>
      <c r="F290" s="496"/>
      <c r="G290" s="496"/>
    </row>
    <row r="291" spans="1:8" x14ac:dyDescent="0.2">
      <c r="A291" s="496"/>
      <c r="B291" s="496"/>
      <c r="C291" s="496"/>
      <c r="D291" s="496"/>
      <c r="E291" s="496"/>
      <c r="F291" s="496"/>
      <c r="G291" s="496"/>
    </row>
    <row r="292" spans="1:8" ht="15" x14ac:dyDescent="0.25">
      <c r="A292" s="26"/>
      <c r="B292" s="53"/>
      <c r="C292" s="53"/>
      <c r="D292" s="53"/>
      <c r="E292" s="53"/>
      <c r="F292" s="53"/>
      <c r="G292" s="53"/>
    </row>
    <row r="293" spans="1:8" s="157" customFormat="1" ht="15" x14ac:dyDescent="0.25">
      <c r="A293" s="333"/>
      <c r="B293" s="468"/>
      <c r="C293" s="468"/>
      <c r="D293" s="468"/>
      <c r="E293" s="468"/>
      <c r="F293" s="468"/>
      <c r="G293" s="468"/>
    </row>
    <row r="294" spans="1:8" ht="15" x14ac:dyDescent="0.25">
      <c r="A294" s="26" t="s">
        <v>46</v>
      </c>
      <c r="B294" s="53"/>
      <c r="C294" s="53"/>
      <c r="D294" s="53"/>
      <c r="E294" s="53"/>
      <c r="F294" s="498">
        <v>500</v>
      </c>
      <c r="G294" s="499"/>
    </row>
    <row r="295" spans="1:8" ht="15" x14ac:dyDescent="0.25">
      <c r="A295" s="25" t="s">
        <v>73</v>
      </c>
      <c r="B295" s="53"/>
      <c r="C295" s="53"/>
      <c r="D295" s="53"/>
      <c r="E295" s="53"/>
      <c r="F295" s="53"/>
      <c r="G295" s="53"/>
    </row>
    <row r="296" spans="1:8" ht="15" x14ac:dyDescent="0.25">
      <c r="A296" s="26"/>
      <c r="B296" s="53"/>
      <c r="C296" s="53"/>
      <c r="D296" s="53"/>
      <c r="E296" s="53"/>
      <c r="F296" s="53"/>
      <c r="G296" s="53"/>
    </row>
    <row r="297" spans="1:8" ht="15" x14ac:dyDescent="0.25">
      <c r="A297" s="26" t="s">
        <v>47</v>
      </c>
      <c r="B297" s="53"/>
      <c r="C297" s="53"/>
      <c r="D297" s="53"/>
      <c r="E297" s="53"/>
      <c r="F297" s="498">
        <v>200</v>
      </c>
      <c r="G297" s="499"/>
    </row>
    <row r="298" spans="1:8" ht="15" x14ac:dyDescent="0.25">
      <c r="A298" s="25" t="s">
        <v>420</v>
      </c>
      <c r="B298" s="53"/>
      <c r="C298" s="53"/>
      <c r="D298" s="53"/>
      <c r="E298" s="53"/>
      <c r="F298" s="53"/>
      <c r="G298" s="53"/>
    </row>
    <row r="299" spans="1:8" ht="15" x14ac:dyDescent="0.25">
      <c r="A299" s="26"/>
      <c r="B299" s="53"/>
      <c r="C299" s="53"/>
      <c r="D299" s="53"/>
      <c r="E299" s="53"/>
      <c r="F299" s="53"/>
      <c r="G299" s="53"/>
    </row>
    <row r="300" spans="1:8" ht="15" x14ac:dyDescent="0.25">
      <c r="A300" s="26" t="s">
        <v>74</v>
      </c>
      <c r="B300" s="53"/>
      <c r="C300" s="53"/>
      <c r="D300" s="53"/>
      <c r="E300" s="53"/>
      <c r="F300" s="498">
        <v>100</v>
      </c>
      <c r="G300" s="499"/>
    </row>
    <row r="301" spans="1:8" ht="15" x14ac:dyDescent="0.25">
      <c r="A301" s="25" t="s">
        <v>144</v>
      </c>
      <c r="B301" s="53"/>
      <c r="C301" s="53"/>
      <c r="D301" s="53"/>
      <c r="E301" s="53"/>
      <c r="F301" s="53"/>
      <c r="G301" s="53"/>
    </row>
    <row r="302" spans="1:8" ht="15" x14ac:dyDescent="0.25">
      <c r="A302" s="26"/>
      <c r="B302" s="53"/>
      <c r="C302" s="53"/>
      <c r="D302" s="53"/>
      <c r="E302" s="53"/>
      <c r="F302" s="53"/>
      <c r="G302" s="53"/>
    </row>
    <row r="303" spans="1:8" ht="31.5" customHeight="1" thickBot="1" x14ac:dyDescent="0.3">
      <c r="A303" s="520" t="s">
        <v>150</v>
      </c>
      <c r="B303" s="521"/>
      <c r="C303" s="521"/>
      <c r="D303" s="521"/>
      <c r="E303" s="521"/>
      <c r="F303" s="507">
        <f>SUM(F304,F307)</f>
        <v>150</v>
      </c>
      <c r="G303" s="507"/>
      <c r="H303" s="50"/>
    </row>
    <row r="304" spans="1:8" ht="15.75" thickTop="1" x14ac:dyDescent="0.25">
      <c r="A304" s="26" t="s">
        <v>50</v>
      </c>
      <c r="F304" s="498">
        <v>100</v>
      </c>
      <c r="G304" s="499"/>
    </row>
    <row r="305" spans="1:8" ht="15" x14ac:dyDescent="0.25">
      <c r="A305" s="25" t="s">
        <v>60</v>
      </c>
      <c r="F305" s="51"/>
      <c r="G305" s="52"/>
    </row>
    <row r="306" spans="1:8" ht="15" x14ac:dyDescent="0.25">
      <c r="A306" s="26"/>
      <c r="F306" s="51"/>
      <c r="G306" s="52"/>
    </row>
    <row r="307" spans="1:8" ht="15" x14ac:dyDescent="0.25">
      <c r="A307" s="26" t="s">
        <v>51</v>
      </c>
      <c r="F307" s="498">
        <v>50</v>
      </c>
      <c r="G307" s="499"/>
    </row>
    <row r="308" spans="1:8" ht="15" x14ac:dyDescent="0.25">
      <c r="A308" s="25" t="s">
        <v>124</v>
      </c>
      <c r="F308" s="51"/>
      <c r="G308" s="52"/>
    </row>
    <row r="309" spans="1:8" ht="15" x14ac:dyDescent="0.25">
      <c r="A309" s="26"/>
      <c r="F309" s="51"/>
      <c r="G309" s="52"/>
    </row>
    <row r="310" spans="1:8" ht="15.75" thickBot="1" x14ac:dyDescent="0.3">
      <c r="A310" s="35" t="s">
        <v>76</v>
      </c>
      <c r="B310" s="36"/>
      <c r="C310" s="37"/>
      <c r="D310" s="38"/>
      <c r="E310" s="38"/>
      <c r="F310" s="507">
        <v>1000</v>
      </c>
      <c r="G310" s="507"/>
      <c r="H310" s="50"/>
    </row>
    <row r="311" spans="1:8" ht="15.75" thickTop="1" x14ac:dyDescent="0.25">
      <c r="A311" s="26" t="s">
        <v>52</v>
      </c>
      <c r="F311" s="498">
        <v>1000</v>
      </c>
      <c r="G311" s="499"/>
    </row>
    <row r="312" spans="1:8" ht="15" x14ac:dyDescent="0.25">
      <c r="A312" s="25" t="s">
        <v>421</v>
      </c>
      <c r="F312" s="51"/>
      <c r="G312" s="52"/>
    </row>
    <row r="313" spans="1:8" s="157" customFormat="1" ht="15" x14ac:dyDescent="0.25">
      <c r="A313" s="227"/>
      <c r="B313" s="162"/>
      <c r="D313" s="158"/>
      <c r="E313" s="158"/>
      <c r="F313" s="225"/>
      <c r="G313" s="226"/>
    </row>
    <row r="314" spans="1:8" ht="33" customHeight="1" thickBot="1" x14ac:dyDescent="0.3">
      <c r="A314" s="520" t="s">
        <v>29</v>
      </c>
      <c r="B314" s="521"/>
      <c r="C314" s="521"/>
      <c r="D314" s="521"/>
      <c r="E314" s="521"/>
      <c r="F314" s="507">
        <f>SUM(F315)</f>
        <v>7800</v>
      </c>
      <c r="G314" s="507"/>
      <c r="H314" s="50"/>
    </row>
    <row r="315" spans="1:8" ht="15.75" thickTop="1" x14ac:dyDescent="0.25">
      <c r="A315" s="54" t="s">
        <v>53</v>
      </c>
      <c r="B315" s="53"/>
      <c r="C315" s="53"/>
      <c r="D315" s="53"/>
      <c r="E315" s="53"/>
      <c r="F315" s="498">
        <f>6576+214+1010</f>
        <v>7800</v>
      </c>
      <c r="G315" s="499"/>
    </row>
    <row r="316" spans="1:8" ht="15" x14ac:dyDescent="0.25">
      <c r="A316" s="25" t="s">
        <v>984</v>
      </c>
      <c r="B316" s="53"/>
      <c r="C316" s="53"/>
      <c r="D316" s="53"/>
      <c r="E316" s="53"/>
      <c r="F316" s="53"/>
      <c r="G316" s="53"/>
    </row>
    <row r="317" spans="1:8" ht="15" x14ac:dyDescent="0.25">
      <c r="A317" s="26"/>
    </row>
  </sheetData>
  <mergeCells count="212">
    <mergeCell ref="A32:C32"/>
    <mergeCell ref="A258:E258"/>
    <mergeCell ref="F256:G256"/>
    <mergeCell ref="F257:G257"/>
    <mergeCell ref="F258:G258"/>
    <mergeCell ref="F265:G265"/>
    <mergeCell ref="A264:E265"/>
    <mergeCell ref="A259:E261"/>
    <mergeCell ref="F261:G261"/>
    <mergeCell ref="A262:E262"/>
    <mergeCell ref="F262:G262"/>
    <mergeCell ref="F263:G263"/>
    <mergeCell ref="A263:E263"/>
    <mergeCell ref="F250:G250"/>
    <mergeCell ref="A229:G232"/>
    <mergeCell ref="F252:G252"/>
    <mergeCell ref="A251:E252"/>
    <mergeCell ref="A253:E253"/>
    <mergeCell ref="F253:G253"/>
    <mergeCell ref="A254:E255"/>
    <mergeCell ref="F255:G255"/>
    <mergeCell ref="A256:E256"/>
    <mergeCell ref="A257:E257"/>
    <mergeCell ref="A239:E240"/>
    <mergeCell ref="A286:E287"/>
    <mergeCell ref="F287:G287"/>
    <mergeCell ref="F283:G283"/>
    <mergeCell ref="F284:G284"/>
    <mergeCell ref="A266:E267"/>
    <mergeCell ref="F267:G267"/>
    <mergeCell ref="A270:E271"/>
    <mergeCell ref="A272:E273"/>
    <mergeCell ref="A274:E275"/>
    <mergeCell ref="A279:E280"/>
    <mergeCell ref="A282:E283"/>
    <mergeCell ref="A284:E285"/>
    <mergeCell ref="F285:G285"/>
    <mergeCell ref="A278:E278"/>
    <mergeCell ref="F278:G278"/>
    <mergeCell ref="A281:E281"/>
    <mergeCell ref="F281:G281"/>
    <mergeCell ref="F279:G279"/>
    <mergeCell ref="F280:G280"/>
    <mergeCell ref="F282:G282"/>
    <mergeCell ref="F273:G273"/>
    <mergeCell ref="F274:G274"/>
    <mergeCell ref="A247:E249"/>
    <mergeCell ref="F249:G249"/>
    <mergeCell ref="A250:E250"/>
    <mergeCell ref="F210:G210"/>
    <mergeCell ref="A216:E217"/>
    <mergeCell ref="F217:G217"/>
    <mergeCell ref="A218:E218"/>
    <mergeCell ref="F218:G218"/>
    <mergeCell ref="F219:G219"/>
    <mergeCell ref="F220:G220"/>
    <mergeCell ref="A221:E222"/>
    <mergeCell ref="F222:G222"/>
    <mergeCell ref="A238:E238"/>
    <mergeCell ref="F238:G238"/>
    <mergeCell ref="F224:G224"/>
    <mergeCell ref="F215:G215"/>
    <mergeCell ref="A235:G235"/>
    <mergeCell ref="F234:G234"/>
    <mergeCell ref="A225:G226"/>
    <mergeCell ref="F228:G228"/>
    <mergeCell ref="F237:G237"/>
    <mergeCell ref="A213:G213"/>
    <mergeCell ref="F240:G240"/>
    <mergeCell ref="A241:E242"/>
    <mergeCell ref="A203:E204"/>
    <mergeCell ref="F204:G204"/>
    <mergeCell ref="F189:G189"/>
    <mergeCell ref="F192:G192"/>
    <mergeCell ref="F202:G202"/>
    <mergeCell ref="A246:E246"/>
    <mergeCell ref="F246:G246"/>
    <mergeCell ref="F242:G242"/>
    <mergeCell ref="A243:E243"/>
    <mergeCell ref="F243:G243"/>
    <mergeCell ref="A244:E244"/>
    <mergeCell ref="F244:G244"/>
    <mergeCell ref="A245:E245"/>
    <mergeCell ref="F245:G245"/>
    <mergeCell ref="F212:G212"/>
    <mergeCell ref="A205:E207"/>
    <mergeCell ref="F207:G207"/>
    <mergeCell ref="A208:E208"/>
    <mergeCell ref="F208:G208"/>
    <mergeCell ref="A209:E210"/>
    <mergeCell ref="F172:G172"/>
    <mergeCell ref="F162:G162"/>
    <mergeCell ref="F163:G163"/>
    <mergeCell ref="F164:G164"/>
    <mergeCell ref="A167:E168"/>
    <mergeCell ref="F168:G168"/>
    <mergeCell ref="F170:G170"/>
    <mergeCell ref="A169:E170"/>
    <mergeCell ref="A165:G165"/>
    <mergeCell ref="F166:G166"/>
    <mergeCell ref="A130:G132"/>
    <mergeCell ref="F152:G152"/>
    <mergeCell ref="F153:G153"/>
    <mergeCell ref="A160:E160"/>
    <mergeCell ref="F160:G160"/>
    <mergeCell ref="A156:G157"/>
    <mergeCell ref="F151:G151"/>
    <mergeCell ref="F159:G159"/>
    <mergeCell ref="F161:G161"/>
    <mergeCell ref="A135:G137"/>
    <mergeCell ref="F139:G139"/>
    <mergeCell ref="F134:G134"/>
    <mergeCell ref="F148:G148"/>
    <mergeCell ref="A149:G149"/>
    <mergeCell ref="F143:G143"/>
    <mergeCell ref="F144:G144"/>
    <mergeCell ref="A145:G146"/>
    <mergeCell ref="F155:G155"/>
    <mergeCell ref="F51:G51"/>
    <mergeCell ref="F54:G54"/>
    <mergeCell ref="A55:G57"/>
    <mergeCell ref="F129:G129"/>
    <mergeCell ref="A125:G127"/>
    <mergeCell ref="F105:G105"/>
    <mergeCell ref="F106:G106"/>
    <mergeCell ref="A107:G108"/>
    <mergeCell ref="F59:G59"/>
    <mergeCell ref="A60:G63"/>
    <mergeCell ref="F65:G65"/>
    <mergeCell ref="A66:G69"/>
    <mergeCell ref="F71:G71"/>
    <mergeCell ref="F93:G93"/>
    <mergeCell ref="F95:G95"/>
    <mergeCell ref="A96:G100"/>
    <mergeCell ref="F86:G86"/>
    <mergeCell ref="A89:G91"/>
    <mergeCell ref="A94:G94"/>
    <mergeCell ref="A79:G79"/>
    <mergeCell ref="A102:E102"/>
    <mergeCell ref="F102:G102"/>
    <mergeCell ref="A103:G103"/>
    <mergeCell ref="A36:G36"/>
    <mergeCell ref="F1:G1"/>
    <mergeCell ref="A28:C28"/>
    <mergeCell ref="F124:G124"/>
    <mergeCell ref="F110:G110"/>
    <mergeCell ref="F111:G111"/>
    <mergeCell ref="F116:G116"/>
    <mergeCell ref="A117:G120"/>
    <mergeCell ref="F122:G122"/>
    <mergeCell ref="F39:G39"/>
    <mergeCell ref="F40:G40"/>
    <mergeCell ref="A112:G114"/>
    <mergeCell ref="F77:G77"/>
    <mergeCell ref="A78:E78"/>
    <mergeCell ref="F78:G78"/>
    <mergeCell ref="A80:G84"/>
    <mergeCell ref="A93:E93"/>
    <mergeCell ref="F88:G88"/>
    <mergeCell ref="A72:G75"/>
    <mergeCell ref="F42:G42"/>
    <mergeCell ref="F43:G43"/>
    <mergeCell ref="A44:G45"/>
    <mergeCell ref="F47:G47"/>
    <mergeCell ref="A48:G49"/>
    <mergeCell ref="F181:G181"/>
    <mergeCell ref="A193:G194"/>
    <mergeCell ref="F196:G196"/>
    <mergeCell ref="F199:G199"/>
    <mergeCell ref="F173:G173"/>
    <mergeCell ref="A173:E173"/>
    <mergeCell ref="A174:E175"/>
    <mergeCell ref="F175:G175"/>
    <mergeCell ref="F176:G176"/>
    <mergeCell ref="A182:E182"/>
    <mergeCell ref="F182:G182"/>
    <mergeCell ref="F183:G183"/>
    <mergeCell ref="F184:G184"/>
    <mergeCell ref="F185:G185"/>
    <mergeCell ref="F187:G187"/>
    <mergeCell ref="A183:E183"/>
    <mergeCell ref="A184:E184"/>
    <mergeCell ref="A179:G179"/>
    <mergeCell ref="A176:E176"/>
    <mergeCell ref="F178:G178"/>
    <mergeCell ref="A185:E185"/>
    <mergeCell ref="A186:E187"/>
    <mergeCell ref="A190:G190"/>
    <mergeCell ref="F315:G315"/>
    <mergeCell ref="F269:G269"/>
    <mergeCell ref="F314:G314"/>
    <mergeCell ref="A303:E303"/>
    <mergeCell ref="F303:G303"/>
    <mergeCell ref="F297:G297"/>
    <mergeCell ref="F289:G289"/>
    <mergeCell ref="A290:G291"/>
    <mergeCell ref="F294:G294"/>
    <mergeCell ref="F310:G310"/>
    <mergeCell ref="F300:G300"/>
    <mergeCell ref="F304:G304"/>
    <mergeCell ref="A314:E314"/>
    <mergeCell ref="F311:G311"/>
    <mergeCell ref="F307:G307"/>
    <mergeCell ref="F270:G270"/>
    <mergeCell ref="F271:G271"/>
    <mergeCell ref="F272:G272"/>
    <mergeCell ref="A276:E276"/>
    <mergeCell ref="F276:G276"/>
    <mergeCell ref="A277:E277"/>
    <mergeCell ref="F277:G277"/>
    <mergeCell ref="F275:G275"/>
    <mergeCell ref="F286:G286"/>
  </mergeCells>
  <pageMargins left="0.70866141732283472" right="0.70866141732283472" top="0.78740157480314965" bottom="0.78740157480314965" header="0.31496062992125984" footer="0.31496062992125984"/>
  <pageSetup paperSize="9" scale="67" firstPageNumber="26"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9"/>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7" ht="23.25" x14ac:dyDescent="0.35">
      <c r="A1" s="56" t="s">
        <v>78</v>
      </c>
      <c r="F1" s="510" t="s">
        <v>77</v>
      </c>
      <c r="G1" s="510"/>
    </row>
    <row r="3" spans="1:7" x14ac:dyDescent="0.2">
      <c r="A3" s="25" t="s">
        <v>1</v>
      </c>
      <c r="B3" s="25" t="s">
        <v>79</v>
      </c>
    </row>
    <row r="4" spans="1:7" x14ac:dyDescent="0.2">
      <c r="B4" s="2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ht="15" thickTop="1" x14ac:dyDescent="0.2">
      <c r="A9" s="21">
        <v>6172</v>
      </c>
      <c r="B9" s="22">
        <v>51</v>
      </c>
      <c r="C9" s="8" t="s">
        <v>8</v>
      </c>
      <c r="D9" s="9">
        <v>34541</v>
      </c>
      <c r="E9" s="9">
        <v>35459</v>
      </c>
      <c r="F9" s="9">
        <f>SUM(F17)</f>
        <v>35141</v>
      </c>
      <c r="G9" s="10">
        <f>F9/D9*100</f>
        <v>101.73706609536492</v>
      </c>
    </row>
    <row r="10" spans="1:7" ht="28.5" x14ac:dyDescent="0.2">
      <c r="A10" s="21">
        <v>6172</v>
      </c>
      <c r="B10" s="22">
        <v>53</v>
      </c>
      <c r="C10" s="14" t="s">
        <v>10</v>
      </c>
      <c r="D10" s="9">
        <v>10</v>
      </c>
      <c r="E10" s="9">
        <v>460</v>
      </c>
      <c r="F10" s="9">
        <f>F42</f>
        <v>2800</v>
      </c>
      <c r="G10" s="266">
        <f>F10/D10*100</f>
        <v>28000</v>
      </c>
    </row>
    <row r="11" spans="1:7" x14ac:dyDescent="0.2">
      <c r="A11" s="21">
        <v>6172</v>
      </c>
      <c r="B11" s="22">
        <v>54</v>
      </c>
      <c r="C11" s="8" t="s">
        <v>11</v>
      </c>
      <c r="D11" s="9">
        <v>2</v>
      </c>
      <c r="E11" s="9">
        <v>2</v>
      </c>
      <c r="F11" s="9">
        <f>F49</f>
        <v>2</v>
      </c>
      <c r="G11" s="10">
        <f>F11/D11*100</f>
        <v>100</v>
      </c>
    </row>
    <row r="12" spans="1:7" ht="15" thickBot="1" x14ac:dyDescent="0.25">
      <c r="A12" s="23">
        <v>6172</v>
      </c>
      <c r="B12" s="24">
        <v>61</v>
      </c>
      <c r="C12" s="15" t="s">
        <v>81</v>
      </c>
      <c r="D12" s="11">
        <v>583</v>
      </c>
      <c r="E12" s="11">
        <v>3872</v>
      </c>
      <c r="F12" s="11">
        <f>SUM(F55)</f>
        <v>583</v>
      </c>
      <c r="G12" s="12">
        <f>F12/D12*100</f>
        <v>100</v>
      </c>
    </row>
    <row r="13" spans="1:7" s="16" customFormat="1" ht="16.5" thickTop="1" thickBot="1" x14ac:dyDescent="0.3">
      <c r="A13" s="513" t="s">
        <v>9</v>
      </c>
      <c r="B13" s="514"/>
      <c r="C13" s="515"/>
      <c r="D13" s="48">
        <f>SUM(D9:D12)</f>
        <v>35136</v>
      </c>
      <c r="E13" s="48">
        <f>SUM(E9:E12)</f>
        <v>39793</v>
      </c>
      <c r="F13" s="48">
        <f>SUM(F9:F12)</f>
        <v>38526</v>
      </c>
      <c r="G13" s="49">
        <f>F13/D13*100</f>
        <v>109.64822404371584</v>
      </c>
    </row>
    <row r="14" spans="1:7" ht="15" thickTop="1" x14ac:dyDescent="0.2">
      <c r="A14" s="531"/>
      <c r="B14" s="531"/>
      <c r="C14" s="531"/>
      <c r="D14" s="531"/>
      <c r="E14" s="531"/>
      <c r="F14" s="531"/>
      <c r="G14" s="531"/>
    </row>
    <row r="15" spans="1:7" x14ac:dyDescent="0.2">
      <c r="A15" s="105"/>
      <c r="B15" s="105"/>
      <c r="C15" s="105"/>
      <c r="D15" s="105"/>
      <c r="E15" s="105"/>
      <c r="F15" s="105"/>
      <c r="G15" s="105"/>
    </row>
    <row r="16" spans="1:7" ht="15" x14ac:dyDescent="0.25">
      <c r="A16" s="27" t="s">
        <v>13</v>
      </c>
    </row>
    <row r="17" spans="1:8" ht="17.25" customHeight="1" thickBot="1" x14ac:dyDescent="0.3">
      <c r="A17" s="35" t="s">
        <v>58</v>
      </c>
      <c r="B17" s="36"/>
      <c r="C17" s="37"/>
      <c r="D17" s="38"/>
      <c r="E17" s="38"/>
      <c r="F17" s="507">
        <f>SUM(F18,F24,F28,F33,F38)</f>
        <v>35141</v>
      </c>
      <c r="G17" s="507"/>
      <c r="H17" s="50"/>
    </row>
    <row r="18" spans="1:8" ht="15.75" thickTop="1" x14ac:dyDescent="0.25">
      <c r="A18" s="26" t="s">
        <v>43</v>
      </c>
      <c r="F18" s="498">
        <v>33600</v>
      </c>
      <c r="G18" s="499"/>
    </row>
    <row r="19" spans="1:8" ht="14.25" customHeight="1" x14ac:dyDescent="0.2">
      <c r="A19" s="550" t="s">
        <v>292</v>
      </c>
      <c r="B19" s="550"/>
      <c r="C19" s="550"/>
      <c r="D19" s="550"/>
      <c r="E19" s="550"/>
      <c r="F19" s="550"/>
      <c r="G19" s="550"/>
    </row>
    <row r="20" spans="1:8" s="157" customFormat="1" ht="14.25" customHeight="1" x14ac:dyDescent="0.2">
      <c r="A20" s="550"/>
      <c r="B20" s="550"/>
      <c r="C20" s="550"/>
      <c r="D20" s="550"/>
      <c r="E20" s="550"/>
      <c r="F20" s="550"/>
      <c r="G20" s="550"/>
    </row>
    <row r="21" spans="1:8" s="157" customFormat="1" ht="14.25" customHeight="1" x14ac:dyDescent="0.2">
      <c r="A21" s="550"/>
      <c r="B21" s="550"/>
      <c r="C21" s="550"/>
      <c r="D21" s="550"/>
      <c r="E21" s="550"/>
      <c r="F21" s="550"/>
      <c r="G21" s="550"/>
    </row>
    <row r="22" spans="1:8" s="157" customFormat="1" ht="15" customHeight="1" x14ac:dyDescent="0.2">
      <c r="A22" s="550"/>
      <c r="B22" s="550"/>
      <c r="C22" s="550"/>
      <c r="D22" s="550"/>
      <c r="E22" s="550"/>
      <c r="F22" s="550"/>
      <c r="G22" s="550"/>
    </row>
    <row r="23" spans="1:8" ht="15" x14ac:dyDescent="0.25">
      <c r="A23" s="26"/>
      <c r="F23" s="58"/>
      <c r="G23" s="59"/>
    </row>
    <row r="24" spans="1:8" ht="15" x14ac:dyDescent="0.25">
      <c r="A24" s="26" t="s">
        <v>56</v>
      </c>
      <c r="F24" s="498">
        <v>10</v>
      </c>
      <c r="G24" s="499"/>
    </row>
    <row r="25" spans="1:8" x14ac:dyDescent="0.2">
      <c r="A25" s="495" t="s">
        <v>293</v>
      </c>
      <c r="B25" s="496"/>
      <c r="C25" s="496"/>
      <c r="D25" s="496"/>
      <c r="E25" s="496"/>
      <c r="F25" s="496"/>
      <c r="G25" s="496"/>
    </row>
    <row r="26" spans="1:8" x14ac:dyDescent="0.2">
      <c r="A26" s="496"/>
      <c r="B26" s="496"/>
      <c r="C26" s="496"/>
      <c r="D26" s="496"/>
      <c r="E26" s="496"/>
      <c r="F26" s="496"/>
      <c r="G26" s="496"/>
    </row>
    <row r="27" spans="1:8" ht="15" x14ac:dyDescent="0.25">
      <c r="A27" s="26"/>
      <c r="F27" s="58"/>
      <c r="G27" s="59"/>
    </row>
    <row r="28" spans="1:8" ht="15" x14ac:dyDescent="0.25">
      <c r="A28" s="26" t="s">
        <v>19</v>
      </c>
      <c r="F28" s="498">
        <v>1370</v>
      </c>
      <c r="G28" s="499"/>
    </row>
    <row r="29" spans="1:8" ht="14.25" customHeight="1" x14ac:dyDescent="0.2">
      <c r="A29" s="495" t="s">
        <v>294</v>
      </c>
      <c r="B29" s="495"/>
      <c r="C29" s="495"/>
      <c r="D29" s="495"/>
      <c r="E29" s="495"/>
      <c r="F29" s="495"/>
      <c r="G29" s="495"/>
    </row>
    <row r="30" spans="1:8" ht="14.25" customHeight="1" x14ac:dyDescent="0.2">
      <c r="A30" s="495"/>
      <c r="B30" s="495"/>
      <c r="C30" s="495"/>
      <c r="D30" s="495"/>
      <c r="E30" s="495"/>
      <c r="F30" s="495"/>
      <c r="G30" s="495"/>
    </row>
    <row r="31" spans="1:8" s="157" customFormat="1" ht="15" customHeight="1" x14ac:dyDescent="0.2">
      <c r="A31" s="495"/>
      <c r="B31" s="495"/>
      <c r="C31" s="495"/>
      <c r="D31" s="495"/>
      <c r="E31" s="495"/>
      <c r="F31" s="495"/>
      <c r="G31" s="495"/>
    </row>
    <row r="32" spans="1:8" ht="15" x14ac:dyDescent="0.25">
      <c r="A32" s="26"/>
      <c r="F32" s="58"/>
      <c r="G32" s="59"/>
    </row>
    <row r="33" spans="1:8" ht="15" x14ac:dyDescent="0.25">
      <c r="A33" s="26" t="s">
        <v>21</v>
      </c>
      <c r="F33" s="498">
        <v>160</v>
      </c>
      <c r="G33" s="499"/>
    </row>
    <row r="34" spans="1:8" ht="13.5" customHeight="1" x14ac:dyDescent="0.2">
      <c r="A34" s="495" t="s">
        <v>866</v>
      </c>
      <c r="B34" s="496"/>
      <c r="C34" s="496"/>
      <c r="D34" s="496"/>
      <c r="E34" s="496"/>
      <c r="F34" s="496"/>
      <c r="G34" s="496"/>
    </row>
    <row r="35" spans="1:8" x14ac:dyDescent="0.2">
      <c r="A35" s="496"/>
      <c r="B35" s="496"/>
      <c r="C35" s="496"/>
      <c r="D35" s="496"/>
      <c r="E35" s="496"/>
      <c r="F35" s="496"/>
      <c r="G35" s="496"/>
    </row>
    <row r="36" spans="1:8" x14ac:dyDescent="0.2">
      <c r="A36" s="496"/>
      <c r="B36" s="496"/>
      <c r="C36" s="496"/>
      <c r="D36" s="496"/>
      <c r="E36" s="496"/>
      <c r="F36" s="496"/>
      <c r="G36" s="496"/>
    </row>
    <row r="37" spans="1:8" ht="15" x14ac:dyDescent="0.25">
      <c r="A37" s="26"/>
      <c r="F37" s="58"/>
      <c r="G37" s="59"/>
    </row>
    <row r="38" spans="1:8" ht="15" x14ac:dyDescent="0.25">
      <c r="A38" s="26" t="s">
        <v>74</v>
      </c>
      <c r="F38" s="498">
        <v>1</v>
      </c>
      <c r="G38" s="499"/>
    </row>
    <row r="39" spans="1:8" ht="15" x14ac:dyDescent="0.25">
      <c r="A39" s="495" t="s">
        <v>295</v>
      </c>
      <c r="B39" s="496"/>
      <c r="C39" s="496"/>
      <c r="D39" s="496"/>
      <c r="E39" s="496"/>
      <c r="F39" s="496"/>
      <c r="G39" s="496"/>
    </row>
    <row r="40" spans="1:8" ht="15" x14ac:dyDescent="0.25">
      <c r="A40" s="26"/>
      <c r="F40" s="58"/>
      <c r="G40" s="59"/>
    </row>
    <row r="41" spans="1:8" ht="15" x14ac:dyDescent="0.25">
      <c r="A41" s="26"/>
      <c r="F41" s="58"/>
      <c r="G41" s="59"/>
    </row>
    <row r="42" spans="1:8" ht="31.5" customHeight="1" thickBot="1" x14ac:dyDescent="0.3">
      <c r="A42" s="520" t="s">
        <v>150</v>
      </c>
      <c r="B42" s="521"/>
      <c r="C42" s="521"/>
      <c r="D42" s="521"/>
      <c r="E42" s="521"/>
      <c r="F42" s="507">
        <f>SUM(F43)</f>
        <v>2800</v>
      </c>
      <c r="G42" s="507"/>
      <c r="H42" s="50"/>
    </row>
    <row r="43" spans="1:8" ht="15.75" thickTop="1" x14ac:dyDescent="0.25">
      <c r="A43" s="26" t="s">
        <v>51</v>
      </c>
      <c r="F43" s="498">
        <v>2800</v>
      </c>
      <c r="G43" s="499"/>
    </row>
    <row r="44" spans="1:8" x14ac:dyDescent="0.2">
      <c r="A44" s="495" t="s">
        <v>867</v>
      </c>
      <c r="B44" s="496"/>
      <c r="C44" s="496"/>
      <c r="D44" s="496"/>
      <c r="E44" s="496"/>
      <c r="F44" s="496"/>
      <c r="G44" s="496"/>
    </row>
    <row r="45" spans="1:8" s="157" customFormat="1" x14ac:dyDescent="0.2">
      <c r="A45" s="497"/>
      <c r="B45" s="497"/>
      <c r="C45" s="497"/>
      <c r="D45" s="497"/>
      <c r="E45" s="497"/>
      <c r="F45" s="497"/>
      <c r="G45" s="497"/>
    </row>
    <row r="46" spans="1:8" s="157" customFormat="1" x14ac:dyDescent="0.2">
      <c r="A46" s="497"/>
      <c r="B46" s="497"/>
      <c r="C46" s="497"/>
      <c r="D46" s="497"/>
      <c r="E46" s="497"/>
      <c r="F46" s="497"/>
      <c r="G46" s="497"/>
    </row>
    <row r="47" spans="1:8" x14ac:dyDescent="0.2">
      <c r="A47" s="497"/>
      <c r="B47" s="497"/>
      <c r="C47" s="497"/>
      <c r="D47" s="497"/>
      <c r="E47" s="497"/>
      <c r="F47" s="497"/>
      <c r="G47" s="497"/>
    </row>
    <row r="48" spans="1:8" ht="15" x14ac:dyDescent="0.25">
      <c r="A48" s="26"/>
      <c r="F48" s="58"/>
      <c r="G48" s="59"/>
    </row>
    <row r="49" spans="1:8" ht="15.75" thickBot="1" x14ac:dyDescent="0.3">
      <c r="A49" s="35" t="s">
        <v>76</v>
      </c>
      <c r="B49" s="36"/>
      <c r="C49" s="37"/>
      <c r="D49" s="38"/>
      <c r="E49" s="38"/>
      <c r="F49" s="507">
        <v>2</v>
      </c>
      <c r="G49" s="507"/>
      <c r="H49" s="50"/>
    </row>
    <row r="50" spans="1:8" ht="15.75" thickTop="1" x14ac:dyDescent="0.25">
      <c r="A50" s="26" t="s">
        <v>55</v>
      </c>
      <c r="F50" s="498">
        <v>2</v>
      </c>
      <c r="G50" s="499"/>
    </row>
    <row r="51" spans="1:8" x14ac:dyDescent="0.2">
      <c r="A51" s="495" t="s">
        <v>296</v>
      </c>
      <c r="B51" s="496"/>
      <c r="C51" s="496"/>
      <c r="D51" s="496"/>
      <c r="E51" s="496"/>
      <c r="F51" s="496"/>
      <c r="G51" s="496"/>
    </row>
    <row r="52" spans="1:8" x14ac:dyDescent="0.2">
      <c r="A52" s="496"/>
      <c r="B52" s="496"/>
      <c r="C52" s="496"/>
      <c r="D52" s="496"/>
      <c r="E52" s="496"/>
      <c r="F52" s="496"/>
      <c r="G52" s="496"/>
    </row>
    <row r="53" spans="1:8" ht="15" x14ac:dyDescent="0.25">
      <c r="A53" s="26"/>
      <c r="F53" s="58"/>
      <c r="G53" s="59"/>
    </row>
    <row r="54" spans="1:8" ht="15" x14ac:dyDescent="0.25">
      <c r="A54" s="26"/>
      <c r="F54" s="58"/>
      <c r="G54" s="59"/>
    </row>
    <row r="55" spans="1:8" ht="17.25" customHeight="1" thickBot="1" x14ac:dyDescent="0.3">
      <c r="A55" s="35" t="s">
        <v>82</v>
      </c>
      <c r="B55" s="36"/>
      <c r="C55" s="37"/>
      <c r="D55" s="38"/>
      <c r="E55" s="38"/>
      <c r="F55" s="507">
        <f>SUM(F56)</f>
        <v>583</v>
      </c>
      <c r="G55" s="507"/>
      <c r="H55" s="50"/>
    </row>
    <row r="56" spans="1:8" s="64" customFormat="1" ht="17.25" customHeight="1" thickTop="1" x14ac:dyDescent="0.25">
      <c r="A56" s="62" t="s">
        <v>83</v>
      </c>
      <c r="B56" s="63"/>
      <c r="D56" s="65"/>
      <c r="E56" s="65"/>
      <c r="F56" s="498">
        <v>583</v>
      </c>
      <c r="G56" s="499"/>
      <c r="H56" s="67"/>
    </row>
    <row r="57" spans="1:8" ht="15" customHeight="1" x14ac:dyDescent="0.2">
      <c r="A57" s="548" t="s">
        <v>297</v>
      </c>
      <c r="B57" s="549"/>
      <c r="C57" s="549"/>
      <c r="D57" s="549"/>
      <c r="E57" s="549"/>
      <c r="F57" s="549"/>
      <c r="G57" s="549"/>
    </row>
    <row r="58" spans="1:8" ht="14.25" customHeight="1" x14ac:dyDescent="0.2">
      <c r="A58" s="549"/>
      <c r="B58" s="549"/>
      <c r="C58" s="549"/>
      <c r="D58" s="549"/>
      <c r="E58" s="549"/>
      <c r="F58" s="549"/>
      <c r="G58" s="549"/>
    </row>
    <row r="59" spans="1:8" ht="14.25" customHeight="1" x14ac:dyDescent="0.2">
      <c r="A59" s="549"/>
      <c r="B59" s="549"/>
      <c r="C59" s="549"/>
      <c r="D59" s="549"/>
      <c r="E59" s="549"/>
      <c r="F59" s="549"/>
      <c r="G59" s="549"/>
    </row>
  </sheetData>
  <mergeCells count="24">
    <mergeCell ref="A19:G22"/>
    <mergeCell ref="F24:G24"/>
    <mergeCell ref="A25:G26"/>
    <mergeCell ref="F1:G1"/>
    <mergeCell ref="A13:C13"/>
    <mergeCell ref="F17:G17"/>
    <mergeCell ref="F18:G18"/>
    <mergeCell ref="A14:G14"/>
    <mergeCell ref="F55:G55"/>
    <mergeCell ref="A57:G59"/>
    <mergeCell ref="F56:G56"/>
    <mergeCell ref="F28:G28"/>
    <mergeCell ref="F33:G33"/>
    <mergeCell ref="A34:G36"/>
    <mergeCell ref="F38:G38"/>
    <mergeCell ref="F43:G43"/>
    <mergeCell ref="F49:G49"/>
    <mergeCell ref="F50:G50"/>
    <mergeCell ref="A51:G52"/>
    <mergeCell ref="A44:G47"/>
    <mergeCell ref="A39:G39"/>
    <mergeCell ref="A42:E42"/>
    <mergeCell ref="F42:G42"/>
    <mergeCell ref="A29:G31"/>
  </mergeCells>
  <pageMargins left="0.70866141732283472" right="0.70866141732283472" top="0.78740157480314965" bottom="0.78740157480314965" header="0.31496062992125984" footer="0.31496062992125984"/>
  <pageSetup paperSize="9" scale="67" firstPageNumber="31"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422</v>
      </c>
      <c r="F1" s="510" t="s">
        <v>84</v>
      </c>
      <c r="G1" s="510"/>
    </row>
    <row r="3" spans="1:8" x14ac:dyDescent="0.2">
      <c r="A3" s="25" t="s">
        <v>1</v>
      </c>
      <c r="B3" s="25" t="s">
        <v>85</v>
      </c>
    </row>
    <row r="4" spans="1:8" x14ac:dyDescent="0.2">
      <c r="B4" s="25" t="s">
        <v>80</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289</v>
      </c>
      <c r="E7" s="42" t="s">
        <v>290</v>
      </c>
      <c r="F7" s="42" t="s">
        <v>291</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89</v>
      </c>
      <c r="E9" s="9">
        <v>89</v>
      </c>
      <c r="F9" s="9">
        <f>SUM(F15)</f>
        <v>89</v>
      </c>
      <c r="G9" s="10">
        <f>F9/D9*100</f>
        <v>100</v>
      </c>
    </row>
    <row r="10" spans="1:8" s="16" customFormat="1" ht="16.5" thickTop="1" thickBot="1" x14ac:dyDescent="0.3">
      <c r="A10" s="513" t="s">
        <v>9</v>
      </c>
      <c r="B10" s="514"/>
      <c r="C10" s="515"/>
      <c r="D10" s="48">
        <f>SUM(D9:D9)</f>
        <v>89</v>
      </c>
      <c r="E10" s="48">
        <f>SUM(E9:E9)</f>
        <v>89</v>
      </c>
      <c r="F10" s="48">
        <f>SUM(F9:F9)</f>
        <v>89</v>
      </c>
      <c r="G10" s="49">
        <f>F10/D10*100</f>
        <v>100</v>
      </c>
    </row>
    <row r="11" spans="1:8" ht="15" thickTop="1" x14ac:dyDescent="0.2">
      <c r="A11" s="531"/>
      <c r="B11" s="531"/>
      <c r="C11" s="531"/>
      <c r="D11" s="531"/>
      <c r="E11" s="531"/>
      <c r="F11" s="531"/>
      <c r="G11" s="531"/>
    </row>
    <row r="12" spans="1:8" s="157" customFormat="1" x14ac:dyDescent="0.2">
      <c r="A12" s="276"/>
      <c r="B12" s="276"/>
      <c r="C12" s="276"/>
      <c r="D12" s="276"/>
      <c r="E12" s="276"/>
      <c r="F12" s="276"/>
      <c r="G12" s="276"/>
    </row>
    <row r="13" spans="1:8" x14ac:dyDescent="0.2">
      <c r="A13" s="105"/>
      <c r="B13" s="105"/>
      <c r="C13" s="105"/>
      <c r="D13" s="105"/>
      <c r="E13" s="105"/>
      <c r="F13" s="105"/>
      <c r="G13" s="105"/>
    </row>
    <row r="14" spans="1:8" ht="15" x14ac:dyDescent="0.25">
      <c r="A14" s="27" t="s">
        <v>13</v>
      </c>
    </row>
    <row r="15" spans="1:8" ht="17.25" customHeight="1" thickBot="1" x14ac:dyDescent="0.3">
      <c r="A15" s="35" t="s">
        <v>58</v>
      </c>
      <c r="B15" s="36"/>
      <c r="C15" s="37"/>
      <c r="D15" s="38"/>
      <c r="E15" s="38"/>
      <c r="F15" s="507">
        <f>SUM(F16,F19)</f>
        <v>89</v>
      </c>
      <c r="G15" s="507"/>
      <c r="H15" s="50">
        <f>SUM(F16,F19)</f>
        <v>89</v>
      </c>
    </row>
    <row r="16" spans="1:8" ht="15.75" thickTop="1" x14ac:dyDescent="0.25">
      <c r="A16" s="26" t="s">
        <v>19</v>
      </c>
      <c r="F16" s="498">
        <v>4</v>
      </c>
      <c r="G16" s="499"/>
    </row>
    <row r="17" spans="1:7" ht="15" x14ac:dyDescent="0.25">
      <c r="A17" s="495" t="s">
        <v>423</v>
      </c>
      <c r="B17" s="496"/>
      <c r="C17" s="496"/>
      <c r="D17" s="496"/>
      <c r="E17" s="496"/>
      <c r="F17" s="496"/>
      <c r="G17" s="496"/>
    </row>
    <row r="18" spans="1:7" ht="15" x14ac:dyDescent="0.25">
      <c r="A18" s="26"/>
      <c r="F18" s="58"/>
      <c r="G18" s="59"/>
    </row>
    <row r="19" spans="1:7" ht="15" x14ac:dyDescent="0.25">
      <c r="A19" s="26" t="s">
        <v>74</v>
      </c>
      <c r="F19" s="498">
        <v>85</v>
      </c>
      <c r="G19" s="499"/>
    </row>
    <row r="20" spans="1:7" ht="15" x14ac:dyDescent="0.25">
      <c r="A20" s="495" t="s">
        <v>121</v>
      </c>
      <c r="B20" s="551"/>
      <c r="C20" s="551"/>
      <c r="D20" s="551"/>
      <c r="E20" s="551"/>
      <c r="F20" s="551"/>
      <c r="G20" s="551"/>
    </row>
    <row r="21" spans="1:7" ht="15" x14ac:dyDescent="0.25">
      <c r="A21" s="26"/>
      <c r="F21" s="58"/>
      <c r="G21" s="59"/>
    </row>
  </sheetData>
  <mergeCells count="8">
    <mergeCell ref="A20:G20"/>
    <mergeCell ref="F16:G16"/>
    <mergeCell ref="A17:G17"/>
    <mergeCell ref="F19:G19"/>
    <mergeCell ref="F1:G1"/>
    <mergeCell ref="A10:C10"/>
    <mergeCell ref="F15:G15"/>
    <mergeCell ref="A11:G11"/>
  </mergeCells>
  <pageMargins left="0.70866141732283472" right="0.70866141732283472" top="0.78740157480314965" bottom="0.78740157480314965" header="0.31496062992125984" footer="0.31496062992125984"/>
  <pageSetup paperSize="9" scale="67" firstPageNumber="32"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5"/>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7109375" style="17" customWidth="1"/>
    <col min="3" max="3" width="58.7109375" style="1" customWidth="1"/>
    <col min="4" max="6" width="14.140625" style="3" customWidth="1"/>
    <col min="7" max="7" width="9.140625" style="1" customWidth="1"/>
    <col min="8" max="8" width="13.5703125" style="1" customWidth="1"/>
    <col min="9" max="11" width="9.140625" style="1"/>
    <col min="12" max="12" width="13.28515625" style="1" customWidth="1"/>
    <col min="13" max="16384" width="9.140625" style="1"/>
  </cols>
  <sheetData>
    <row r="1" spans="1:8" ht="23.25" x14ac:dyDescent="0.35">
      <c r="A1" s="56" t="s">
        <v>86</v>
      </c>
      <c r="F1" s="510" t="s">
        <v>87</v>
      </c>
      <c r="G1" s="510"/>
    </row>
    <row r="3" spans="1:8" x14ac:dyDescent="0.2">
      <c r="A3" s="25" t="s">
        <v>1</v>
      </c>
      <c r="B3" s="25" t="s">
        <v>88</v>
      </c>
    </row>
    <row r="4" spans="1:8" x14ac:dyDescent="0.2">
      <c r="B4" s="25" t="s">
        <v>80</v>
      </c>
    </row>
    <row r="6" spans="1:8" s="2" customFormat="1" ht="13.5" thickBot="1" x14ac:dyDescent="0.25">
      <c r="A6" s="18"/>
      <c r="B6" s="18"/>
      <c r="D6" s="4"/>
      <c r="E6" s="4"/>
      <c r="F6" s="4"/>
      <c r="G6" s="2" t="s">
        <v>6</v>
      </c>
    </row>
    <row r="7" spans="1:8" s="2" customFormat="1" ht="39.75" thickTop="1" thickBot="1" x14ac:dyDescent="0.25">
      <c r="A7" s="39" t="s">
        <v>2</v>
      </c>
      <c r="B7" s="40" t="s">
        <v>3</v>
      </c>
      <c r="C7" s="41" t="s">
        <v>4</v>
      </c>
      <c r="D7" s="42" t="s">
        <v>289</v>
      </c>
      <c r="E7" s="42" t="s">
        <v>290</v>
      </c>
      <c r="F7" s="42" t="s">
        <v>291</v>
      </c>
      <c r="G7" s="43" t="s">
        <v>5</v>
      </c>
    </row>
    <row r="8" spans="1:8" s="5" customFormat="1" ht="12.75" thickTop="1" thickBot="1" x14ac:dyDescent="0.25">
      <c r="A8" s="44">
        <v>1</v>
      </c>
      <c r="B8" s="45">
        <v>2</v>
      </c>
      <c r="C8" s="45">
        <v>3</v>
      </c>
      <c r="D8" s="46">
        <v>4</v>
      </c>
      <c r="E8" s="46">
        <v>5</v>
      </c>
      <c r="F8" s="46">
        <v>6</v>
      </c>
      <c r="G8" s="47" t="s">
        <v>12</v>
      </c>
    </row>
    <row r="9" spans="1:8" ht="15.75" thickTop="1" thickBot="1" x14ac:dyDescent="0.25">
      <c r="A9" s="21">
        <v>6172</v>
      </c>
      <c r="B9" s="22">
        <v>51</v>
      </c>
      <c r="C9" s="8" t="s">
        <v>8</v>
      </c>
      <c r="D9" s="9">
        <v>27753</v>
      </c>
      <c r="E9" s="9">
        <v>26157</v>
      </c>
      <c r="F9" s="9">
        <f>SUM(F14)</f>
        <v>27175</v>
      </c>
      <c r="G9" s="10">
        <f>F9/D9*100</f>
        <v>97.917342269304214</v>
      </c>
    </row>
    <row r="10" spans="1:8" s="16" customFormat="1" ht="16.5" thickTop="1" thickBot="1" x14ac:dyDescent="0.3">
      <c r="A10" s="513" t="s">
        <v>9</v>
      </c>
      <c r="B10" s="514"/>
      <c r="C10" s="515"/>
      <c r="D10" s="48">
        <f>SUM(D9:D9)</f>
        <v>27753</v>
      </c>
      <c r="E10" s="48">
        <f>SUM(E9:E9)</f>
        <v>26157</v>
      </c>
      <c r="F10" s="48">
        <f>SUM(F9:F9)</f>
        <v>27175</v>
      </c>
      <c r="G10" s="49">
        <f>F10/D10*100</f>
        <v>97.917342269304214</v>
      </c>
    </row>
    <row r="11" spans="1:8" ht="15" thickTop="1" x14ac:dyDescent="0.2">
      <c r="A11" s="531"/>
      <c r="B11" s="531"/>
      <c r="C11" s="531"/>
      <c r="D11" s="531"/>
      <c r="E11" s="531"/>
      <c r="F11" s="531"/>
      <c r="G11" s="531"/>
    </row>
    <row r="12" spans="1:8" x14ac:dyDescent="0.2">
      <c r="A12" s="105"/>
      <c r="B12" s="105"/>
      <c r="C12" s="105"/>
      <c r="D12" s="105"/>
      <c r="E12" s="105"/>
      <c r="F12" s="105"/>
      <c r="G12" s="105"/>
    </row>
    <row r="13" spans="1:8" ht="15" x14ac:dyDescent="0.25">
      <c r="A13" s="27" t="s">
        <v>13</v>
      </c>
    </row>
    <row r="14" spans="1:8" ht="17.25" customHeight="1" thickBot="1" x14ac:dyDescent="0.3">
      <c r="A14" s="35" t="s">
        <v>58</v>
      </c>
      <c r="B14" s="36"/>
      <c r="C14" s="37"/>
      <c r="D14" s="38"/>
      <c r="E14" s="38"/>
      <c r="F14" s="507">
        <f>SUM(F15,F19,F25,F36,F45,F334,F337,F343)</f>
        <v>27175</v>
      </c>
      <c r="G14" s="507"/>
      <c r="H14" s="50">
        <f>SUM(F15,F19,F25,F36,F45,F334,F337,F343)</f>
        <v>27175</v>
      </c>
    </row>
    <row r="15" spans="1:8" ht="15.75" thickTop="1" x14ac:dyDescent="0.25">
      <c r="A15" s="26" t="s">
        <v>17</v>
      </c>
      <c r="F15" s="503">
        <v>1060</v>
      </c>
      <c r="G15" s="504"/>
    </row>
    <row r="16" spans="1:8" ht="29.25" customHeight="1" x14ac:dyDescent="0.2">
      <c r="A16" s="552" t="s">
        <v>720</v>
      </c>
      <c r="B16" s="552"/>
      <c r="C16" s="552"/>
      <c r="D16" s="552"/>
      <c r="E16" s="552"/>
      <c r="F16" s="552"/>
      <c r="G16" s="552"/>
    </row>
    <row r="17" spans="1:8" s="157" customFormat="1" ht="18" customHeight="1" x14ac:dyDescent="0.2">
      <c r="A17" s="552"/>
      <c r="B17" s="552"/>
      <c r="C17" s="552"/>
      <c r="D17" s="552"/>
      <c r="E17" s="552"/>
      <c r="F17" s="552"/>
      <c r="G17" s="552"/>
    </row>
    <row r="18" spans="1:8" ht="15" x14ac:dyDescent="0.25">
      <c r="A18" s="26"/>
      <c r="F18" s="58"/>
      <c r="G18" s="59"/>
    </row>
    <row r="19" spans="1:8" ht="15" x14ac:dyDescent="0.25">
      <c r="A19" s="26" t="s">
        <v>18</v>
      </c>
      <c r="F19" s="503">
        <v>200</v>
      </c>
      <c r="G19" s="504"/>
    </row>
    <row r="20" spans="1:8" ht="15" x14ac:dyDescent="0.25">
      <c r="A20" s="25" t="s">
        <v>225</v>
      </c>
      <c r="F20" s="58"/>
      <c r="G20" s="59"/>
    </row>
    <row r="21" spans="1:8" s="157" customFormat="1" ht="15" x14ac:dyDescent="0.25">
      <c r="A21" s="241" t="s">
        <v>226</v>
      </c>
      <c r="B21" s="162"/>
      <c r="D21" s="158"/>
      <c r="E21" s="158"/>
      <c r="F21" s="239"/>
      <c r="G21" s="240"/>
    </row>
    <row r="22" spans="1:8" s="157" customFormat="1" ht="3" hidden="1" customHeight="1" x14ac:dyDescent="0.2">
      <c r="A22" s="543" t="s">
        <v>721</v>
      </c>
      <c r="B22" s="543"/>
      <c r="C22" s="543"/>
      <c r="D22" s="543"/>
      <c r="E22" s="543"/>
      <c r="F22" s="543"/>
      <c r="G22" s="543"/>
    </row>
    <row r="23" spans="1:8" s="157" customFormat="1" ht="15" customHeight="1" x14ac:dyDescent="0.2">
      <c r="A23" s="543"/>
      <c r="B23" s="543"/>
      <c r="C23" s="543"/>
      <c r="D23" s="543"/>
      <c r="E23" s="543"/>
      <c r="F23" s="543"/>
      <c r="G23" s="543"/>
    </row>
    <row r="24" spans="1:8" s="157" customFormat="1" ht="15" x14ac:dyDescent="0.25">
      <c r="A24" s="241"/>
      <c r="B24" s="162"/>
      <c r="D24" s="158"/>
      <c r="E24" s="158"/>
      <c r="F24" s="239"/>
      <c r="G24" s="240"/>
    </row>
    <row r="25" spans="1:8" ht="15" x14ac:dyDescent="0.25">
      <c r="A25" s="26" t="s">
        <v>56</v>
      </c>
      <c r="F25" s="503">
        <v>1929</v>
      </c>
      <c r="G25" s="504"/>
      <c r="H25" s="1" t="e">
        <f>SUM(#REF!)</f>
        <v>#REF!</v>
      </c>
    </row>
    <row r="26" spans="1:8" s="157" customFormat="1" ht="15" x14ac:dyDescent="0.25">
      <c r="A26" s="219" t="s">
        <v>722</v>
      </c>
      <c r="B26" s="162"/>
      <c r="D26" s="158"/>
      <c r="E26" s="158"/>
      <c r="F26" s="239"/>
      <c r="G26" s="240"/>
    </row>
    <row r="27" spans="1:8" s="157" customFormat="1" ht="13.5" customHeight="1" x14ac:dyDescent="0.25">
      <c r="A27" s="241" t="s">
        <v>277</v>
      </c>
      <c r="B27" s="162"/>
      <c r="D27" s="158"/>
      <c r="E27" s="158"/>
      <c r="F27" s="239"/>
      <c r="G27" s="240"/>
    </row>
    <row r="28" spans="1:8" s="157" customFormat="1" ht="15" hidden="1" customHeight="1" x14ac:dyDescent="0.2">
      <c r="A28" s="543" t="s">
        <v>723</v>
      </c>
      <c r="B28" s="543"/>
      <c r="C28" s="543"/>
      <c r="D28" s="543"/>
      <c r="E28" s="543"/>
      <c r="F28" s="543"/>
      <c r="G28" s="543"/>
    </row>
    <row r="29" spans="1:8" s="157" customFormat="1" ht="15" customHeight="1" x14ac:dyDescent="0.2">
      <c r="A29" s="543"/>
      <c r="B29" s="543"/>
      <c r="C29" s="543"/>
      <c r="D29" s="543"/>
      <c r="E29" s="543"/>
      <c r="F29" s="543"/>
      <c r="G29" s="543"/>
    </row>
    <row r="30" spans="1:8" s="157" customFormat="1" ht="15" x14ac:dyDescent="0.25">
      <c r="A30" s="241"/>
      <c r="B30" s="162"/>
      <c r="D30" s="158"/>
      <c r="E30" s="158"/>
      <c r="F30" s="239"/>
      <c r="G30" s="240"/>
    </row>
    <row r="31" spans="1:8" s="157" customFormat="1" ht="15" x14ac:dyDescent="0.25">
      <c r="A31" s="219" t="s">
        <v>724</v>
      </c>
      <c r="B31" s="162"/>
      <c r="D31" s="158"/>
      <c r="E31" s="158"/>
      <c r="F31" s="239"/>
      <c r="G31" s="240"/>
    </row>
    <row r="32" spans="1:8" ht="15" x14ac:dyDescent="0.25">
      <c r="A32" s="241" t="s">
        <v>278</v>
      </c>
      <c r="F32" s="58"/>
      <c r="G32" s="59"/>
    </row>
    <row r="33" spans="1:10" x14ac:dyDescent="0.2">
      <c r="A33" s="543" t="s">
        <v>725</v>
      </c>
      <c r="B33" s="543"/>
      <c r="C33" s="543"/>
      <c r="D33" s="543"/>
      <c r="E33" s="543"/>
      <c r="F33" s="543"/>
      <c r="G33" s="543"/>
    </row>
    <row r="34" spans="1:10" s="157" customFormat="1" x14ac:dyDescent="0.2">
      <c r="A34" s="162"/>
      <c r="B34" s="162"/>
      <c r="D34" s="158"/>
      <c r="E34" s="158"/>
      <c r="F34" s="158"/>
    </row>
    <row r="35" spans="1:10" s="157" customFormat="1" x14ac:dyDescent="0.2">
      <c r="A35" s="241"/>
      <c r="B35" s="162"/>
      <c r="D35" s="158"/>
      <c r="E35" s="158"/>
      <c r="F35" s="158"/>
    </row>
    <row r="36" spans="1:10" ht="15" x14ac:dyDescent="0.25">
      <c r="A36" s="26" t="s">
        <v>19</v>
      </c>
      <c r="F36" s="503">
        <v>100</v>
      </c>
      <c r="G36" s="504"/>
    </row>
    <row r="37" spans="1:10" s="157" customFormat="1" x14ac:dyDescent="0.2">
      <c r="A37" s="241" t="s">
        <v>279</v>
      </c>
      <c r="B37" s="162"/>
      <c r="D37" s="158"/>
      <c r="E37" s="158"/>
      <c r="F37" s="158"/>
    </row>
    <row r="38" spans="1:10" s="157" customFormat="1" ht="14.25" customHeight="1" x14ac:dyDescent="0.2">
      <c r="A38" s="495" t="s">
        <v>280</v>
      </c>
      <c r="B38" s="495"/>
      <c r="C38" s="495"/>
      <c r="D38" s="495"/>
      <c r="E38" s="495"/>
      <c r="F38" s="495"/>
      <c r="G38" s="495"/>
    </row>
    <row r="39" spans="1:10" s="157" customFormat="1" x14ac:dyDescent="0.2">
      <c r="A39" s="495"/>
      <c r="B39" s="495"/>
      <c r="C39" s="495"/>
      <c r="D39" s="495"/>
      <c r="E39" s="495"/>
      <c r="F39" s="495"/>
      <c r="G39" s="495"/>
    </row>
    <row r="40" spans="1:10" s="157" customFormat="1" x14ac:dyDescent="0.2">
      <c r="A40" s="495"/>
      <c r="B40" s="495"/>
      <c r="C40" s="495"/>
      <c r="D40" s="495"/>
      <c r="E40" s="495"/>
      <c r="F40" s="495"/>
      <c r="G40" s="495"/>
    </row>
    <row r="41" spans="1:10" s="157" customFormat="1" x14ac:dyDescent="0.2">
      <c r="A41" s="495"/>
      <c r="B41" s="495"/>
      <c r="C41" s="495"/>
      <c r="D41" s="495"/>
      <c r="E41" s="495"/>
      <c r="F41" s="495"/>
      <c r="G41" s="495"/>
    </row>
    <row r="42" spans="1:10" s="157" customFormat="1" x14ac:dyDescent="0.2">
      <c r="A42" s="495"/>
      <c r="B42" s="495"/>
      <c r="C42" s="495"/>
      <c r="D42" s="495"/>
      <c r="E42" s="495"/>
      <c r="F42" s="495"/>
      <c r="G42" s="495"/>
    </row>
    <row r="43" spans="1:10" s="157" customFormat="1" x14ac:dyDescent="0.2">
      <c r="A43" s="495"/>
      <c r="B43" s="495"/>
      <c r="C43" s="495"/>
      <c r="D43" s="495"/>
      <c r="E43" s="495"/>
      <c r="F43" s="495"/>
      <c r="G43" s="495"/>
    </row>
    <row r="44" spans="1:10" s="157" customFormat="1" x14ac:dyDescent="0.2">
      <c r="A44" s="241"/>
      <c r="B44" s="162"/>
      <c r="D44" s="158"/>
      <c r="E44" s="158"/>
      <c r="F44" s="158"/>
    </row>
    <row r="45" spans="1:10" ht="15" x14ac:dyDescent="0.25">
      <c r="A45" s="26" t="s">
        <v>149</v>
      </c>
      <c r="F45" s="503">
        <v>22096</v>
      </c>
      <c r="G45" s="504"/>
      <c r="H45" s="158">
        <f>SUM(H46:H316)</f>
        <v>22096273</v>
      </c>
      <c r="J45" s="209"/>
    </row>
    <row r="46" spans="1:10" s="157" customFormat="1" x14ac:dyDescent="0.2">
      <c r="A46" s="219" t="s">
        <v>227</v>
      </c>
      <c r="B46" s="162"/>
      <c r="D46" s="158"/>
      <c r="E46" s="158"/>
      <c r="F46" s="158"/>
      <c r="H46" s="158">
        <v>38720</v>
      </c>
    </row>
    <row r="47" spans="1:10" s="157" customFormat="1" x14ac:dyDescent="0.2">
      <c r="A47" s="241" t="s">
        <v>228</v>
      </c>
      <c r="B47" s="162"/>
      <c r="D47" s="158"/>
      <c r="E47" s="158"/>
      <c r="F47" s="158"/>
    </row>
    <row r="48" spans="1:10" s="157" customFormat="1" x14ac:dyDescent="0.2">
      <c r="A48" s="241" t="s">
        <v>229</v>
      </c>
      <c r="B48" s="162"/>
      <c r="D48" s="158"/>
      <c r="E48" s="158"/>
      <c r="F48" s="158"/>
    </row>
    <row r="49" spans="1:8" s="157" customFormat="1" x14ac:dyDescent="0.2">
      <c r="A49" s="543" t="s">
        <v>230</v>
      </c>
      <c r="B49" s="543"/>
      <c r="C49" s="543"/>
      <c r="D49" s="543"/>
      <c r="E49" s="543"/>
      <c r="F49" s="543"/>
      <c r="G49" s="543"/>
    </row>
    <row r="50" spans="1:8" s="157" customFormat="1" x14ac:dyDescent="0.2">
      <c r="A50" s="543"/>
      <c r="B50" s="543"/>
      <c r="C50" s="543"/>
      <c r="D50" s="543"/>
      <c r="E50" s="543"/>
      <c r="F50" s="543"/>
      <c r="G50" s="543"/>
    </row>
    <row r="51" spans="1:8" s="157" customFormat="1" x14ac:dyDescent="0.2">
      <c r="A51" s="348" t="s">
        <v>726</v>
      </c>
      <c r="B51" s="349"/>
      <c r="C51" s="349"/>
      <c r="D51" s="349"/>
      <c r="E51" s="349"/>
      <c r="F51" s="349"/>
      <c r="G51" s="349"/>
    </row>
    <row r="52" spans="1:8" s="157" customFormat="1" x14ac:dyDescent="0.2">
      <c r="A52" s="543" t="s">
        <v>748</v>
      </c>
      <c r="B52" s="543"/>
      <c r="C52" s="543"/>
      <c r="D52" s="543"/>
      <c r="E52" s="543"/>
      <c r="F52" s="543"/>
      <c r="G52" s="543"/>
    </row>
    <row r="53" spans="1:8" s="157" customFormat="1" x14ac:dyDescent="0.2">
      <c r="A53" s="543"/>
      <c r="B53" s="543"/>
      <c r="C53" s="543"/>
      <c r="D53" s="543"/>
      <c r="E53" s="543"/>
      <c r="F53" s="543"/>
      <c r="G53" s="543"/>
    </row>
    <row r="54" spans="1:8" s="157" customFormat="1" x14ac:dyDescent="0.2">
      <c r="A54" s="241"/>
      <c r="B54" s="162"/>
      <c r="D54" s="158"/>
      <c r="E54" s="158"/>
      <c r="F54" s="158"/>
    </row>
    <row r="55" spans="1:8" s="157" customFormat="1" x14ac:dyDescent="0.2">
      <c r="A55" s="219" t="s">
        <v>231</v>
      </c>
      <c r="B55" s="162"/>
      <c r="D55" s="158"/>
      <c r="E55" s="158"/>
      <c r="F55" s="158"/>
      <c r="H55" s="158">
        <v>217800</v>
      </c>
    </row>
    <row r="56" spans="1:8" s="157" customFormat="1" x14ac:dyDescent="0.2">
      <c r="A56" s="241" t="s">
        <v>232</v>
      </c>
      <c r="B56" s="162"/>
      <c r="D56" s="158"/>
      <c r="E56" s="158"/>
      <c r="F56" s="158"/>
    </row>
    <row r="57" spans="1:8" s="157" customFormat="1" x14ac:dyDescent="0.2">
      <c r="A57" s="241" t="s">
        <v>229</v>
      </c>
      <c r="B57" s="162"/>
      <c r="D57" s="158"/>
      <c r="E57" s="158"/>
      <c r="F57" s="158"/>
    </row>
    <row r="58" spans="1:8" s="157" customFormat="1" x14ac:dyDescent="0.2">
      <c r="A58" s="543" t="s">
        <v>230</v>
      </c>
      <c r="B58" s="543"/>
      <c r="C58" s="543"/>
      <c r="D58" s="543"/>
      <c r="E58" s="543"/>
      <c r="F58" s="543"/>
      <c r="G58" s="543"/>
    </row>
    <row r="59" spans="1:8" s="157" customFormat="1" x14ac:dyDescent="0.2">
      <c r="A59" s="543"/>
      <c r="B59" s="543"/>
      <c r="C59" s="543"/>
      <c r="D59" s="543"/>
      <c r="E59" s="543"/>
      <c r="F59" s="543"/>
      <c r="G59" s="543"/>
    </row>
    <row r="60" spans="1:8" s="157" customFormat="1" x14ac:dyDescent="0.2">
      <c r="A60" s="241" t="s">
        <v>726</v>
      </c>
      <c r="B60" s="162"/>
      <c r="D60" s="158"/>
      <c r="E60" s="158"/>
      <c r="F60" s="158"/>
    </row>
    <row r="61" spans="1:8" s="157" customFormat="1" x14ac:dyDescent="0.2">
      <c r="A61" s="543" t="s">
        <v>747</v>
      </c>
      <c r="B61" s="543"/>
      <c r="C61" s="543"/>
      <c r="D61" s="543"/>
      <c r="E61" s="543"/>
      <c r="F61" s="543"/>
      <c r="G61" s="543"/>
    </row>
    <row r="62" spans="1:8" s="157" customFormat="1" x14ac:dyDescent="0.2">
      <c r="A62" s="543"/>
      <c r="B62" s="543"/>
      <c r="C62" s="543"/>
      <c r="D62" s="543"/>
      <c r="E62" s="543"/>
      <c r="F62" s="543"/>
      <c r="G62" s="543"/>
    </row>
    <row r="63" spans="1:8" s="157" customFormat="1" x14ac:dyDescent="0.2">
      <c r="A63" s="349"/>
      <c r="B63" s="349"/>
      <c r="C63" s="349"/>
      <c r="D63" s="349"/>
      <c r="E63" s="349"/>
      <c r="F63" s="349"/>
      <c r="G63" s="349"/>
    </row>
    <row r="64" spans="1:8" ht="15" x14ac:dyDescent="0.25">
      <c r="A64" s="219" t="s">
        <v>233</v>
      </c>
      <c r="F64" s="146"/>
      <c r="G64" s="147"/>
      <c r="H64" s="158">
        <v>8873980</v>
      </c>
    </row>
    <row r="65" spans="1:7" s="157" customFormat="1" ht="27" customHeight="1" x14ac:dyDescent="0.2">
      <c r="A65" s="546" t="s">
        <v>727</v>
      </c>
      <c r="B65" s="546"/>
      <c r="C65" s="546"/>
      <c r="D65" s="546"/>
      <c r="E65" s="546"/>
      <c r="F65" s="546"/>
      <c r="G65" s="546"/>
    </row>
    <row r="66" spans="1:7" s="157" customFormat="1" ht="15" x14ac:dyDescent="0.25">
      <c r="A66" s="241" t="s">
        <v>229</v>
      </c>
      <c r="B66" s="162"/>
      <c r="D66" s="158"/>
      <c r="E66" s="158"/>
      <c r="F66" s="239"/>
      <c r="G66" s="240"/>
    </row>
    <row r="67" spans="1:7" s="157" customFormat="1" ht="15" customHeight="1" x14ac:dyDescent="0.2">
      <c r="A67" s="543" t="s">
        <v>230</v>
      </c>
      <c r="B67" s="543"/>
      <c r="C67" s="543"/>
      <c r="D67" s="543"/>
      <c r="E67" s="543"/>
      <c r="F67" s="543"/>
      <c r="G67" s="543"/>
    </row>
    <row r="68" spans="1:7" s="157" customFormat="1" ht="15" customHeight="1" x14ac:dyDescent="0.2">
      <c r="A68" s="543"/>
      <c r="B68" s="543"/>
      <c r="C68" s="543"/>
      <c r="D68" s="543"/>
      <c r="E68" s="543"/>
      <c r="F68" s="543"/>
      <c r="G68" s="543"/>
    </row>
    <row r="69" spans="1:7" s="157" customFormat="1" ht="15" x14ac:dyDescent="0.25">
      <c r="A69" s="241" t="s">
        <v>726</v>
      </c>
      <c r="B69" s="162"/>
      <c r="D69" s="158"/>
      <c r="E69" s="158"/>
      <c r="F69" s="239"/>
      <c r="G69" s="240"/>
    </row>
    <row r="70" spans="1:7" s="157" customFormat="1" ht="15" x14ac:dyDescent="0.25">
      <c r="A70" s="430"/>
      <c r="B70" s="162"/>
      <c r="D70" s="158"/>
      <c r="E70" s="158"/>
      <c r="F70" s="428"/>
      <c r="G70" s="429"/>
    </row>
    <row r="71" spans="1:7" s="157" customFormat="1" ht="15" x14ac:dyDescent="0.25">
      <c r="A71" s="430"/>
      <c r="B71" s="162"/>
      <c r="D71" s="158"/>
      <c r="E71" s="158"/>
      <c r="F71" s="428"/>
      <c r="G71" s="429"/>
    </row>
    <row r="72" spans="1:7" s="157" customFormat="1" ht="15" x14ac:dyDescent="0.25">
      <c r="A72" s="430"/>
      <c r="B72" s="162"/>
      <c r="D72" s="158"/>
      <c r="E72" s="158"/>
      <c r="F72" s="428"/>
      <c r="G72" s="429"/>
    </row>
    <row r="73" spans="1:7" s="157" customFormat="1" ht="15" x14ac:dyDescent="0.25">
      <c r="A73" s="430"/>
      <c r="B73" s="162"/>
      <c r="D73" s="158"/>
      <c r="E73" s="158"/>
      <c r="F73" s="428"/>
      <c r="G73" s="429"/>
    </row>
    <row r="74" spans="1:7" s="157" customFormat="1" ht="15" x14ac:dyDescent="0.25">
      <c r="A74" s="430"/>
      <c r="B74" s="162"/>
      <c r="D74" s="158"/>
      <c r="E74" s="158"/>
      <c r="F74" s="428"/>
      <c r="G74" s="429"/>
    </row>
    <row r="75" spans="1:7" s="157" customFormat="1" ht="9" customHeight="1" x14ac:dyDescent="0.2">
      <c r="A75" s="546" t="s">
        <v>746</v>
      </c>
      <c r="B75" s="546"/>
      <c r="C75" s="546"/>
      <c r="D75" s="546"/>
      <c r="E75" s="546"/>
      <c r="F75" s="546"/>
      <c r="G75" s="546"/>
    </row>
    <row r="76" spans="1:7" s="157" customFormat="1" ht="15" customHeight="1" x14ac:dyDescent="0.2">
      <c r="A76" s="546"/>
      <c r="B76" s="546"/>
      <c r="C76" s="546"/>
      <c r="D76" s="546"/>
      <c r="E76" s="546"/>
      <c r="F76" s="546"/>
      <c r="G76" s="546"/>
    </row>
    <row r="77" spans="1:7" s="157" customFormat="1" ht="15" customHeight="1" x14ac:dyDescent="0.2">
      <c r="A77" s="546"/>
      <c r="B77" s="546"/>
      <c r="C77" s="546"/>
      <c r="D77" s="546"/>
      <c r="E77" s="546"/>
      <c r="F77" s="546"/>
      <c r="G77" s="546"/>
    </row>
    <row r="78" spans="1:7" s="157" customFormat="1" ht="15" customHeight="1" x14ac:dyDescent="0.2">
      <c r="A78" s="546"/>
      <c r="B78" s="546"/>
      <c r="C78" s="546"/>
      <c r="D78" s="546"/>
      <c r="E78" s="546"/>
      <c r="F78" s="546"/>
      <c r="G78" s="546"/>
    </row>
    <row r="79" spans="1:7" s="157" customFormat="1" ht="15" customHeight="1" x14ac:dyDescent="0.2">
      <c r="A79" s="546"/>
      <c r="B79" s="546"/>
      <c r="C79" s="546"/>
      <c r="D79" s="546"/>
      <c r="E79" s="546"/>
      <c r="F79" s="546"/>
      <c r="G79" s="546"/>
    </row>
    <row r="80" spans="1:7" s="157" customFormat="1" ht="15" customHeight="1" x14ac:dyDescent="0.2">
      <c r="A80" s="546"/>
      <c r="B80" s="546"/>
      <c r="C80" s="546"/>
      <c r="D80" s="546"/>
      <c r="E80" s="546"/>
      <c r="F80" s="546"/>
      <c r="G80" s="546"/>
    </row>
    <row r="81" spans="1:8" s="157" customFormat="1" ht="15" customHeight="1" x14ac:dyDescent="0.2">
      <c r="A81" s="546"/>
      <c r="B81" s="546"/>
      <c r="C81" s="546"/>
      <c r="D81" s="546"/>
      <c r="E81" s="546"/>
      <c r="F81" s="546"/>
      <c r="G81" s="546"/>
    </row>
    <row r="82" spans="1:8" s="157" customFormat="1" ht="15" customHeight="1" x14ac:dyDescent="0.2">
      <c r="A82" s="546"/>
      <c r="B82" s="546"/>
      <c r="C82" s="546"/>
      <c r="D82" s="546"/>
      <c r="E82" s="546"/>
      <c r="F82" s="546"/>
      <c r="G82" s="546"/>
    </row>
    <row r="83" spans="1:8" s="157" customFormat="1" ht="15" customHeight="1" x14ac:dyDescent="0.2">
      <c r="A83" s="546"/>
      <c r="B83" s="546"/>
      <c r="C83" s="546"/>
      <c r="D83" s="546"/>
      <c r="E83" s="546"/>
      <c r="F83" s="546"/>
      <c r="G83" s="546"/>
    </row>
    <row r="84" spans="1:8" s="157" customFormat="1" ht="15" x14ac:dyDescent="0.25">
      <c r="A84" s="241"/>
      <c r="B84" s="162"/>
      <c r="D84" s="158"/>
      <c r="E84" s="158"/>
      <c r="F84" s="239"/>
      <c r="G84" s="240"/>
    </row>
    <row r="85" spans="1:8" s="157" customFormat="1" ht="15" x14ac:dyDescent="0.25">
      <c r="A85" s="219" t="s">
        <v>234</v>
      </c>
      <c r="B85" s="162"/>
      <c r="D85" s="158"/>
      <c r="E85" s="158"/>
      <c r="F85" s="239"/>
      <c r="G85" s="240"/>
      <c r="H85" s="158">
        <v>134393</v>
      </c>
    </row>
    <row r="86" spans="1:8" s="157" customFormat="1" ht="15" x14ac:dyDescent="0.25">
      <c r="A86" s="241" t="s">
        <v>235</v>
      </c>
      <c r="B86" s="162"/>
      <c r="D86" s="158"/>
      <c r="E86" s="158"/>
      <c r="F86" s="239"/>
      <c r="G86" s="240"/>
      <c r="H86" s="158"/>
    </row>
    <row r="87" spans="1:8" s="157" customFormat="1" ht="15" x14ac:dyDescent="0.25">
      <c r="A87" s="241" t="s">
        <v>229</v>
      </c>
      <c r="B87" s="162"/>
      <c r="D87" s="158"/>
      <c r="E87" s="158"/>
      <c r="F87" s="239"/>
      <c r="G87" s="240"/>
      <c r="H87" s="158"/>
    </row>
    <row r="88" spans="1:8" s="157" customFormat="1" ht="15" customHeight="1" x14ac:dyDescent="0.2">
      <c r="A88" s="543" t="s">
        <v>230</v>
      </c>
      <c r="B88" s="543"/>
      <c r="C88" s="543"/>
      <c r="D88" s="543"/>
      <c r="E88" s="543"/>
      <c r="F88" s="543"/>
      <c r="G88" s="543"/>
      <c r="H88" s="158"/>
    </row>
    <row r="89" spans="1:8" s="157" customFormat="1" ht="15" customHeight="1" x14ac:dyDescent="0.2">
      <c r="A89" s="543"/>
      <c r="B89" s="543"/>
      <c r="C89" s="543"/>
      <c r="D89" s="543"/>
      <c r="E89" s="543"/>
      <c r="F89" s="543"/>
      <c r="G89" s="543"/>
      <c r="H89" s="158"/>
    </row>
    <row r="90" spans="1:8" s="157" customFormat="1" ht="15" x14ac:dyDescent="0.25">
      <c r="A90" s="241" t="s">
        <v>726</v>
      </c>
      <c r="B90" s="162"/>
      <c r="D90" s="158"/>
      <c r="E90" s="158"/>
      <c r="F90" s="239"/>
      <c r="G90" s="240"/>
      <c r="H90" s="158"/>
    </row>
    <row r="91" spans="1:8" ht="15" customHeight="1" x14ac:dyDescent="0.2">
      <c r="A91" s="543" t="s">
        <v>745</v>
      </c>
      <c r="B91" s="543"/>
      <c r="C91" s="543"/>
      <c r="D91" s="543"/>
      <c r="E91" s="543"/>
      <c r="F91" s="543"/>
      <c r="G91" s="543"/>
      <c r="H91" s="158"/>
    </row>
    <row r="92" spans="1:8" s="157" customFormat="1" ht="15" customHeight="1" x14ac:dyDescent="0.2">
      <c r="A92" s="543"/>
      <c r="B92" s="543"/>
      <c r="C92" s="543"/>
      <c r="D92" s="543"/>
      <c r="E92" s="543"/>
      <c r="F92" s="543"/>
      <c r="G92" s="543"/>
      <c r="H92" s="158"/>
    </row>
    <row r="93" spans="1:8" s="157" customFormat="1" ht="15" customHeight="1" x14ac:dyDescent="0.2">
      <c r="A93" s="543"/>
      <c r="B93" s="543"/>
      <c r="C93" s="543"/>
      <c r="D93" s="543"/>
      <c r="E93" s="543"/>
      <c r="F93" s="543"/>
      <c r="G93" s="543"/>
      <c r="H93" s="158"/>
    </row>
    <row r="94" spans="1:8" s="157" customFormat="1" ht="15" x14ac:dyDescent="0.25">
      <c r="A94" s="241"/>
      <c r="B94" s="162"/>
      <c r="D94" s="158"/>
      <c r="E94" s="158"/>
      <c r="F94" s="239"/>
      <c r="G94" s="240"/>
      <c r="H94" s="158"/>
    </row>
    <row r="95" spans="1:8" s="157" customFormat="1" ht="15" x14ac:dyDescent="0.25">
      <c r="A95" s="219" t="s">
        <v>972</v>
      </c>
      <c r="B95" s="162"/>
      <c r="D95" s="158"/>
      <c r="E95" s="158"/>
      <c r="F95" s="239"/>
      <c r="G95" s="240"/>
      <c r="H95" s="158">
        <f>1500000+2053365+434671+13068+200000+32000</f>
        <v>4233104</v>
      </c>
    </row>
    <row r="96" spans="1:8" s="157" customFormat="1" ht="15" x14ac:dyDescent="0.25">
      <c r="A96" s="219" t="s">
        <v>973</v>
      </c>
      <c r="B96" s="162"/>
      <c r="D96" s="158"/>
      <c r="E96" s="158"/>
      <c r="F96" s="239"/>
      <c r="G96" s="240"/>
      <c r="H96" s="158"/>
    </row>
    <row r="97" spans="1:8" s="157" customFormat="1" ht="15" x14ac:dyDescent="0.25">
      <c r="A97" s="219" t="s">
        <v>974</v>
      </c>
      <c r="B97" s="162"/>
      <c r="D97" s="158"/>
      <c r="E97" s="158"/>
      <c r="F97" s="239"/>
      <c r="G97" s="240"/>
      <c r="H97" s="158"/>
    </row>
    <row r="98" spans="1:8" s="157" customFormat="1" ht="15" x14ac:dyDescent="0.25">
      <c r="A98" s="219" t="s">
        <v>976</v>
      </c>
      <c r="B98" s="162"/>
      <c r="D98" s="158"/>
      <c r="E98" s="158"/>
      <c r="F98" s="239"/>
      <c r="G98" s="240"/>
      <c r="H98" s="158"/>
    </row>
    <row r="99" spans="1:8" s="157" customFormat="1" ht="15" x14ac:dyDescent="0.25">
      <c r="A99" s="435"/>
      <c r="B99" s="162"/>
      <c r="D99" s="158"/>
      <c r="E99" s="158"/>
      <c r="F99" s="428"/>
      <c r="G99" s="429"/>
      <c r="H99" s="158"/>
    </row>
    <row r="100" spans="1:8" s="157" customFormat="1" ht="15" x14ac:dyDescent="0.25">
      <c r="A100" s="241" t="s">
        <v>236</v>
      </c>
      <c r="B100" s="162"/>
      <c r="D100" s="158"/>
      <c r="E100" s="158"/>
      <c r="F100" s="239"/>
      <c r="G100" s="240"/>
      <c r="H100" s="158"/>
    </row>
    <row r="101" spans="1:8" s="157" customFormat="1" ht="15" x14ac:dyDescent="0.25">
      <c r="A101" s="241" t="s">
        <v>229</v>
      </c>
      <c r="B101" s="162"/>
      <c r="D101" s="158"/>
      <c r="E101" s="158"/>
      <c r="F101" s="239"/>
      <c r="G101" s="240"/>
      <c r="H101" s="158"/>
    </row>
    <row r="102" spans="1:8" s="157" customFormat="1" ht="15" customHeight="1" x14ac:dyDescent="0.2">
      <c r="A102" s="543" t="s">
        <v>230</v>
      </c>
      <c r="B102" s="543"/>
      <c r="C102" s="543"/>
      <c r="D102" s="543"/>
      <c r="E102" s="543"/>
      <c r="F102" s="543"/>
      <c r="G102" s="543"/>
      <c r="H102" s="158"/>
    </row>
    <row r="103" spans="1:8" s="157" customFormat="1" ht="15" customHeight="1" x14ac:dyDescent="0.2">
      <c r="A103" s="543"/>
      <c r="B103" s="543"/>
      <c r="C103" s="543"/>
      <c r="D103" s="543"/>
      <c r="E103" s="543"/>
      <c r="F103" s="543"/>
      <c r="G103" s="543"/>
      <c r="H103" s="158"/>
    </row>
    <row r="104" spans="1:8" s="157" customFormat="1" ht="15" x14ac:dyDescent="0.25">
      <c r="A104" s="241" t="s">
        <v>726</v>
      </c>
      <c r="B104" s="162"/>
      <c r="D104" s="158"/>
      <c r="E104" s="158"/>
      <c r="F104" s="239"/>
      <c r="G104" s="240"/>
      <c r="H104" s="158"/>
    </row>
    <row r="105" spans="1:8" s="157" customFormat="1" ht="15" customHeight="1" x14ac:dyDescent="0.2">
      <c r="A105" s="543" t="s">
        <v>744</v>
      </c>
      <c r="B105" s="543"/>
      <c r="C105" s="543"/>
      <c r="D105" s="543"/>
      <c r="E105" s="543"/>
      <c r="F105" s="543"/>
      <c r="G105" s="543"/>
      <c r="H105" s="158"/>
    </row>
    <row r="106" spans="1:8" s="157" customFormat="1" ht="15" customHeight="1" x14ac:dyDescent="0.2">
      <c r="A106" s="543"/>
      <c r="B106" s="543"/>
      <c r="C106" s="543"/>
      <c r="D106" s="543"/>
      <c r="E106" s="543"/>
      <c r="F106" s="543"/>
      <c r="G106" s="543"/>
      <c r="H106" s="158"/>
    </row>
    <row r="107" spans="1:8" s="157" customFormat="1" ht="15" customHeight="1" x14ac:dyDescent="0.2">
      <c r="A107" s="543"/>
      <c r="B107" s="543"/>
      <c r="C107" s="543"/>
      <c r="D107" s="543"/>
      <c r="E107" s="543"/>
      <c r="F107" s="543"/>
      <c r="G107" s="543"/>
      <c r="H107" s="158"/>
    </row>
    <row r="108" spans="1:8" s="157" customFormat="1" ht="15" x14ac:dyDescent="0.25">
      <c r="A108" s="241"/>
      <c r="B108" s="162"/>
      <c r="D108" s="158"/>
      <c r="E108" s="158"/>
      <c r="F108" s="239"/>
      <c r="G108" s="240"/>
      <c r="H108" s="158"/>
    </row>
    <row r="109" spans="1:8" s="157" customFormat="1" ht="15" x14ac:dyDescent="0.25">
      <c r="A109" s="219" t="s">
        <v>728</v>
      </c>
      <c r="B109" s="162"/>
      <c r="D109" s="158"/>
      <c r="E109" s="158"/>
      <c r="F109" s="239"/>
      <c r="G109" s="240"/>
      <c r="H109" s="158">
        <v>52112</v>
      </c>
    </row>
    <row r="110" spans="1:8" s="157" customFormat="1" ht="15" x14ac:dyDescent="0.25">
      <c r="A110" s="241" t="s">
        <v>237</v>
      </c>
      <c r="B110" s="162"/>
      <c r="D110" s="158"/>
      <c r="E110" s="158"/>
      <c r="F110" s="239"/>
      <c r="G110" s="240"/>
      <c r="H110" s="158"/>
    </row>
    <row r="111" spans="1:8" s="157" customFormat="1" ht="15" x14ac:dyDescent="0.25">
      <c r="A111" s="241" t="s">
        <v>229</v>
      </c>
      <c r="B111" s="162"/>
      <c r="D111" s="158"/>
      <c r="E111" s="158"/>
      <c r="F111" s="239"/>
      <c r="G111" s="240"/>
      <c r="H111" s="158"/>
    </row>
    <row r="112" spans="1:8" s="157" customFormat="1" ht="15" customHeight="1" x14ac:dyDescent="0.2">
      <c r="A112" s="543" t="s">
        <v>230</v>
      </c>
      <c r="B112" s="543"/>
      <c r="C112" s="543"/>
      <c r="D112" s="543"/>
      <c r="E112" s="543"/>
      <c r="F112" s="543"/>
      <c r="G112" s="543"/>
      <c r="H112" s="158"/>
    </row>
    <row r="113" spans="1:8" s="157" customFormat="1" ht="15" customHeight="1" x14ac:dyDescent="0.2">
      <c r="A113" s="543"/>
      <c r="B113" s="543"/>
      <c r="C113" s="543"/>
      <c r="D113" s="543"/>
      <c r="E113" s="543"/>
      <c r="F113" s="543"/>
      <c r="G113" s="543"/>
      <c r="H113" s="158"/>
    </row>
    <row r="114" spans="1:8" s="157" customFormat="1" ht="15" x14ac:dyDescent="0.25">
      <c r="A114" s="241" t="s">
        <v>726</v>
      </c>
      <c r="B114" s="162"/>
      <c r="D114" s="158"/>
      <c r="E114" s="158"/>
      <c r="F114" s="239"/>
      <c r="G114" s="240"/>
      <c r="H114" s="158"/>
    </row>
    <row r="115" spans="1:8" s="157" customFormat="1" ht="15" customHeight="1" x14ac:dyDescent="0.2">
      <c r="A115" s="543" t="s">
        <v>743</v>
      </c>
      <c r="B115" s="543"/>
      <c r="C115" s="543"/>
      <c r="D115" s="543"/>
      <c r="E115" s="543"/>
      <c r="F115" s="543"/>
      <c r="G115" s="543"/>
      <c r="H115" s="158"/>
    </row>
    <row r="116" spans="1:8" s="157" customFormat="1" ht="15" customHeight="1" x14ac:dyDescent="0.2">
      <c r="A116" s="543"/>
      <c r="B116" s="543"/>
      <c r="C116" s="543"/>
      <c r="D116" s="543"/>
      <c r="E116" s="543"/>
      <c r="F116" s="543"/>
      <c r="G116" s="543"/>
      <c r="H116" s="158"/>
    </row>
    <row r="117" spans="1:8" s="157" customFormat="1" ht="15" x14ac:dyDescent="0.25">
      <c r="A117" s="241"/>
      <c r="B117" s="162"/>
      <c r="D117" s="158"/>
      <c r="E117" s="158"/>
      <c r="F117" s="239"/>
      <c r="G117" s="240"/>
      <c r="H117" s="158"/>
    </row>
    <row r="118" spans="1:8" s="157" customFormat="1" ht="15" x14ac:dyDescent="0.25">
      <c r="A118" s="165" t="s">
        <v>729</v>
      </c>
      <c r="B118" s="162"/>
      <c r="D118" s="158"/>
      <c r="E118" s="158"/>
      <c r="F118" s="239"/>
      <c r="G118" s="240"/>
      <c r="H118" s="158">
        <f>76230+8228</f>
        <v>84458</v>
      </c>
    </row>
    <row r="119" spans="1:8" s="157" customFormat="1" ht="15" x14ac:dyDescent="0.25">
      <c r="A119" s="219" t="s">
        <v>238</v>
      </c>
      <c r="B119" s="162"/>
      <c r="D119" s="158"/>
      <c r="E119" s="158"/>
      <c r="F119" s="239"/>
      <c r="G119" s="240"/>
      <c r="H119" s="158"/>
    </row>
    <row r="120" spans="1:8" s="157" customFormat="1" ht="15" x14ac:dyDescent="0.25">
      <c r="A120" s="241" t="s">
        <v>239</v>
      </c>
      <c r="B120" s="162"/>
      <c r="D120" s="158"/>
      <c r="E120" s="158"/>
      <c r="F120" s="239"/>
      <c r="G120" s="240"/>
      <c r="H120" s="158"/>
    </row>
    <row r="121" spans="1:8" s="157" customFormat="1" ht="15" x14ac:dyDescent="0.25">
      <c r="A121" s="241" t="s">
        <v>229</v>
      </c>
      <c r="B121" s="162"/>
      <c r="D121" s="158"/>
      <c r="E121" s="158"/>
      <c r="F121" s="239"/>
      <c r="G121" s="240"/>
      <c r="H121" s="158"/>
    </row>
    <row r="122" spans="1:8" s="157" customFormat="1" ht="15" customHeight="1" x14ac:dyDescent="0.2">
      <c r="A122" s="543" t="s">
        <v>230</v>
      </c>
      <c r="B122" s="543"/>
      <c r="C122" s="543"/>
      <c r="D122" s="543"/>
      <c r="E122" s="543"/>
      <c r="F122" s="543"/>
      <c r="G122" s="543"/>
      <c r="H122" s="158"/>
    </row>
    <row r="123" spans="1:8" s="157" customFormat="1" ht="15" customHeight="1" x14ac:dyDescent="0.2">
      <c r="A123" s="543"/>
      <c r="B123" s="543"/>
      <c r="C123" s="543"/>
      <c r="D123" s="543"/>
      <c r="E123" s="543"/>
      <c r="F123" s="543"/>
      <c r="G123" s="543"/>
      <c r="H123" s="158"/>
    </row>
    <row r="124" spans="1:8" s="157" customFormat="1" ht="15" x14ac:dyDescent="0.25">
      <c r="A124" s="241" t="s">
        <v>726</v>
      </c>
      <c r="B124" s="162"/>
      <c r="D124" s="158"/>
      <c r="E124" s="158"/>
      <c r="F124" s="239"/>
      <c r="G124" s="240"/>
      <c r="H124" s="158"/>
    </row>
    <row r="125" spans="1:8" s="157" customFormat="1" ht="15" customHeight="1" x14ac:dyDescent="0.2">
      <c r="A125" s="543" t="s">
        <v>742</v>
      </c>
      <c r="B125" s="543"/>
      <c r="C125" s="543"/>
      <c r="D125" s="543"/>
      <c r="E125" s="543"/>
      <c r="F125" s="543"/>
      <c r="G125" s="543"/>
      <c r="H125" s="158"/>
    </row>
    <row r="126" spans="1:8" s="157" customFormat="1" ht="15" customHeight="1" x14ac:dyDescent="0.2">
      <c r="A126" s="543"/>
      <c r="B126" s="543"/>
      <c r="C126" s="543"/>
      <c r="D126" s="543"/>
      <c r="E126" s="543"/>
      <c r="F126" s="543"/>
      <c r="G126" s="543"/>
      <c r="H126" s="158"/>
    </row>
    <row r="127" spans="1:8" s="157" customFormat="1" ht="15" customHeight="1" x14ac:dyDescent="0.2">
      <c r="A127" s="543"/>
      <c r="B127" s="543"/>
      <c r="C127" s="543"/>
      <c r="D127" s="543"/>
      <c r="E127" s="543"/>
      <c r="F127" s="543"/>
      <c r="G127" s="543"/>
      <c r="H127" s="158"/>
    </row>
    <row r="128" spans="1:8" s="157" customFormat="1" ht="15" x14ac:dyDescent="0.25">
      <c r="A128" s="241"/>
      <c r="B128" s="162"/>
      <c r="D128" s="158"/>
      <c r="E128" s="158"/>
      <c r="F128" s="239"/>
      <c r="G128" s="240"/>
      <c r="H128" s="158"/>
    </row>
    <row r="129" spans="1:8" s="157" customFormat="1" ht="15" x14ac:dyDescent="0.25">
      <c r="A129" s="219" t="s">
        <v>240</v>
      </c>
      <c r="B129" s="162"/>
      <c r="D129" s="158"/>
      <c r="E129" s="158"/>
      <c r="F129" s="239"/>
      <c r="G129" s="240"/>
      <c r="H129" s="158">
        <v>16940</v>
      </c>
    </row>
    <row r="130" spans="1:8" s="157" customFormat="1" ht="15" x14ac:dyDescent="0.25">
      <c r="A130" s="241" t="s">
        <v>241</v>
      </c>
      <c r="B130" s="162"/>
      <c r="D130" s="158"/>
      <c r="E130" s="158"/>
      <c r="F130" s="239"/>
      <c r="G130" s="240"/>
      <c r="H130" s="158"/>
    </row>
    <row r="131" spans="1:8" s="157" customFormat="1" ht="15" x14ac:dyDescent="0.25">
      <c r="A131" s="241" t="s">
        <v>229</v>
      </c>
      <c r="B131" s="162"/>
      <c r="D131" s="158"/>
      <c r="E131" s="158"/>
      <c r="F131" s="239"/>
      <c r="G131" s="240"/>
      <c r="H131" s="158"/>
    </row>
    <row r="132" spans="1:8" s="157" customFormat="1" ht="15" customHeight="1" x14ac:dyDescent="0.2">
      <c r="A132" s="543" t="s">
        <v>230</v>
      </c>
      <c r="B132" s="543"/>
      <c r="C132" s="543"/>
      <c r="D132" s="543"/>
      <c r="E132" s="543"/>
      <c r="F132" s="543"/>
      <c r="G132" s="543"/>
      <c r="H132" s="158"/>
    </row>
    <row r="133" spans="1:8" s="157" customFormat="1" ht="15" customHeight="1" x14ac:dyDescent="0.2">
      <c r="A133" s="543"/>
      <c r="B133" s="543"/>
      <c r="C133" s="543"/>
      <c r="D133" s="543"/>
      <c r="E133" s="543"/>
      <c r="F133" s="543"/>
      <c r="G133" s="543"/>
      <c r="H133" s="158"/>
    </row>
    <row r="134" spans="1:8" s="157" customFormat="1" ht="15" x14ac:dyDescent="0.25">
      <c r="A134" s="241" t="s">
        <v>726</v>
      </c>
      <c r="B134" s="162"/>
      <c r="D134" s="158"/>
      <c r="E134" s="158"/>
      <c r="F134" s="239"/>
      <c r="G134" s="240"/>
      <c r="H134" s="158"/>
    </row>
    <row r="135" spans="1:8" s="157" customFormat="1" ht="15" customHeight="1" x14ac:dyDescent="0.2">
      <c r="A135" s="543" t="s">
        <v>741</v>
      </c>
      <c r="B135" s="543"/>
      <c r="C135" s="543"/>
      <c r="D135" s="543"/>
      <c r="E135" s="543"/>
      <c r="F135" s="543"/>
      <c r="G135" s="543"/>
      <c r="H135" s="158"/>
    </row>
    <row r="136" spans="1:8" s="157" customFormat="1" ht="29.25" customHeight="1" x14ac:dyDescent="0.2">
      <c r="A136" s="543"/>
      <c r="B136" s="543"/>
      <c r="C136" s="543"/>
      <c r="D136" s="543"/>
      <c r="E136" s="543"/>
      <c r="F136" s="543"/>
      <c r="G136" s="543"/>
      <c r="H136" s="158"/>
    </row>
    <row r="137" spans="1:8" s="157" customFormat="1" ht="15" x14ac:dyDescent="0.25">
      <c r="A137" s="241"/>
      <c r="B137" s="162"/>
      <c r="D137" s="158"/>
      <c r="E137" s="158"/>
      <c r="F137" s="239"/>
      <c r="G137" s="240"/>
      <c r="H137" s="158"/>
    </row>
    <row r="138" spans="1:8" s="157" customFormat="1" ht="15" x14ac:dyDescent="0.25">
      <c r="A138" s="219" t="s">
        <v>242</v>
      </c>
      <c r="B138" s="162"/>
      <c r="D138" s="158"/>
      <c r="E138" s="158"/>
      <c r="F138" s="239"/>
      <c r="G138" s="240"/>
      <c r="H138" s="158">
        <v>26620</v>
      </c>
    </row>
    <row r="139" spans="1:8" s="157" customFormat="1" ht="15" x14ac:dyDescent="0.25">
      <c r="A139" s="241" t="s">
        <v>243</v>
      </c>
      <c r="B139" s="162"/>
      <c r="D139" s="158"/>
      <c r="E139" s="158"/>
      <c r="F139" s="239"/>
      <c r="G139" s="240"/>
      <c r="H139" s="158"/>
    </row>
    <row r="140" spans="1:8" s="157" customFormat="1" ht="15" x14ac:dyDescent="0.25">
      <c r="A140" s="241" t="s">
        <v>229</v>
      </c>
      <c r="B140" s="162"/>
      <c r="D140" s="158"/>
      <c r="E140" s="158"/>
      <c r="F140" s="239"/>
      <c r="G140" s="240"/>
      <c r="H140" s="158"/>
    </row>
    <row r="141" spans="1:8" s="157" customFormat="1" ht="15" customHeight="1" x14ac:dyDescent="0.2">
      <c r="A141" s="543" t="s">
        <v>230</v>
      </c>
      <c r="B141" s="543"/>
      <c r="C141" s="543"/>
      <c r="D141" s="543"/>
      <c r="E141" s="543"/>
      <c r="F141" s="543"/>
      <c r="G141" s="543"/>
      <c r="H141" s="158"/>
    </row>
    <row r="142" spans="1:8" s="157" customFormat="1" ht="15" customHeight="1" x14ac:dyDescent="0.2">
      <c r="A142" s="543"/>
      <c r="B142" s="543"/>
      <c r="C142" s="543"/>
      <c r="D142" s="543"/>
      <c r="E142" s="543"/>
      <c r="F142" s="543"/>
      <c r="G142" s="543"/>
      <c r="H142" s="158"/>
    </row>
    <row r="143" spans="1:8" s="157" customFormat="1" ht="15" x14ac:dyDescent="0.25">
      <c r="A143" s="241" t="s">
        <v>726</v>
      </c>
      <c r="B143" s="162"/>
      <c r="D143" s="158"/>
      <c r="E143" s="158"/>
      <c r="F143" s="239"/>
      <c r="G143" s="240"/>
      <c r="H143" s="158"/>
    </row>
    <row r="144" spans="1:8" s="157" customFormat="1" ht="15" customHeight="1" x14ac:dyDescent="0.2">
      <c r="A144" s="543" t="s">
        <v>740</v>
      </c>
      <c r="B144" s="543"/>
      <c r="C144" s="543"/>
      <c r="D144" s="543"/>
      <c r="E144" s="543"/>
      <c r="F144" s="543"/>
      <c r="G144" s="543"/>
      <c r="H144" s="158"/>
    </row>
    <row r="145" spans="1:8" s="157" customFormat="1" ht="15" customHeight="1" x14ac:dyDescent="0.2">
      <c r="A145" s="543"/>
      <c r="B145" s="543"/>
      <c r="C145" s="543"/>
      <c r="D145" s="543"/>
      <c r="E145" s="543"/>
      <c r="F145" s="543"/>
      <c r="G145" s="543"/>
      <c r="H145" s="158"/>
    </row>
    <row r="146" spans="1:8" s="157" customFormat="1" ht="15" customHeight="1" x14ac:dyDescent="0.2">
      <c r="A146" s="543"/>
      <c r="B146" s="543"/>
      <c r="C146" s="543"/>
      <c r="D146" s="543"/>
      <c r="E146" s="543"/>
      <c r="F146" s="543"/>
      <c r="G146" s="543"/>
      <c r="H146" s="158"/>
    </row>
    <row r="147" spans="1:8" s="157" customFormat="1" ht="15" x14ac:dyDescent="0.25">
      <c r="A147" s="241"/>
      <c r="B147" s="162"/>
      <c r="D147" s="158"/>
      <c r="E147" s="158"/>
      <c r="F147" s="239"/>
      <c r="G147" s="240"/>
      <c r="H147" s="158"/>
    </row>
    <row r="148" spans="1:8" s="157" customFormat="1" ht="15" x14ac:dyDescent="0.25">
      <c r="A148" s="430"/>
      <c r="B148" s="162"/>
      <c r="D148" s="158"/>
      <c r="E148" s="158"/>
      <c r="F148" s="428"/>
      <c r="G148" s="429"/>
      <c r="H148" s="158"/>
    </row>
    <row r="149" spans="1:8" s="157" customFormat="1" ht="15" x14ac:dyDescent="0.25">
      <c r="A149" s="219" t="s">
        <v>244</v>
      </c>
      <c r="B149" s="162"/>
      <c r="D149" s="158"/>
      <c r="E149" s="158"/>
      <c r="F149" s="239"/>
      <c r="G149" s="240"/>
      <c r="H149" s="158">
        <v>9553</v>
      </c>
    </row>
    <row r="150" spans="1:8" s="157" customFormat="1" ht="15" x14ac:dyDescent="0.25">
      <c r="A150" s="241" t="s">
        <v>245</v>
      </c>
      <c r="B150" s="162"/>
      <c r="D150" s="158"/>
      <c r="E150" s="158"/>
      <c r="F150" s="239"/>
      <c r="G150" s="240"/>
      <c r="H150" s="158"/>
    </row>
    <row r="151" spans="1:8" s="157" customFormat="1" ht="15" x14ac:dyDescent="0.25">
      <c r="A151" s="241" t="s">
        <v>229</v>
      </c>
      <c r="B151" s="162"/>
      <c r="D151" s="158"/>
      <c r="E151" s="158"/>
      <c r="F151" s="239"/>
      <c r="G151" s="240"/>
      <c r="H151" s="158"/>
    </row>
    <row r="152" spans="1:8" s="157" customFormat="1" ht="15" customHeight="1" x14ac:dyDescent="0.2">
      <c r="A152" s="543" t="s">
        <v>230</v>
      </c>
      <c r="B152" s="543"/>
      <c r="C152" s="543"/>
      <c r="D152" s="543"/>
      <c r="E152" s="543"/>
      <c r="F152" s="543"/>
      <c r="G152" s="543"/>
      <c r="H152" s="158"/>
    </row>
    <row r="153" spans="1:8" s="157" customFormat="1" ht="15" customHeight="1" x14ac:dyDescent="0.2">
      <c r="A153" s="543"/>
      <c r="B153" s="543"/>
      <c r="C153" s="543"/>
      <c r="D153" s="543"/>
      <c r="E153" s="543"/>
      <c r="F153" s="543"/>
      <c r="G153" s="543"/>
      <c r="H153" s="158"/>
    </row>
    <row r="154" spans="1:8" s="157" customFormat="1" ht="15" x14ac:dyDescent="0.25">
      <c r="A154" s="241" t="s">
        <v>726</v>
      </c>
      <c r="B154" s="162"/>
      <c r="D154" s="158"/>
      <c r="E154" s="158"/>
      <c r="F154" s="239"/>
      <c r="G154" s="240"/>
      <c r="H154" s="158"/>
    </row>
    <row r="155" spans="1:8" s="157" customFormat="1" ht="15" customHeight="1" x14ac:dyDescent="0.2">
      <c r="A155" s="543" t="s">
        <v>739</v>
      </c>
      <c r="B155" s="543"/>
      <c r="C155" s="543"/>
      <c r="D155" s="543"/>
      <c r="E155" s="543"/>
      <c r="F155" s="543"/>
      <c r="G155" s="543"/>
      <c r="H155" s="158"/>
    </row>
    <row r="156" spans="1:8" s="157" customFormat="1" ht="15" customHeight="1" x14ac:dyDescent="0.2">
      <c r="A156" s="543"/>
      <c r="B156" s="543"/>
      <c r="C156" s="543"/>
      <c r="D156" s="543"/>
      <c r="E156" s="543"/>
      <c r="F156" s="543"/>
      <c r="G156" s="543"/>
      <c r="H156" s="158"/>
    </row>
    <row r="157" spans="1:8" s="157" customFormat="1" ht="15" customHeight="1" x14ac:dyDescent="0.2">
      <c r="A157" s="543"/>
      <c r="B157" s="543"/>
      <c r="C157" s="543"/>
      <c r="D157" s="543"/>
      <c r="E157" s="543"/>
      <c r="F157" s="543"/>
      <c r="G157" s="543"/>
      <c r="H157" s="158"/>
    </row>
    <row r="158" spans="1:8" s="157" customFormat="1" ht="15" x14ac:dyDescent="0.25">
      <c r="A158" s="241"/>
      <c r="B158" s="162"/>
      <c r="D158" s="158"/>
      <c r="E158" s="158"/>
      <c r="F158" s="239"/>
      <c r="G158" s="240"/>
      <c r="H158" s="158"/>
    </row>
    <row r="159" spans="1:8" s="157" customFormat="1" ht="15" x14ac:dyDescent="0.25">
      <c r="A159" s="219" t="s">
        <v>246</v>
      </c>
      <c r="B159" s="162"/>
      <c r="D159" s="158"/>
      <c r="E159" s="158"/>
      <c r="F159" s="239"/>
      <c r="G159" s="240"/>
      <c r="H159" s="158">
        <v>109000</v>
      </c>
    </row>
    <row r="160" spans="1:8" s="157" customFormat="1" ht="15" x14ac:dyDescent="0.25">
      <c r="A160" s="241" t="s">
        <v>247</v>
      </c>
      <c r="B160" s="162"/>
      <c r="D160" s="158"/>
      <c r="E160" s="158"/>
      <c r="F160" s="239"/>
      <c r="G160" s="240"/>
      <c r="H160" s="158"/>
    </row>
    <row r="161" spans="1:8" s="157" customFormat="1" ht="15" x14ac:dyDescent="0.25">
      <c r="A161" s="348" t="s">
        <v>229</v>
      </c>
      <c r="B161" s="162"/>
      <c r="D161" s="158"/>
      <c r="E161" s="158"/>
      <c r="F161" s="346"/>
      <c r="G161" s="347"/>
      <c r="H161" s="158"/>
    </row>
    <row r="162" spans="1:8" s="157" customFormat="1" ht="15" customHeight="1" x14ac:dyDescent="0.2">
      <c r="A162" s="543" t="s">
        <v>730</v>
      </c>
      <c r="B162" s="543"/>
      <c r="C162" s="543"/>
      <c r="D162" s="543"/>
      <c r="E162" s="543"/>
      <c r="F162" s="543"/>
      <c r="G162" s="543"/>
      <c r="H162" s="158"/>
    </row>
    <row r="163" spans="1:8" s="157" customFormat="1" ht="15" customHeight="1" x14ac:dyDescent="0.2">
      <c r="A163" s="543"/>
      <c r="B163" s="543"/>
      <c r="C163" s="543"/>
      <c r="D163" s="543"/>
      <c r="E163" s="543"/>
      <c r="F163" s="543"/>
      <c r="G163" s="543"/>
      <c r="H163" s="158"/>
    </row>
    <row r="164" spans="1:8" s="157" customFormat="1" ht="15" customHeight="1" x14ac:dyDescent="0.2">
      <c r="A164" s="369"/>
      <c r="B164" s="369"/>
      <c r="C164" s="369"/>
      <c r="D164" s="369"/>
      <c r="E164" s="369"/>
      <c r="F164" s="369"/>
      <c r="G164" s="369"/>
      <c r="H164" s="158"/>
    </row>
    <row r="165" spans="1:8" s="157" customFormat="1" ht="14.25" customHeight="1" x14ac:dyDescent="0.2">
      <c r="A165" s="348" t="s">
        <v>726</v>
      </c>
      <c r="B165" s="349"/>
      <c r="C165" s="349"/>
      <c r="D165" s="349"/>
      <c r="E165" s="349"/>
      <c r="F165" s="349"/>
      <c r="G165" s="349"/>
      <c r="H165" s="158"/>
    </row>
    <row r="166" spans="1:8" s="157" customFormat="1" ht="15" hidden="1" customHeight="1" x14ac:dyDescent="0.2">
      <c r="A166" s="543" t="s">
        <v>731</v>
      </c>
      <c r="B166" s="543"/>
      <c r="C166" s="543"/>
      <c r="D166" s="543"/>
      <c r="E166" s="543"/>
      <c r="F166" s="543"/>
      <c r="G166" s="543"/>
      <c r="H166" s="158"/>
    </row>
    <row r="167" spans="1:8" s="157" customFormat="1" ht="15" customHeight="1" x14ac:dyDescent="0.2">
      <c r="A167" s="543"/>
      <c r="B167" s="543"/>
      <c r="C167" s="543"/>
      <c r="D167" s="543"/>
      <c r="E167" s="543"/>
      <c r="F167" s="543"/>
      <c r="G167" s="543"/>
      <c r="H167" s="158"/>
    </row>
    <row r="168" spans="1:8" s="157" customFormat="1" ht="15" customHeight="1" x14ac:dyDescent="0.2">
      <c r="A168" s="543" t="s">
        <v>248</v>
      </c>
      <c r="B168" s="543"/>
      <c r="C168" s="543"/>
      <c r="D168" s="543"/>
      <c r="E168" s="543"/>
      <c r="F168" s="543"/>
      <c r="G168" s="543"/>
      <c r="H168" s="158"/>
    </row>
    <row r="169" spans="1:8" s="157" customFormat="1" ht="15" customHeight="1" x14ac:dyDescent="0.2">
      <c r="A169" s="543"/>
      <c r="B169" s="543"/>
      <c r="C169" s="543"/>
      <c r="D169" s="543"/>
      <c r="E169" s="543"/>
      <c r="F169" s="543"/>
      <c r="G169" s="543"/>
      <c r="H169" s="158"/>
    </row>
    <row r="170" spans="1:8" s="157" customFormat="1" ht="15" x14ac:dyDescent="0.25">
      <c r="A170" s="241"/>
      <c r="B170" s="162"/>
      <c r="D170" s="158"/>
      <c r="E170" s="158"/>
      <c r="F170" s="239"/>
      <c r="G170" s="240"/>
      <c r="H170" s="158"/>
    </row>
    <row r="171" spans="1:8" s="157" customFormat="1" ht="15" x14ac:dyDescent="0.25">
      <c r="A171" s="219" t="s">
        <v>249</v>
      </c>
      <c r="B171" s="162"/>
      <c r="D171" s="158"/>
      <c r="E171" s="158"/>
      <c r="F171" s="239"/>
      <c r="G171" s="240"/>
      <c r="H171" s="158">
        <v>50000</v>
      </c>
    </row>
    <row r="172" spans="1:8" s="157" customFormat="1" ht="15" x14ac:dyDescent="0.25">
      <c r="A172" s="241" t="s">
        <v>250</v>
      </c>
      <c r="B172" s="162"/>
      <c r="D172" s="158"/>
      <c r="E172" s="158"/>
      <c r="F172" s="239"/>
      <c r="G172" s="240"/>
      <c r="H172" s="158"/>
    </row>
    <row r="173" spans="1:8" s="157" customFormat="1" ht="15" x14ac:dyDescent="0.25">
      <c r="A173" s="348" t="s">
        <v>229</v>
      </c>
      <c r="B173" s="162"/>
      <c r="D173" s="158"/>
      <c r="E173" s="158"/>
      <c r="F173" s="239"/>
      <c r="G173" s="240"/>
      <c r="H173" s="158"/>
    </row>
    <row r="174" spans="1:8" s="157" customFormat="1" ht="15" x14ac:dyDescent="0.25">
      <c r="A174" s="241" t="s">
        <v>251</v>
      </c>
      <c r="B174" s="162"/>
      <c r="D174" s="158"/>
      <c r="E174" s="158"/>
      <c r="F174" s="239"/>
      <c r="G174" s="240"/>
      <c r="H174" s="158"/>
    </row>
    <row r="175" spans="1:8" s="157" customFormat="1" ht="15" x14ac:dyDescent="0.25">
      <c r="A175" s="241" t="s">
        <v>726</v>
      </c>
      <c r="B175" s="162"/>
      <c r="D175" s="158"/>
      <c r="E175" s="158"/>
      <c r="F175" s="239"/>
      <c r="G175" s="240"/>
      <c r="H175" s="158"/>
    </row>
    <row r="176" spans="1:8" s="157" customFormat="1" ht="15" x14ac:dyDescent="0.25">
      <c r="A176" s="241" t="s">
        <v>252</v>
      </c>
      <c r="B176" s="162"/>
      <c r="D176" s="158"/>
      <c r="E176" s="158"/>
      <c r="F176" s="239"/>
      <c r="G176" s="240"/>
      <c r="H176" s="158"/>
    </row>
    <row r="177" spans="1:8" s="157" customFormat="1" ht="15" x14ac:dyDescent="0.25">
      <c r="A177" s="241"/>
      <c r="B177" s="162"/>
      <c r="D177" s="158"/>
      <c r="E177" s="158"/>
      <c r="F177" s="239"/>
      <c r="G177" s="240"/>
      <c r="H177" s="158"/>
    </row>
    <row r="178" spans="1:8" s="157" customFormat="1" ht="15" x14ac:dyDescent="0.25">
      <c r="A178" s="219" t="s">
        <v>732</v>
      </c>
      <c r="B178" s="162"/>
      <c r="D178" s="158"/>
      <c r="E178" s="158"/>
      <c r="F178" s="239"/>
      <c r="G178" s="240"/>
      <c r="H178" s="158">
        <v>96800</v>
      </c>
    </row>
    <row r="179" spans="1:8" s="157" customFormat="1" ht="15" x14ac:dyDescent="0.25">
      <c r="A179" s="241" t="s">
        <v>253</v>
      </c>
      <c r="B179" s="162"/>
      <c r="D179" s="158"/>
      <c r="E179" s="158"/>
      <c r="F179" s="239"/>
      <c r="G179" s="240"/>
      <c r="H179" s="158"/>
    </row>
    <row r="180" spans="1:8" s="157" customFormat="1" ht="15" x14ac:dyDescent="0.25">
      <c r="A180" s="241" t="s">
        <v>229</v>
      </c>
      <c r="B180" s="162"/>
      <c r="D180" s="158"/>
      <c r="E180" s="158"/>
      <c r="F180" s="239"/>
      <c r="G180" s="240"/>
      <c r="H180" s="158"/>
    </row>
    <row r="181" spans="1:8" s="157" customFormat="1" ht="15" customHeight="1" x14ac:dyDescent="0.2">
      <c r="A181" s="543" t="s">
        <v>230</v>
      </c>
      <c r="B181" s="543"/>
      <c r="C181" s="543"/>
      <c r="D181" s="543"/>
      <c r="E181" s="543"/>
      <c r="F181" s="543"/>
      <c r="G181" s="543"/>
      <c r="H181" s="158"/>
    </row>
    <row r="182" spans="1:8" s="157" customFormat="1" ht="15" customHeight="1" x14ac:dyDescent="0.2">
      <c r="A182" s="543"/>
      <c r="B182" s="543"/>
      <c r="C182" s="543"/>
      <c r="D182" s="543"/>
      <c r="E182" s="543"/>
      <c r="F182" s="543"/>
      <c r="G182" s="543"/>
      <c r="H182" s="158"/>
    </row>
    <row r="183" spans="1:8" s="157" customFormat="1" ht="15" x14ac:dyDescent="0.25">
      <c r="A183" s="241" t="s">
        <v>726</v>
      </c>
      <c r="B183" s="162"/>
      <c r="D183" s="158"/>
      <c r="E183" s="158"/>
      <c r="F183" s="239"/>
      <c r="G183" s="240"/>
      <c r="H183" s="158"/>
    </row>
    <row r="184" spans="1:8" s="157" customFormat="1" ht="15" customHeight="1" x14ac:dyDescent="0.2">
      <c r="A184" s="543" t="s">
        <v>738</v>
      </c>
      <c r="B184" s="543"/>
      <c r="C184" s="543"/>
      <c r="D184" s="543"/>
      <c r="E184" s="543"/>
      <c r="F184" s="543"/>
      <c r="G184" s="543"/>
      <c r="H184" s="158"/>
    </row>
    <row r="185" spans="1:8" s="157" customFormat="1" ht="15" customHeight="1" x14ac:dyDescent="0.2">
      <c r="A185" s="543"/>
      <c r="B185" s="543"/>
      <c r="C185" s="543"/>
      <c r="D185" s="543"/>
      <c r="E185" s="543"/>
      <c r="F185" s="543"/>
      <c r="G185" s="543"/>
      <c r="H185" s="158"/>
    </row>
    <row r="186" spans="1:8" s="157" customFormat="1" ht="15" customHeight="1" x14ac:dyDescent="0.2">
      <c r="A186" s="543"/>
      <c r="B186" s="543"/>
      <c r="C186" s="543"/>
      <c r="D186" s="543"/>
      <c r="E186" s="543"/>
      <c r="F186" s="543"/>
      <c r="G186" s="543"/>
      <c r="H186" s="158"/>
    </row>
    <row r="187" spans="1:8" s="157" customFormat="1" ht="15" customHeight="1" x14ac:dyDescent="0.2">
      <c r="A187" s="543" t="s">
        <v>254</v>
      </c>
      <c r="B187" s="543"/>
      <c r="C187" s="543"/>
      <c r="D187" s="543"/>
      <c r="E187" s="543"/>
      <c r="F187" s="543"/>
      <c r="G187" s="543"/>
      <c r="H187" s="158"/>
    </row>
    <row r="188" spans="1:8" s="157" customFormat="1" ht="15" customHeight="1" x14ac:dyDescent="0.2">
      <c r="A188" s="543"/>
      <c r="B188" s="543"/>
      <c r="C188" s="543"/>
      <c r="D188" s="543"/>
      <c r="E188" s="543"/>
      <c r="F188" s="543"/>
      <c r="G188" s="543"/>
      <c r="H188" s="158"/>
    </row>
    <row r="189" spans="1:8" s="157" customFormat="1" ht="9.75" customHeight="1" x14ac:dyDescent="0.25">
      <c r="A189" s="241"/>
      <c r="B189" s="162"/>
      <c r="D189" s="158"/>
      <c r="E189" s="158"/>
      <c r="F189" s="239"/>
      <c r="G189" s="240"/>
      <c r="H189" s="158"/>
    </row>
    <row r="190" spans="1:8" s="157" customFormat="1" ht="15" x14ac:dyDescent="0.25">
      <c r="A190" s="219" t="s">
        <v>733</v>
      </c>
      <c r="B190" s="162"/>
      <c r="D190" s="158"/>
      <c r="E190" s="158"/>
      <c r="F190" s="239"/>
      <c r="G190" s="240"/>
      <c r="H190" s="158">
        <v>13177</v>
      </c>
    </row>
    <row r="191" spans="1:8" s="157" customFormat="1" ht="15" x14ac:dyDescent="0.25">
      <c r="A191" s="241" t="s">
        <v>255</v>
      </c>
      <c r="B191" s="162"/>
      <c r="D191" s="158"/>
      <c r="E191" s="158"/>
      <c r="F191" s="239"/>
      <c r="G191" s="240"/>
      <c r="H191" s="158"/>
    </row>
    <row r="192" spans="1:8" s="157" customFormat="1" ht="15" x14ac:dyDescent="0.25">
      <c r="A192" s="241" t="s">
        <v>229</v>
      </c>
      <c r="B192" s="162"/>
      <c r="D192" s="158"/>
      <c r="E192" s="158"/>
      <c r="F192" s="239"/>
      <c r="G192" s="240"/>
      <c r="H192" s="158"/>
    </row>
    <row r="193" spans="1:8" s="157" customFormat="1" ht="15" customHeight="1" x14ac:dyDescent="0.2">
      <c r="A193" s="543" t="s">
        <v>230</v>
      </c>
      <c r="B193" s="543"/>
      <c r="C193" s="543"/>
      <c r="D193" s="543"/>
      <c r="E193" s="543"/>
      <c r="F193" s="543"/>
      <c r="G193" s="543"/>
      <c r="H193" s="158"/>
    </row>
    <row r="194" spans="1:8" s="157" customFormat="1" ht="15" customHeight="1" x14ac:dyDescent="0.2">
      <c r="A194" s="543"/>
      <c r="B194" s="543"/>
      <c r="C194" s="543"/>
      <c r="D194" s="543"/>
      <c r="E194" s="543"/>
      <c r="F194" s="543"/>
      <c r="G194" s="543"/>
      <c r="H194" s="158"/>
    </row>
    <row r="195" spans="1:8" s="157" customFormat="1" ht="15" x14ac:dyDescent="0.25">
      <c r="A195" s="241" t="s">
        <v>726</v>
      </c>
      <c r="B195" s="162"/>
      <c r="D195" s="158"/>
      <c r="E195" s="158"/>
      <c r="F195" s="239"/>
      <c r="G195" s="240"/>
      <c r="H195" s="158"/>
    </row>
    <row r="196" spans="1:8" s="157" customFormat="1" ht="15" customHeight="1" x14ac:dyDescent="0.2">
      <c r="A196" s="543" t="s">
        <v>737</v>
      </c>
      <c r="B196" s="543"/>
      <c r="C196" s="543"/>
      <c r="D196" s="543"/>
      <c r="E196" s="543"/>
      <c r="F196" s="543"/>
      <c r="G196" s="543"/>
      <c r="H196" s="158"/>
    </row>
    <row r="197" spans="1:8" s="157" customFormat="1" ht="15" customHeight="1" x14ac:dyDescent="0.2">
      <c r="A197" s="543"/>
      <c r="B197" s="543"/>
      <c r="C197" s="543"/>
      <c r="D197" s="543"/>
      <c r="E197" s="543"/>
      <c r="F197" s="543"/>
      <c r="G197" s="543"/>
      <c r="H197" s="158"/>
    </row>
    <row r="198" spans="1:8" s="157" customFormat="1" ht="10.5" customHeight="1" x14ac:dyDescent="0.25">
      <c r="A198" s="241"/>
      <c r="B198" s="162"/>
      <c r="D198" s="158"/>
      <c r="E198" s="158"/>
      <c r="F198" s="239"/>
      <c r="G198" s="240"/>
      <c r="H198" s="158"/>
    </row>
    <row r="199" spans="1:8" s="157" customFormat="1" ht="15" x14ac:dyDescent="0.25">
      <c r="A199" s="219" t="s">
        <v>734</v>
      </c>
      <c r="B199" s="162"/>
      <c r="D199" s="158"/>
      <c r="E199" s="158"/>
      <c r="F199" s="239"/>
      <c r="G199" s="240"/>
      <c r="H199" s="158">
        <v>203280</v>
      </c>
    </row>
    <row r="200" spans="1:8" s="157" customFormat="1" ht="15" x14ac:dyDescent="0.25">
      <c r="A200" s="241" t="s">
        <v>256</v>
      </c>
      <c r="B200" s="162"/>
      <c r="D200" s="158"/>
      <c r="E200" s="158"/>
      <c r="F200" s="239"/>
      <c r="G200" s="240"/>
      <c r="H200" s="158"/>
    </row>
    <row r="201" spans="1:8" s="157" customFormat="1" ht="15" x14ac:dyDescent="0.25">
      <c r="A201" s="241" t="s">
        <v>229</v>
      </c>
      <c r="B201" s="162"/>
      <c r="D201" s="158"/>
      <c r="E201" s="158"/>
      <c r="F201" s="239"/>
      <c r="G201" s="240"/>
      <c r="H201" s="158"/>
    </row>
    <row r="202" spans="1:8" s="157" customFormat="1" ht="15" customHeight="1" x14ac:dyDescent="0.2">
      <c r="A202" s="543" t="s">
        <v>230</v>
      </c>
      <c r="B202" s="543"/>
      <c r="C202" s="543"/>
      <c r="D202" s="543"/>
      <c r="E202" s="543"/>
      <c r="F202" s="543"/>
      <c r="G202" s="543"/>
      <c r="H202" s="158"/>
    </row>
    <row r="203" spans="1:8" s="157" customFormat="1" ht="15" customHeight="1" x14ac:dyDescent="0.2">
      <c r="A203" s="543"/>
      <c r="B203" s="543"/>
      <c r="C203" s="543"/>
      <c r="D203" s="543"/>
      <c r="E203" s="543"/>
      <c r="F203" s="543"/>
      <c r="G203" s="543"/>
      <c r="H203" s="158"/>
    </row>
    <row r="204" spans="1:8" s="157" customFormat="1" ht="15" x14ac:dyDescent="0.25">
      <c r="A204" s="241" t="s">
        <v>726</v>
      </c>
      <c r="B204" s="162"/>
      <c r="D204" s="158"/>
      <c r="E204" s="158"/>
      <c r="F204" s="239"/>
      <c r="G204" s="240"/>
      <c r="H204" s="158"/>
    </row>
    <row r="205" spans="1:8" s="157" customFormat="1" ht="15" customHeight="1" x14ac:dyDescent="0.2">
      <c r="A205" s="543" t="s">
        <v>736</v>
      </c>
      <c r="B205" s="543"/>
      <c r="C205" s="543"/>
      <c r="D205" s="543"/>
      <c r="E205" s="543"/>
      <c r="F205" s="543"/>
      <c r="G205" s="543"/>
      <c r="H205" s="158"/>
    </row>
    <row r="206" spans="1:8" s="157" customFormat="1" ht="15" customHeight="1" x14ac:dyDescent="0.2">
      <c r="A206" s="543"/>
      <c r="B206" s="543"/>
      <c r="C206" s="543"/>
      <c r="D206" s="543"/>
      <c r="E206" s="543"/>
      <c r="F206" s="543"/>
      <c r="G206" s="543"/>
      <c r="H206" s="158"/>
    </row>
    <row r="207" spans="1:8" s="157" customFormat="1" ht="15" customHeight="1" x14ac:dyDescent="0.2">
      <c r="A207" s="543"/>
      <c r="B207" s="543"/>
      <c r="C207" s="543"/>
      <c r="D207" s="543"/>
      <c r="E207" s="543"/>
      <c r="F207" s="543"/>
      <c r="G207" s="543"/>
      <c r="H207" s="158"/>
    </row>
    <row r="208" spans="1:8" s="157" customFormat="1" ht="9" customHeight="1" x14ac:dyDescent="0.25">
      <c r="A208" s="241"/>
      <c r="B208" s="162"/>
      <c r="D208" s="158"/>
      <c r="E208" s="158"/>
      <c r="F208" s="239"/>
      <c r="G208" s="240"/>
      <c r="H208" s="158"/>
    </row>
    <row r="209" spans="1:8" s="157" customFormat="1" ht="15" x14ac:dyDescent="0.25">
      <c r="A209" s="219" t="s">
        <v>735</v>
      </c>
      <c r="B209" s="162"/>
      <c r="D209" s="158"/>
      <c r="E209" s="158"/>
      <c r="F209" s="239"/>
      <c r="G209" s="240"/>
      <c r="H209" s="158">
        <v>370245</v>
      </c>
    </row>
    <row r="210" spans="1:8" s="157" customFormat="1" ht="15" x14ac:dyDescent="0.25">
      <c r="A210" s="241" t="s">
        <v>257</v>
      </c>
      <c r="B210" s="162"/>
      <c r="D210" s="158"/>
      <c r="E210" s="158"/>
      <c r="F210" s="239"/>
      <c r="G210" s="240"/>
      <c r="H210" s="158"/>
    </row>
    <row r="211" spans="1:8" s="157" customFormat="1" ht="15" x14ac:dyDescent="0.25">
      <c r="A211" s="241" t="s">
        <v>229</v>
      </c>
      <c r="B211" s="162"/>
      <c r="D211" s="158"/>
      <c r="E211" s="158"/>
      <c r="F211" s="239"/>
      <c r="G211" s="240"/>
      <c r="H211" s="158"/>
    </row>
    <row r="212" spans="1:8" s="157" customFormat="1" ht="15" customHeight="1" x14ac:dyDescent="0.2">
      <c r="A212" s="543" t="s">
        <v>230</v>
      </c>
      <c r="B212" s="543"/>
      <c r="C212" s="543"/>
      <c r="D212" s="543"/>
      <c r="E212" s="543"/>
      <c r="F212" s="543"/>
      <c r="G212" s="543"/>
      <c r="H212" s="158"/>
    </row>
    <row r="213" spans="1:8" s="157" customFormat="1" ht="15" customHeight="1" x14ac:dyDescent="0.2">
      <c r="A213" s="543"/>
      <c r="B213" s="543"/>
      <c r="C213" s="543"/>
      <c r="D213" s="543"/>
      <c r="E213" s="543"/>
      <c r="F213" s="543"/>
      <c r="G213" s="543"/>
      <c r="H213" s="158"/>
    </row>
    <row r="214" spans="1:8" s="157" customFormat="1" ht="15" x14ac:dyDescent="0.25">
      <c r="A214" s="241" t="s">
        <v>726</v>
      </c>
      <c r="B214" s="162"/>
      <c r="D214" s="158"/>
      <c r="E214" s="158"/>
      <c r="F214" s="239"/>
      <c r="G214" s="240"/>
      <c r="H214" s="158"/>
    </row>
    <row r="215" spans="1:8" s="157" customFormat="1" ht="15" customHeight="1" x14ac:dyDescent="0.2">
      <c r="A215" s="543" t="s">
        <v>258</v>
      </c>
      <c r="B215" s="543"/>
      <c r="C215" s="543"/>
      <c r="D215" s="543"/>
      <c r="E215" s="543"/>
      <c r="F215" s="543"/>
      <c r="G215" s="543"/>
      <c r="H215" s="158"/>
    </row>
    <row r="216" spans="1:8" s="157" customFormat="1" ht="15" customHeight="1" x14ac:dyDescent="0.2">
      <c r="A216" s="543"/>
      <c r="B216" s="543"/>
      <c r="C216" s="543"/>
      <c r="D216" s="543"/>
      <c r="E216" s="543"/>
      <c r="F216" s="543"/>
      <c r="G216" s="543"/>
      <c r="H216" s="158"/>
    </row>
    <row r="217" spans="1:8" s="157" customFormat="1" ht="10.5" customHeight="1" x14ac:dyDescent="0.25">
      <c r="A217" s="241"/>
      <c r="B217" s="162"/>
      <c r="D217" s="158"/>
      <c r="E217" s="158"/>
      <c r="F217" s="239"/>
      <c r="G217" s="240"/>
      <c r="H217" s="158"/>
    </row>
    <row r="218" spans="1:8" s="157" customFormat="1" ht="15" x14ac:dyDescent="0.25">
      <c r="A218" s="219" t="s">
        <v>750</v>
      </c>
      <c r="B218" s="162"/>
      <c r="D218" s="158"/>
      <c r="E218" s="158"/>
      <c r="F218" s="239"/>
      <c r="G218" s="240"/>
      <c r="H218" s="158">
        <v>52030</v>
      </c>
    </row>
    <row r="219" spans="1:8" s="157" customFormat="1" ht="15" x14ac:dyDescent="0.25">
      <c r="A219" s="241" t="s">
        <v>259</v>
      </c>
      <c r="B219" s="162"/>
      <c r="D219" s="158"/>
      <c r="E219" s="158"/>
      <c r="F219" s="239"/>
      <c r="G219" s="240"/>
      <c r="H219" s="158"/>
    </row>
    <row r="220" spans="1:8" s="157" customFormat="1" ht="15" x14ac:dyDescent="0.25">
      <c r="A220" s="241" t="s">
        <v>229</v>
      </c>
      <c r="B220" s="162"/>
      <c r="D220" s="158"/>
      <c r="E220" s="158"/>
      <c r="F220" s="239"/>
      <c r="G220" s="240"/>
      <c r="H220" s="158"/>
    </row>
    <row r="221" spans="1:8" s="157" customFormat="1" ht="15" customHeight="1" x14ac:dyDescent="0.2">
      <c r="A221" s="543" t="s">
        <v>230</v>
      </c>
      <c r="B221" s="543"/>
      <c r="C221" s="543"/>
      <c r="D221" s="543"/>
      <c r="E221" s="543"/>
      <c r="F221" s="543"/>
      <c r="G221" s="543"/>
      <c r="H221" s="158"/>
    </row>
    <row r="222" spans="1:8" s="157" customFormat="1" ht="15" customHeight="1" x14ac:dyDescent="0.2">
      <c r="A222" s="543"/>
      <c r="B222" s="543"/>
      <c r="C222" s="543"/>
      <c r="D222" s="543"/>
      <c r="E222" s="543"/>
      <c r="F222" s="543"/>
      <c r="G222" s="543"/>
      <c r="H222" s="158"/>
    </row>
    <row r="223" spans="1:8" s="157" customFormat="1" ht="15" x14ac:dyDescent="0.25">
      <c r="A223" s="241" t="s">
        <v>726</v>
      </c>
      <c r="B223" s="162"/>
      <c r="D223" s="158"/>
      <c r="E223" s="158"/>
      <c r="F223" s="239"/>
      <c r="G223" s="240"/>
      <c r="H223" s="158"/>
    </row>
    <row r="224" spans="1:8" s="157" customFormat="1" ht="15" customHeight="1" x14ac:dyDescent="0.2">
      <c r="A224" s="543" t="s">
        <v>749</v>
      </c>
      <c r="B224" s="543"/>
      <c r="C224" s="543"/>
      <c r="D224" s="543"/>
      <c r="E224" s="543"/>
      <c r="F224" s="543"/>
      <c r="G224" s="543"/>
      <c r="H224" s="158"/>
    </row>
    <row r="225" spans="1:8" s="157" customFormat="1" ht="15" customHeight="1" x14ac:dyDescent="0.2">
      <c r="A225" s="543"/>
      <c r="B225" s="543"/>
      <c r="C225" s="543"/>
      <c r="D225" s="543"/>
      <c r="E225" s="543"/>
      <c r="F225" s="543"/>
      <c r="G225" s="543"/>
      <c r="H225" s="158"/>
    </row>
    <row r="226" spans="1:8" s="157" customFormat="1" ht="15" x14ac:dyDescent="0.25">
      <c r="A226" s="219" t="s">
        <v>788</v>
      </c>
      <c r="B226" s="162"/>
      <c r="D226" s="158"/>
      <c r="E226" s="158"/>
      <c r="F226" s="239"/>
      <c r="G226" s="240"/>
      <c r="H226" s="158">
        <v>38720</v>
      </c>
    </row>
    <row r="227" spans="1:8" s="157" customFormat="1" ht="15" x14ac:dyDescent="0.25">
      <c r="A227" s="241" t="s">
        <v>260</v>
      </c>
      <c r="B227" s="162"/>
      <c r="D227" s="158"/>
      <c r="E227" s="158"/>
      <c r="F227" s="239"/>
      <c r="G227" s="240"/>
      <c r="H227" s="158"/>
    </row>
    <row r="228" spans="1:8" s="157" customFormat="1" ht="15" x14ac:dyDescent="0.25">
      <c r="A228" s="348" t="s">
        <v>229</v>
      </c>
      <c r="B228" s="162"/>
      <c r="D228" s="158"/>
      <c r="E228" s="158"/>
      <c r="F228" s="346"/>
      <c r="G228" s="347"/>
      <c r="H228" s="158"/>
    </row>
    <row r="229" spans="1:8" s="157" customFormat="1" ht="15" customHeight="1" x14ac:dyDescent="0.2">
      <c r="A229" s="543" t="s">
        <v>230</v>
      </c>
      <c r="B229" s="543"/>
      <c r="C229" s="543"/>
      <c r="D229" s="543"/>
      <c r="E229" s="543"/>
      <c r="F229" s="543"/>
      <c r="G229" s="543"/>
      <c r="H229" s="158"/>
    </row>
    <row r="230" spans="1:8" s="157" customFormat="1" ht="15" customHeight="1" x14ac:dyDescent="0.2">
      <c r="A230" s="543"/>
      <c r="B230" s="543"/>
      <c r="C230" s="543"/>
      <c r="D230" s="543"/>
      <c r="E230" s="543"/>
      <c r="F230" s="543"/>
      <c r="G230" s="543"/>
      <c r="H230" s="158"/>
    </row>
    <row r="231" spans="1:8" s="157" customFormat="1" ht="14.25" customHeight="1" x14ac:dyDescent="0.25">
      <c r="A231" s="241" t="s">
        <v>726</v>
      </c>
      <c r="B231" s="162"/>
      <c r="D231" s="158"/>
      <c r="E231" s="158"/>
      <c r="F231" s="239"/>
      <c r="G231" s="240"/>
      <c r="H231" s="158"/>
    </row>
    <row r="232" spans="1:8" s="157" customFormat="1" ht="15" hidden="1" customHeight="1" x14ac:dyDescent="0.2">
      <c r="A232" s="543" t="s">
        <v>868</v>
      </c>
      <c r="B232" s="543"/>
      <c r="C232" s="543"/>
      <c r="D232" s="543"/>
      <c r="E232" s="543"/>
      <c r="F232" s="543"/>
      <c r="G232" s="543"/>
      <c r="H232" s="158"/>
    </row>
    <row r="233" spans="1:8" s="157" customFormat="1" ht="15" customHeight="1" x14ac:dyDescent="0.2">
      <c r="A233" s="543"/>
      <c r="B233" s="543"/>
      <c r="C233" s="543"/>
      <c r="D233" s="543"/>
      <c r="E233" s="543"/>
      <c r="F233" s="543"/>
      <c r="G233" s="543"/>
      <c r="H233" s="158"/>
    </row>
    <row r="234" spans="1:8" s="157" customFormat="1" ht="15" customHeight="1" x14ac:dyDescent="0.2">
      <c r="A234" s="543"/>
      <c r="B234" s="543"/>
      <c r="C234" s="543"/>
      <c r="D234" s="543"/>
      <c r="E234" s="543"/>
      <c r="F234" s="543"/>
      <c r="G234" s="543"/>
      <c r="H234" s="158"/>
    </row>
    <row r="235" spans="1:8" s="157" customFormat="1" ht="15" x14ac:dyDescent="0.25">
      <c r="A235" s="241" t="s">
        <v>751</v>
      </c>
      <c r="B235" s="162"/>
      <c r="D235" s="158"/>
      <c r="E235" s="158"/>
      <c r="F235" s="239"/>
      <c r="G235" s="240"/>
      <c r="H235" s="158"/>
    </row>
    <row r="236" spans="1:8" s="157" customFormat="1" ht="15" x14ac:dyDescent="0.25">
      <c r="A236" s="241"/>
      <c r="B236" s="162"/>
      <c r="D236" s="158"/>
      <c r="E236" s="158"/>
      <c r="F236" s="239"/>
      <c r="G236" s="240"/>
      <c r="H236" s="158"/>
    </row>
    <row r="237" spans="1:8" s="157" customFormat="1" ht="15" x14ac:dyDescent="0.25">
      <c r="A237" s="219" t="s">
        <v>753</v>
      </c>
      <c r="B237" s="162"/>
      <c r="D237" s="158"/>
      <c r="E237" s="158"/>
      <c r="F237" s="239"/>
      <c r="G237" s="240"/>
      <c r="H237" s="158">
        <v>209088</v>
      </c>
    </row>
    <row r="238" spans="1:8" s="157" customFormat="1" ht="15" x14ac:dyDescent="0.25">
      <c r="A238" s="348" t="s">
        <v>726</v>
      </c>
      <c r="B238" s="162"/>
      <c r="D238" s="158"/>
      <c r="E238" s="158"/>
      <c r="F238" s="239"/>
      <c r="G238" s="240"/>
      <c r="H238" s="158"/>
    </row>
    <row r="239" spans="1:8" s="157" customFormat="1" ht="30" customHeight="1" x14ac:dyDescent="0.2">
      <c r="A239" s="546" t="s">
        <v>752</v>
      </c>
      <c r="B239" s="546"/>
      <c r="C239" s="546"/>
      <c r="D239" s="546"/>
      <c r="E239" s="546"/>
      <c r="F239" s="546"/>
      <c r="G239" s="546"/>
      <c r="H239" s="158"/>
    </row>
    <row r="240" spans="1:8" s="157" customFormat="1" ht="15" x14ac:dyDescent="0.25">
      <c r="A240" s="241"/>
      <c r="B240" s="162"/>
      <c r="D240" s="158"/>
      <c r="E240" s="158"/>
      <c r="F240" s="239"/>
      <c r="G240" s="240"/>
      <c r="H240" s="158"/>
    </row>
    <row r="241" spans="1:8" s="157" customFormat="1" ht="15" x14ac:dyDescent="0.25">
      <c r="A241" s="219" t="s">
        <v>754</v>
      </c>
      <c r="B241" s="162"/>
      <c r="D241" s="158"/>
      <c r="E241" s="158"/>
      <c r="F241" s="239"/>
      <c r="G241" s="240"/>
      <c r="H241" s="158">
        <v>30855</v>
      </c>
    </row>
    <row r="242" spans="1:8" s="157" customFormat="1" ht="15" x14ac:dyDescent="0.25">
      <c r="A242" s="241" t="s">
        <v>261</v>
      </c>
      <c r="B242" s="162"/>
      <c r="D242" s="158"/>
      <c r="E242" s="158"/>
      <c r="F242" s="239"/>
      <c r="G242" s="240"/>
      <c r="H242" s="158"/>
    </row>
    <row r="243" spans="1:8" s="157" customFormat="1" ht="15" x14ac:dyDescent="0.25">
      <c r="A243" s="368"/>
      <c r="B243" s="162"/>
      <c r="D243" s="158"/>
      <c r="E243" s="158"/>
      <c r="F243" s="366"/>
      <c r="G243" s="367"/>
      <c r="H243" s="158"/>
    </row>
    <row r="244" spans="1:8" s="157" customFormat="1" ht="15" x14ac:dyDescent="0.25">
      <c r="A244" s="348" t="s">
        <v>229</v>
      </c>
      <c r="B244" s="162"/>
      <c r="D244" s="158"/>
      <c r="E244" s="158"/>
      <c r="F244" s="346"/>
      <c r="G244" s="347"/>
      <c r="H244" s="158"/>
    </row>
    <row r="245" spans="1:8" s="157" customFormat="1" ht="15" customHeight="1" x14ac:dyDescent="0.2">
      <c r="A245" s="543" t="s">
        <v>230</v>
      </c>
      <c r="B245" s="543"/>
      <c r="C245" s="543"/>
      <c r="D245" s="543"/>
      <c r="E245" s="543"/>
      <c r="F245" s="543"/>
      <c r="G245" s="543"/>
      <c r="H245" s="158"/>
    </row>
    <row r="246" spans="1:8" s="157" customFormat="1" ht="15" customHeight="1" x14ac:dyDescent="0.2">
      <c r="A246" s="543"/>
      <c r="B246" s="543"/>
      <c r="C246" s="543"/>
      <c r="D246" s="543"/>
      <c r="E246" s="543"/>
      <c r="F246" s="543"/>
      <c r="G246" s="543"/>
      <c r="H246" s="158"/>
    </row>
    <row r="247" spans="1:8" s="157" customFormat="1" ht="15" x14ac:dyDescent="0.25">
      <c r="A247" s="241" t="s">
        <v>726</v>
      </c>
      <c r="B247" s="162"/>
      <c r="D247" s="158"/>
      <c r="E247" s="158"/>
      <c r="F247" s="239"/>
      <c r="G247" s="240"/>
      <c r="H247" s="158"/>
    </row>
    <row r="248" spans="1:8" s="157" customFormat="1" ht="15" hidden="1" customHeight="1" x14ac:dyDescent="0.2">
      <c r="A248" s="543" t="s">
        <v>869</v>
      </c>
      <c r="B248" s="543"/>
      <c r="C248" s="543"/>
      <c r="D248" s="543"/>
      <c r="E248" s="543"/>
      <c r="F248" s="543"/>
      <c r="G248" s="543"/>
      <c r="H248" s="158"/>
    </row>
    <row r="249" spans="1:8" s="157" customFormat="1" ht="15" customHeight="1" x14ac:dyDescent="0.2">
      <c r="A249" s="543"/>
      <c r="B249" s="543"/>
      <c r="C249" s="543"/>
      <c r="D249" s="543"/>
      <c r="E249" s="543"/>
      <c r="F249" s="543"/>
      <c r="G249" s="543"/>
      <c r="H249" s="158"/>
    </row>
    <row r="250" spans="1:8" s="157" customFormat="1" ht="15" customHeight="1" x14ac:dyDescent="0.2">
      <c r="A250" s="543"/>
      <c r="B250" s="543"/>
      <c r="C250" s="543"/>
      <c r="D250" s="543"/>
      <c r="E250" s="543"/>
      <c r="F250" s="543"/>
      <c r="G250" s="543"/>
      <c r="H250" s="158"/>
    </row>
    <row r="251" spans="1:8" s="157" customFormat="1" ht="15" x14ac:dyDescent="0.25">
      <c r="A251" s="241"/>
      <c r="B251" s="162"/>
      <c r="D251" s="158"/>
      <c r="E251" s="158"/>
      <c r="F251" s="239"/>
      <c r="G251" s="240"/>
      <c r="H251" s="158"/>
    </row>
    <row r="252" spans="1:8" s="157" customFormat="1" ht="15" x14ac:dyDescent="0.25">
      <c r="A252" s="219" t="s">
        <v>755</v>
      </c>
      <c r="B252" s="162"/>
      <c r="D252" s="158"/>
      <c r="E252" s="158"/>
      <c r="F252" s="239"/>
      <c r="G252" s="240"/>
      <c r="H252" s="158">
        <v>64500</v>
      </c>
    </row>
    <row r="253" spans="1:8" s="157" customFormat="1" ht="15" x14ac:dyDescent="0.25">
      <c r="A253" s="241" t="s">
        <v>262</v>
      </c>
      <c r="B253" s="162"/>
      <c r="D253" s="158"/>
      <c r="E253" s="158"/>
      <c r="F253" s="239"/>
      <c r="G253" s="240"/>
      <c r="H253" s="158"/>
    </row>
    <row r="254" spans="1:8" s="157" customFormat="1" ht="15" x14ac:dyDescent="0.25">
      <c r="A254" s="348" t="s">
        <v>229</v>
      </c>
      <c r="B254" s="162"/>
      <c r="D254" s="158"/>
      <c r="E254" s="158"/>
      <c r="F254" s="346"/>
      <c r="G254" s="347"/>
      <c r="H254" s="158"/>
    </row>
    <row r="255" spans="1:8" s="157" customFormat="1" ht="28.5" customHeight="1" x14ac:dyDescent="0.2">
      <c r="A255" s="546" t="s">
        <v>756</v>
      </c>
      <c r="B255" s="546"/>
      <c r="C255" s="546"/>
      <c r="D255" s="546"/>
      <c r="E255" s="546"/>
      <c r="F255" s="546"/>
      <c r="G255" s="546"/>
      <c r="H255" s="158"/>
    </row>
    <row r="256" spans="1:8" s="157" customFormat="1" ht="15" x14ac:dyDescent="0.25">
      <c r="A256" s="241" t="s">
        <v>726</v>
      </c>
      <c r="B256" s="162"/>
      <c r="D256" s="158"/>
      <c r="E256" s="158"/>
      <c r="F256" s="239"/>
      <c r="G256" s="240"/>
      <c r="H256" s="158"/>
    </row>
    <row r="257" spans="1:8" s="157" customFormat="1" ht="27.75" customHeight="1" x14ac:dyDescent="0.2">
      <c r="A257" s="546" t="s">
        <v>757</v>
      </c>
      <c r="B257" s="546"/>
      <c r="C257" s="546"/>
      <c r="D257" s="546"/>
      <c r="E257" s="546"/>
      <c r="F257" s="546"/>
      <c r="G257" s="546"/>
      <c r="H257" s="158"/>
    </row>
    <row r="258" spans="1:8" s="157" customFormat="1" ht="15" x14ac:dyDescent="0.25">
      <c r="A258" s="241"/>
      <c r="B258" s="162"/>
      <c r="D258" s="158"/>
      <c r="E258" s="158"/>
      <c r="F258" s="239"/>
      <c r="G258" s="240"/>
      <c r="H258" s="158"/>
    </row>
    <row r="259" spans="1:8" s="157" customFormat="1" ht="15" x14ac:dyDescent="0.25">
      <c r="A259" s="219" t="s">
        <v>830</v>
      </c>
      <c r="B259" s="162"/>
      <c r="D259" s="158"/>
      <c r="E259" s="158"/>
      <c r="F259" s="239"/>
      <c r="G259" s="240"/>
      <c r="H259" s="158">
        <v>400000</v>
      </c>
    </row>
    <row r="260" spans="1:8" s="157" customFormat="1" ht="15" x14ac:dyDescent="0.25">
      <c r="A260" s="241" t="s">
        <v>263</v>
      </c>
      <c r="B260" s="162"/>
      <c r="D260" s="158"/>
      <c r="E260" s="158"/>
      <c r="F260" s="239"/>
      <c r="G260" s="240"/>
      <c r="H260" s="158"/>
    </row>
    <row r="261" spans="1:8" s="157" customFormat="1" ht="15" x14ac:dyDescent="0.25">
      <c r="A261" s="348" t="s">
        <v>229</v>
      </c>
      <c r="B261" s="162"/>
      <c r="D261" s="158"/>
      <c r="E261" s="158"/>
      <c r="F261" s="346"/>
      <c r="G261" s="347"/>
      <c r="H261" s="158"/>
    </row>
    <row r="262" spans="1:8" s="350" customFormat="1" ht="27.75" customHeight="1" x14ac:dyDescent="0.2">
      <c r="A262" s="546" t="s">
        <v>758</v>
      </c>
      <c r="B262" s="546"/>
      <c r="C262" s="546"/>
      <c r="D262" s="546"/>
      <c r="E262" s="546"/>
      <c r="F262" s="546"/>
      <c r="G262" s="546"/>
      <c r="H262" s="158"/>
    </row>
    <row r="263" spans="1:8" s="157" customFormat="1" ht="15" x14ac:dyDescent="0.25">
      <c r="A263" s="241" t="s">
        <v>726</v>
      </c>
      <c r="B263" s="162"/>
      <c r="D263" s="158"/>
      <c r="E263" s="158"/>
      <c r="F263" s="239"/>
      <c r="G263" s="240"/>
      <c r="H263" s="158"/>
    </row>
    <row r="264" spans="1:8" s="157" customFormat="1" ht="15" customHeight="1" x14ac:dyDescent="0.2">
      <c r="A264" s="524" t="s">
        <v>759</v>
      </c>
      <c r="B264" s="524"/>
      <c r="C264" s="524"/>
      <c r="D264" s="524"/>
      <c r="E264" s="524"/>
      <c r="F264" s="524"/>
      <c r="G264" s="524"/>
      <c r="H264" s="158"/>
    </row>
    <row r="265" spans="1:8" s="157" customFormat="1" ht="15" customHeight="1" x14ac:dyDescent="0.2">
      <c r="A265" s="543" t="s">
        <v>264</v>
      </c>
      <c r="B265" s="543"/>
      <c r="C265" s="543"/>
      <c r="D265" s="543"/>
      <c r="E265" s="543"/>
      <c r="F265" s="543"/>
      <c r="G265" s="543"/>
      <c r="H265" s="158"/>
    </row>
    <row r="266" spans="1:8" s="157" customFormat="1" ht="15" customHeight="1" x14ac:dyDescent="0.2">
      <c r="A266" s="543"/>
      <c r="B266" s="543"/>
      <c r="C266" s="543"/>
      <c r="D266" s="543"/>
      <c r="E266" s="543"/>
      <c r="F266" s="543"/>
      <c r="G266" s="543"/>
      <c r="H266" s="158"/>
    </row>
    <row r="267" spans="1:8" s="157" customFormat="1" ht="15" customHeight="1" x14ac:dyDescent="0.2">
      <c r="A267" s="543"/>
      <c r="B267" s="543"/>
      <c r="C267" s="543"/>
      <c r="D267" s="543"/>
      <c r="E267" s="543"/>
      <c r="F267" s="543"/>
      <c r="G267" s="543"/>
      <c r="H267" s="158"/>
    </row>
    <row r="268" spans="1:8" s="157" customFormat="1" ht="15" x14ac:dyDescent="0.25">
      <c r="A268" s="241"/>
      <c r="B268" s="162"/>
      <c r="D268" s="158"/>
      <c r="E268" s="158"/>
      <c r="F268" s="239"/>
      <c r="G268" s="240"/>
      <c r="H268" s="158"/>
    </row>
    <row r="269" spans="1:8" s="157" customFormat="1" ht="15" x14ac:dyDescent="0.25">
      <c r="A269" s="219" t="s">
        <v>789</v>
      </c>
      <c r="B269" s="162"/>
      <c r="D269" s="158"/>
      <c r="E269" s="158"/>
      <c r="F269" s="239"/>
      <c r="G269" s="240"/>
      <c r="H269" s="158">
        <v>279516</v>
      </c>
    </row>
    <row r="270" spans="1:8" s="157" customFormat="1" ht="15" x14ac:dyDescent="0.25">
      <c r="A270" s="241" t="s">
        <v>265</v>
      </c>
      <c r="B270" s="162"/>
      <c r="D270" s="158"/>
      <c r="E270" s="158"/>
      <c r="F270" s="239"/>
      <c r="G270" s="240"/>
      <c r="H270" s="158"/>
    </row>
    <row r="271" spans="1:8" s="157" customFormat="1" ht="15" x14ac:dyDescent="0.25">
      <c r="A271" s="348" t="s">
        <v>229</v>
      </c>
      <c r="B271" s="162"/>
      <c r="D271" s="158"/>
      <c r="E271" s="158"/>
      <c r="F271" s="346"/>
      <c r="G271" s="347"/>
      <c r="H271" s="158"/>
    </row>
    <row r="272" spans="1:8" s="157" customFormat="1" ht="15" customHeight="1" x14ac:dyDescent="0.2">
      <c r="A272" s="555" t="s">
        <v>760</v>
      </c>
      <c r="B272" s="555"/>
      <c r="C272" s="555"/>
      <c r="D272" s="555"/>
      <c r="E272" s="555"/>
      <c r="F272" s="555"/>
      <c r="G272" s="555"/>
      <c r="H272" s="158"/>
    </row>
    <row r="273" spans="1:8" s="157" customFormat="1" ht="15" x14ac:dyDescent="0.25">
      <c r="A273" s="241" t="s">
        <v>761</v>
      </c>
      <c r="B273" s="162"/>
      <c r="D273" s="158"/>
      <c r="E273" s="158"/>
      <c r="F273" s="239"/>
      <c r="G273" s="240"/>
      <c r="H273" s="158"/>
    </row>
    <row r="274" spans="1:8" s="157" customFormat="1" ht="15" customHeight="1" x14ac:dyDescent="0.2">
      <c r="A274" s="555" t="s">
        <v>762</v>
      </c>
      <c r="B274" s="555"/>
      <c r="C274" s="555"/>
      <c r="D274" s="555"/>
      <c r="E274" s="555"/>
      <c r="F274" s="555"/>
      <c r="G274" s="555"/>
      <c r="H274" s="158"/>
    </row>
    <row r="275" spans="1:8" s="157" customFormat="1" ht="15" x14ac:dyDescent="0.25">
      <c r="A275" s="241"/>
      <c r="B275" s="162"/>
      <c r="D275" s="158"/>
      <c r="E275" s="158"/>
      <c r="F275" s="239"/>
      <c r="G275" s="240"/>
      <c r="H275" s="158"/>
    </row>
    <row r="276" spans="1:8" s="157" customFormat="1" ht="15" x14ac:dyDescent="0.25">
      <c r="A276" s="219" t="s">
        <v>763</v>
      </c>
      <c r="B276" s="162"/>
      <c r="D276" s="158"/>
      <c r="E276" s="158"/>
      <c r="F276" s="239"/>
      <c r="G276" s="240"/>
      <c r="H276" s="158">
        <v>2515861</v>
      </c>
    </row>
    <row r="277" spans="1:8" s="157" customFormat="1" ht="15" x14ac:dyDescent="0.25">
      <c r="A277" s="241" t="s">
        <v>266</v>
      </c>
      <c r="B277" s="162"/>
      <c r="D277" s="158"/>
      <c r="E277" s="158"/>
      <c r="F277" s="239"/>
      <c r="G277" s="240"/>
      <c r="H277" s="158"/>
    </row>
    <row r="278" spans="1:8" s="157" customFormat="1" ht="15" x14ac:dyDescent="0.25">
      <c r="A278" s="241" t="s">
        <v>726</v>
      </c>
      <c r="B278" s="162"/>
      <c r="D278" s="158"/>
      <c r="E278" s="158"/>
      <c r="F278" s="239"/>
      <c r="G278" s="240"/>
      <c r="H278" s="158"/>
    </row>
    <row r="279" spans="1:8" s="157" customFormat="1" ht="15" customHeight="1" x14ac:dyDescent="0.2">
      <c r="A279" s="555" t="s">
        <v>764</v>
      </c>
      <c r="B279" s="555"/>
      <c r="C279" s="555"/>
      <c r="D279" s="555"/>
      <c r="E279" s="555"/>
      <c r="F279" s="555"/>
      <c r="G279" s="555"/>
      <c r="H279" s="158"/>
    </row>
    <row r="280" spans="1:8" s="157" customFormat="1" ht="15" x14ac:dyDescent="0.25">
      <c r="A280" s="241"/>
      <c r="B280" s="162"/>
      <c r="D280" s="158"/>
      <c r="E280" s="158"/>
      <c r="F280" s="239"/>
      <c r="G280" s="240"/>
      <c r="H280" s="158"/>
    </row>
    <row r="281" spans="1:8" s="157" customFormat="1" ht="15" x14ac:dyDescent="0.25">
      <c r="A281" s="219" t="s">
        <v>765</v>
      </c>
      <c r="B281" s="162"/>
      <c r="D281" s="158"/>
      <c r="E281" s="158"/>
      <c r="F281" s="239"/>
      <c r="G281" s="240"/>
      <c r="H281" s="158">
        <v>298666</v>
      </c>
    </row>
    <row r="282" spans="1:8" s="157" customFormat="1" ht="15" x14ac:dyDescent="0.25">
      <c r="A282" s="241" t="s">
        <v>281</v>
      </c>
      <c r="B282" s="162"/>
      <c r="D282" s="158"/>
      <c r="E282" s="158"/>
      <c r="F282" s="239"/>
      <c r="G282" s="240"/>
      <c r="H282" s="158"/>
    </row>
    <row r="283" spans="1:8" s="157" customFormat="1" ht="15" x14ac:dyDescent="0.25">
      <c r="A283" s="241"/>
      <c r="B283" s="162"/>
      <c r="D283" s="158"/>
      <c r="E283" s="158"/>
      <c r="F283" s="239"/>
      <c r="G283" s="240"/>
      <c r="H283" s="158"/>
    </row>
    <row r="284" spans="1:8" s="157" customFormat="1" ht="15" x14ac:dyDescent="0.25">
      <c r="A284" s="219" t="s">
        <v>766</v>
      </c>
      <c r="B284" s="162"/>
      <c r="D284" s="158"/>
      <c r="E284" s="158"/>
      <c r="F284" s="239"/>
      <c r="G284" s="240"/>
      <c r="H284" s="158">
        <v>174240</v>
      </c>
    </row>
    <row r="285" spans="1:8" s="157" customFormat="1" ht="15" x14ac:dyDescent="0.25">
      <c r="A285" s="241" t="s">
        <v>267</v>
      </c>
      <c r="B285" s="162"/>
      <c r="D285" s="158"/>
      <c r="E285" s="158"/>
      <c r="F285" s="239"/>
      <c r="G285" s="240"/>
      <c r="H285" s="158"/>
    </row>
    <row r="286" spans="1:8" s="157" customFormat="1" ht="15" x14ac:dyDescent="0.25">
      <c r="A286" s="241" t="s">
        <v>767</v>
      </c>
      <c r="B286" s="162"/>
      <c r="D286" s="158"/>
      <c r="E286" s="158"/>
      <c r="F286" s="239"/>
      <c r="G286" s="240"/>
      <c r="H286" s="158"/>
    </row>
    <row r="287" spans="1:8" s="157" customFormat="1" ht="15" x14ac:dyDescent="0.25">
      <c r="A287" s="241" t="s">
        <v>768</v>
      </c>
      <c r="B287" s="162"/>
      <c r="D287" s="158"/>
      <c r="E287" s="158"/>
      <c r="F287" s="239"/>
      <c r="G287" s="240"/>
      <c r="H287" s="158"/>
    </row>
    <row r="288" spans="1:8" s="157" customFormat="1" ht="15" x14ac:dyDescent="0.25">
      <c r="A288" s="348"/>
      <c r="B288" s="162"/>
      <c r="D288" s="158"/>
      <c r="E288" s="158"/>
      <c r="F288" s="346"/>
      <c r="G288" s="347"/>
      <c r="H288" s="158"/>
    </row>
    <row r="289" spans="1:8" s="157" customFormat="1" ht="15" x14ac:dyDescent="0.25">
      <c r="A289" s="219" t="s">
        <v>777</v>
      </c>
      <c r="B289" s="162"/>
      <c r="D289" s="158"/>
      <c r="E289" s="158"/>
      <c r="F289" s="239"/>
      <c r="G289" s="240"/>
      <c r="H289" s="158">
        <v>215776</v>
      </c>
    </row>
    <row r="290" spans="1:8" s="157" customFormat="1" ht="15" x14ac:dyDescent="0.25">
      <c r="A290" s="241" t="s">
        <v>268</v>
      </c>
      <c r="B290" s="162"/>
      <c r="D290" s="158"/>
      <c r="E290" s="158"/>
      <c r="F290" s="239"/>
      <c r="G290" s="240"/>
      <c r="H290" s="158"/>
    </row>
    <row r="291" spans="1:8" s="157" customFormat="1" ht="15" x14ac:dyDescent="0.25">
      <c r="A291" s="241" t="s">
        <v>761</v>
      </c>
      <c r="B291" s="162"/>
      <c r="D291" s="158"/>
      <c r="E291" s="158"/>
      <c r="F291" s="239"/>
      <c r="G291" s="240"/>
      <c r="H291" s="158"/>
    </row>
    <row r="292" spans="1:8" s="157" customFormat="1" ht="15" x14ac:dyDescent="0.25">
      <c r="A292" s="348" t="s">
        <v>769</v>
      </c>
      <c r="B292" s="162"/>
      <c r="D292" s="158"/>
      <c r="E292" s="158"/>
      <c r="F292" s="346"/>
      <c r="G292" s="347"/>
      <c r="H292" s="158"/>
    </row>
    <row r="293" spans="1:8" s="157" customFormat="1" ht="15" x14ac:dyDescent="0.25">
      <c r="A293" s="348"/>
      <c r="B293" s="162"/>
      <c r="D293" s="158"/>
      <c r="E293" s="158"/>
      <c r="F293" s="346"/>
      <c r="G293" s="347"/>
      <c r="H293" s="158"/>
    </row>
    <row r="294" spans="1:8" s="157" customFormat="1" ht="15" x14ac:dyDescent="0.25">
      <c r="A294" s="430"/>
      <c r="B294" s="162"/>
      <c r="D294" s="158"/>
      <c r="E294" s="158"/>
      <c r="F294" s="428"/>
      <c r="G294" s="429"/>
      <c r="H294" s="158"/>
    </row>
    <row r="295" spans="1:8" s="157" customFormat="1" ht="15" x14ac:dyDescent="0.25">
      <c r="A295" s="351" t="s">
        <v>790</v>
      </c>
      <c r="B295" s="162"/>
      <c r="D295" s="158"/>
      <c r="E295" s="158"/>
      <c r="F295" s="346"/>
      <c r="G295" s="347"/>
      <c r="H295" s="158">
        <v>97492</v>
      </c>
    </row>
    <row r="296" spans="1:8" s="157" customFormat="1" ht="15" customHeight="1" x14ac:dyDescent="0.2">
      <c r="A296" s="556" t="s">
        <v>770</v>
      </c>
      <c r="B296" s="556"/>
      <c r="C296" s="556"/>
      <c r="D296" s="556"/>
      <c r="E296" s="556"/>
      <c r="F296" s="556"/>
      <c r="G296" s="556"/>
      <c r="H296" s="158"/>
    </row>
    <row r="297" spans="1:8" s="157" customFormat="1" ht="15" x14ac:dyDescent="0.25">
      <c r="A297" s="348" t="s">
        <v>229</v>
      </c>
      <c r="B297" s="162"/>
      <c r="D297" s="158"/>
      <c r="E297" s="158"/>
      <c r="F297" s="346"/>
      <c r="G297" s="347"/>
      <c r="H297" s="158"/>
    </row>
    <row r="298" spans="1:8" s="157" customFormat="1" ht="15" customHeight="1" x14ac:dyDescent="0.2">
      <c r="A298" s="555" t="s">
        <v>771</v>
      </c>
      <c r="B298" s="555"/>
      <c r="C298" s="555"/>
      <c r="D298" s="555"/>
      <c r="E298" s="555"/>
      <c r="F298" s="555"/>
      <c r="G298" s="555"/>
      <c r="H298" s="158"/>
    </row>
    <row r="299" spans="1:8" s="157" customFormat="1" ht="15" customHeight="1" x14ac:dyDescent="0.2">
      <c r="A299" s="348" t="s">
        <v>761</v>
      </c>
      <c r="B299" s="286"/>
      <c r="C299" s="286"/>
      <c r="D299" s="286"/>
      <c r="E299" s="286"/>
      <c r="F299" s="286"/>
      <c r="G299" s="286"/>
      <c r="H299" s="158"/>
    </row>
    <row r="300" spans="1:8" s="157" customFormat="1" ht="31.5" customHeight="1" x14ac:dyDescent="0.2">
      <c r="A300" s="546" t="s">
        <v>772</v>
      </c>
      <c r="B300" s="546"/>
      <c r="C300" s="546"/>
      <c r="D300" s="546"/>
      <c r="E300" s="546"/>
      <c r="F300" s="546"/>
      <c r="G300" s="546"/>
      <c r="H300" s="158"/>
    </row>
    <row r="301" spans="1:8" s="157" customFormat="1" ht="14.25" customHeight="1" x14ac:dyDescent="0.2">
      <c r="A301" s="350"/>
      <c r="B301" s="350"/>
      <c r="C301" s="350"/>
      <c r="D301" s="350"/>
      <c r="E301" s="350"/>
      <c r="F301" s="350"/>
      <c r="G301" s="350"/>
      <c r="H301" s="158"/>
    </row>
    <row r="302" spans="1:8" s="157" customFormat="1" ht="15" x14ac:dyDescent="0.25">
      <c r="A302" s="351" t="s">
        <v>773</v>
      </c>
      <c r="B302" s="162"/>
      <c r="D302" s="158"/>
      <c r="E302" s="158"/>
      <c r="F302" s="239"/>
      <c r="G302" s="240"/>
      <c r="H302" s="158">
        <v>58897</v>
      </c>
    </row>
    <row r="303" spans="1:8" s="157" customFormat="1" ht="27.75" customHeight="1" x14ac:dyDescent="0.2">
      <c r="A303" s="557" t="s">
        <v>774</v>
      </c>
      <c r="B303" s="557"/>
      <c r="C303" s="557"/>
      <c r="D303" s="557"/>
      <c r="E303" s="557"/>
      <c r="F303" s="557"/>
      <c r="G303" s="557"/>
      <c r="H303" s="158"/>
    </row>
    <row r="304" spans="1:8" s="157" customFormat="1" ht="15" x14ac:dyDescent="0.25">
      <c r="A304" s="348" t="s">
        <v>229</v>
      </c>
      <c r="B304" s="162"/>
      <c r="D304" s="158"/>
      <c r="E304" s="158"/>
      <c r="F304" s="346"/>
      <c r="G304" s="347"/>
      <c r="H304" s="158"/>
    </row>
    <row r="305" spans="1:8" s="157" customFormat="1" ht="15" x14ac:dyDescent="0.25">
      <c r="A305" s="348" t="s">
        <v>775</v>
      </c>
      <c r="B305" s="162"/>
      <c r="D305" s="158"/>
      <c r="E305" s="158"/>
      <c r="F305" s="346"/>
      <c r="G305" s="347"/>
      <c r="H305" s="158"/>
    </row>
    <row r="306" spans="1:8" s="157" customFormat="1" ht="15" x14ac:dyDescent="0.25">
      <c r="A306" s="348" t="s">
        <v>761</v>
      </c>
      <c r="B306" s="162"/>
      <c r="D306" s="158"/>
      <c r="E306" s="158"/>
      <c r="F306" s="346"/>
      <c r="G306" s="347"/>
      <c r="H306" s="158"/>
    </row>
    <row r="307" spans="1:8" s="157" customFormat="1" ht="15" x14ac:dyDescent="0.25">
      <c r="A307" s="348" t="s">
        <v>776</v>
      </c>
      <c r="B307" s="162"/>
      <c r="D307" s="158"/>
      <c r="E307" s="158"/>
      <c r="F307" s="346"/>
      <c r="G307" s="347"/>
      <c r="H307" s="158"/>
    </row>
    <row r="308" spans="1:8" s="157" customFormat="1" ht="15" x14ac:dyDescent="0.25">
      <c r="A308" s="348"/>
      <c r="B308" s="162"/>
      <c r="D308" s="158"/>
      <c r="E308" s="158"/>
      <c r="F308" s="346"/>
      <c r="G308" s="347"/>
      <c r="H308" s="158"/>
    </row>
    <row r="309" spans="1:8" s="157" customFormat="1" ht="15" x14ac:dyDescent="0.25">
      <c r="A309" s="351" t="s">
        <v>781</v>
      </c>
      <c r="B309" s="162"/>
      <c r="D309" s="158"/>
      <c r="E309" s="158"/>
      <c r="F309" s="346"/>
      <c r="G309" s="347"/>
      <c r="H309" s="158">
        <v>30000</v>
      </c>
    </row>
    <row r="310" spans="1:8" s="157" customFormat="1" x14ac:dyDescent="0.2">
      <c r="A310" s="557" t="s">
        <v>778</v>
      </c>
      <c r="B310" s="557"/>
      <c r="C310" s="557"/>
      <c r="D310" s="557"/>
      <c r="E310" s="557"/>
      <c r="F310" s="557"/>
      <c r="G310" s="557"/>
      <c r="H310" s="158"/>
    </row>
    <row r="311" spans="1:8" s="157" customFormat="1" ht="15" x14ac:dyDescent="0.25">
      <c r="A311" s="348" t="s">
        <v>229</v>
      </c>
      <c r="B311" s="162"/>
      <c r="D311" s="158"/>
      <c r="E311" s="158"/>
      <c r="F311" s="346"/>
      <c r="G311" s="347"/>
      <c r="H311" s="158"/>
    </row>
    <row r="312" spans="1:8" s="157" customFormat="1" ht="15" x14ac:dyDescent="0.25">
      <c r="A312" s="348" t="s">
        <v>779</v>
      </c>
      <c r="B312" s="162"/>
      <c r="D312" s="158"/>
      <c r="E312" s="158"/>
      <c r="F312" s="346"/>
      <c r="G312" s="347"/>
      <c r="H312" s="158"/>
    </row>
    <row r="313" spans="1:8" s="157" customFormat="1" ht="15" x14ac:dyDescent="0.25">
      <c r="A313" s="348" t="s">
        <v>761</v>
      </c>
      <c r="B313" s="162"/>
      <c r="D313" s="158"/>
      <c r="E313" s="158"/>
      <c r="F313" s="346"/>
      <c r="G313" s="347"/>
      <c r="H313" s="158"/>
    </row>
    <row r="314" spans="1:8" s="157" customFormat="1" ht="15" x14ac:dyDescent="0.25">
      <c r="A314" s="348" t="s">
        <v>780</v>
      </c>
      <c r="B314" s="162"/>
      <c r="D314" s="158"/>
      <c r="E314" s="158"/>
      <c r="F314" s="346"/>
      <c r="G314" s="347"/>
      <c r="H314" s="158"/>
    </row>
    <row r="315" spans="1:8" s="157" customFormat="1" ht="15" x14ac:dyDescent="0.25">
      <c r="A315" s="430"/>
      <c r="B315" s="162"/>
      <c r="D315" s="158"/>
      <c r="E315" s="158"/>
      <c r="F315" s="428"/>
      <c r="G315" s="429"/>
      <c r="H315" s="158"/>
    </row>
    <row r="316" spans="1:8" s="157" customFormat="1" ht="15" x14ac:dyDescent="0.25">
      <c r="A316" s="351" t="s">
        <v>975</v>
      </c>
      <c r="B316" s="162"/>
      <c r="D316" s="158"/>
      <c r="E316" s="158"/>
      <c r="F316" s="239"/>
      <c r="G316" s="240"/>
      <c r="H316" s="158">
        <f>SUM(H317:H332)</f>
        <v>3100450</v>
      </c>
    </row>
    <row r="317" spans="1:8" s="157" customFormat="1" ht="15" x14ac:dyDescent="0.25">
      <c r="A317" s="348" t="s">
        <v>971</v>
      </c>
      <c r="B317" s="162"/>
      <c r="D317" s="158"/>
      <c r="E317" s="158"/>
      <c r="F317" s="346"/>
      <c r="G317" s="347"/>
      <c r="H317" s="158">
        <v>335200</v>
      </c>
    </row>
    <row r="318" spans="1:8" s="157" customFormat="1" ht="15" x14ac:dyDescent="0.25">
      <c r="A318" s="348" t="s">
        <v>782</v>
      </c>
      <c r="B318" s="162"/>
      <c r="D318" s="158"/>
      <c r="E318" s="158"/>
      <c r="F318" s="346"/>
      <c r="G318" s="347"/>
      <c r="H318" s="158">
        <v>30000</v>
      </c>
    </row>
    <row r="319" spans="1:8" s="157" customFormat="1" ht="15" x14ac:dyDescent="0.25">
      <c r="A319" s="348" t="s">
        <v>783</v>
      </c>
      <c r="B319" s="162"/>
      <c r="D319" s="158"/>
      <c r="E319" s="158"/>
      <c r="F319" s="346"/>
      <c r="G319" s="347"/>
      <c r="H319" s="158">
        <v>272250</v>
      </c>
    </row>
    <row r="320" spans="1:8" s="157" customFormat="1" ht="15" x14ac:dyDescent="0.25">
      <c r="A320" s="348" t="s">
        <v>784</v>
      </c>
      <c r="B320" s="162"/>
      <c r="D320" s="158"/>
      <c r="E320" s="158"/>
      <c r="F320" s="346"/>
      <c r="G320" s="347"/>
      <c r="H320" s="158">
        <v>420000</v>
      </c>
    </row>
    <row r="321" spans="1:8" s="157" customFormat="1" ht="15" x14ac:dyDescent="0.25">
      <c r="A321" s="348" t="s">
        <v>785</v>
      </c>
      <c r="B321" s="162"/>
      <c r="D321" s="158"/>
      <c r="E321" s="158"/>
      <c r="F321" s="346"/>
      <c r="G321" s="347"/>
      <c r="H321" s="158">
        <v>260000</v>
      </c>
    </row>
    <row r="322" spans="1:8" s="157" customFormat="1" ht="15" x14ac:dyDescent="0.25">
      <c r="A322" s="348" t="s">
        <v>786</v>
      </c>
      <c r="B322" s="162"/>
      <c r="D322" s="158"/>
      <c r="E322" s="158"/>
      <c r="F322" s="346"/>
      <c r="G322" s="347"/>
      <c r="H322" s="158">
        <v>60000</v>
      </c>
    </row>
    <row r="323" spans="1:8" s="157" customFormat="1" ht="15" x14ac:dyDescent="0.25">
      <c r="A323" s="348" t="s">
        <v>787</v>
      </c>
      <c r="B323" s="162"/>
      <c r="D323" s="158"/>
      <c r="E323" s="158"/>
      <c r="F323" s="346"/>
      <c r="G323" s="347"/>
      <c r="H323" s="158">
        <v>70000</v>
      </c>
    </row>
    <row r="324" spans="1:8" s="157" customFormat="1" ht="15" x14ac:dyDescent="0.25">
      <c r="A324" s="348" t="s">
        <v>831</v>
      </c>
      <c r="B324" s="162"/>
      <c r="D324" s="158"/>
      <c r="E324" s="158"/>
      <c r="F324" s="346"/>
      <c r="G324" s="347"/>
      <c r="H324" s="158">
        <v>250000</v>
      </c>
    </row>
    <row r="325" spans="1:8" s="157" customFormat="1" ht="15" x14ac:dyDescent="0.25">
      <c r="A325" s="348" t="s">
        <v>832</v>
      </c>
      <c r="B325" s="162"/>
      <c r="D325" s="158"/>
      <c r="E325" s="158"/>
      <c r="F325" s="346"/>
      <c r="G325" s="347"/>
      <c r="H325" s="158">
        <v>100000</v>
      </c>
    </row>
    <row r="326" spans="1:8" s="157" customFormat="1" ht="15" x14ac:dyDescent="0.25">
      <c r="A326" s="348" t="s">
        <v>833</v>
      </c>
      <c r="B326" s="162"/>
      <c r="D326" s="158"/>
      <c r="E326" s="158"/>
      <c r="F326" s="346"/>
      <c r="G326" s="347"/>
      <c r="H326" s="158">
        <v>50000</v>
      </c>
    </row>
    <row r="327" spans="1:8" s="157" customFormat="1" ht="15" x14ac:dyDescent="0.25">
      <c r="A327" s="348" t="s">
        <v>834</v>
      </c>
      <c r="B327" s="162"/>
      <c r="D327" s="158"/>
      <c r="E327" s="158"/>
      <c r="F327" s="346"/>
      <c r="G327" s="347"/>
      <c r="H327" s="158">
        <v>327000</v>
      </c>
    </row>
    <row r="328" spans="1:8" s="157" customFormat="1" ht="15" x14ac:dyDescent="0.25">
      <c r="A328" s="348" t="s">
        <v>835</v>
      </c>
      <c r="B328" s="162"/>
      <c r="D328" s="158"/>
      <c r="E328" s="158"/>
      <c r="F328" s="346"/>
      <c r="G328" s="347"/>
      <c r="H328" s="158">
        <v>200000</v>
      </c>
    </row>
    <row r="329" spans="1:8" s="157" customFormat="1" ht="15" x14ac:dyDescent="0.25">
      <c r="A329" s="348" t="s">
        <v>836</v>
      </c>
      <c r="B329" s="162"/>
      <c r="D329" s="158"/>
      <c r="E329" s="158"/>
      <c r="F329" s="346"/>
      <c r="G329" s="347"/>
      <c r="H329" s="158">
        <v>126000</v>
      </c>
    </row>
    <row r="330" spans="1:8" s="157" customFormat="1" ht="15" x14ac:dyDescent="0.25">
      <c r="A330" s="348" t="s">
        <v>837</v>
      </c>
      <c r="B330" s="162"/>
      <c r="D330" s="158"/>
      <c r="E330" s="158"/>
      <c r="F330" s="346"/>
      <c r="G330" s="347"/>
      <c r="H330" s="158">
        <v>200000</v>
      </c>
    </row>
    <row r="331" spans="1:8" s="157" customFormat="1" ht="15" x14ac:dyDescent="0.25">
      <c r="A331" s="348" t="s">
        <v>838</v>
      </c>
      <c r="B331" s="162"/>
      <c r="D331" s="158"/>
      <c r="E331" s="158"/>
      <c r="F331" s="346"/>
      <c r="G331" s="347"/>
      <c r="H331" s="158">
        <v>200000</v>
      </c>
    </row>
    <row r="332" spans="1:8" s="157" customFormat="1" ht="15" x14ac:dyDescent="0.25">
      <c r="A332" s="348" t="s">
        <v>839</v>
      </c>
      <c r="B332" s="162"/>
      <c r="D332" s="158"/>
      <c r="E332" s="158"/>
      <c r="F332" s="346"/>
      <c r="G332" s="347"/>
      <c r="H332" s="158">
        <v>200000</v>
      </c>
    </row>
    <row r="333" spans="1:8" s="157" customFormat="1" ht="15" x14ac:dyDescent="0.25">
      <c r="A333" s="430"/>
      <c r="B333" s="162"/>
      <c r="D333" s="158"/>
      <c r="E333" s="158"/>
      <c r="F333" s="428"/>
      <c r="G333" s="429"/>
      <c r="H333" s="158"/>
    </row>
    <row r="334" spans="1:8" ht="15" x14ac:dyDescent="0.25">
      <c r="A334" s="26" t="s">
        <v>21</v>
      </c>
      <c r="F334" s="498">
        <v>50</v>
      </c>
      <c r="G334" s="499"/>
      <c r="H334" s="1" t="e">
        <f>SUM(#REF!)</f>
        <v>#REF!</v>
      </c>
    </row>
    <row r="335" spans="1:8" s="157" customFormat="1" ht="15" x14ac:dyDescent="0.25">
      <c r="A335" s="241" t="s">
        <v>791</v>
      </c>
      <c r="B335" s="162"/>
      <c r="D335" s="158"/>
      <c r="E335" s="158"/>
      <c r="F335" s="239"/>
      <c r="G335" s="240"/>
    </row>
    <row r="336" spans="1:8" s="157" customFormat="1" ht="15" x14ac:dyDescent="0.25">
      <c r="A336" s="241"/>
      <c r="B336" s="162"/>
      <c r="D336" s="158"/>
      <c r="E336" s="158"/>
      <c r="F336" s="239"/>
      <c r="G336" s="240"/>
    </row>
    <row r="337" spans="1:12" ht="15" x14ac:dyDescent="0.25">
      <c r="A337" s="26" t="s">
        <v>22</v>
      </c>
      <c r="B337" s="26"/>
      <c r="C337" s="26"/>
      <c r="D337" s="26"/>
      <c r="E337" s="26"/>
      <c r="F337" s="498">
        <v>1040</v>
      </c>
      <c r="G337" s="498"/>
    </row>
    <row r="338" spans="1:12" s="157" customFormat="1" ht="15" x14ac:dyDescent="0.25">
      <c r="A338" s="219" t="s">
        <v>269</v>
      </c>
      <c r="B338" s="162"/>
      <c r="D338" s="158"/>
      <c r="E338" s="158"/>
      <c r="F338" s="239"/>
      <c r="G338" s="240"/>
    </row>
    <row r="339" spans="1:12" s="157" customFormat="1" ht="15" x14ac:dyDescent="0.25">
      <c r="A339" s="465" t="s">
        <v>979</v>
      </c>
      <c r="B339" s="162"/>
      <c r="D339" s="158"/>
      <c r="E339" s="158"/>
      <c r="F339" s="239"/>
      <c r="G339" s="240"/>
    </row>
    <row r="340" spans="1:12" s="157" customFormat="1" ht="15" customHeight="1" x14ac:dyDescent="0.2">
      <c r="A340" s="543" t="s">
        <v>792</v>
      </c>
      <c r="B340" s="543"/>
      <c r="C340" s="543"/>
      <c r="D340" s="543"/>
      <c r="E340" s="543"/>
      <c r="F340" s="543"/>
      <c r="G340" s="543"/>
    </row>
    <row r="341" spans="1:12" s="157" customFormat="1" ht="15" customHeight="1" x14ac:dyDescent="0.2">
      <c r="A341" s="543"/>
      <c r="B341" s="543"/>
      <c r="C341" s="543"/>
      <c r="D341" s="543"/>
      <c r="E341" s="543"/>
      <c r="F341" s="543"/>
      <c r="G341" s="543"/>
    </row>
    <row r="342" spans="1:12" s="157" customFormat="1" ht="15" x14ac:dyDescent="0.25">
      <c r="A342" s="241"/>
      <c r="B342" s="162"/>
      <c r="D342" s="158"/>
      <c r="E342" s="158"/>
      <c r="F342" s="239"/>
      <c r="G342" s="240"/>
    </row>
    <row r="343" spans="1:12" ht="15" x14ac:dyDescent="0.25">
      <c r="A343" s="26" t="s">
        <v>23</v>
      </c>
      <c r="B343" s="26"/>
      <c r="C343" s="26"/>
      <c r="D343" s="26"/>
      <c r="E343" s="26"/>
      <c r="F343" s="498">
        <v>700</v>
      </c>
      <c r="G343" s="499"/>
    </row>
    <row r="344" spans="1:12" ht="15" x14ac:dyDescent="0.25">
      <c r="A344" s="241" t="s">
        <v>282</v>
      </c>
      <c r="B344" s="26"/>
      <c r="C344" s="26"/>
      <c r="D344" s="26"/>
      <c r="E344" s="26"/>
      <c r="F344" s="26"/>
      <c r="G344" s="26"/>
    </row>
    <row r="345" spans="1:12" s="157" customFormat="1" ht="15" x14ac:dyDescent="0.25">
      <c r="A345" s="165"/>
      <c r="B345" s="165"/>
      <c r="C345" s="165"/>
      <c r="D345" s="165"/>
      <c r="E345" s="165"/>
      <c r="F345" s="165"/>
      <c r="G345" s="165"/>
    </row>
    <row r="346" spans="1:12" ht="15" x14ac:dyDescent="0.25">
      <c r="A346" s="165" t="s">
        <v>793</v>
      </c>
      <c r="B346" s="26"/>
      <c r="C346" s="26"/>
      <c r="D346" s="26"/>
      <c r="E346" s="26"/>
      <c r="F346" s="26"/>
      <c r="G346" s="26"/>
    </row>
    <row r="347" spans="1:12" customFormat="1" ht="15" x14ac:dyDescent="0.25">
      <c r="A347" s="363" t="s">
        <v>794</v>
      </c>
      <c r="B347" s="361"/>
      <c r="C347" s="361"/>
      <c r="D347" s="361"/>
      <c r="E347" s="361"/>
      <c r="F347" s="361"/>
      <c r="G347" s="361"/>
      <c r="L347" s="61"/>
    </row>
    <row r="348" spans="1:12" customFormat="1" ht="15" x14ac:dyDescent="0.25">
      <c r="A348" s="363" t="s">
        <v>795</v>
      </c>
      <c r="B348" s="361"/>
      <c r="C348" s="361"/>
      <c r="D348" s="361"/>
      <c r="E348" s="361"/>
      <c r="F348" s="361"/>
      <c r="G348" s="361"/>
      <c r="L348" s="61"/>
    </row>
    <row r="349" spans="1:12" customFormat="1" ht="15" x14ac:dyDescent="0.25">
      <c r="A349" s="363" t="s">
        <v>796</v>
      </c>
      <c r="B349" s="361"/>
      <c r="C349" s="361"/>
      <c r="D349" s="361"/>
      <c r="E349" s="361"/>
      <c r="F349" s="361"/>
      <c r="G349" s="361"/>
      <c r="L349" s="61"/>
    </row>
    <row r="350" spans="1:12" customFormat="1" ht="15" x14ac:dyDescent="0.25">
      <c r="A350" s="363" t="s">
        <v>797</v>
      </c>
      <c r="B350" s="361"/>
      <c r="C350" s="361"/>
      <c r="D350" s="361"/>
      <c r="E350" s="361"/>
      <c r="F350" s="361"/>
      <c r="G350" s="361"/>
      <c r="L350" s="61"/>
    </row>
    <row r="351" spans="1:12" customFormat="1" ht="15" x14ac:dyDescent="0.25">
      <c r="A351" s="363" t="s">
        <v>798</v>
      </c>
      <c r="B351" s="361"/>
      <c r="C351" s="361"/>
      <c r="D351" s="361"/>
      <c r="E351" s="361"/>
      <c r="F351" s="361"/>
      <c r="G351" s="361"/>
      <c r="L351" s="61"/>
    </row>
    <row r="352" spans="1:12" customFormat="1" ht="15" x14ac:dyDescent="0.25">
      <c r="A352" s="363" t="s">
        <v>799</v>
      </c>
      <c r="B352" s="361"/>
      <c r="C352" s="361"/>
      <c r="D352" s="361"/>
      <c r="E352" s="361"/>
      <c r="F352" s="361"/>
      <c r="G352" s="361"/>
      <c r="L352" s="61"/>
    </row>
    <row r="353" spans="1:12" customFormat="1" ht="15" x14ac:dyDescent="0.25">
      <c r="A353" s="363" t="s">
        <v>800</v>
      </c>
      <c r="B353" s="361"/>
      <c r="C353" s="361"/>
      <c r="D353" s="361"/>
      <c r="E353" s="361"/>
      <c r="F353" s="361"/>
      <c r="G353" s="361"/>
      <c r="L353" s="61"/>
    </row>
    <row r="354" spans="1:12" customFormat="1" ht="15" x14ac:dyDescent="0.25">
      <c r="A354" s="363" t="s">
        <v>801</v>
      </c>
      <c r="B354" s="361"/>
      <c r="C354" s="361"/>
      <c r="D354" s="361"/>
      <c r="E354" s="361"/>
      <c r="F354" s="361"/>
      <c r="G354" s="361"/>
      <c r="L354" s="61"/>
    </row>
    <row r="355" spans="1:12" customFormat="1" ht="15" x14ac:dyDescent="0.25">
      <c r="A355" s="363" t="s">
        <v>802</v>
      </c>
      <c r="B355" s="361"/>
      <c r="C355" s="361"/>
      <c r="D355" s="361"/>
      <c r="E355" s="361"/>
      <c r="F355" s="361"/>
      <c r="G355" s="361"/>
      <c r="L355" s="61"/>
    </row>
    <row r="356" spans="1:12" customFormat="1" ht="32.25" customHeight="1" x14ac:dyDescent="0.25">
      <c r="A356" s="553" t="s">
        <v>803</v>
      </c>
      <c r="B356" s="553"/>
      <c r="C356" s="553"/>
      <c r="D356" s="553"/>
      <c r="E356" s="553"/>
      <c r="F356" s="553"/>
      <c r="G356" s="553"/>
      <c r="L356" s="61"/>
    </row>
    <row r="357" spans="1:12" customFormat="1" ht="15" x14ac:dyDescent="0.25">
      <c r="A357" s="363" t="s">
        <v>804</v>
      </c>
      <c r="B357" s="361"/>
      <c r="C357" s="361"/>
      <c r="D357" s="361"/>
      <c r="E357" s="361"/>
      <c r="F357" s="361"/>
      <c r="G357" s="361"/>
      <c r="L357" s="61"/>
    </row>
    <row r="358" spans="1:12" s="157" customFormat="1" x14ac:dyDescent="0.2">
      <c r="A358" s="364" t="s">
        <v>805</v>
      </c>
      <c r="B358" s="356"/>
      <c r="C358" s="356"/>
      <c r="D358" s="356"/>
      <c r="E358" s="356"/>
      <c r="F358" s="356"/>
      <c r="G358" s="356"/>
      <c r="L358" s="244"/>
    </row>
    <row r="359" spans="1:12" s="157" customFormat="1" x14ac:dyDescent="0.2">
      <c r="A359" s="365" t="s">
        <v>806</v>
      </c>
      <c r="B359" s="362"/>
      <c r="C359" s="362"/>
      <c r="D359" s="362"/>
      <c r="E359" s="362"/>
      <c r="F359" s="362"/>
      <c r="G359" s="362"/>
      <c r="L359" s="244"/>
    </row>
    <row r="360" spans="1:12" s="157" customFormat="1" x14ac:dyDescent="0.2">
      <c r="A360" s="365" t="s">
        <v>807</v>
      </c>
      <c r="B360" s="362"/>
      <c r="C360" s="362"/>
      <c r="D360" s="362"/>
      <c r="E360" s="362"/>
      <c r="F360" s="362"/>
      <c r="G360" s="362"/>
      <c r="L360" s="244"/>
    </row>
    <row r="361" spans="1:12" s="157" customFormat="1" x14ac:dyDescent="0.2">
      <c r="A361" s="365" t="s">
        <v>808</v>
      </c>
      <c r="B361" s="362"/>
      <c r="C361" s="362"/>
      <c r="D361" s="362"/>
      <c r="E361" s="362"/>
      <c r="F361" s="362"/>
      <c r="G361" s="362"/>
      <c r="L361" s="244"/>
    </row>
    <row r="362" spans="1:12" s="157" customFormat="1" x14ac:dyDescent="0.2">
      <c r="A362" s="365" t="s">
        <v>809</v>
      </c>
      <c r="B362" s="362"/>
      <c r="C362" s="362"/>
      <c r="D362" s="362"/>
      <c r="E362" s="362"/>
      <c r="F362" s="362"/>
      <c r="G362" s="362"/>
      <c r="L362" s="244"/>
    </row>
    <row r="363" spans="1:12" s="157" customFormat="1" x14ac:dyDescent="0.2">
      <c r="A363" s="365" t="s">
        <v>810</v>
      </c>
      <c r="B363" s="362"/>
      <c r="C363" s="362"/>
      <c r="D363" s="362"/>
      <c r="E363" s="362"/>
      <c r="F363" s="362"/>
      <c r="G363" s="362"/>
      <c r="L363" s="244"/>
    </row>
    <row r="364" spans="1:12" s="157" customFormat="1" x14ac:dyDescent="0.2">
      <c r="A364" s="365" t="s">
        <v>811</v>
      </c>
      <c r="B364" s="362"/>
      <c r="C364" s="362"/>
      <c r="D364" s="362"/>
      <c r="E364" s="362"/>
      <c r="F364" s="362"/>
      <c r="G364" s="362"/>
      <c r="L364" s="244"/>
    </row>
    <row r="365" spans="1:12" s="157" customFormat="1" ht="41.25" customHeight="1" x14ac:dyDescent="0.2">
      <c r="A365" s="554" t="s">
        <v>812</v>
      </c>
      <c r="B365" s="554"/>
      <c r="C365" s="554"/>
      <c r="D365" s="554"/>
      <c r="E365" s="554"/>
      <c r="F365" s="554"/>
      <c r="G365" s="554"/>
      <c r="L365" s="244"/>
    </row>
    <row r="366" spans="1:12" customFormat="1" ht="15" x14ac:dyDescent="0.25">
      <c r="L366" s="61"/>
    </row>
    <row r="367" spans="1:12" customFormat="1" ht="15" x14ac:dyDescent="0.25">
      <c r="L367" s="61"/>
    </row>
    <row r="368" spans="1:12" customFormat="1" ht="15" x14ac:dyDescent="0.25">
      <c r="L368" s="61"/>
    </row>
    <row r="369" spans="12:12" customFormat="1" ht="15" x14ac:dyDescent="0.25">
      <c r="L369" s="61"/>
    </row>
    <row r="370" spans="12:12" customFormat="1" ht="15" x14ac:dyDescent="0.25">
      <c r="L370" s="61"/>
    </row>
    <row r="371" spans="12:12" customFormat="1" ht="15" x14ac:dyDescent="0.25">
      <c r="L371" s="61"/>
    </row>
    <row r="372" spans="12:12" customFormat="1" ht="15" x14ac:dyDescent="0.25">
      <c r="L372" s="61"/>
    </row>
    <row r="373" spans="12:12" customFormat="1" ht="15" x14ac:dyDescent="0.25">
      <c r="L373" s="61"/>
    </row>
    <row r="374" spans="12:12" customFormat="1" ht="15" x14ac:dyDescent="0.25">
      <c r="L374" s="61"/>
    </row>
    <row r="375" spans="12:12" customFormat="1" ht="15" x14ac:dyDescent="0.25">
      <c r="L375" s="61"/>
    </row>
  </sheetData>
  <mergeCells count="73">
    <mergeCell ref="A340:G341"/>
    <mergeCell ref="A356:G356"/>
    <mergeCell ref="A365:G365"/>
    <mergeCell ref="A272:G272"/>
    <mergeCell ref="A274:G274"/>
    <mergeCell ref="A279:G279"/>
    <mergeCell ref="A296:G296"/>
    <mergeCell ref="A298:G298"/>
    <mergeCell ref="A300:G300"/>
    <mergeCell ref="A303:G303"/>
    <mergeCell ref="A310:G310"/>
    <mergeCell ref="A232:G234"/>
    <mergeCell ref="A248:G250"/>
    <mergeCell ref="A265:G267"/>
    <mergeCell ref="A239:G239"/>
    <mergeCell ref="A245:G246"/>
    <mergeCell ref="A255:G255"/>
    <mergeCell ref="A257:G257"/>
    <mergeCell ref="A262:G262"/>
    <mergeCell ref="A264:G264"/>
    <mergeCell ref="A16:G17"/>
    <mergeCell ref="A141:G142"/>
    <mergeCell ref="A144:G146"/>
    <mergeCell ref="A152:G153"/>
    <mergeCell ref="A155:G157"/>
    <mergeCell ref="F19:G19"/>
    <mergeCell ref="F25:G25"/>
    <mergeCell ref="F36:G36"/>
    <mergeCell ref="A22:G23"/>
    <mergeCell ref="A28:G29"/>
    <mergeCell ref="A33:G33"/>
    <mergeCell ref="A38:G43"/>
    <mergeCell ref="A49:G50"/>
    <mergeCell ref="A52:G53"/>
    <mergeCell ref="A58:G59"/>
    <mergeCell ref="A61:G62"/>
    <mergeCell ref="F1:G1"/>
    <mergeCell ref="A10:C10"/>
    <mergeCell ref="F14:G14"/>
    <mergeCell ref="F15:G15"/>
    <mergeCell ref="A11:G11"/>
    <mergeCell ref="F45:G45"/>
    <mergeCell ref="F337:G337"/>
    <mergeCell ref="F343:G343"/>
    <mergeCell ref="F334:G334"/>
    <mergeCell ref="A88:G89"/>
    <mergeCell ref="A91:G93"/>
    <mergeCell ref="A102:G103"/>
    <mergeCell ref="A105:G107"/>
    <mergeCell ref="A112:G113"/>
    <mergeCell ref="A115:G116"/>
    <mergeCell ref="A122:G123"/>
    <mergeCell ref="A125:G127"/>
    <mergeCell ref="A132:G133"/>
    <mergeCell ref="A135:G136"/>
    <mergeCell ref="A162:G163"/>
    <mergeCell ref="A166:G167"/>
    <mergeCell ref="A75:G83"/>
    <mergeCell ref="A65:G65"/>
    <mergeCell ref="A229:G230"/>
    <mergeCell ref="A67:G68"/>
    <mergeCell ref="A168:G169"/>
    <mergeCell ref="A181:G182"/>
    <mergeCell ref="A184:G186"/>
    <mergeCell ref="A187:G188"/>
    <mergeCell ref="A193:G194"/>
    <mergeCell ref="A196:G197"/>
    <mergeCell ref="A202:G203"/>
    <mergeCell ref="A205:G207"/>
    <mergeCell ref="A212:G213"/>
    <mergeCell ref="A215:G216"/>
    <mergeCell ref="A221:G222"/>
    <mergeCell ref="A224:G225"/>
  </mergeCells>
  <pageMargins left="0.70866141732283472" right="0.70866141732283472" top="0.78740157480314965" bottom="0.78740157480314965" header="0.31496062992125984" footer="0.31496062992125984"/>
  <pageSetup paperSize="9" scale="67" firstPageNumber="33"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9"/>
  <sheetViews>
    <sheetView showGridLines="0" view="pageBreakPreview" zoomScaleNormal="100" zoomScaleSheetLayoutView="100" workbookViewId="0">
      <selection activeCell="L82" sqref="L82"/>
    </sheetView>
  </sheetViews>
  <sheetFormatPr defaultRowHeight="14.25" x14ac:dyDescent="0.2"/>
  <cols>
    <col min="1" max="1" width="8.5703125" style="17" customWidth="1"/>
    <col min="2" max="2" width="9.140625" style="17"/>
    <col min="3" max="3" width="58.7109375" style="1" customWidth="1"/>
    <col min="4" max="6" width="14.140625" style="3" customWidth="1"/>
    <col min="7" max="7" width="9.140625" style="1" customWidth="1"/>
    <col min="8" max="8" width="17.5703125" style="1" customWidth="1"/>
    <col min="9" max="11" width="9.140625" style="1"/>
    <col min="12" max="12" width="13.28515625" style="1" customWidth="1"/>
    <col min="13" max="16384" width="9.140625" style="1"/>
  </cols>
  <sheetData>
    <row r="1" spans="1:7" ht="23.25" x14ac:dyDescent="0.35">
      <c r="A1" s="56" t="s">
        <v>100</v>
      </c>
      <c r="F1" s="510" t="s">
        <v>101</v>
      </c>
      <c r="G1" s="510"/>
    </row>
    <row r="3" spans="1:7" x14ac:dyDescent="0.2">
      <c r="A3" s="25" t="s">
        <v>1</v>
      </c>
      <c r="B3" s="25" t="s">
        <v>102</v>
      </c>
    </row>
    <row r="4" spans="1:7" x14ac:dyDescent="0.2">
      <c r="B4" s="25" t="s">
        <v>80</v>
      </c>
    </row>
    <row r="6" spans="1:7" s="2" customFormat="1" ht="13.5" thickBot="1" x14ac:dyDescent="0.25">
      <c r="A6" s="18"/>
      <c r="B6" s="18"/>
      <c r="D6" s="4"/>
      <c r="E6" s="4"/>
      <c r="F6" s="4"/>
      <c r="G6" s="2" t="s">
        <v>6</v>
      </c>
    </row>
    <row r="7" spans="1:7" s="2" customFormat="1" ht="39.75" thickTop="1" thickBot="1" x14ac:dyDescent="0.25">
      <c r="A7" s="39" t="s">
        <v>2</v>
      </c>
      <c r="B7" s="40" t="s">
        <v>3</v>
      </c>
      <c r="C7" s="41" t="s">
        <v>4</v>
      </c>
      <c r="D7" s="42" t="s">
        <v>289</v>
      </c>
      <c r="E7" s="42" t="s">
        <v>290</v>
      </c>
      <c r="F7" s="42" t="s">
        <v>291</v>
      </c>
      <c r="G7" s="43" t="s">
        <v>5</v>
      </c>
    </row>
    <row r="8" spans="1:7" s="5" customFormat="1" ht="12.75" thickTop="1" thickBot="1" x14ac:dyDescent="0.25">
      <c r="A8" s="44">
        <v>1</v>
      </c>
      <c r="B8" s="45">
        <v>2</v>
      </c>
      <c r="C8" s="45">
        <v>3</v>
      </c>
      <c r="D8" s="46">
        <v>4</v>
      </c>
      <c r="E8" s="46">
        <v>5</v>
      </c>
      <c r="F8" s="46">
        <v>6</v>
      </c>
      <c r="G8" s="47" t="s">
        <v>12</v>
      </c>
    </row>
    <row r="9" spans="1:7" s="157" customFormat="1" ht="15" thickTop="1" x14ac:dyDescent="0.2">
      <c r="A9" s="163">
        <v>3636</v>
      </c>
      <c r="B9" s="164">
        <v>52</v>
      </c>
      <c r="C9" s="8" t="s">
        <v>466</v>
      </c>
      <c r="D9" s="207">
        <v>400</v>
      </c>
      <c r="E9" s="207">
        <v>400</v>
      </c>
      <c r="F9" s="337">
        <f>SUM(F25)</f>
        <v>400</v>
      </c>
      <c r="G9" s="160">
        <f>F9/D9*100</f>
        <v>100</v>
      </c>
    </row>
    <row r="10" spans="1:7" x14ac:dyDescent="0.2">
      <c r="A10" s="21">
        <v>6172</v>
      </c>
      <c r="B10" s="22">
        <v>51</v>
      </c>
      <c r="C10" s="8" t="s">
        <v>8</v>
      </c>
      <c r="D10" s="207">
        <v>51924</v>
      </c>
      <c r="E10" s="207">
        <v>49857</v>
      </c>
      <c r="F10" s="337">
        <f>SUM(F29)</f>
        <v>51007</v>
      </c>
      <c r="G10" s="10">
        <f>F10/D10*100</f>
        <v>98.233957322240201</v>
      </c>
    </row>
    <row r="11" spans="1:7" ht="28.5" x14ac:dyDescent="0.2">
      <c r="A11" s="21">
        <v>6172</v>
      </c>
      <c r="B11" s="22">
        <v>53</v>
      </c>
      <c r="C11" s="14" t="s">
        <v>10</v>
      </c>
      <c r="D11" s="207">
        <v>6000</v>
      </c>
      <c r="E11" s="207">
        <v>17992</v>
      </c>
      <c r="F11" s="207">
        <f>SUM(F55)</f>
        <v>4000</v>
      </c>
      <c r="G11" s="10">
        <f>F11/D11*100</f>
        <v>66.666666666666657</v>
      </c>
    </row>
    <row r="12" spans="1:7" s="157" customFormat="1" x14ac:dyDescent="0.2">
      <c r="A12" s="163">
        <v>6409</v>
      </c>
      <c r="B12" s="164">
        <v>52</v>
      </c>
      <c r="C12" s="8" t="s">
        <v>466</v>
      </c>
      <c r="D12" s="207">
        <v>13700</v>
      </c>
      <c r="E12" s="207">
        <v>0</v>
      </c>
      <c r="F12" s="207"/>
      <c r="G12" s="160"/>
    </row>
    <row r="13" spans="1:7" ht="15" thickBot="1" x14ac:dyDescent="0.25">
      <c r="A13" s="23">
        <v>6409</v>
      </c>
      <c r="B13" s="24">
        <v>59</v>
      </c>
      <c r="C13" s="14" t="s">
        <v>54</v>
      </c>
      <c r="D13" s="11">
        <v>40000</v>
      </c>
      <c r="E13" s="11">
        <f>258978</f>
        <v>258978</v>
      </c>
      <c r="F13" s="208">
        <f>SUM(F62)</f>
        <v>55120</v>
      </c>
      <c r="G13" s="12">
        <f>F13/D13*100</f>
        <v>137.79999999999998</v>
      </c>
    </row>
    <row r="14" spans="1:7" s="16" customFormat="1" ht="16.5" thickTop="1" thickBot="1" x14ac:dyDescent="0.3">
      <c r="A14" s="513" t="s">
        <v>9</v>
      </c>
      <c r="B14" s="514"/>
      <c r="C14" s="515"/>
      <c r="D14" s="48">
        <f>SUM(D9:D13)</f>
        <v>112024</v>
      </c>
      <c r="E14" s="48">
        <f>SUM(E9:E13)</f>
        <v>327227</v>
      </c>
      <c r="F14" s="48">
        <f>SUM(F9:F13)</f>
        <v>110527</v>
      </c>
      <c r="G14" s="49">
        <f>F14/D14*100</f>
        <v>98.663679211597511</v>
      </c>
    </row>
    <row r="15" spans="1:7" ht="15" thickTop="1" x14ac:dyDescent="0.2">
      <c r="A15" s="1"/>
      <c r="B15" s="1"/>
      <c r="D15" s="1"/>
      <c r="E15" s="1"/>
      <c r="F15" s="1"/>
    </row>
    <row r="16" spans="1:7" s="398" customFormat="1" ht="14.25" customHeight="1" thickBot="1" x14ac:dyDescent="0.3">
      <c r="A16" s="62" t="s">
        <v>852</v>
      </c>
      <c r="B16" s="62"/>
      <c r="C16" s="62"/>
      <c r="D16" s="389"/>
      <c r="E16" s="389"/>
      <c r="F16" s="389"/>
      <c r="G16" s="157" t="s">
        <v>6</v>
      </c>
    </row>
    <row r="17" spans="1:8" s="388" customFormat="1" ht="41.25" customHeight="1" thickTop="1" thickBot="1" x14ac:dyDescent="0.3">
      <c r="A17" s="418"/>
      <c r="B17" s="419"/>
      <c r="C17" s="420"/>
      <c r="D17" s="42" t="s">
        <v>289</v>
      </c>
      <c r="E17" s="42" t="s">
        <v>290</v>
      </c>
      <c r="F17" s="42" t="s">
        <v>291</v>
      </c>
      <c r="G17" s="43" t="s">
        <v>5</v>
      </c>
    </row>
    <row r="18" spans="1:8" s="388" customFormat="1" ht="12" customHeight="1" thickTop="1" thickBot="1" x14ac:dyDescent="0.3">
      <c r="A18" s="517">
        <v>1</v>
      </c>
      <c r="B18" s="518"/>
      <c r="C18" s="519"/>
      <c r="D18" s="390">
        <v>2</v>
      </c>
      <c r="E18" s="390">
        <v>3</v>
      </c>
      <c r="F18" s="390">
        <v>4</v>
      </c>
      <c r="G18" s="391" t="s">
        <v>855</v>
      </c>
    </row>
    <row r="19" spans="1:8" s="388" customFormat="1" ht="17.100000000000001" customHeight="1" thickTop="1" x14ac:dyDescent="0.25">
      <c r="A19" s="438" t="s">
        <v>853</v>
      </c>
      <c r="B19" s="385"/>
      <c r="C19" s="396"/>
      <c r="D19" s="397">
        <f>SUM(D10,D11,D13)</f>
        <v>97924</v>
      </c>
      <c r="E19" s="397">
        <f t="shared" ref="E19:F19" si="0">SUM(E10,E11,E13)</f>
        <v>326827</v>
      </c>
      <c r="F19" s="397">
        <f t="shared" si="0"/>
        <v>110127</v>
      </c>
      <c r="G19" s="7">
        <f>F19/D19*100</f>
        <v>112.46170499571096</v>
      </c>
    </row>
    <row r="20" spans="1:8" s="388" customFormat="1" ht="17.100000000000001" customHeight="1" thickBot="1" x14ac:dyDescent="0.3">
      <c r="A20" s="439" t="s">
        <v>854</v>
      </c>
      <c r="B20" s="62"/>
      <c r="C20" s="394"/>
      <c r="D20" s="93">
        <f>SUM(D9,D12)</f>
        <v>14100</v>
      </c>
      <c r="E20" s="93">
        <f>SUM(E9,E12)</f>
        <v>400</v>
      </c>
      <c r="F20" s="93">
        <f>SUM(F9,F12)</f>
        <v>400</v>
      </c>
      <c r="G20" s="160">
        <f>F20/D20*100</f>
        <v>2.8368794326241136</v>
      </c>
    </row>
    <row r="21" spans="1:8" s="388" customFormat="1" ht="22.5" customHeight="1" thickTop="1" thickBot="1" x14ac:dyDescent="0.3">
      <c r="A21" s="418" t="s">
        <v>120</v>
      </c>
      <c r="B21" s="419"/>
      <c r="C21" s="420"/>
      <c r="D21" s="48">
        <f>SUM(D19:D20)</f>
        <v>112024</v>
      </c>
      <c r="E21" s="48">
        <f t="shared" ref="E21" si="1">SUM(E19:E20)</f>
        <v>327227</v>
      </c>
      <c r="F21" s="48">
        <f>SUM(F19:F20)</f>
        <v>110527</v>
      </c>
      <c r="G21" s="49">
        <f>F21/D21*100</f>
        <v>98.663679211597511</v>
      </c>
    </row>
    <row r="22" spans="1:8" s="157" customFormat="1" ht="15" thickTop="1" x14ac:dyDescent="0.2">
      <c r="A22" s="531"/>
      <c r="B22" s="531"/>
      <c r="C22" s="531"/>
      <c r="D22" s="531"/>
      <c r="E22" s="531"/>
      <c r="F22" s="531"/>
      <c r="G22" s="531"/>
    </row>
    <row r="23" spans="1:8" x14ac:dyDescent="0.2">
      <c r="A23" s="105"/>
      <c r="B23" s="105"/>
      <c r="C23" s="105"/>
      <c r="D23" s="105"/>
      <c r="E23" s="105"/>
      <c r="F23" s="105"/>
      <c r="G23" s="105"/>
    </row>
    <row r="24" spans="1:8" ht="15" x14ac:dyDescent="0.25">
      <c r="A24" s="27" t="s">
        <v>13</v>
      </c>
    </row>
    <row r="25" spans="1:8" s="157" customFormat="1" ht="17.25" customHeight="1" thickBot="1" x14ac:dyDescent="0.3">
      <c r="A25" s="170" t="s">
        <v>459</v>
      </c>
      <c r="B25" s="171"/>
      <c r="C25" s="172"/>
      <c r="D25" s="173"/>
      <c r="E25" s="173"/>
      <c r="F25" s="507">
        <v>400</v>
      </c>
      <c r="G25" s="507"/>
      <c r="H25" s="50"/>
    </row>
    <row r="26" spans="1:8" s="157" customFormat="1" ht="15" thickTop="1" x14ac:dyDescent="0.2">
      <c r="A26" s="564" t="s">
        <v>913</v>
      </c>
      <c r="B26" s="565"/>
      <c r="C26" s="565"/>
      <c r="D26" s="565"/>
      <c r="E26" s="565"/>
      <c r="F26" s="565"/>
      <c r="G26" s="565"/>
    </row>
    <row r="27" spans="1:8" s="157" customFormat="1" x14ac:dyDescent="0.2">
      <c r="A27" s="545"/>
      <c r="B27" s="545"/>
      <c r="C27" s="545"/>
      <c r="D27" s="545"/>
      <c r="E27" s="545"/>
      <c r="F27" s="545"/>
      <c r="G27" s="545"/>
    </row>
    <row r="28" spans="1:8" s="157" customFormat="1" ht="15" x14ac:dyDescent="0.25">
      <c r="A28" s="166"/>
      <c r="B28" s="162"/>
      <c r="D28" s="158"/>
      <c r="E28" s="158"/>
      <c r="F28" s="158"/>
    </row>
    <row r="29" spans="1:8" ht="17.25" customHeight="1" thickBot="1" x14ac:dyDescent="0.3">
      <c r="A29" s="35" t="s">
        <v>58</v>
      </c>
      <c r="B29" s="36"/>
      <c r="C29" s="37"/>
      <c r="D29" s="38"/>
      <c r="E29" s="38"/>
      <c r="F29" s="507">
        <f>SUM(F30,F39,F42,F44,F47,F50,F53)</f>
        <v>51007</v>
      </c>
      <c r="G29" s="507"/>
      <c r="H29" s="50"/>
    </row>
    <row r="30" spans="1:8" ht="15.75" thickTop="1" x14ac:dyDescent="0.25">
      <c r="A30" s="26" t="s">
        <v>140</v>
      </c>
      <c r="F30" s="522">
        <f>SUM(F31,F33,F36,F37)</f>
        <v>45952</v>
      </c>
      <c r="G30" s="523"/>
    </row>
    <row r="31" spans="1:8" ht="15" x14ac:dyDescent="0.25">
      <c r="A31" s="25" t="s">
        <v>271</v>
      </c>
      <c r="F31" s="558">
        <v>8740</v>
      </c>
      <c r="G31" s="563"/>
    </row>
    <row r="32" spans="1:8" x14ac:dyDescent="0.2">
      <c r="A32" s="495" t="s">
        <v>272</v>
      </c>
      <c r="B32" s="496"/>
      <c r="C32" s="496"/>
      <c r="D32" s="496"/>
      <c r="E32" s="496"/>
      <c r="F32" s="100"/>
      <c r="G32" s="101"/>
    </row>
    <row r="33" spans="1:7" ht="15" x14ac:dyDescent="0.25">
      <c r="A33" s="496"/>
      <c r="B33" s="496"/>
      <c r="C33" s="496"/>
      <c r="D33" s="496"/>
      <c r="E33" s="496"/>
      <c r="F33" s="558">
        <v>7024</v>
      </c>
      <c r="G33" s="563"/>
    </row>
    <row r="34" spans="1:7" ht="0.75" customHeight="1" x14ac:dyDescent="0.2">
      <c r="A34" s="495" t="s">
        <v>273</v>
      </c>
      <c r="B34" s="496"/>
      <c r="C34" s="496"/>
      <c r="D34" s="496"/>
      <c r="E34" s="496"/>
      <c r="F34" s="102"/>
      <c r="G34" s="102"/>
    </row>
    <row r="35" spans="1:7" ht="15" x14ac:dyDescent="0.25">
      <c r="A35" s="496"/>
      <c r="B35" s="496"/>
      <c r="C35" s="496"/>
      <c r="D35" s="496"/>
      <c r="E35" s="496"/>
      <c r="F35" s="103"/>
      <c r="G35" s="104"/>
    </row>
    <row r="36" spans="1:7" x14ac:dyDescent="0.2">
      <c r="A36" s="496"/>
      <c r="B36" s="496"/>
      <c r="C36" s="496"/>
      <c r="D36" s="496"/>
      <c r="E36" s="496"/>
      <c r="F36" s="558">
        <v>29188</v>
      </c>
      <c r="G36" s="558"/>
    </row>
    <row r="37" spans="1:7" s="157" customFormat="1" ht="17.25" customHeight="1" x14ac:dyDescent="0.2">
      <c r="A37" s="495" t="s">
        <v>283</v>
      </c>
      <c r="B37" s="495"/>
      <c r="C37" s="495"/>
      <c r="D37" s="495"/>
      <c r="E37" s="495"/>
      <c r="F37" s="558">
        <v>1000</v>
      </c>
      <c r="G37" s="558"/>
    </row>
    <row r="38" spans="1:7" s="157" customFormat="1" ht="15" x14ac:dyDescent="0.25">
      <c r="A38" s="247"/>
      <c r="B38" s="247"/>
      <c r="C38" s="247"/>
      <c r="D38" s="247"/>
      <c r="E38" s="247"/>
      <c r="F38" s="248"/>
      <c r="G38" s="248"/>
    </row>
    <row r="39" spans="1:7" ht="15" x14ac:dyDescent="0.25">
      <c r="A39" s="561" t="s">
        <v>36</v>
      </c>
      <c r="B39" s="562"/>
      <c r="C39" s="562"/>
      <c r="D39" s="60"/>
      <c r="E39" s="60"/>
      <c r="F39" s="498">
        <v>2000</v>
      </c>
      <c r="G39" s="499"/>
    </row>
    <row r="40" spans="1:7" ht="15" x14ac:dyDescent="0.25">
      <c r="A40" s="495" t="s">
        <v>103</v>
      </c>
      <c r="B40" s="497"/>
      <c r="C40" s="497"/>
      <c r="D40" s="497"/>
      <c r="E40" s="497"/>
      <c r="F40" s="497"/>
      <c r="G40" s="497"/>
    </row>
    <row r="41" spans="1:7" ht="15" x14ac:dyDescent="0.25">
      <c r="A41" s="57"/>
      <c r="B41" s="60"/>
      <c r="C41" s="60"/>
      <c r="D41" s="60"/>
      <c r="E41" s="60"/>
      <c r="F41" s="72"/>
      <c r="G41" s="73"/>
    </row>
    <row r="42" spans="1:7" ht="15" x14ac:dyDescent="0.25">
      <c r="A42" s="561" t="s">
        <v>104</v>
      </c>
      <c r="B42" s="562"/>
      <c r="C42" s="562"/>
      <c r="D42" s="60"/>
      <c r="E42" s="60"/>
      <c r="F42" s="498">
        <v>350</v>
      </c>
      <c r="G42" s="499"/>
    </row>
    <row r="43" spans="1:7" ht="15" x14ac:dyDescent="0.25">
      <c r="A43" s="57"/>
      <c r="B43" s="60"/>
      <c r="C43" s="70"/>
      <c r="D43" s="60"/>
      <c r="E43" s="60"/>
      <c r="F43" s="72"/>
      <c r="G43" s="73"/>
    </row>
    <row r="44" spans="1:7" ht="15" x14ac:dyDescent="0.25">
      <c r="A44" s="561" t="s">
        <v>43</v>
      </c>
      <c r="B44" s="562"/>
      <c r="C44" s="562"/>
      <c r="D44" s="60"/>
      <c r="E44" s="60"/>
      <c r="F44" s="498">
        <v>500</v>
      </c>
      <c r="G44" s="499"/>
    </row>
    <row r="45" spans="1:7" ht="15" x14ac:dyDescent="0.25">
      <c r="A45" s="495" t="s">
        <v>105</v>
      </c>
      <c r="B45" s="496"/>
      <c r="C45" s="496"/>
      <c r="D45" s="496"/>
      <c r="E45" s="496"/>
      <c r="F45" s="496"/>
      <c r="G45" s="496"/>
    </row>
    <row r="46" spans="1:7" ht="15" x14ac:dyDescent="0.25">
      <c r="A46" s="57"/>
      <c r="B46" s="60"/>
      <c r="C46" s="60"/>
      <c r="D46" s="60"/>
      <c r="E46" s="60"/>
      <c r="F46" s="72"/>
      <c r="G46" s="73"/>
    </row>
    <row r="47" spans="1:7" ht="15" x14ac:dyDescent="0.25">
      <c r="A47" s="561" t="s">
        <v>56</v>
      </c>
      <c r="B47" s="562"/>
      <c r="C47" s="562"/>
      <c r="D47" s="60"/>
      <c r="E47" s="60"/>
      <c r="F47" s="498">
        <v>5</v>
      </c>
      <c r="G47" s="499"/>
    </row>
    <row r="48" spans="1:7" ht="18" customHeight="1" x14ac:dyDescent="0.2">
      <c r="A48" s="528" t="s">
        <v>914</v>
      </c>
      <c r="B48" s="528"/>
      <c r="C48" s="528"/>
      <c r="D48" s="528"/>
      <c r="E48" s="528"/>
      <c r="F48" s="528"/>
      <c r="G48" s="528"/>
    </row>
    <row r="49" spans="1:14" ht="15" x14ac:dyDescent="0.25">
      <c r="A49" s="57"/>
      <c r="B49" s="60"/>
      <c r="C49" s="60"/>
      <c r="D49" s="60"/>
      <c r="E49" s="60"/>
      <c r="F49" s="72"/>
      <c r="G49" s="73"/>
    </row>
    <row r="50" spans="1:14" ht="15" x14ac:dyDescent="0.25">
      <c r="A50" s="561" t="s">
        <v>19</v>
      </c>
      <c r="B50" s="562"/>
      <c r="C50" s="562"/>
      <c r="D50" s="60"/>
      <c r="E50" s="60"/>
      <c r="F50" s="498">
        <v>2000</v>
      </c>
      <c r="G50" s="499"/>
    </row>
    <row r="51" spans="1:14" ht="15" x14ac:dyDescent="0.25">
      <c r="A51" s="495" t="s">
        <v>145</v>
      </c>
      <c r="B51" s="496"/>
      <c r="C51" s="496"/>
      <c r="D51" s="496"/>
      <c r="E51" s="496"/>
      <c r="F51" s="496"/>
      <c r="G51" s="496"/>
    </row>
    <row r="52" spans="1:14" ht="15" x14ac:dyDescent="0.25">
      <c r="A52" s="57"/>
      <c r="B52" s="60"/>
      <c r="C52" s="60"/>
      <c r="D52" s="60"/>
      <c r="E52" s="60"/>
      <c r="F52" s="72"/>
      <c r="G52" s="73"/>
    </row>
    <row r="53" spans="1:14" ht="15" x14ac:dyDescent="0.25">
      <c r="A53" s="561" t="s">
        <v>21</v>
      </c>
      <c r="B53" s="562"/>
      <c r="C53" s="562"/>
      <c r="D53" s="60"/>
      <c r="E53" s="60"/>
      <c r="F53" s="498">
        <v>200</v>
      </c>
      <c r="G53" s="499"/>
    </row>
    <row r="54" spans="1:14" ht="15" x14ac:dyDescent="0.25">
      <c r="A54" s="57"/>
      <c r="B54" s="60"/>
      <c r="C54" s="60"/>
      <c r="D54" s="60"/>
      <c r="E54" s="60"/>
      <c r="F54" s="72"/>
      <c r="G54" s="73"/>
    </row>
    <row r="55" spans="1:14" ht="31.5" customHeight="1" thickBot="1" x14ac:dyDescent="0.3">
      <c r="A55" s="520" t="s">
        <v>150</v>
      </c>
      <c r="B55" s="521"/>
      <c r="C55" s="521"/>
      <c r="D55" s="521"/>
      <c r="E55" s="521"/>
      <c r="F55" s="507">
        <f>SUM(F56)</f>
        <v>4000</v>
      </c>
      <c r="G55" s="507"/>
      <c r="H55" s="50"/>
    </row>
    <row r="56" spans="1:14" ht="15.75" thickTop="1" x14ac:dyDescent="0.25">
      <c r="A56" s="559" t="s">
        <v>51</v>
      </c>
      <c r="B56" s="560"/>
      <c r="C56" s="560"/>
      <c r="D56" s="60"/>
      <c r="E56" s="60"/>
      <c r="F56" s="498">
        <v>4000</v>
      </c>
      <c r="G56" s="499"/>
    </row>
    <row r="57" spans="1:14" x14ac:dyDescent="0.2">
      <c r="A57" s="495" t="s">
        <v>915</v>
      </c>
      <c r="B57" s="496"/>
      <c r="C57" s="496"/>
      <c r="D57" s="496"/>
      <c r="E57" s="496"/>
      <c r="F57" s="496"/>
      <c r="G57" s="496"/>
    </row>
    <row r="58" spans="1:14" x14ac:dyDescent="0.2">
      <c r="A58" s="496"/>
      <c r="B58" s="496"/>
      <c r="C58" s="496"/>
      <c r="D58" s="496"/>
      <c r="E58" s="496"/>
      <c r="F58" s="496"/>
      <c r="G58" s="496"/>
    </row>
    <row r="59" spans="1:14" x14ac:dyDescent="0.2">
      <c r="A59" s="496"/>
      <c r="B59" s="496"/>
      <c r="C59" s="496"/>
      <c r="D59" s="496"/>
      <c r="E59" s="496"/>
      <c r="F59" s="496"/>
      <c r="G59" s="496"/>
    </row>
    <row r="60" spans="1:14" x14ac:dyDescent="0.2">
      <c r="A60" s="496"/>
      <c r="B60" s="496"/>
      <c r="C60" s="496"/>
      <c r="D60" s="496"/>
      <c r="E60" s="496"/>
      <c r="F60" s="496"/>
      <c r="G60" s="496"/>
    </row>
    <row r="61" spans="1:14" ht="15" x14ac:dyDescent="0.25">
      <c r="A61" s="74"/>
      <c r="B61" s="60"/>
      <c r="C61" s="60"/>
      <c r="D61" s="60"/>
      <c r="E61" s="60"/>
      <c r="F61" s="72"/>
      <c r="G61" s="73"/>
    </row>
    <row r="62" spans="1:14" ht="15.75" thickBot="1" x14ac:dyDescent="0.3">
      <c r="A62" s="35" t="s">
        <v>106</v>
      </c>
      <c r="B62" s="36"/>
      <c r="C62" s="37"/>
      <c r="D62" s="38"/>
      <c r="E62" s="38"/>
      <c r="F62" s="507">
        <f>SUM(F64:G65)</f>
        <v>55120</v>
      </c>
      <c r="G62" s="507"/>
      <c r="H62" s="50"/>
    </row>
    <row r="63" spans="1:14" ht="15.75" thickTop="1" x14ac:dyDescent="0.25">
      <c r="A63" s="559" t="s">
        <v>57</v>
      </c>
      <c r="B63" s="560"/>
      <c r="C63" s="560"/>
      <c r="D63" s="60"/>
      <c r="E63" s="60"/>
      <c r="H63" s="34"/>
      <c r="I63" s="34"/>
      <c r="J63" s="34"/>
      <c r="K63" s="34"/>
      <c r="L63" s="34"/>
      <c r="M63" s="34"/>
      <c r="N63" s="34"/>
    </row>
    <row r="64" spans="1:14" ht="15" x14ac:dyDescent="0.25">
      <c r="A64" s="75" t="s">
        <v>141</v>
      </c>
      <c r="B64" s="68"/>
      <c r="C64" s="34"/>
      <c r="D64" s="33"/>
      <c r="E64" s="33"/>
      <c r="F64" s="498">
        <v>35000</v>
      </c>
      <c r="G64" s="499"/>
      <c r="H64" s="34"/>
      <c r="I64" s="34"/>
      <c r="J64" s="34"/>
      <c r="K64" s="34"/>
      <c r="L64" s="34"/>
      <c r="M64" s="34"/>
      <c r="N64" s="34"/>
    </row>
    <row r="65" spans="1:12" customFormat="1" ht="16.5" customHeight="1" x14ac:dyDescent="0.25">
      <c r="A65" s="75" t="s">
        <v>142</v>
      </c>
      <c r="B65" s="144"/>
      <c r="C65" s="145"/>
      <c r="D65" s="145"/>
      <c r="E65" s="145"/>
      <c r="F65" s="498">
        <f>10000+5000+4820+300</f>
        <v>20120</v>
      </c>
      <c r="G65" s="499"/>
      <c r="H65" s="145"/>
      <c r="I65" s="145"/>
      <c r="J65" s="145"/>
      <c r="K65" s="145"/>
      <c r="L65" s="32"/>
    </row>
    <row r="66" spans="1:12" x14ac:dyDescent="0.2">
      <c r="A66" s="68"/>
      <c r="B66" s="68"/>
      <c r="C66" s="34"/>
      <c r="D66" s="33"/>
      <c r="E66" s="33"/>
      <c r="F66" s="33"/>
      <c r="G66" s="34"/>
      <c r="H66" s="34"/>
      <c r="I66" s="34"/>
      <c r="J66" s="34"/>
      <c r="K66" s="34"/>
    </row>
    <row r="67" spans="1:12" x14ac:dyDescent="0.2">
      <c r="A67" s="68"/>
      <c r="B67" s="68"/>
      <c r="C67" s="34"/>
      <c r="D67" s="33"/>
      <c r="E67" s="33"/>
      <c r="F67" s="33"/>
      <c r="G67" s="34"/>
      <c r="H67" s="34"/>
      <c r="I67" s="34"/>
      <c r="J67" s="34"/>
      <c r="K67" s="34"/>
    </row>
    <row r="68" spans="1:12" x14ac:dyDescent="0.2">
      <c r="A68" s="68"/>
      <c r="B68" s="68"/>
      <c r="C68" s="34"/>
      <c r="D68" s="33"/>
      <c r="E68" s="33"/>
      <c r="F68" s="33"/>
      <c r="G68" s="34"/>
      <c r="H68" s="34"/>
      <c r="I68" s="34"/>
      <c r="J68" s="34"/>
      <c r="K68" s="34"/>
    </row>
    <row r="69" spans="1:12" x14ac:dyDescent="0.2">
      <c r="A69" s="68"/>
      <c r="B69" s="68"/>
      <c r="C69" s="34"/>
      <c r="D69" s="33"/>
      <c r="E69" s="33"/>
      <c r="F69" s="33"/>
      <c r="G69" s="34"/>
      <c r="H69" s="34"/>
      <c r="I69" s="34"/>
      <c r="J69" s="34"/>
      <c r="K69" s="34"/>
    </row>
  </sheetData>
  <mergeCells count="40">
    <mergeCell ref="F1:G1"/>
    <mergeCell ref="A14:C14"/>
    <mergeCell ref="F33:G33"/>
    <mergeCell ref="F36:G36"/>
    <mergeCell ref="F29:G29"/>
    <mergeCell ref="F30:G30"/>
    <mergeCell ref="A32:E33"/>
    <mergeCell ref="F31:G31"/>
    <mergeCell ref="A34:E36"/>
    <mergeCell ref="A22:G22"/>
    <mergeCell ref="A18:C18"/>
    <mergeCell ref="F25:G25"/>
    <mergeCell ref="A26:G27"/>
    <mergeCell ref="F65:G65"/>
    <mergeCell ref="A39:C39"/>
    <mergeCell ref="A51:G51"/>
    <mergeCell ref="F39:G39"/>
    <mergeCell ref="A40:G40"/>
    <mergeCell ref="A45:G45"/>
    <mergeCell ref="A47:C47"/>
    <mergeCell ref="F47:G47"/>
    <mergeCell ref="A50:C50"/>
    <mergeCell ref="F50:G50"/>
    <mergeCell ref="A63:C63"/>
    <mergeCell ref="A48:G48"/>
    <mergeCell ref="A37:E37"/>
    <mergeCell ref="F37:G37"/>
    <mergeCell ref="F64:G64"/>
    <mergeCell ref="F62:G62"/>
    <mergeCell ref="A56:C56"/>
    <mergeCell ref="F56:G56"/>
    <mergeCell ref="A57:G60"/>
    <mergeCell ref="F53:G53"/>
    <mergeCell ref="A53:C53"/>
    <mergeCell ref="A55:E55"/>
    <mergeCell ref="F55:G55"/>
    <mergeCell ref="A44:C44"/>
    <mergeCell ref="F44:G44"/>
    <mergeCell ref="A42:C42"/>
    <mergeCell ref="F42:G42"/>
  </mergeCells>
  <pageMargins left="0.70866141732283472" right="0.70866141732283472" top="0.78740157480314965" bottom="0.78740157480314965" header="0.31496062992125984" footer="0.31496062992125984"/>
  <pageSetup paperSize="9" scale="67" firstPageNumber="38"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55"/>
  <sheetViews>
    <sheetView showGridLines="0" view="pageBreakPreview"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3.5703125" style="157" customWidth="1"/>
    <col min="9" max="9" width="13.28515625" style="157" bestFit="1" customWidth="1"/>
    <col min="10" max="11" width="9.140625" style="157"/>
    <col min="12" max="12" width="13.28515625" style="157" customWidth="1"/>
    <col min="13" max="16384" width="9.140625" style="157"/>
  </cols>
  <sheetData>
    <row r="1" spans="1:8" ht="44.25" customHeight="1" x14ac:dyDescent="0.35">
      <c r="A1" s="587" t="s">
        <v>424</v>
      </c>
      <c r="B1" s="497"/>
      <c r="C1" s="497"/>
      <c r="D1" s="497"/>
      <c r="E1" s="497"/>
      <c r="F1" s="510" t="s">
        <v>167</v>
      </c>
      <c r="G1" s="510"/>
    </row>
    <row r="3" spans="1:8" x14ac:dyDescent="0.2">
      <c r="A3" s="205" t="s">
        <v>1</v>
      </c>
      <c r="B3" s="205" t="s">
        <v>168</v>
      </c>
    </row>
    <row r="4" spans="1:8" x14ac:dyDescent="0.2">
      <c r="B4" s="205" t="s">
        <v>80</v>
      </c>
    </row>
    <row r="5" spans="1:8" s="2" customFormat="1" ht="13.5" thickBot="1" x14ac:dyDescent="0.25">
      <c r="A5" s="18"/>
      <c r="B5" s="18"/>
      <c r="D5" s="4"/>
      <c r="E5" s="4"/>
      <c r="F5" s="4"/>
      <c r="G5" s="2" t="s">
        <v>6</v>
      </c>
    </row>
    <row r="6" spans="1:8" s="2" customFormat="1" ht="39.75" thickTop="1" thickBot="1" x14ac:dyDescent="0.25">
      <c r="A6" s="39" t="s">
        <v>2</v>
      </c>
      <c r="B6" s="40" t="s">
        <v>3</v>
      </c>
      <c r="C6" s="41" t="s">
        <v>4</v>
      </c>
      <c r="D6" s="42" t="s">
        <v>289</v>
      </c>
      <c r="E6" s="42" t="s">
        <v>290</v>
      </c>
      <c r="F6" s="42" t="s">
        <v>291</v>
      </c>
      <c r="G6" s="43" t="s">
        <v>5</v>
      </c>
    </row>
    <row r="7" spans="1:8" s="5" customFormat="1" ht="12.75" thickTop="1" thickBot="1" x14ac:dyDescent="0.25">
      <c r="A7" s="44">
        <v>1</v>
      </c>
      <c r="B7" s="45">
        <v>2</v>
      </c>
      <c r="C7" s="45">
        <v>3</v>
      </c>
      <c r="D7" s="46">
        <v>4</v>
      </c>
      <c r="E7" s="46">
        <v>5</v>
      </c>
      <c r="F7" s="46">
        <v>6</v>
      </c>
      <c r="G7" s="47" t="s">
        <v>12</v>
      </c>
    </row>
    <row r="8" spans="1:8" ht="15" thickTop="1" x14ac:dyDescent="0.2">
      <c r="A8" s="163">
        <v>2125</v>
      </c>
      <c r="B8" s="164">
        <v>52</v>
      </c>
      <c r="C8" s="8" t="s">
        <v>466</v>
      </c>
      <c r="D8" s="207"/>
      <c r="E8" s="207"/>
      <c r="F8" s="207">
        <f>SUM(F37)</f>
        <v>3900</v>
      </c>
      <c r="G8" s="475"/>
    </row>
    <row r="9" spans="1:8" x14ac:dyDescent="0.2">
      <c r="A9" s="163">
        <v>2141</v>
      </c>
      <c r="B9" s="164">
        <v>51</v>
      </c>
      <c r="C9" s="8" t="s">
        <v>8</v>
      </c>
      <c r="D9" s="207">
        <v>0</v>
      </c>
      <c r="E9" s="207">
        <v>0</v>
      </c>
      <c r="F9" s="207">
        <f>SUM(F51)</f>
        <v>250</v>
      </c>
      <c r="G9" s="475"/>
    </row>
    <row r="10" spans="1:8" x14ac:dyDescent="0.2">
      <c r="A10" s="163">
        <v>2141</v>
      </c>
      <c r="B10" s="164">
        <v>52</v>
      </c>
      <c r="C10" s="8" t="s">
        <v>466</v>
      </c>
      <c r="D10" s="207">
        <v>300</v>
      </c>
      <c r="E10" s="207">
        <v>420</v>
      </c>
      <c r="F10" s="207">
        <f>SUM(F59)</f>
        <v>400</v>
      </c>
      <c r="G10" s="475">
        <f>F10/D10*100</f>
        <v>133.33333333333331</v>
      </c>
      <c r="H10" s="356"/>
    </row>
    <row r="11" spans="1:8" ht="28.5" x14ac:dyDescent="0.2">
      <c r="A11" s="163">
        <v>2141</v>
      </c>
      <c r="B11" s="164">
        <v>53</v>
      </c>
      <c r="C11" s="161" t="s">
        <v>10</v>
      </c>
      <c r="D11" s="207"/>
      <c r="E11" s="207">
        <v>100</v>
      </c>
      <c r="F11" s="207">
        <v>0</v>
      </c>
      <c r="G11" s="475"/>
    </row>
    <row r="12" spans="1:8" x14ac:dyDescent="0.2">
      <c r="A12" s="163">
        <v>3299</v>
      </c>
      <c r="B12" s="164">
        <v>52</v>
      </c>
      <c r="C12" s="8" t="s">
        <v>466</v>
      </c>
      <c r="D12" s="207">
        <v>1500</v>
      </c>
      <c r="E12" s="207">
        <v>1500</v>
      </c>
      <c r="F12" s="207">
        <f>SUM(F67)</f>
        <v>1500</v>
      </c>
      <c r="G12" s="475">
        <f>F12/D12*100</f>
        <v>100</v>
      </c>
    </row>
    <row r="13" spans="1:8" x14ac:dyDescent="0.2">
      <c r="A13" s="163">
        <v>3349</v>
      </c>
      <c r="B13" s="164">
        <v>52</v>
      </c>
      <c r="C13" s="8" t="s">
        <v>466</v>
      </c>
      <c r="D13" s="207">
        <v>450</v>
      </c>
      <c r="E13" s="207">
        <v>450</v>
      </c>
      <c r="F13" s="207">
        <f>SUM(F73)</f>
        <v>670</v>
      </c>
      <c r="G13" s="475">
        <f>F13/D13*100</f>
        <v>148.88888888888889</v>
      </c>
    </row>
    <row r="14" spans="1:8" x14ac:dyDescent="0.2">
      <c r="A14" s="163">
        <v>3399</v>
      </c>
      <c r="B14" s="164">
        <v>52</v>
      </c>
      <c r="C14" s="8" t="s">
        <v>466</v>
      </c>
      <c r="D14" s="207"/>
      <c r="E14" s="207">
        <v>25</v>
      </c>
      <c r="F14" s="207"/>
      <c r="G14" s="475"/>
    </row>
    <row r="15" spans="1:8" x14ac:dyDescent="0.2">
      <c r="A15" s="163">
        <v>3635</v>
      </c>
      <c r="B15" s="164">
        <v>51</v>
      </c>
      <c r="C15" s="8" t="s">
        <v>8</v>
      </c>
      <c r="D15" s="207">
        <v>4185</v>
      </c>
      <c r="E15" s="207">
        <v>4185</v>
      </c>
      <c r="F15" s="207">
        <f>SUM(F82)</f>
        <v>3485</v>
      </c>
      <c r="G15" s="475">
        <f>F15/D15*100</f>
        <v>83.273596176821982</v>
      </c>
    </row>
    <row r="16" spans="1:8" x14ac:dyDescent="0.2">
      <c r="A16" s="163">
        <v>3636</v>
      </c>
      <c r="B16" s="164">
        <v>51</v>
      </c>
      <c r="C16" s="8" t="s">
        <v>8</v>
      </c>
      <c r="D16" s="207">
        <v>114</v>
      </c>
      <c r="E16" s="207">
        <v>214</v>
      </c>
      <c r="F16" s="207">
        <f>SUM(F130)</f>
        <v>137</v>
      </c>
      <c r="G16" s="475">
        <f>F16/D16*100</f>
        <v>120.17543859649122</v>
      </c>
    </row>
    <row r="17" spans="1:7" x14ac:dyDescent="0.2">
      <c r="A17" s="163">
        <v>3636</v>
      </c>
      <c r="B17" s="164">
        <v>52</v>
      </c>
      <c r="C17" s="8" t="s">
        <v>466</v>
      </c>
      <c r="D17" s="207">
        <v>1400</v>
      </c>
      <c r="E17" s="207">
        <v>900</v>
      </c>
      <c r="F17" s="207">
        <f>SUM(F163)</f>
        <v>750</v>
      </c>
      <c r="G17" s="475"/>
    </row>
    <row r="18" spans="1:7" ht="28.5" x14ac:dyDescent="0.2">
      <c r="A18" s="163">
        <v>3636</v>
      </c>
      <c r="B18" s="164">
        <v>53</v>
      </c>
      <c r="C18" s="161" t="s">
        <v>10</v>
      </c>
      <c r="D18" s="207"/>
      <c r="E18" s="207">
        <v>86</v>
      </c>
      <c r="F18" s="207">
        <v>0</v>
      </c>
      <c r="G18" s="475"/>
    </row>
    <row r="19" spans="1:7" x14ac:dyDescent="0.2">
      <c r="A19" s="163">
        <v>3636</v>
      </c>
      <c r="B19" s="164">
        <v>56</v>
      </c>
      <c r="C19" s="161" t="s">
        <v>858</v>
      </c>
      <c r="D19" s="207"/>
      <c r="E19" s="207">
        <v>500</v>
      </c>
      <c r="F19" s="207">
        <f>SUM(F182)</f>
        <v>6400</v>
      </c>
      <c r="G19" s="475"/>
    </row>
    <row r="20" spans="1:7" x14ac:dyDescent="0.2">
      <c r="A20" s="163">
        <v>3639</v>
      </c>
      <c r="B20" s="164">
        <v>51</v>
      </c>
      <c r="C20" s="8" t="s">
        <v>8</v>
      </c>
      <c r="D20" s="207">
        <v>3807</v>
      </c>
      <c r="E20" s="207">
        <v>3547</v>
      </c>
      <c r="F20" s="207">
        <f>SUM(F185)</f>
        <v>5565</v>
      </c>
      <c r="G20" s="475">
        <f>F20/D20*100</f>
        <v>146.17809298660362</v>
      </c>
    </row>
    <row r="21" spans="1:7" x14ac:dyDescent="0.2">
      <c r="A21" s="163">
        <v>3639</v>
      </c>
      <c r="B21" s="164">
        <v>51</v>
      </c>
      <c r="C21" s="8" t="s">
        <v>8</v>
      </c>
      <c r="D21" s="207">
        <v>220</v>
      </c>
      <c r="E21" s="207"/>
      <c r="F21" s="207"/>
      <c r="G21" s="475"/>
    </row>
    <row r="22" spans="1:7" x14ac:dyDescent="0.2">
      <c r="A22" s="163">
        <v>3639</v>
      </c>
      <c r="B22" s="164">
        <v>52</v>
      </c>
      <c r="C22" s="8" t="s">
        <v>466</v>
      </c>
      <c r="D22" s="207">
        <v>1520</v>
      </c>
      <c r="E22" s="207">
        <v>1520</v>
      </c>
      <c r="F22" s="207">
        <f>SUM(F304)</f>
        <v>1400</v>
      </c>
      <c r="G22" s="475">
        <f>F22/D22*100</f>
        <v>92.10526315789474</v>
      </c>
    </row>
    <row r="23" spans="1:7" ht="28.5" x14ac:dyDescent="0.2">
      <c r="A23" s="163">
        <v>3639</v>
      </c>
      <c r="B23" s="164">
        <v>53</v>
      </c>
      <c r="C23" s="161" t="s">
        <v>10</v>
      </c>
      <c r="D23" s="207">
        <v>17500</v>
      </c>
      <c r="E23" s="207">
        <v>17500</v>
      </c>
      <c r="F23" s="207">
        <f>SUM(F320)</f>
        <v>30500</v>
      </c>
      <c r="G23" s="475">
        <f>F23/D23*100</f>
        <v>174.28571428571428</v>
      </c>
    </row>
    <row r="24" spans="1:7" x14ac:dyDescent="0.2">
      <c r="A24" s="163">
        <v>3713</v>
      </c>
      <c r="B24" s="164">
        <v>51</v>
      </c>
      <c r="C24" s="8" t="s">
        <v>8</v>
      </c>
      <c r="D24" s="207">
        <v>1416</v>
      </c>
      <c r="E24" s="207">
        <v>666</v>
      </c>
      <c r="F24" s="207">
        <f>SUM(F333)</f>
        <v>643</v>
      </c>
      <c r="G24" s="475">
        <f>F24/D24*100</f>
        <v>45.409604519774014</v>
      </c>
    </row>
    <row r="25" spans="1:7" ht="15" thickBot="1" x14ac:dyDescent="0.25">
      <c r="A25" s="163">
        <v>3713</v>
      </c>
      <c r="B25" s="164">
        <v>61</v>
      </c>
      <c r="C25" s="8" t="s">
        <v>81</v>
      </c>
      <c r="D25" s="207">
        <v>2627</v>
      </c>
      <c r="E25" s="207">
        <v>2627</v>
      </c>
      <c r="F25" s="207">
        <f>SUM(F342)</f>
        <v>1627</v>
      </c>
      <c r="G25" s="475">
        <f>F25/D25*100</f>
        <v>61.933764750666157</v>
      </c>
    </row>
    <row r="26" spans="1:7" s="16" customFormat="1" ht="16.5" thickTop="1" thickBot="1" x14ac:dyDescent="0.3">
      <c r="A26" s="513" t="s">
        <v>9</v>
      </c>
      <c r="B26" s="514"/>
      <c r="C26" s="515"/>
      <c r="D26" s="48">
        <f>SUM(D8:D25)</f>
        <v>35039</v>
      </c>
      <c r="E26" s="48">
        <f>SUM(E8:E25)</f>
        <v>34240</v>
      </c>
      <c r="F26" s="48">
        <f>SUM(F8:F25)</f>
        <v>57227</v>
      </c>
      <c r="G26" s="49">
        <f>F26/D26*100</f>
        <v>163.3237249921516</v>
      </c>
    </row>
    <row r="27" spans="1:7" ht="15" thickTop="1" x14ac:dyDescent="0.2">
      <c r="A27" s="157"/>
      <c r="B27" s="157"/>
      <c r="D27" s="157"/>
      <c r="E27" s="157"/>
      <c r="F27" s="157"/>
    </row>
    <row r="28" spans="1:7" s="398" customFormat="1" ht="14.25" customHeight="1" thickBot="1" x14ac:dyDescent="0.3">
      <c r="A28" s="62" t="s">
        <v>852</v>
      </c>
      <c r="B28" s="62"/>
      <c r="C28" s="62"/>
      <c r="D28" s="389"/>
      <c r="E28" s="389"/>
      <c r="F28" s="389"/>
      <c r="G28" s="157" t="s">
        <v>6</v>
      </c>
    </row>
    <row r="29" spans="1:7" s="388" customFormat="1" ht="41.25" customHeight="1" thickTop="1" thickBot="1" x14ac:dyDescent="0.3">
      <c r="A29" s="418"/>
      <c r="B29" s="419"/>
      <c r="C29" s="420"/>
      <c r="D29" s="42" t="s">
        <v>289</v>
      </c>
      <c r="E29" s="42" t="s">
        <v>290</v>
      </c>
      <c r="F29" s="42" t="s">
        <v>291</v>
      </c>
      <c r="G29" s="43" t="s">
        <v>5</v>
      </c>
    </row>
    <row r="30" spans="1:7" s="388" customFormat="1" ht="12" customHeight="1" thickTop="1" thickBot="1" x14ac:dyDescent="0.3">
      <c r="A30" s="517">
        <v>1</v>
      </c>
      <c r="B30" s="518"/>
      <c r="C30" s="519"/>
      <c r="D30" s="390">
        <v>2</v>
      </c>
      <c r="E30" s="390">
        <v>3</v>
      </c>
      <c r="F30" s="390">
        <v>4</v>
      </c>
      <c r="G30" s="391" t="s">
        <v>855</v>
      </c>
    </row>
    <row r="31" spans="1:7" s="388" customFormat="1" ht="17.100000000000001" customHeight="1" thickTop="1" x14ac:dyDescent="0.25">
      <c r="A31" s="438" t="s">
        <v>853</v>
      </c>
      <c r="B31" s="385"/>
      <c r="C31" s="396"/>
      <c r="D31" s="397">
        <f>SUM(D9,D15,D16,D20,D24,D25)</f>
        <v>12149</v>
      </c>
      <c r="E31" s="397">
        <f t="shared" ref="E31" si="0">SUM(E9,E15,E16,E20,E24,E25)</f>
        <v>11239</v>
      </c>
      <c r="F31" s="397">
        <f>SUM(F9,F15,F16,F20,F24,F25)</f>
        <v>11707</v>
      </c>
      <c r="G31" s="7">
        <f>F31/D31*100</f>
        <v>96.361840480698007</v>
      </c>
    </row>
    <row r="32" spans="1:7" s="388" customFormat="1" ht="17.100000000000001" customHeight="1" thickBot="1" x14ac:dyDescent="0.3">
      <c r="A32" s="439" t="s">
        <v>854</v>
      </c>
      <c r="B32" s="62"/>
      <c r="C32" s="394"/>
      <c r="D32" s="93">
        <f>SUM(D8,D10:D14,D17:D19,D21:D23)</f>
        <v>22890</v>
      </c>
      <c r="E32" s="93">
        <f t="shared" ref="E32" si="1">SUM(E8,E10:E14,E17:E19,E21:E23)</f>
        <v>23001</v>
      </c>
      <c r="F32" s="93">
        <f>SUM(F8,F10:F14,F17:F19,F21:F23)</f>
        <v>45520</v>
      </c>
      <c r="G32" s="160">
        <f>F32/D32*100</f>
        <v>198.86413280908695</v>
      </c>
    </row>
    <row r="33" spans="1:8" s="388" customFormat="1" ht="22.5" customHeight="1" thickTop="1" thickBot="1" x14ac:dyDescent="0.3">
      <c r="A33" s="418" t="s">
        <v>120</v>
      </c>
      <c r="B33" s="419"/>
      <c r="C33" s="420"/>
      <c r="D33" s="48">
        <f>SUM(D31:D32)</f>
        <v>35039</v>
      </c>
      <c r="E33" s="48">
        <f t="shared" ref="E33" si="2">SUM(E31:E32)</f>
        <v>34240</v>
      </c>
      <c r="F33" s="48">
        <f>SUM(F31:F32)</f>
        <v>57227</v>
      </c>
      <c r="G33" s="49">
        <f>F33/D33*100</f>
        <v>163.3237249921516</v>
      </c>
    </row>
    <row r="34" spans="1:8" ht="15" thickTop="1" x14ac:dyDescent="0.2">
      <c r="A34" s="531"/>
      <c r="B34" s="531"/>
      <c r="C34" s="531"/>
      <c r="D34" s="531"/>
      <c r="E34" s="531"/>
      <c r="F34" s="531"/>
      <c r="G34" s="531"/>
    </row>
    <row r="35" spans="1:8" x14ac:dyDescent="0.2">
      <c r="A35" s="375"/>
      <c r="B35" s="375"/>
      <c r="C35" s="375"/>
      <c r="D35" s="375"/>
      <c r="E35" s="375"/>
      <c r="F35" s="375"/>
      <c r="G35" s="375"/>
    </row>
    <row r="36" spans="1:8" ht="15" customHeight="1" x14ac:dyDescent="0.25">
      <c r="A36" s="166" t="s">
        <v>13</v>
      </c>
    </row>
    <row r="37" spans="1:8" ht="17.25" customHeight="1" thickBot="1" x14ac:dyDescent="0.3">
      <c r="A37" s="170" t="s">
        <v>603</v>
      </c>
      <c r="B37" s="171"/>
      <c r="C37" s="172"/>
      <c r="D37" s="173"/>
      <c r="E37" s="173"/>
      <c r="F37" s="507">
        <f>SUM(F38)</f>
        <v>3900</v>
      </c>
      <c r="G37" s="507"/>
      <c r="H37" s="50"/>
    </row>
    <row r="38" spans="1:8" ht="15.75" thickTop="1" x14ac:dyDescent="0.25">
      <c r="A38" s="165" t="s">
        <v>604</v>
      </c>
      <c r="F38" s="498">
        <f>SUM(F39,F45)</f>
        <v>3900</v>
      </c>
      <c r="G38" s="499"/>
    </row>
    <row r="39" spans="1:8" s="317" customFormat="1" ht="15" x14ac:dyDescent="0.25">
      <c r="A39" s="315" t="s">
        <v>605</v>
      </c>
      <c r="B39" s="316"/>
      <c r="D39" s="318"/>
      <c r="E39" s="318"/>
      <c r="F39" s="568">
        <v>2500</v>
      </c>
      <c r="G39" s="569"/>
    </row>
    <row r="40" spans="1:8" ht="14.25" customHeight="1" x14ac:dyDescent="0.2">
      <c r="A40" s="495" t="s">
        <v>606</v>
      </c>
      <c r="B40" s="495"/>
      <c r="C40" s="495"/>
      <c r="D40" s="495"/>
      <c r="E40" s="495"/>
      <c r="F40" s="495"/>
      <c r="G40" s="495"/>
    </row>
    <row r="41" spans="1:8" ht="14.25" customHeight="1" x14ac:dyDescent="0.2">
      <c r="A41" s="495"/>
      <c r="B41" s="495"/>
      <c r="C41" s="495"/>
      <c r="D41" s="495"/>
      <c r="E41" s="495"/>
      <c r="F41" s="495"/>
      <c r="G41" s="495"/>
    </row>
    <row r="42" spans="1:8" ht="15" customHeight="1" x14ac:dyDescent="0.2">
      <c r="A42" s="495"/>
      <c r="B42" s="495"/>
      <c r="C42" s="495"/>
      <c r="D42" s="495"/>
      <c r="E42" s="495"/>
      <c r="F42" s="495"/>
      <c r="G42" s="495"/>
    </row>
    <row r="43" spans="1:8" ht="15" customHeight="1" x14ac:dyDescent="0.2">
      <c r="A43" s="495"/>
      <c r="B43" s="495"/>
      <c r="C43" s="495"/>
      <c r="D43" s="495"/>
      <c r="E43" s="495"/>
      <c r="F43" s="495"/>
      <c r="G43" s="495"/>
    </row>
    <row r="44" spans="1:8" ht="15" x14ac:dyDescent="0.25">
      <c r="A44" s="313"/>
      <c r="B44" s="313"/>
      <c r="C44" s="313"/>
      <c r="D44" s="313"/>
      <c r="E44" s="313"/>
      <c r="F44" s="313"/>
      <c r="G44" s="313"/>
    </row>
    <row r="45" spans="1:8" s="317" customFormat="1" ht="15" x14ac:dyDescent="0.25">
      <c r="A45" s="315" t="s">
        <v>607</v>
      </c>
      <c r="B45" s="316"/>
      <c r="D45" s="318"/>
      <c r="E45" s="318"/>
      <c r="F45" s="568">
        <v>1400</v>
      </c>
      <c r="G45" s="569"/>
    </row>
    <row r="46" spans="1:8" ht="14.25" customHeight="1" x14ac:dyDescent="0.2">
      <c r="A46" s="495" t="s">
        <v>608</v>
      </c>
      <c r="B46" s="495"/>
      <c r="C46" s="495"/>
      <c r="D46" s="495"/>
      <c r="E46" s="495"/>
      <c r="F46" s="495"/>
      <c r="G46" s="495"/>
    </row>
    <row r="47" spans="1:8" ht="14.25" customHeight="1" x14ac:dyDescent="0.2">
      <c r="A47" s="495"/>
      <c r="B47" s="495"/>
      <c r="C47" s="495"/>
      <c r="D47" s="495"/>
      <c r="E47" s="495"/>
      <c r="F47" s="495"/>
      <c r="G47" s="495"/>
    </row>
    <row r="48" spans="1:8" ht="15" customHeight="1" x14ac:dyDescent="0.2">
      <c r="A48" s="495"/>
      <c r="B48" s="495"/>
      <c r="C48" s="495"/>
      <c r="D48" s="495"/>
      <c r="E48" s="495"/>
      <c r="F48" s="495"/>
      <c r="G48" s="495"/>
    </row>
    <row r="49" spans="1:8" ht="15" customHeight="1" x14ac:dyDescent="0.2">
      <c r="A49" s="495"/>
      <c r="B49" s="495"/>
      <c r="C49" s="495"/>
      <c r="D49" s="495"/>
      <c r="E49" s="495"/>
      <c r="F49" s="495"/>
      <c r="G49" s="495"/>
    </row>
    <row r="50" spans="1:8" ht="15" x14ac:dyDescent="0.25">
      <c r="A50" s="313"/>
      <c r="B50" s="313"/>
      <c r="C50" s="313"/>
      <c r="D50" s="313"/>
      <c r="E50" s="313"/>
      <c r="F50" s="313"/>
      <c r="G50" s="313"/>
    </row>
    <row r="51" spans="1:8" ht="17.25" customHeight="1" thickBot="1" x14ac:dyDescent="0.3">
      <c r="A51" s="170" t="s">
        <v>517</v>
      </c>
      <c r="B51" s="171"/>
      <c r="C51" s="172"/>
      <c r="D51" s="173"/>
      <c r="E51" s="173"/>
      <c r="F51" s="507">
        <f>SUM(F52)</f>
        <v>250</v>
      </c>
      <c r="G51" s="507"/>
      <c r="H51" s="50"/>
    </row>
    <row r="52" spans="1:8" ht="15.75" thickTop="1" x14ac:dyDescent="0.25">
      <c r="A52" s="165" t="s">
        <v>21</v>
      </c>
      <c r="F52" s="498">
        <v>250</v>
      </c>
      <c r="G52" s="499"/>
    </row>
    <row r="53" spans="1:8" ht="15" x14ac:dyDescent="0.25">
      <c r="A53" s="571" t="s">
        <v>518</v>
      </c>
      <c r="B53" s="496"/>
      <c r="C53" s="496"/>
      <c r="D53" s="496"/>
      <c r="E53" s="496"/>
      <c r="F53" s="496"/>
      <c r="G53" s="496"/>
    </row>
    <row r="54" spans="1:8" ht="15" customHeight="1" x14ac:dyDescent="0.2">
      <c r="A54" s="495" t="s">
        <v>519</v>
      </c>
      <c r="B54" s="551"/>
      <c r="C54" s="551"/>
      <c r="D54" s="551"/>
      <c r="E54" s="551"/>
      <c r="F54" s="551"/>
      <c r="G54" s="551"/>
    </row>
    <row r="55" spans="1:8" ht="15" customHeight="1" x14ac:dyDescent="0.2">
      <c r="A55" s="551"/>
      <c r="B55" s="551"/>
      <c r="C55" s="551"/>
      <c r="D55" s="551"/>
      <c r="E55" s="551"/>
      <c r="F55" s="551"/>
      <c r="G55" s="551"/>
    </row>
    <row r="56" spans="1:8" ht="15" customHeight="1" x14ac:dyDescent="0.2">
      <c r="A56" s="551"/>
      <c r="B56" s="551"/>
      <c r="C56" s="551"/>
      <c r="D56" s="551"/>
      <c r="E56" s="551"/>
      <c r="F56" s="551"/>
      <c r="G56" s="551"/>
    </row>
    <row r="57" spans="1:8" ht="27.75" customHeight="1" x14ac:dyDescent="0.2">
      <c r="A57" s="551"/>
      <c r="B57" s="551"/>
      <c r="C57" s="551"/>
      <c r="D57" s="551"/>
      <c r="E57" s="551"/>
      <c r="F57" s="551"/>
      <c r="G57" s="551"/>
    </row>
    <row r="58" spans="1:8" ht="15" customHeight="1" x14ac:dyDescent="0.25">
      <c r="A58" s="166"/>
    </row>
    <row r="59" spans="1:8" ht="17.25" customHeight="1" thickBot="1" x14ac:dyDescent="0.3">
      <c r="A59" s="170" t="s">
        <v>597</v>
      </c>
      <c r="B59" s="171"/>
      <c r="C59" s="172"/>
      <c r="D59" s="173"/>
      <c r="E59" s="173"/>
      <c r="F59" s="507">
        <f>SUM(F60)</f>
        <v>400</v>
      </c>
      <c r="G59" s="507"/>
      <c r="H59" s="50"/>
    </row>
    <row r="60" spans="1:8" ht="15.75" thickTop="1" x14ac:dyDescent="0.25">
      <c r="A60" s="165" t="s">
        <v>460</v>
      </c>
      <c r="F60" s="498">
        <v>400</v>
      </c>
      <c r="G60" s="499"/>
    </row>
    <row r="61" spans="1:8" ht="15" x14ac:dyDescent="0.25">
      <c r="A61" s="427" t="s">
        <v>916</v>
      </c>
      <c r="F61" s="415"/>
      <c r="G61" s="416"/>
    </row>
    <row r="62" spans="1:8" s="317" customFormat="1" ht="15" x14ac:dyDescent="0.25">
      <c r="A62" s="427" t="s">
        <v>917</v>
      </c>
      <c r="B62" s="316"/>
      <c r="D62" s="318"/>
      <c r="E62" s="318"/>
      <c r="F62" s="568">
        <v>300</v>
      </c>
      <c r="G62" s="569"/>
    </row>
    <row r="63" spans="1:8" s="317" customFormat="1" ht="15" x14ac:dyDescent="0.25">
      <c r="A63" s="427" t="s">
        <v>918</v>
      </c>
      <c r="B63" s="316"/>
      <c r="D63" s="318"/>
      <c r="E63" s="318"/>
      <c r="F63" s="568">
        <v>100</v>
      </c>
      <c r="G63" s="569"/>
    </row>
    <row r="64" spans="1:8" x14ac:dyDescent="0.2">
      <c r="A64" s="495" t="s">
        <v>598</v>
      </c>
      <c r="B64" s="551"/>
      <c r="C64" s="551"/>
      <c r="D64" s="551"/>
      <c r="E64" s="551"/>
      <c r="F64" s="551"/>
      <c r="G64" s="551"/>
    </row>
    <row r="65" spans="1:8" x14ac:dyDescent="0.2">
      <c r="A65" s="551"/>
      <c r="B65" s="551"/>
      <c r="C65" s="551"/>
      <c r="D65" s="551"/>
      <c r="E65" s="551"/>
      <c r="F65" s="551"/>
      <c r="G65" s="551"/>
    </row>
    <row r="66" spans="1:8" ht="15" x14ac:dyDescent="0.25">
      <c r="A66" s="165"/>
      <c r="F66" s="306"/>
      <c r="G66" s="307"/>
    </row>
    <row r="67" spans="1:8" ht="17.25" customHeight="1" thickBot="1" x14ac:dyDescent="0.3">
      <c r="A67" s="170" t="s">
        <v>609</v>
      </c>
      <c r="B67" s="171"/>
      <c r="C67" s="172"/>
      <c r="D67" s="173"/>
      <c r="E67" s="173"/>
      <c r="F67" s="507">
        <v>1500</v>
      </c>
      <c r="G67" s="507"/>
      <c r="H67" s="50"/>
    </row>
    <row r="68" spans="1:8" ht="15.75" thickTop="1" x14ac:dyDescent="0.25">
      <c r="A68" s="165" t="s">
        <v>460</v>
      </c>
      <c r="F68" s="498">
        <v>1500</v>
      </c>
      <c r="G68" s="499"/>
    </row>
    <row r="69" spans="1:8" ht="14.25" customHeight="1" x14ac:dyDescent="0.2">
      <c r="A69" s="495" t="s">
        <v>924</v>
      </c>
      <c r="B69" s="495"/>
      <c r="C69" s="495"/>
      <c r="D69" s="495"/>
      <c r="E69" s="495"/>
      <c r="F69" s="495"/>
      <c r="G69" s="495"/>
    </row>
    <row r="70" spans="1:8" ht="15" customHeight="1" x14ac:dyDescent="0.2">
      <c r="A70" s="495"/>
      <c r="B70" s="495"/>
      <c r="C70" s="495"/>
      <c r="D70" s="495"/>
      <c r="E70" s="495"/>
      <c r="F70" s="495"/>
      <c r="G70" s="495"/>
    </row>
    <row r="71" spans="1:8" ht="15" customHeight="1" x14ac:dyDescent="0.2">
      <c r="A71" s="496"/>
      <c r="B71" s="496"/>
      <c r="C71" s="496"/>
      <c r="D71" s="496"/>
      <c r="E71" s="496"/>
      <c r="F71" s="496"/>
      <c r="G71" s="496"/>
    </row>
    <row r="72" spans="1:8" ht="12.75" customHeight="1" x14ac:dyDescent="0.2">
      <c r="A72" s="413"/>
      <c r="B72" s="413"/>
      <c r="C72" s="413"/>
      <c r="D72" s="413"/>
      <c r="E72" s="413"/>
      <c r="F72" s="413"/>
      <c r="G72" s="413"/>
    </row>
    <row r="73" spans="1:8" ht="17.25" customHeight="1" thickBot="1" x14ac:dyDescent="0.3">
      <c r="A73" s="170" t="s">
        <v>599</v>
      </c>
      <c r="B73" s="171"/>
      <c r="C73" s="172"/>
      <c r="D73" s="173"/>
      <c r="E73" s="173"/>
      <c r="F73" s="507">
        <f>SUM(F74)</f>
        <v>670</v>
      </c>
      <c r="G73" s="507"/>
      <c r="H73" s="50"/>
    </row>
    <row r="74" spans="1:8" ht="15.75" thickTop="1" x14ac:dyDescent="0.25">
      <c r="A74" s="165" t="s">
        <v>466</v>
      </c>
      <c r="F74" s="498">
        <v>670</v>
      </c>
      <c r="G74" s="499"/>
    </row>
    <row r="75" spans="1:8" ht="15" x14ac:dyDescent="0.25">
      <c r="A75" s="427" t="s">
        <v>919</v>
      </c>
      <c r="F75" s="415"/>
      <c r="G75" s="416"/>
    </row>
    <row r="76" spans="1:8" ht="15" x14ac:dyDescent="0.25">
      <c r="A76" s="427" t="s">
        <v>920</v>
      </c>
      <c r="F76" s="568">
        <v>100</v>
      </c>
      <c r="G76" s="569"/>
    </row>
    <row r="77" spans="1:8" ht="15" x14ac:dyDescent="0.25">
      <c r="A77" s="427" t="s">
        <v>921</v>
      </c>
      <c r="F77" s="568">
        <v>570</v>
      </c>
      <c r="G77" s="569"/>
    </row>
    <row r="78" spans="1:8" ht="14.25" customHeight="1" x14ac:dyDescent="0.2">
      <c r="A78" s="495" t="s">
        <v>600</v>
      </c>
      <c r="B78" s="495"/>
      <c r="C78" s="495"/>
      <c r="D78" s="495"/>
      <c r="E78" s="495"/>
      <c r="F78" s="495"/>
      <c r="G78" s="495"/>
    </row>
    <row r="79" spans="1:8" ht="14.25" customHeight="1" x14ac:dyDescent="0.2">
      <c r="A79" s="495"/>
      <c r="B79" s="495"/>
      <c r="C79" s="495"/>
      <c r="D79" s="495"/>
      <c r="E79" s="495"/>
      <c r="F79" s="495"/>
      <c r="G79" s="495"/>
    </row>
    <row r="80" spans="1:8" ht="15" customHeight="1" x14ac:dyDescent="0.2">
      <c r="A80" s="495"/>
      <c r="B80" s="495"/>
      <c r="C80" s="495"/>
      <c r="D80" s="495"/>
      <c r="E80" s="495"/>
      <c r="F80" s="495"/>
      <c r="G80" s="495"/>
    </row>
    <row r="81" spans="1:8" ht="12.75" customHeight="1" x14ac:dyDescent="0.25">
      <c r="A81" s="165"/>
      <c r="F81" s="306"/>
      <c r="G81" s="307"/>
    </row>
    <row r="82" spans="1:8" ht="17.25" customHeight="1" thickBot="1" x14ac:dyDescent="0.3">
      <c r="A82" s="170" t="s">
        <v>169</v>
      </c>
      <c r="B82" s="171"/>
      <c r="C82" s="172"/>
      <c r="D82" s="173"/>
      <c r="E82" s="173"/>
      <c r="F82" s="507">
        <f>SUM(F83,F94,F125)</f>
        <v>3485</v>
      </c>
      <c r="G82" s="507"/>
      <c r="H82" s="50"/>
    </row>
    <row r="83" spans="1:8" ht="15.75" thickTop="1" x14ac:dyDescent="0.25">
      <c r="A83" s="210" t="s">
        <v>149</v>
      </c>
      <c r="B83" s="203"/>
      <c r="C83" s="203"/>
      <c r="D83" s="203"/>
      <c r="E83" s="203"/>
      <c r="F83" s="498">
        <f>SUM(F87:G92)</f>
        <v>565</v>
      </c>
      <c r="G83" s="499"/>
    </row>
    <row r="84" spans="1:8" ht="15" customHeight="1" x14ac:dyDescent="0.2">
      <c r="A84" s="566" t="s">
        <v>437</v>
      </c>
      <c r="B84" s="567"/>
      <c r="C84" s="567"/>
      <c r="D84" s="567"/>
      <c r="E84" s="567"/>
      <c r="F84" s="567"/>
      <c r="G84" s="567"/>
    </row>
    <row r="85" spans="1:8" ht="15" customHeight="1" x14ac:dyDescent="0.2">
      <c r="A85" s="567"/>
      <c r="B85" s="567"/>
      <c r="C85" s="567"/>
      <c r="D85" s="567"/>
      <c r="E85" s="567"/>
      <c r="F85" s="567"/>
      <c r="G85" s="567"/>
    </row>
    <row r="86" spans="1:8" ht="15" customHeight="1" x14ac:dyDescent="0.2">
      <c r="A86" s="567"/>
      <c r="B86" s="567"/>
      <c r="C86" s="567"/>
      <c r="D86" s="567"/>
      <c r="E86" s="567"/>
      <c r="F86" s="567"/>
      <c r="G86" s="567"/>
    </row>
    <row r="87" spans="1:8" ht="15" customHeight="1" x14ac:dyDescent="0.25">
      <c r="A87" s="586" t="s">
        <v>438</v>
      </c>
      <c r="B87" s="586"/>
      <c r="C87" s="586"/>
      <c r="D87" s="586"/>
      <c r="E87" s="586"/>
      <c r="F87" s="525">
        <v>10</v>
      </c>
      <c r="G87" s="526"/>
    </row>
    <row r="88" spans="1:8" ht="15" customHeight="1" x14ac:dyDescent="0.25">
      <c r="A88" s="586" t="s">
        <v>439</v>
      </c>
      <c r="B88" s="586"/>
      <c r="C88" s="586"/>
      <c r="D88" s="586"/>
      <c r="E88" s="586"/>
      <c r="F88" s="525">
        <v>200</v>
      </c>
      <c r="G88" s="526"/>
    </row>
    <row r="89" spans="1:8" ht="15" customHeight="1" x14ac:dyDescent="0.25">
      <c r="A89" s="586" t="s">
        <v>440</v>
      </c>
      <c r="B89" s="586"/>
      <c r="C89" s="586"/>
      <c r="D89" s="586"/>
      <c r="E89" s="586"/>
      <c r="F89" s="525">
        <v>15</v>
      </c>
      <c r="G89" s="526"/>
    </row>
    <row r="90" spans="1:8" ht="15" customHeight="1" x14ac:dyDescent="0.25">
      <c r="A90" s="586" t="s">
        <v>441</v>
      </c>
      <c r="B90" s="586"/>
      <c r="C90" s="586"/>
      <c r="D90" s="586"/>
      <c r="E90" s="586"/>
      <c r="F90" s="525">
        <v>140</v>
      </c>
      <c r="G90" s="526"/>
    </row>
    <row r="91" spans="1:8" x14ac:dyDescent="0.2">
      <c r="A91" s="528" t="s">
        <v>442</v>
      </c>
      <c r="B91" s="528"/>
      <c r="C91" s="528"/>
      <c r="D91" s="528"/>
      <c r="E91" s="497"/>
      <c r="F91" s="157"/>
    </row>
    <row r="92" spans="1:8" ht="15" x14ac:dyDescent="0.25">
      <c r="A92" s="497"/>
      <c r="B92" s="497"/>
      <c r="C92" s="497"/>
      <c r="D92" s="497"/>
      <c r="E92" s="497"/>
      <c r="F92" s="525">
        <v>200</v>
      </c>
      <c r="G92" s="526"/>
    </row>
    <row r="93" spans="1:8" ht="15" x14ac:dyDescent="0.25">
      <c r="A93" s="281"/>
      <c r="B93" s="281"/>
      <c r="C93" s="281"/>
      <c r="D93" s="281"/>
      <c r="F93" s="284"/>
      <c r="G93" s="285"/>
    </row>
    <row r="94" spans="1:8" ht="15" x14ac:dyDescent="0.25">
      <c r="A94" s="165" t="s">
        <v>21</v>
      </c>
      <c r="F94" s="498">
        <f>SUM(F95,F108,F116,F122)</f>
        <v>2700</v>
      </c>
      <c r="G94" s="499"/>
    </row>
    <row r="95" spans="1:8" ht="15" x14ac:dyDescent="0.25">
      <c r="A95" s="165" t="s">
        <v>425</v>
      </c>
      <c r="F95" s="568">
        <f>SUM(F102:G106)</f>
        <v>1900</v>
      </c>
      <c r="G95" s="569"/>
    </row>
    <row r="96" spans="1:8" x14ac:dyDescent="0.2">
      <c r="A96" s="495" t="s">
        <v>426</v>
      </c>
      <c r="B96" s="496"/>
      <c r="C96" s="496"/>
      <c r="D96" s="496"/>
      <c r="E96" s="496"/>
      <c r="F96" s="496"/>
      <c r="G96" s="496"/>
    </row>
    <row r="97" spans="1:7" x14ac:dyDescent="0.2">
      <c r="A97" s="496"/>
      <c r="B97" s="496"/>
      <c r="C97" s="496"/>
      <c r="D97" s="496"/>
      <c r="E97" s="496"/>
      <c r="F97" s="496"/>
      <c r="G97" s="496"/>
    </row>
    <row r="98" spans="1:7" x14ac:dyDescent="0.2">
      <c r="A98" s="496"/>
      <c r="B98" s="496"/>
      <c r="C98" s="496"/>
      <c r="D98" s="496"/>
      <c r="E98" s="496"/>
      <c r="F98" s="496"/>
      <c r="G98" s="496"/>
    </row>
    <row r="99" spans="1:7" x14ac:dyDescent="0.2">
      <c r="A99" s="496"/>
      <c r="B99" s="496"/>
      <c r="C99" s="496"/>
      <c r="D99" s="496"/>
      <c r="E99" s="496"/>
      <c r="F99" s="496"/>
      <c r="G99" s="496"/>
    </row>
    <row r="100" spans="1:7" ht="15" x14ac:dyDescent="0.25">
      <c r="A100" s="528" t="s">
        <v>427</v>
      </c>
      <c r="B100" s="497"/>
      <c r="C100" s="497"/>
      <c r="D100" s="497"/>
      <c r="E100" s="497"/>
      <c r="F100" s="278"/>
      <c r="G100" s="279"/>
    </row>
    <row r="101" spans="1:7" ht="15" x14ac:dyDescent="0.25">
      <c r="A101" s="497"/>
      <c r="B101" s="497"/>
      <c r="C101" s="497"/>
      <c r="D101" s="497"/>
      <c r="E101" s="497"/>
      <c r="F101" s="278"/>
      <c r="G101" s="279"/>
    </row>
    <row r="102" spans="1:7" ht="12" customHeight="1" x14ac:dyDescent="0.25">
      <c r="A102" s="497"/>
      <c r="B102" s="497"/>
      <c r="C102" s="497"/>
      <c r="D102" s="497"/>
      <c r="E102" s="497"/>
      <c r="F102" s="525">
        <v>600</v>
      </c>
      <c r="G102" s="526"/>
    </row>
    <row r="103" spans="1:7" ht="15" customHeight="1" x14ac:dyDescent="0.25">
      <c r="A103" s="528" t="s">
        <v>428</v>
      </c>
      <c r="B103" s="528"/>
      <c r="C103" s="528"/>
      <c r="D103" s="528"/>
      <c r="E103" s="528"/>
      <c r="F103" s="525">
        <v>400</v>
      </c>
      <c r="G103" s="526"/>
    </row>
    <row r="104" spans="1:7" ht="15" x14ac:dyDescent="0.25">
      <c r="A104" s="528" t="s">
        <v>429</v>
      </c>
      <c r="B104" s="528"/>
      <c r="C104" s="528"/>
      <c r="D104" s="528"/>
      <c r="E104" s="528"/>
      <c r="F104" s="525">
        <v>600</v>
      </c>
      <c r="G104" s="526"/>
    </row>
    <row r="105" spans="1:7" x14ac:dyDescent="0.2">
      <c r="A105" s="528" t="s">
        <v>430</v>
      </c>
      <c r="B105" s="528"/>
      <c r="C105" s="528"/>
      <c r="D105" s="528"/>
      <c r="E105" s="528"/>
      <c r="F105" s="157"/>
    </row>
    <row r="106" spans="1:7" ht="15" x14ac:dyDescent="0.25">
      <c r="A106" s="497"/>
      <c r="B106" s="497"/>
      <c r="C106" s="497"/>
      <c r="D106" s="497"/>
      <c r="E106" s="497"/>
      <c r="F106" s="525">
        <v>300</v>
      </c>
      <c r="G106" s="526"/>
    </row>
    <row r="107" spans="1:7" ht="15" x14ac:dyDescent="0.25">
      <c r="A107" s="283"/>
      <c r="B107" s="280"/>
      <c r="C107" s="280"/>
      <c r="D107" s="280"/>
      <c r="E107" s="280"/>
      <c r="F107" s="278"/>
      <c r="G107" s="279"/>
    </row>
    <row r="108" spans="1:7" ht="15" customHeight="1" x14ac:dyDescent="0.25">
      <c r="A108" s="572" t="s">
        <v>431</v>
      </c>
      <c r="B108" s="572"/>
      <c r="C108" s="572"/>
      <c r="D108" s="572"/>
      <c r="E108" s="572"/>
      <c r="F108" s="568">
        <f>SUM(F112:G114)</f>
        <v>150</v>
      </c>
      <c r="G108" s="569"/>
    </row>
    <row r="109" spans="1:7" x14ac:dyDescent="0.2">
      <c r="A109" s="495" t="s">
        <v>432</v>
      </c>
      <c r="B109" s="496"/>
      <c r="C109" s="496"/>
      <c r="D109" s="496"/>
      <c r="E109" s="496"/>
      <c r="F109" s="496"/>
      <c r="G109" s="496"/>
    </row>
    <row r="110" spans="1:7" x14ac:dyDescent="0.2">
      <c r="A110" s="496"/>
      <c r="B110" s="496"/>
      <c r="C110" s="496"/>
      <c r="D110" s="496"/>
      <c r="E110" s="496"/>
      <c r="F110" s="496"/>
      <c r="G110" s="496"/>
    </row>
    <row r="111" spans="1:7" x14ac:dyDescent="0.2">
      <c r="A111" s="496"/>
      <c r="B111" s="496"/>
      <c r="C111" s="496"/>
      <c r="D111" s="496"/>
      <c r="E111" s="496"/>
      <c r="F111" s="496"/>
      <c r="G111" s="496"/>
    </row>
    <row r="112" spans="1:7" ht="15" customHeight="1" x14ac:dyDescent="0.25">
      <c r="A112" s="528" t="s">
        <v>433</v>
      </c>
      <c r="B112" s="528"/>
      <c r="C112" s="528"/>
      <c r="D112" s="528"/>
      <c r="E112" s="528"/>
      <c r="F112" s="525">
        <v>50</v>
      </c>
      <c r="G112" s="526"/>
    </row>
    <row r="113" spans="1:7" ht="15" customHeight="1" x14ac:dyDescent="0.25">
      <c r="A113" s="528" t="s">
        <v>434</v>
      </c>
      <c r="B113" s="528"/>
      <c r="C113" s="528"/>
      <c r="D113" s="528"/>
      <c r="E113" s="528"/>
      <c r="F113" s="525">
        <v>50</v>
      </c>
      <c r="G113" s="526"/>
    </row>
    <row r="114" spans="1:7" ht="15" customHeight="1" x14ac:dyDescent="0.25">
      <c r="A114" s="528" t="s">
        <v>871</v>
      </c>
      <c r="B114" s="528"/>
      <c r="C114" s="528"/>
      <c r="D114" s="528"/>
      <c r="E114" s="528"/>
      <c r="F114" s="525">
        <v>50</v>
      </c>
      <c r="G114" s="526"/>
    </row>
    <row r="115" spans="1:7" ht="12.75" customHeight="1" x14ac:dyDescent="0.25">
      <c r="A115" s="283"/>
      <c r="B115" s="280"/>
      <c r="C115" s="280"/>
      <c r="D115" s="280"/>
      <c r="E115" s="280"/>
      <c r="F115" s="278"/>
      <c r="G115" s="279"/>
    </row>
    <row r="116" spans="1:7" ht="15" customHeight="1" x14ac:dyDescent="0.25">
      <c r="A116" s="572" t="s">
        <v>435</v>
      </c>
      <c r="B116" s="572"/>
      <c r="C116" s="572"/>
      <c r="D116" s="572"/>
      <c r="E116" s="572"/>
      <c r="F116" s="568">
        <f>SUM(F119:G120)</f>
        <v>600</v>
      </c>
      <c r="G116" s="569"/>
    </row>
    <row r="117" spans="1:7" ht="14.25" customHeight="1" x14ac:dyDescent="0.2">
      <c r="A117" s="566" t="s">
        <v>872</v>
      </c>
      <c r="B117" s="567"/>
      <c r="C117" s="567"/>
      <c r="D117" s="567"/>
      <c r="E117" s="567"/>
      <c r="F117" s="290"/>
      <c r="G117" s="290"/>
    </row>
    <row r="118" spans="1:7" x14ac:dyDescent="0.2">
      <c r="A118" s="567"/>
      <c r="B118" s="567"/>
      <c r="C118" s="567"/>
      <c r="D118" s="567"/>
      <c r="E118" s="567"/>
      <c r="F118" s="290"/>
      <c r="G118" s="290"/>
    </row>
    <row r="119" spans="1:7" ht="15" x14ac:dyDescent="0.25">
      <c r="A119" s="567"/>
      <c r="B119" s="567"/>
      <c r="C119" s="567"/>
      <c r="D119" s="567"/>
      <c r="E119" s="567"/>
      <c r="F119" s="525">
        <v>590</v>
      </c>
      <c r="G119" s="526"/>
    </row>
    <row r="120" spans="1:7" ht="15" customHeight="1" x14ac:dyDescent="0.25">
      <c r="A120" s="524" t="s">
        <v>436</v>
      </c>
      <c r="B120" s="524"/>
      <c r="C120" s="524"/>
      <c r="D120" s="524"/>
      <c r="E120" s="524"/>
      <c r="F120" s="525">
        <v>10</v>
      </c>
      <c r="G120" s="526"/>
    </row>
    <row r="121" spans="1:7" ht="12" customHeight="1" x14ac:dyDescent="0.2">
      <c r="A121" s="157"/>
      <c r="B121" s="157"/>
      <c r="D121" s="157"/>
      <c r="E121" s="157"/>
      <c r="F121" s="157"/>
    </row>
    <row r="122" spans="1:7" ht="14.25" customHeight="1" x14ac:dyDescent="0.25">
      <c r="A122" s="528" t="s">
        <v>988</v>
      </c>
      <c r="B122" s="528"/>
      <c r="C122" s="528"/>
      <c r="D122" s="528"/>
      <c r="E122" s="469"/>
      <c r="F122" s="568">
        <v>50</v>
      </c>
      <c r="G122" s="569"/>
    </row>
    <row r="123" spans="1:7" ht="14.25" customHeight="1" x14ac:dyDescent="0.25">
      <c r="A123" s="528"/>
      <c r="B123" s="528"/>
      <c r="C123" s="528"/>
      <c r="D123" s="528"/>
      <c r="E123" s="469"/>
      <c r="F123" s="469"/>
      <c r="G123" s="469"/>
    </row>
    <row r="124" spans="1:7" ht="11.25" customHeight="1" x14ac:dyDescent="0.25">
      <c r="A124" s="230"/>
      <c r="B124" s="230"/>
      <c r="C124" s="230"/>
      <c r="D124" s="230"/>
      <c r="E124" s="230"/>
      <c r="F124" s="230"/>
      <c r="G124" s="230"/>
    </row>
    <row r="125" spans="1:7" ht="15" x14ac:dyDescent="0.25">
      <c r="A125" s="165" t="s">
        <v>74</v>
      </c>
      <c r="F125" s="498">
        <v>220</v>
      </c>
      <c r="G125" s="499"/>
    </row>
    <row r="126" spans="1:7" x14ac:dyDescent="0.2">
      <c r="A126" s="528" t="s">
        <v>443</v>
      </c>
      <c r="B126" s="497"/>
      <c r="C126" s="497"/>
      <c r="D126" s="497"/>
      <c r="E126" s="497"/>
      <c r="F126" s="497"/>
      <c r="G126" s="497"/>
    </row>
    <row r="127" spans="1:7" x14ac:dyDescent="0.2">
      <c r="A127" s="497"/>
      <c r="B127" s="497"/>
      <c r="C127" s="497"/>
      <c r="D127" s="497"/>
      <c r="E127" s="497"/>
      <c r="F127" s="497"/>
      <c r="G127" s="497"/>
    </row>
    <row r="128" spans="1:7" x14ac:dyDescent="0.2">
      <c r="A128" s="497"/>
      <c r="B128" s="497"/>
      <c r="C128" s="497"/>
      <c r="D128" s="497"/>
      <c r="E128" s="497"/>
      <c r="F128" s="497"/>
      <c r="G128" s="497"/>
    </row>
    <row r="129" spans="1:8" ht="9.75" customHeight="1" x14ac:dyDescent="0.25">
      <c r="A129" s="165"/>
      <c r="F129" s="201"/>
      <c r="G129" s="202"/>
    </row>
    <row r="130" spans="1:8" ht="17.25" customHeight="1" thickBot="1" x14ac:dyDescent="0.3">
      <c r="A130" s="170" t="s">
        <v>170</v>
      </c>
      <c r="B130" s="171"/>
      <c r="C130" s="172"/>
      <c r="D130" s="173"/>
      <c r="E130" s="173"/>
      <c r="F130" s="507">
        <f>SUM(F131)</f>
        <v>137</v>
      </c>
      <c r="G130" s="507"/>
      <c r="H130" s="50"/>
    </row>
    <row r="131" spans="1:8" ht="15.75" thickTop="1" x14ac:dyDescent="0.25">
      <c r="A131" s="165" t="s">
        <v>46</v>
      </c>
      <c r="F131" s="498">
        <f>SUM(F132,F135,F139,F144,F149,F154,F158)</f>
        <v>137</v>
      </c>
      <c r="G131" s="499"/>
    </row>
    <row r="132" spans="1:8" ht="14.25" customHeight="1" x14ac:dyDescent="0.25">
      <c r="A132" s="589" t="s">
        <v>444</v>
      </c>
      <c r="B132" s="580"/>
      <c r="C132" s="580"/>
      <c r="D132" s="580"/>
      <c r="E132" s="580"/>
      <c r="F132" s="568">
        <v>8</v>
      </c>
      <c r="G132" s="569"/>
    </row>
    <row r="133" spans="1:8" ht="14.25" customHeight="1" x14ac:dyDescent="0.2">
      <c r="A133" s="586" t="s">
        <v>445</v>
      </c>
      <c r="B133" s="586"/>
      <c r="C133" s="586"/>
      <c r="D133" s="586"/>
      <c r="E133" s="586"/>
      <c r="F133" s="586"/>
      <c r="G133" s="586"/>
    </row>
    <row r="134" spans="1:8" ht="14.25" customHeight="1" x14ac:dyDescent="0.2">
      <c r="A134" s="282"/>
      <c r="B134" s="282"/>
      <c r="C134" s="282"/>
      <c r="D134" s="282"/>
      <c r="E134" s="282"/>
      <c r="F134" s="282"/>
      <c r="G134" s="282"/>
    </row>
    <row r="135" spans="1:8" ht="14.25" customHeight="1" x14ac:dyDescent="0.25">
      <c r="A135" s="581" t="s">
        <v>873</v>
      </c>
      <c r="B135" s="581"/>
      <c r="C135" s="581"/>
      <c r="D135" s="581"/>
      <c r="E135" s="581"/>
      <c r="F135" s="568">
        <v>8</v>
      </c>
      <c r="G135" s="569"/>
    </row>
    <row r="136" spans="1:8" ht="14.25" customHeight="1" x14ac:dyDescent="0.2">
      <c r="A136" s="566" t="s">
        <v>446</v>
      </c>
      <c r="B136" s="566"/>
      <c r="C136" s="566"/>
      <c r="D136" s="566"/>
      <c r="E136" s="566"/>
      <c r="F136" s="566"/>
      <c r="G136" s="566"/>
    </row>
    <row r="137" spans="1:8" ht="14.25" customHeight="1" x14ac:dyDescent="0.2">
      <c r="A137" s="567"/>
      <c r="B137" s="567"/>
      <c r="C137" s="567"/>
      <c r="D137" s="567"/>
      <c r="E137" s="567"/>
      <c r="F137" s="567"/>
      <c r="G137" s="567"/>
    </row>
    <row r="138" spans="1:8" ht="11.25" customHeight="1" x14ac:dyDescent="0.2">
      <c r="A138" s="157"/>
      <c r="B138" s="290"/>
      <c r="C138" s="290"/>
      <c r="D138" s="290"/>
      <c r="E138" s="290"/>
      <c r="F138" s="290"/>
      <c r="G138" s="290"/>
    </row>
    <row r="139" spans="1:8" ht="15" customHeight="1" x14ac:dyDescent="0.25">
      <c r="A139" s="581" t="s">
        <v>447</v>
      </c>
      <c r="B139" s="581"/>
      <c r="C139" s="581"/>
      <c r="D139" s="581"/>
      <c r="E139" s="581"/>
      <c r="F139" s="568">
        <v>20</v>
      </c>
      <c r="G139" s="569"/>
    </row>
    <row r="140" spans="1:8" ht="15" customHeight="1" x14ac:dyDescent="0.2">
      <c r="A140" s="586" t="s">
        <v>448</v>
      </c>
      <c r="B140" s="586"/>
      <c r="C140" s="586"/>
      <c r="D140" s="586"/>
      <c r="E140" s="586"/>
      <c r="F140" s="586"/>
      <c r="G140" s="586"/>
    </row>
    <row r="141" spans="1:8" ht="14.25" customHeight="1" x14ac:dyDescent="0.2">
      <c r="A141" s="524" t="s">
        <v>449</v>
      </c>
      <c r="B141" s="524"/>
      <c r="C141" s="524"/>
      <c r="D141" s="524"/>
      <c r="E141" s="524"/>
      <c r="F141" s="290"/>
      <c r="G141" s="290"/>
    </row>
    <row r="142" spans="1:8" ht="14.25" customHeight="1" x14ac:dyDescent="0.2">
      <c r="A142" s="524" t="s">
        <v>450</v>
      </c>
      <c r="B142" s="524"/>
      <c r="C142" s="524"/>
      <c r="D142" s="524"/>
      <c r="E142" s="524"/>
      <c r="F142" s="290"/>
      <c r="G142" s="290"/>
    </row>
    <row r="143" spans="1:8" ht="15" customHeight="1" x14ac:dyDescent="0.2">
      <c r="A143" s="290"/>
      <c r="B143" s="290"/>
      <c r="C143" s="290"/>
      <c r="D143" s="290"/>
      <c r="E143" s="290"/>
      <c r="F143" s="290"/>
      <c r="G143" s="290"/>
    </row>
    <row r="144" spans="1:8" ht="15" customHeight="1" x14ac:dyDescent="0.25">
      <c r="A144" s="581" t="s">
        <v>451</v>
      </c>
      <c r="B144" s="581"/>
      <c r="C144" s="581"/>
      <c r="D144" s="581"/>
      <c r="E144" s="581"/>
      <c r="F144" s="568">
        <v>20</v>
      </c>
      <c r="G144" s="569"/>
    </row>
    <row r="145" spans="1:7" ht="15.75" customHeight="1" x14ac:dyDescent="0.2">
      <c r="A145" s="579" t="s">
        <v>452</v>
      </c>
      <c r="B145" s="580"/>
      <c r="C145" s="580"/>
      <c r="D145" s="580"/>
      <c r="E145" s="580"/>
      <c r="F145" s="580"/>
      <c r="G145" s="580"/>
    </row>
    <row r="146" spans="1:7" ht="15" customHeight="1" x14ac:dyDescent="0.2">
      <c r="A146" s="580"/>
      <c r="B146" s="580"/>
      <c r="C146" s="580"/>
      <c r="D146" s="580"/>
      <c r="E146" s="580"/>
      <c r="F146" s="580"/>
      <c r="G146" s="580"/>
    </row>
    <row r="147" spans="1:7" ht="15" customHeight="1" x14ac:dyDescent="0.2">
      <c r="A147" s="580"/>
      <c r="B147" s="580"/>
      <c r="C147" s="580"/>
      <c r="D147" s="580"/>
      <c r="E147" s="580"/>
      <c r="F147" s="580"/>
      <c r="G147" s="580"/>
    </row>
    <row r="148" spans="1:7" ht="15" customHeight="1" x14ac:dyDescent="0.2">
      <c r="A148" s="290"/>
      <c r="B148" s="290"/>
      <c r="C148" s="290"/>
      <c r="D148" s="290"/>
      <c r="E148" s="290"/>
      <c r="F148" s="290"/>
      <c r="G148" s="290"/>
    </row>
    <row r="149" spans="1:7" ht="15" customHeight="1" x14ac:dyDescent="0.25">
      <c r="A149" s="581" t="s">
        <v>453</v>
      </c>
      <c r="B149" s="581"/>
      <c r="C149" s="581"/>
      <c r="D149" s="581"/>
      <c r="E149" s="581"/>
      <c r="F149" s="568">
        <v>8</v>
      </c>
      <c r="G149" s="569"/>
    </row>
    <row r="150" spans="1:7" ht="14.25" customHeight="1" x14ac:dyDescent="0.2">
      <c r="A150" s="579" t="s">
        <v>454</v>
      </c>
      <c r="B150" s="580"/>
      <c r="C150" s="580"/>
      <c r="D150" s="580"/>
      <c r="E150" s="580"/>
      <c r="F150" s="580"/>
      <c r="G150" s="580"/>
    </row>
    <row r="151" spans="1:7" ht="15" customHeight="1" x14ac:dyDescent="0.2">
      <c r="A151" s="580"/>
      <c r="B151" s="580"/>
      <c r="C151" s="580"/>
      <c r="D151" s="580"/>
      <c r="E151" s="580"/>
      <c r="F151" s="580"/>
      <c r="G151" s="580"/>
    </row>
    <row r="152" spans="1:7" ht="15" customHeight="1" x14ac:dyDescent="0.2">
      <c r="A152" s="580"/>
      <c r="B152" s="580"/>
      <c r="C152" s="580"/>
      <c r="D152" s="580"/>
      <c r="E152" s="580"/>
      <c r="F152" s="580"/>
      <c r="G152" s="580"/>
    </row>
    <row r="153" spans="1:7" ht="15" customHeight="1" x14ac:dyDescent="0.2">
      <c r="A153" s="290"/>
      <c r="B153" s="290"/>
      <c r="C153" s="290"/>
      <c r="D153" s="290"/>
      <c r="E153" s="290"/>
      <c r="F153" s="290"/>
      <c r="G153" s="290"/>
    </row>
    <row r="154" spans="1:7" ht="15" customHeight="1" x14ac:dyDescent="0.25">
      <c r="A154" s="581" t="s">
        <v>455</v>
      </c>
      <c r="B154" s="581"/>
      <c r="C154" s="581"/>
      <c r="D154" s="581"/>
      <c r="E154" s="581"/>
      <c r="F154" s="568">
        <v>3</v>
      </c>
      <c r="G154" s="569"/>
    </row>
    <row r="155" spans="1:7" ht="14.25" customHeight="1" x14ac:dyDescent="0.2">
      <c r="A155" s="566" t="s">
        <v>456</v>
      </c>
      <c r="B155" s="585"/>
      <c r="C155" s="585"/>
      <c r="D155" s="585"/>
      <c r="E155" s="585"/>
      <c r="F155" s="585"/>
      <c r="G155" s="585"/>
    </row>
    <row r="156" spans="1:7" ht="14.25" customHeight="1" x14ac:dyDescent="0.2">
      <c r="A156" s="585"/>
      <c r="B156" s="585"/>
      <c r="C156" s="585"/>
      <c r="D156" s="585"/>
      <c r="E156" s="585"/>
      <c r="F156" s="585"/>
      <c r="G156" s="585"/>
    </row>
    <row r="157" spans="1:7" ht="14.25" customHeight="1" x14ac:dyDescent="0.2">
      <c r="A157" s="426"/>
      <c r="B157" s="426"/>
      <c r="C157" s="426"/>
      <c r="D157" s="426"/>
      <c r="E157" s="426"/>
      <c r="F157" s="426"/>
      <c r="G157" s="426"/>
    </row>
    <row r="158" spans="1:7" ht="15" customHeight="1" x14ac:dyDescent="0.25">
      <c r="A158" s="581" t="s">
        <v>457</v>
      </c>
      <c r="B158" s="581"/>
      <c r="C158" s="581"/>
      <c r="D158" s="581"/>
      <c r="E158" s="581"/>
      <c r="F158" s="568">
        <v>70</v>
      </c>
      <c r="G158" s="569"/>
    </row>
    <row r="159" spans="1:7" ht="14.25" customHeight="1" x14ac:dyDescent="0.2">
      <c r="A159" s="579" t="s">
        <v>458</v>
      </c>
      <c r="B159" s="579"/>
      <c r="C159" s="579"/>
      <c r="D159" s="579"/>
      <c r="E159" s="579"/>
      <c r="F159" s="579"/>
      <c r="G159" s="579"/>
    </row>
    <row r="160" spans="1:7" ht="14.25" customHeight="1" x14ac:dyDescent="0.2">
      <c r="A160" s="579"/>
      <c r="B160" s="579"/>
      <c r="C160" s="579"/>
      <c r="D160" s="579"/>
      <c r="E160" s="579"/>
      <c r="F160" s="579"/>
      <c r="G160" s="579"/>
    </row>
    <row r="161" spans="1:8" ht="14.25" customHeight="1" x14ac:dyDescent="0.2">
      <c r="A161" s="579"/>
      <c r="B161" s="579"/>
      <c r="C161" s="579"/>
      <c r="D161" s="579"/>
      <c r="E161" s="579"/>
      <c r="F161" s="579"/>
      <c r="G161" s="579"/>
    </row>
    <row r="162" spans="1:8" ht="14.25" customHeight="1" x14ac:dyDescent="0.2">
      <c r="A162" s="282"/>
      <c r="B162" s="282"/>
      <c r="C162" s="282"/>
      <c r="D162" s="282"/>
      <c r="E162" s="282"/>
      <c r="F162" s="282"/>
      <c r="G162" s="282"/>
    </row>
    <row r="163" spans="1:8" ht="17.25" customHeight="1" thickBot="1" x14ac:dyDescent="0.3">
      <c r="A163" s="170" t="s">
        <v>459</v>
      </c>
      <c r="B163" s="171"/>
      <c r="C163" s="172"/>
      <c r="D163" s="173"/>
      <c r="E163" s="173"/>
      <c r="F163" s="507">
        <f>SUM(F164)</f>
        <v>750</v>
      </c>
      <c r="G163" s="507"/>
      <c r="H163" s="50"/>
    </row>
    <row r="164" spans="1:8" ht="15.75" thickTop="1" x14ac:dyDescent="0.25">
      <c r="A164" s="165" t="s">
        <v>460</v>
      </c>
      <c r="F164" s="498">
        <f>SUM(F165,F170,F176)</f>
        <v>750</v>
      </c>
      <c r="G164" s="499"/>
    </row>
    <row r="165" spans="1:8" ht="14.25" customHeight="1" x14ac:dyDescent="0.25">
      <c r="A165" s="581" t="s">
        <v>461</v>
      </c>
      <c r="B165" s="581"/>
      <c r="C165" s="581"/>
      <c r="D165" s="581"/>
      <c r="E165" s="581"/>
      <c r="F165" s="568">
        <v>280</v>
      </c>
      <c r="G165" s="569"/>
    </row>
    <row r="166" spans="1:8" ht="14.25" customHeight="1" x14ac:dyDescent="0.2">
      <c r="A166" s="579" t="s">
        <v>463</v>
      </c>
      <c r="B166" s="580"/>
      <c r="C166" s="580"/>
      <c r="D166" s="580"/>
      <c r="E166" s="580"/>
      <c r="F166" s="580"/>
      <c r="G166" s="580"/>
    </row>
    <row r="167" spans="1:8" ht="14.25" customHeight="1" x14ac:dyDescent="0.2">
      <c r="A167" s="580"/>
      <c r="B167" s="580"/>
      <c r="C167" s="580"/>
      <c r="D167" s="580"/>
      <c r="E167" s="580"/>
      <c r="F167" s="580"/>
      <c r="G167" s="580"/>
    </row>
    <row r="168" spans="1:8" ht="14.25" customHeight="1" x14ac:dyDescent="0.2">
      <c r="A168" s="580"/>
      <c r="B168" s="580"/>
      <c r="C168" s="580"/>
      <c r="D168" s="580"/>
      <c r="E168" s="580"/>
      <c r="F168" s="580"/>
      <c r="G168" s="580"/>
    </row>
    <row r="169" spans="1:8" ht="14.25" customHeight="1" x14ac:dyDescent="0.2">
      <c r="A169" s="290"/>
      <c r="B169" s="290"/>
      <c r="C169" s="290"/>
      <c r="D169" s="290"/>
      <c r="E169" s="290"/>
      <c r="F169" s="290"/>
      <c r="G169" s="290"/>
    </row>
    <row r="170" spans="1:8" ht="14.25" customHeight="1" x14ac:dyDescent="0.25">
      <c r="A170" s="581" t="s">
        <v>462</v>
      </c>
      <c r="B170" s="581"/>
      <c r="C170" s="581"/>
      <c r="D170" s="581"/>
      <c r="E170" s="581"/>
      <c r="F170" s="568">
        <v>70</v>
      </c>
      <c r="G170" s="569"/>
    </row>
    <row r="171" spans="1:8" ht="14.25" customHeight="1" x14ac:dyDescent="0.2">
      <c r="A171" s="579" t="s">
        <v>464</v>
      </c>
      <c r="B171" s="580"/>
      <c r="C171" s="580"/>
      <c r="D171" s="580"/>
      <c r="E171" s="580"/>
      <c r="F171" s="580"/>
      <c r="G171" s="580"/>
    </row>
    <row r="172" spans="1:8" ht="14.25" customHeight="1" x14ac:dyDescent="0.2">
      <c r="A172" s="580"/>
      <c r="B172" s="580"/>
      <c r="C172" s="580"/>
      <c r="D172" s="580"/>
      <c r="E172" s="580"/>
      <c r="F172" s="580"/>
      <c r="G172" s="580"/>
    </row>
    <row r="173" spans="1:8" ht="14.25" customHeight="1" x14ac:dyDescent="0.2">
      <c r="A173" s="580"/>
      <c r="B173" s="580"/>
      <c r="C173" s="580"/>
      <c r="D173" s="580"/>
      <c r="E173" s="580"/>
      <c r="F173" s="580"/>
      <c r="G173" s="580"/>
    </row>
    <row r="174" spans="1:8" ht="14.25" customHeight="1" x14ac:dyDescent="0.2">
      <c r="A174" s="580"/>
      <c r="B174" s="580"/>
      <c r="C174" s="580"/>
      <c r="D174" s="580"/>
      <c r="E174" s="580"/>
      <c r="F174" s="580"/>
      <c r="G174" s="580"/>
    </row>
    <row r="175" spans="1:8" ht="14.25" customHeight="1" x14ac:dyDescent="0.2">
      <c r="A175" s="290"/>
      <c r="B175" s="290"/>
      <c r="C175" s="290"/>
      <c r="D175" s="290"/>
      <c r="E175" s="290"/>
      <c r="F175" s="290"/>
      <c r="G175" s="290"/>
    </row>
    <row r="176" spans="1:8" ht="14.25" customHeight="1" x14ac:dyDescent="0.25">
      <c r="A176" s="581" t="s">
        <v>465</v>
      </c>
      <c r="B176" s="581"/>
      <c r="C176" s="581"/>
      <c r="D176" s="581"/>
      <c r="E176" s="581"/>
      <c r="F176" s="568">
        <v>400</v>
      </c>
      <c r="G176" s="569"/>
    </row>
    <row r="177" spans="1:8" ht="14.25" customHeight="1" x14ac:dyDescent="0.2">
      <c r="A177" s="566" t="s">
        <v>874</v>
      </c>
      <c r="B177" s="567"/>
      <c r="C177" s="567"/>
      <c r="D177" s="567"/>
      <c r="E177" s="567"/>
      <c r="F177" s="567"/>
      <c r="G177" s="567"/>
    </row>
    <row r="178" spans="1:8" ht="14.25" customHeight="1" x14ac:dyDescent="0.2">
      <c r="A178" s="567"/>
      <c r="B178" s="567"/>
      <c r="C178" s="567"/>
      <c r="D178" s="567"/>
      <c r="E178" s="567"/>
      <c r="F178" s="567"/>
      <c r="G178" s="567"/>
    </row>
    <row r="179" spans="1:8" ht="14.25" customHeight="1" x14ac:dyDescent="0.2">
      <c r="A179" s="567"/>
      <c r="B179" s="567"/>
      <c r="C179" s="567"/>
      <c r="D179" s="567"/>
      <c r="E179" s="567"/>
      <c r="F179" s="567"/>
      <c r="G179" s="567"/>
    </row>
    <row r="180" spans="1:8" ht="14.25" customHeight="1" x14ac:dyDescent="0.2">
      <c r="A180" s="567"/>
      <c r="B180" s="567"/>
      <c r="C180" s="567"/>
      <c r="D180" s="567"/>
      <c r="E180" s="567"/>
      <c r="F180" s="567"/>
      <c r="G180" s="567"/>
    </row>
    <row r="181" spans="1:8" ht="14.25" customHeight="1" x14ac:dyDescent="0.2">
      <c r="A181" s="290"/>
      <c r="B181" s="290"/>
      <c r="C181" s="290"/>
      <c r="D181" s="290"/>
      <c r="E181" s="290"/>
      <c r="F181" s="290"/>
      <c r="G181" s="290"/>
    </row>
    <row r="182" spans="1:8" ht="17.25" customHeight="1" thickBot="1" x14ac:dyDescent="0.3">
      <c r="A182" s="170" t="s">
        <v>997</v>
      </c>
      <c r="B182" s="171"/>
      <c r="C182" s="172"/>
      <c r="D182" s="173"/>
      <c r="E182" s="173"/>
      <c r="F182" s="507">
        <v>6400</v>
      </c>
      <c r="G182" s="507"/>
      <c r="H182" s="50"/>
    </row>
    <row r="183" spans="1:8" ht="14.25" customHeight="1" thickTop="1" x14ac:dyDescent="0.2">
      <c r="A183" s="584" t="s">
        <v>998</v>
      </c>
      <c r="B183" s="584"/>
      <c r="C183" s="584"/>
      <c r="D183" s="584"/>
      <c r="E183" s="584"/>
      <c r="F183" s="584"/>
      <c r="G183" s="584"/>
    </row>
    <row r="184" spans="1:8" ht="14.25" customHeight="1" x14ac:dyDescent="0.2">
      <c r="A184" s="474"/>
      <c r="B184" s="474"/>
      <c r="C184" s="474"/>
      <c r="D184" s="474"/>
      <c r="E184" s="474"/>
      <c r="F184" s="474"/>
      <c r="G184" s="474"/>
    </row>
    <row r="185" spans="1:8" ht="17.25" customHeight="1" thickBot="1" x14ac:dyDescent="0.3">
      <c r="A185" s="170" t="s">
        <v>171</v>
      </c>
      <c r="B185" s="171"/>
      <c r="C185" s="172"/>
      <c r="D185" s="173"/>
      <c r="E185" s="173"/>
      <c r="F185" s="507">
        <f>SUM(F186,F201,F221,F248)</f>
        <v>5565</v>
      </c>
      <c r="G185" s="507"/>
      <c r="H185" s="50"/>
    </row>
    <row r="186" spans="1:8" ht="17.25" customHeight="1" thickTop="1" x14ac:dyDescent="0.25">
      <c r="A186" s="165" t="s">
        <v>18</v>
      </c>
      <c r="F186" s="583">
        <f>SUM(F188,F193,F197)</f>
        <v>200</v>
      </c>
      <c r="G186" s="583"/>
      <c r="H186" s="50"/>
    </row>
    <row r="187" spans="1:8" ht="17.25" customHeight="1" x14ac:dyDescent="0.25">
      <c r="A187" s="572" t="s">
        <v>467</v>
      </c>
      <c r="B187" s="582"/>
      <c r="C187" s="582"/>
      <c r="D187" s="582"/>
      <c r="E187" s="582"/>
      <c r="F187" s="278"/>
      <c r="G187" s="279"/>
      <c r="H187" s="50"/>
    </row>
    <row r="188" spans="1:8" ht="17.25" customHeight="1" x14ac:dyDescent="0.25">
      <c r="A188" s="582"/>
      <c r="B188" s="582"/>
      <c r="C188" s="582"/>
      <c r="D188" s="582"/>
      <c r="E188" s="582"/>
      <c r="F188" s="568">
        <v>100</v>
      </c>
      <c r="G188" s="569"/>
      <c r="H188" s="50"/>
    </row>
    <row r="189" spans="1:8" ht="17.25" customHeight="1" x14ac:dyDescent="0.2">
      <c r="A189" s="528" t="s">
        <v>468</v>
      </c>
      <c r="B189" s="545"/>
      <c r="C189" s="545"/>
      <c r="D189" s="545"/>
      <c r="E189" s="545"/>
      <c r="F189" s="545"/>
      <c r="G189" s="545"/>
      <c r="H189" s="50"/>
    </row>
    <row r="190" spans="1:8" ht="9" customHeight="1" x14ac:dyDescent="0.2">
      <c r="A190" s="545"/>
      <c r="B190" s="545"/>
      <c r="C190" s="545"/>
      <c r="D190" s="545"/>
      <c r="E190" s="545"/>
      <c r="F190" s="545"/>
      <c r="G190" s="545"/>
      <c r="H190" s="50"/>
    </row>
    <row r="191" spans="1:8" ht="17.25" customHeight="1" x14ac:dyDescent="0.2">
      <c r="A191" s="545"/>
      <c r="B191" s="545"/>
      <c r="C191" s="545"/>
      <c r="D191" s="545"/>
      <c r="E191" s="545"/>
      <c r="F191" s="545"/>
      <c r="G191" s="545"/>
      <c r="H191" s="50"/>
    </row>
    <row r="192" spans="1:8" ht="11.25" customHeight="1" x14ac:dyDescent="0.25">
      <c r="A192" s="165"/>
      <c r="F192" s="278"/>
      <c r="G192" s="279"/>
      <c r="H192" s="50"/>
    </row>
    <row r="193" spans="1:8" ht="17.25" customHeight="1" x14ac:dyDescent="0.25">
      <c r="A193" s="575" t="s">
        <v>469</v>
      </c>
      <c r="B193" s="575"/>
      <c r="C193" s="575"/>
      <c r="D193" s="575"/>
      <c r="E193" s="575"/>
      <c r="F193" s="568">
        <v>50</v>
      </c>
      <c r="G193" s="569"/>
      <c r="H193" s="50"/>
    </row>
    <row r="194" spans="1:8" ht="17.25" customHeight="1" x14ac:dyDescent="0.2">
      <c r="A194" s="495" t="s">
        <v>470</v>
      </c>
      <c r="B194" s="551"/>
      <c r="C194" s="551"/>
      <c r="D194" s="551"/>
      <c r="E194" s="551"/>
      <c r="F194" s="551"/>
      <c r="G194" s="551"/>
      <c r="H194" s="50"/>
    </row>
    <row r="195" spans="1:8" ht="10.5" customHeight="1" x14ac:dyDescent="0.2">
      <c r="A195" s="551"/>
      <c r="B195" s="551"/>
      <c r="C195" s="551"/>
      <c r="D195" s="551"/>
      <c r="E195" s="551"/>
      <c r="F195" s="551"/>
      <c r="G195" s="551"/>
      <c r="H195" s="50"/>
    </row>
    <row r="196" spans="1:8" ht="10.5" customHeight="1" x14ac:dyDescent="0.25">
      <c r="A196" s="165"/>
      <c r="F196" s="278"/>
      <c r="G196" s="279"/>
      <c r="H196" s="50"/>
    </row>
    <row r="197" spans="1:8" ht="17.25" customHeight="1" x14ac:dyDescent="0.25">
      <c r="A197" s="575" t="s">
        <v>471</v>
      </c>
      <c r="B197" s="575"/>
      <c r="C197" s="575"/>
      <c r="D197" s="575"/>
      <c r="E197" s="575"/>
      <c r="F197" s="568">
        <v>50</v>
      </c>
      <c r="G197" s="569"/>
      <c r="H197" s="50"/>
    </row>
    <row r="198" spans="1:8" ht="17.25" customHeight="1" x14ac:dyDescent="0.2">
      <c r="A198" s="495" t="s">
        <v>472</v>
      </c>
      <c r="B198" s="551"/>
      <c r="C198" s="551"/>
      <c r="D198" s="551"/>
      <c r="E198" s="551"/>
      <c r="F198" s="551"/>
      <c r="G198" s="551"/>
      <c r="H198" s="50"/>
    </row>
    <row r="199" spans="1:8" ht="10.5" customHeight="1" x14ac:dyDescent="0.2">
      <c r="A199" s="551"/>
      <c r="B199" s="551"/>
      <c r="C199" s="551"/>
      <c r="D199" s="551"/>
      <c r="E199" s="551"/>
      <c r="F199" s="551"/>
      <c r="G199" s="551"/>
      <c r="H199" s="50"/>
    </row>
    <row r="200" spans="1:8" ht="10.5" customHeight="1" x14ac:dyDescent="0.25">
      <c r="A200" s="165"/>
      <c r="F200" s="288"/>
      <c r="G200" s="289"/>
      <c r="H200" s="50"/>
    </row>
    <row r="201" spans="1:8" s="193" customFormat="1" ht="17.25" customHeight="1" x14ac:dyDescent="0.25">
      <c r="A201" s="211" t="s">
        <v>56</v>
      </c>
      <c r="B201" s="212"/>
      <c r="C201" s="196"/>
      <c r="D201" s="195"/>
      <c r="E201" s="195"/>
      <c r="F201" s="576">
        <f>SUM(F202,F207,F212,F217)</f>
        <v>195</v>
      </c>
      <c r="G201" s="576"/>
      <c r="H201" s="213"/>
    </row>
    <row r="202" spans="1:8" s="193" customFormat="1" ht="17.25" customHeight="1" x14ac:dyDescent="0.25">
      <c r="A202" s="577" t="s">
        <v>473</v>
      </c>
      <c r="B202" s="577"/>
      <c r="C202" s="577"/>
      <c r="D202" s="577"/>
      <c r="E202" s="577"/>
      <c r="F202" s="568">
        <v>130</v>
      </c>
      <c r="G202" s="569"/>
      <c r="H202" s="213"/>
    </row>
    <row r="203" spans="1:8" s="193" customFormat="1" ht="17.25" customHeight="1" x14ac:dyDescent="0.2">
      <c r="A203" s="578" t="s">
        <v>474</v>
      </c>
      <c r="B203" s="551"/>
      <c r="C203" s="551"/>
      <c r="D203" s="551"/>
      <c r="E203" s="551"/>
      <c r="F203" s="551"/>
      <c r="G203" s="551"/>
      <c r="H203" s="213"/>
    </row>
    <row r="204" spans="1:8" s="193" customFormat="1" ht="17.25" customHeight="1" x14ac:dyDescent="0.2">
      <c r="A204" s="551"/>
      <c r="B204" s="551"/>
      <c r="C204" s="551"/>
      <c r="D204" s="551"/>
      <c r="E204" s="551"/>
      <c r="F204" s="551"/>
      <c r="G204" s="551"/>
      <c r="H204" s="213"/>
    </row>
    <row r="205" spans="1:8" s="193" customFormat="1" ht="20.25" customHeight="1" x14ac:dyDescent="0.2">
      <c r="A205" s="551"/>
      <c r="B205" s="551"/>
      <c r="C205" s="551"/>
      <c r="D205" s="551"/>
      <c r="E205" s="551"/>
      <c r="F205" s="551"/>
      <c r="G205" s="551"/>
      <c r="H205" s="213"/>
    </row>
    <row r="206" spans="1:8" s="193" customFormat="1" ht="15" customHeight="1" x14ac:dyDescent="0.25">
      <c r="A206" s="211"/>
      <c r="B206" s="212"/>
      <c r="C206" s="196"/>
      <c r="D206" s="195"/>
      <c r="E206" s="195"/>
      <c r="F206" s="288"/>
      <c r="G206" s="289"/>
      <c r="H206" s="213"/>
    </row>
    <row r="207" spans="1:8" s="193" customFormat="1" ht="17.25" customHeight="1" x14ac:dyDescent="0.25">
      <c r="A207" s="577" t="s">
        <v>475</v>
      </c>
      <c r="B207" s="577"/>
      <c r="C207" s="577"/>
      <c r="D207" s="577"/>
      <c r="E207" s="577"/>
      <c r="F207" s="568">
        <v>10</v>
      </c>
      <c r="G207" s="569"/>
      <c r="H207" s="213"/>
    </row>
    <row r="208" spans="1:8" s="193" customFormat="1" ht="17.25" customHeight="1" x14ac:dyDescent="0.2">
      <c r="A208" s="578" t="s">
        <v>476</v>
      </c>
      <c r="B208" s="551"/>
      <c r="C208" s="551"/>
      <c r="D208" s="551"/>
      <c r="E208" s="551"/>
      <c r="F208" s="551"/>
      <c r="G208" s="551"/>
      <c r="H208" s="213"/>
    </row>
    <row r="209" spans="1:8" s="193" customFormat="1" ht="17.25" customHeight="1" x14ac:dyDescent="0.2">
      <c r="A209" s="551"/>
      <c r="B209" s="551"/>
      <c r="C209" s="551"/>
      <c r="D209" s="551"/>
      <c r="E209" s="551"/>
      <c r="F209" s="551"/>
      <c r="G209" s="551"/>
      <c r="H209" s="213"/>
    </row>
    <row r="210" spans="1:8" s="193" customFormat="1" ht="23.25" customHeight="1" x14ac:dyDescent="0.2">
      <c r="A210" s="551"/>
      <c r="B210" s="551"/>
      <c r="C210" s="551"/>
      <c r="D210" s="551"/>
      <c r="E210" s="551"/>
      <c r="F210" s="551"/>
      <c r="G210" s="551"/>
      <c r="H210" s="213"/>
    </row>
    <row r="211" spans="1:8" s="193" customFormat="1" ht="17.25" customHeight="1" x14ac:dyDescent="0.25">
      <c r="A211" s="211"/>
      <c r="B211" s="212"/>
      <c r="C211" s="196"/>
      <c r="D211" s="195"/>
      <c r="E211" s="195"/>
      <c r="F211" s="288"/>
      <c r="G211" s="289"/>
      <c r="H211" s="213"/>
    </row>
    <row r="212" spans="1:8" s="193" customFormat="1" ht="17.25" customHeight="1" x14ac:dyDescent="0.25">
      <c r="A212" s="577" t="s">
        <v>477</v>
      </c>
      <c r="B212" s="577"/>
      <c r="C212" s="577"/>
      <c r="D212" s="577"/>
      <c r="E212" s="577"/>
      <c r="F212" s="568">
        <v>5</v>
      </c>
      <c r="G212" s="569"/>
      <c r="H212" s="213"/>
    </row>
    <row r="213" spans="1:8" s="193" customFormat="1" ht="12.75" customHeight="1" x14ac:dyDescent="0.2">
      <c r="A213" s="578" t="s">
        <v>478</v>
      </c>
      <c r="B213" s="551"/>
      <c r="C213" s="551"/>
      <c r="D213" s="551"/>
      <c r="E213" s="551"/>
      <c r="F213" s="551"/>
      <c r="G213" s="551"/>
      <c r="H213" s="213"/>
    </row>
    <row r="214" spans="1:8" s="193" customFormat="1" ht="11.25" customHeight="1" x14ac:dyDescent="0.2">
      <c r="A214" s="551"/>
      <c r="B214" s="551"/>
      <c r="C214" s="551"/>
      <c r="D214" s="551"/>
      <c r="E214" s="551"/>
      <c r="F214" s="551"/>
      <c r="G214" s="551"/>
      <c r="H214" s="213"/>
    </row>
    <row r="215" spans="1:8" s="193" customFormat="1" ht="17.25" customHeight="1" x14ac:dyDescent="0.2">
      <c r="A215" s="551"/>
      <c r="B215" s="551"/>
      <c r="C215" s="551"/>
      <c r="D215" s="551"/>
      <c r="E215" s="551"/>
      <c r="F215" s="551"/>
      <c r="G215" s="551"/>
      <c r="H215" s="213"/>
    </row>
    <row r="216" spans="1:8" s="193" customFormat="1" ht="17.25" customHeight="1" x14ac:dyDescent="0.2">
      <c r="A216" s="551"/>
      <c r="B216" s="551"/>
      <c r="C216" s="551"/>
      <c r="D216" s="551"/>
      <c r="E216" s="551"/>
      <c r="F216" s="551"/>
      <c r="G216" s="551"/>
      <c r="H216" s="213"/>
    </row>
    <row r="217" spans="1:8" s="193" customFormat="1" ht="17.25" customHeight="1" x14ac:dyDescent="0.25">
      <c r="A217" s="577" t="s">
        <v>479</v>
      </c>
      <c r="B217" s="577"/>
      <c r="C217" s="577"/>
      <c r="D217" s="577"/>
      <c r="E217" s="577"/>
      <c r="F217" s="568">
        <v>50</v>
      </c>
      <c r="G217" s="569"/>
      <c r="H217" s="213"/>
    </row>
    <row r="218" spans="1:8" s="193" customFormat="1" ht="12.75" customHeight="1" x14ac:dyDescent="0.2">
      <c r="A218" s="578" t="s">
        <v>480</v>
      </c>
      <c r="B218" s="551"/>
      <c r="C218" s="551"/>
      <c r="D218" s="551"/>
      <c r="E218" s="551"/>
      <c r="F218" s="551"/>
      <c r="G218" s="551"/>
      <c r="H218" s="213"/>
    </row>
    <row r="219" spans="1:8" s="193" customFormat="1" ht="17.25" customHeight="1" x14ac:dyDescent="0.2">
      <c r="A219" s="551"/>
      <c r="B219" s="551"/>
      <c r="C219" s="551"/>
      <c r="D219" s="551"/>
      <c r="E219" s="551"/>
      <c r="F219" s="551"/>
      <c r="G219" s="551"/>
      <c r="H219" s="213"/>
    </row>
    <row r="220" spans="1:8" s="193" customFormat="1" ht="14.25" customHeight="1" x14ac:dyDescent="0.2">
      <c r="A220" s="249"/>
      <c r="B220" s="249"/>
      <c r="C220" s="249"/>
      <c r="D220" s="249"/>
      <c r="E220" s="249"/>
      <c r="F220" s="249"/>
      <c r="G220" s="249"/>
      <c r="H220" s="213"/>
    </row>
    <row r="221" spans="1:8" s="174" customFormat="1" ht="14.25" customHeight="1" x14ac:dyDescent="0.25">
      <c r="A221" s="62" t="s">
        <v>19</v>
      </c>
      <c r="B221" s="63"/>
      <c r="C221" s="64"/>
      <c r="D221" s="65"/>
      <c r="E221" s="65"/>
      <c r="F221" s="522">
        <f>SUM(F222,F228,F233,F237,F243)</f>
        <v>1440</v>
      </c>
      <c r="G221" s="522"/>
      <c r="H221" s="214"/>
    </row>
    <row r="222" spans="1:8" s="302" customFormat="1" ht="14.25" customHeight="1" x14ac:dyDescent="0.25">
      <c r="A222" s="570" t="s">
        <v>990</v>
      </c>
      <c r="B222" s="570"/>
      <c r="C222" s="570"/>
      <c r="D222" s="570"/>
      <c r="E222" s="570"/>
      <c r="F222" s="568">
        <v>150</v>
      </c>
      <c r="G222" s="569"/>
    </row>
    <row r="223" spans="1:8" s="302" customFormat="1" ht="14.25" customHeight="1" x14ac:dyDescent="0.25">
      <c r="A223" s="574" t="s">
        <v>876</v>
      </c>
      <c r="B223" s="551"/>
      <c r="C223" s="551"/>
      <c r="D223" s="551"/>
      <c r="E223" s="551"/>
      <c r="F223" s="551"/>
      <c r="G223" s="551"/>
    </row>
    <row r="224" spans="1:8" s="302" customFormat="1" ht="14.25" customHeight="1" x14ac:dyDescent="0.25">
      <c r="A224" s="551"/>
      <c r="B224" s="551"/>
      <c r="C224" s="551"/>
      <c r="D224" s="551"/>
      <c r="E224" s="551"/>
      <c r="F224" s="551"/>
      <c r="G224" s="551"/>
    </row>
    <row r="225" spans="1:7" s="302" customFormat="1" ht="14.25" customHeight="1" x14ac:dyDescent="0.25">
      <c r="A225" s="551"/>
      <c r="B225" s="551"/>
      <c r="C225" s="551"/>
      <c r="D225" s="551"/>
      <c r="E225" s="551"/>
      <c r="F225" s="551"/>
      <c r="G225" s="551"/>
    </row>
    <row r="226" spans="1:7" s="302" customFormat="1" ht="14.25" customHeight="1" x14ac:dyDescent="0.25">
      <c r="A226" s="551"/>
      <c r="B226" s="551"/>
      <c r="C226" s="551"/>
      <c r="D226" s="551"/>
      <c r="E226" s="551"/>
      <c r="F226" s="551"/>
      <c r="G226" s="551"/>
    </row>
    <row r="227" spans="1:7" s="302" customFormat="1" ht="14.25" customHeight="1" x14ac:dyDescent="0.25"/>
    <row r="228" spans="1:7" s="302" customFormat="1" ht="14.25" customHeight="1" x14ac:dyDescent="0.25">
      <c r="A228" s="570" t="s">
        <v>991</v>
      </c>
      <c r="B228" s="570"/>
      <c r="C228" s="570"/>
      <c r="D228" s="570"/>
      <c r="F228" s="568">
        <v>70</v>
      </c>
      <c r="G228" s="569"/>
    </row>
    <row r="229" spans="1:7" s="302" customFormat="1" ht="14.25" customHeight="1" x14ac:dyDescent="0.25">
      <c r="A229" s="573" t="s">
        <v>481</v>
      </c>
      <c r="B229" s="545"/>
      <c r="C229" s="545"/>
      <c r="D229" s="545"/>
      <c r="E229" s="545"/>
      <c r="F229" s="545"/>
      <c r="G229" s="545"/>
    </row>
    <row r="230" spans="1:7" s="302" customFormat="1" ht="14.25" customHeight="1" x14ac:dyDescent="0.25">
      <c r="A230" s="545"/>
      <c r="B230" s="545"/>
      <c r="C230" s="545"/>
      <c r="D230" s="545"/>
      <c r="E230" s="545"/>
      <c r="F230" s="545"/>
      <c r="G230" s="545"/>
    </row>
    <row r="231" spans="1:7" s="302" customFormat="1" ht="14.25" customHeight="1" x14ac:dyDescent="0.25">
      <c r="A231" s="545"/>
      <c r="B231" s="545"/>
      <c r="C231" s="545"/>
      <c r="D231" s="545"/>
      <c r="E231" s="545"/>
      <c r="F231" s="545"/>
      <c r="G231" s="545"/>
    </row>
    <row r="232" spans="1:7" s="302" customFormat="1" ht="14.25" customHeight="1" x14ac:dyDescent="0.25"/>
    <row r="233" spans="1:7" s="302" customFormat="1" ht="14.25" customHeight="1" x14ac:dyDescent="0.25">
      <c r="A233" s="570" t="s">
        <v>992</v>
      </c>
      <c r="B233" s="570"/>
      <c r="C233" s="570"/>
      <c r="D233" s="570"/>
      <c r="F233" s="568">
        <v>100</v>
      </c>
      <c r="G233" s="569"/>
    </row>
    <row r="234" spans="1:7" s="302" customFormat="1" ht="14.25" customHeight="1" x14ac:dyDescent="0.25">
      <c r="A234" s="574" t="s">
        <v>482</v>
      </c>
      <c r="B234" s="551"/>
      <c r="C234" s="551"/>
      <c r="D234" s="551"/>
      <c r="E234" s="551"/>
      <c r="F234" s="551"/>
      <c r="G234" s="551"/>
    </row>
    <row r="235" spans="1:7" s="302" customFormat="1" ht="14.25" customHeight="1" x14ac:dyDescent="0.25">
      <c r="A235" s="551"/>
      <c r="B235" s="551"/>
      <c r="C235" s="551"/>
      <c r="D235" s="551"/>
      <c r="E235" s="551"/>
      <c r="F235" s="551"/>
      <c r="G235" s="551"/>
    </row>
    <row r="236" spans="1:7" s="302" customFormat="1" ht="14.25" customHeight="1" x14ac:dyDescent="0.25"/>
    <row r="237" spans="1:7" s="302" customFormat="1" ht="14.25" customHeight="1" x14ac:dyDescent="0.25">
      <c r="A237" s="303" t="s">
        <v>993</v>
      </c>
      <c r="B237" s="303"/>
      <c r="C237" s="303"/>
      <c r="D237" s="303"/>
      <c r="F237" s="568">
        <v>700</v>
      </c>
      <c r="G237" s="569"/>
    </row>
    <row r="238" spans="1:7" s="302" customFormat="1" ht="14.25" customHeight="1" x14ac:dyDescent="0.25">
      <c r="A238" s="574" t="s">
        <v>877</v>
      </c>
      <c r="B238" s="574"/>
      <c r="C238" s="574"/>
      <c r="D238" s="574"/>
      <c r="E238" s="574"/>
      <c r="F238" s="574"/>
      <c r="G238" s="574"/>
    </row>
    <row r="239" spans="1:7" s="302" customFormat="1" ht="14.25" customHeight="1" x14ac:dyDescent="0.25">
      <c r="A239" s="574"/>
      <c r="B239" s="574"/>
      <c r="C239" s="574"/>
      <c r="D239" s="574"/>
      <c r="E239" s="574"/>
      <c r="F239" s="574"/>
      <c r="G239" s="574"/>
    </row>
    <row r="240" spans="1:7" s="302" customFormat="1" ht="14.25" customHeight="1" x14ac:dyDescent="0.25">
      <c r="A240" s="574"/>
      <c r="B240" s="574"/>
      <c r="C240" s="574"/>
      <c r="D240" s="574"/>
      <c r="E240" s="574"/>
      <c r="F240" s="574"/>
      <c r="G240" s="574"/>
    </row>
    <row r="241" spans="1:8" s="302" customFormat="1" ht="14.25" customHeight="1" x14ac:dyDescent="0.25">
      <c r="A241" s="574"/>
      <c r="B241" s="574"/>
      <c r="C241" s="574"/>
      <c r="D241" s="574"/>
      <c r="E241" s="574"/>
      <c r="F241" s="574"/>
      <c r="G241" s="574"/>
    </row>
    <row r="242" spans="1:8" s="302" customFormat="1" ht="14.25" customHeight="1" x14ac:dyDescent="0.25"/>
    <row r="243" spans="1:8" s="302" customFormat="1" ht="14.25" customHeight="1" x14ac:dyDescent="0.25">
      <c r="A243" s="570" t="s">
        <v>994</v>
      </c>
      <c r="B243" s="570"/>
      <c r="C243" s="570"/>
      <c r="D243" s="570"/>
      <c r="F243" s="568">
        <v>420</v>
      </c>
      <c r="G243" s="569"/>
    </row>
    <row r="244" spans="1:8" s="302" customFormat="1" ht="14.25" customHeight="1" x14ac:dyDescent="0.25">
      <c r="A244" s="574" t="s">
        <v>878</v>
      </c>
      <c r="B244" s="574"/>
      <c r="C244" s="574"/>
      <c r="D244" s="574"/>
      <c r="E244" s="574"/>
      <c r="F244" s="574"/>
      <c r="G244" s="574"/>
    </row>
    <row r="245" spans="1:8" s="302" customFormat="1" ht="14.25" customHeight="1" x14ac:dyDescent="0.25">
      <c r="A245" s="574"/>
      <c r="B245" s="574"/>
      <c r="C245" s="574"/>
      <c r="D245" s="574"/>
      <c r="E245" s="574"/>
      <c r="F245" s="574"/>
      <c r="G245" s="574"/>
    </row>
    <row r="246" spans="1:8" s="302" customFormat="1" ht="14.25" customHeight="1" x14ac:dyDescent="0.25">
      <c r="A246" s="574"/>
      <c r="B246" s="574"/>
      <c r="C246" s="574"/>
      <c r="D246" s="574"/>
      <c r="E246" s="574"/>
      <c r="F246" s="574"/>
      <c r="G246" s="574"/>
    </row>
    <row r="247" spans="1:8" s="193" customFormat="1" ht="14.25" customHeight="1" x14ac:dyDescent="0.2">
      <c r="A247" s="234"/>
      <c r="B247" s="234"/>
      <c r="C247" s="234"/>
      <c r="D247" s="234"/>
      <c r="E247" s="234"/>
      <c r="F247" s="234"/>
      <c r="G247" s="234"/>
      <c r="H247" s="213"/>
    </row>
    <row r="248" spans="1:8" ht="14.25" customHeight="1" x14ac:dyDescent="0.25">
      <c r="A248" s="165" t="s">
        <v>21</v>
      </c>
      <c r="F248" s="498">
        <f>SUM(F249,F252,F262,F268,F274,F279,F295)</f>
        <v>3730</v>
      </c>
      <c r="G248" s="499"/>
    </row>
    <row r="249" spans="1:8" ht="14.25" customHeight="1" x14ac:dyDescent="0.25">
      <c r="A249" s="297" t="s">
        <v>483</v>
      </c>
      <c r="F249" s="568">
        <v>40</v>
      </c>
      <c r="G249" s="569"/>
    </row>
    <row r="250" spans="1:8" ht="14.25" customHeight="1" x14ac:dyDescent="0.25">
      <c r="A250" s="293" t="s">
        <v>484</v>
      </c>
      <c r="F250" s="291"/>
      <c r="G250" s="292"/>
    </row>
    <row r="251" spans="1:8" ht="14.25" customHeight="1" x14ac:dyDescent="0.25">
      <c r="A251" s="165"/>
      <c r="F251" s="291"/>
      <c r="G251" s="292"/>
    </row>
    <row r="252" spans="1:8" ht="14.25" customHeight="1" x14ac:dyDescent="0.25">
      <c r="A252" s="297" t="s">
        <v>485</v>
      </c>
      <c r="F252" s="568">
        <v>850</v>
      </c>
      <c r="G252" s="569"/>
    </row>
    <row r="253" spans="1:8" ht="14.25" customHeight="1" x14ac:dyDescent="0.2">
      <c r="A253" s="495" t="s">
        <v>486</v>
      </c>
      <c r="B253" s="551"/>
      <c r="C253" s="551"/>
      <c r="D253" s="551"/>
      <c r="E253" s="551"/>
      <c r="F253" s="551"/>
      <c r="G253" s="551"/>
    </row>
    <row r="254" spans="1:8" ht="14.25" customHeight="1" x14ac:dyDescent="0.2">
      <c r="A254" s="551"/>
      <c r="B254" s="551"/>
      <c r="C254" s="551"/>
      <c r="D254" s="551"/>
      <c r="E254" s="551"/>
      <c r="F254" s="551"/>
      <c r="G254" s="551"/>
    </row>
    <row r="255" spans="1:8" ht="14.25" customHeight="1" x14ac:dyDescent="0.25">
      <c r="A255" s="293" t="s">
        <v>487</v>
      </c>
      <c r="F255" s="291"/>
      <c r="G255" s="292"/>
    </row>
    <row r="256" spans="1:8" ht="14.25" customHeight="1" x14ac:dyDescent="0.25">
      <c r="A256" s="293" t="s">
        <v>879</v>
      </c>
      <c r="F256" s="291"/>
      <c r="G256" s="292"/>
    </row>
    <row r="257" spans="1:7" ht="14.25" customHeight="1" x14ac:dyDescent="0.25">
      <c r="A257" s="293" t="s">
        <v>488</v>
      </c>
      <c r="F257" s="291"/>
      <c r="G257" s="292"/>
    </row>
    <row r="258" spans="1:7" ht="14.25" customHeight="1" x14ac:dyDescent="0.25">
      <c r="A258" s="293" t="s">
        <v>489</v>
      </c>
      <c r="F258" s="291"/>
      <c r="G258" s="292"/>
    </row>
    <row r="259" spans="1:7" ht="14.25" customHeight="1" x14ac:dyDescent="0.25">
      <c r="A259" s="293" t="s">
        <v>490</v>
      </c>
      <c r="F259" s="291"/>
      <c r="G259" s="292"/>
    </row>
    <row r="260" spans="1:7" ht="14.25" customHeight="1" x14ac:dyDescent="0.25">
      <c r="A260" s="293" t="s">
        <v>491</v>
      </c>
      <c r="F260" s="291"/>
      <c r="G260" s="292"/>
    </row>
    <row r="261" spans="1:7" ht="14.25" customHeight="1" x14ac:dyDescent="0.25">
      <c r="A261" s="293"/>
      <c r="F261" s="291"/>
      <c r="G261" s="292"/>
    </row>
    <row r="262" spans="1:7" ht="14.25" customHeight="1" x14ac:dyDescent="0.25">
      <c r="A262" s="297" t="s">
        <v>492</v>
      </c>
      <c r="F262" s="568">
        <v>100</v>
      </c>
      <c r="G262" s="569"/>
    </row>
    <row r="263" spans="1:7" ht="14.25" customHeight="1" x14ac:dyDescent="0.2">
      <c r="A263" s="528" t="s">
        <v>493</v>
      </c>
      <c r="B263" s="497"/>
      <c r="C263" s="497"/>
      <c r="D263" s="497"/>
      <c r="E263" s="497"/>
      <c r="F263" s="497"/>
      <c r="G263" s="497"/>
    </row>
    <row r="264" spans="1:7" ht="14.25" customHeight="1" x14ac:dyDescent="0.2">
      <c r="A264" s="497"/>
      <c r="B264" s="497"/>
      <c r="C264" s="497"/>
      <c r="D264" s="497"/>
      <c r="E264" s="497"/>
      <c r="F264" s="497"/>
      <c r="G264" s="497"/>
    </row>
    <row r="265" spans="1:7" ht="14.25" customHeight="1" x14ac:dyDescent="0.2">
      <c r="A265" s="497"/>
      <c r="B265" s="497"/>
      <c r="C265" s="497"/>
      <c r="D265" s="497"/>
      <c r="E265" s="497"/>
      <c r="F265" s="497"/>
      <c r="G265" s="497"/>
    </row>
    <row r="266" spans="1:7" ht="14.25" customHeight="1" x14ac:dyDescent="0.2">
      <c r="A266" s="497"/>
      <c r="B266" s="497"/>
      <c r="C266" s="497"/>
      <c r="D266" s="497"/>
      <c r="E266" s="497"/>
      <c r="F266" s="497"/>
      <c r="G266" s="497"/>
    </row>
    <row r="267" spans="1:7" ht="14.25" customHeight="1" x14ac:dyDescent="0.25">
      <c r="A267" s="293"/>
      <c r="F267" s="291"/>
      <c r="G267" s="292"/>
    </row>
    <row r="268" spans="1:7" ht="14.25" customHeight="1" x14ac:dyDescent="0.25">
      <c r="A268" s="297" t="s">
        <v>494</v>
      </c>
      <c r="F268" s="568">
        <v>400</v>
      </c>
      <c r="G268" s="569"/>
    </row>
    <row r="269" spans="1:7" ht="14.25" customHeight="1" x14ac:dyDescent="0.2">
      <c r="A269" s="495" t="s">
        <v>495</v>
      </c>
      <c r="B269" s="495"/>
      <c r="C269" s="495"/>
      <c r="D269" s="495"/>
      <c r="E269" s="495"/>
      <c r="F269" s="495"/>
      <c r="G269" s="495"/>
    </row>
    <row r="270" spans="1:7" ht="14.25" customHeight="1" x14ac:dyDescent="0.2">
      <c r="A270" s="495"/>
      <c r="B270" s="495"/>
      <c r="C270" s="495"/>
      <c r="D270" s="495"/>
      <c r="E270" s="495"/>
      <c r="F270" s="495"/>
      <c r="G270" s="495"/>
    </row>
    <row r="271" spans="1:7" ht="14.25" customHeight="1" x14ac:dyDescent="0.2">
      <c r="A271" s="495"/>
      <c r="B271" s="495"/>
      <c r="C271" s="495"/>
      <c r="D271" s="495"/>
      <c r="E271" s="495"/>
      <c r="F271" s="495"/>
      <c r="G271" s="495"/>
    </row>
    <row r="272" spans="1:7" ht="14.25" customHeight="1" x14ac:dyDescent="0.2">
      <c r="A272" s="495"/>
      <c r="B272" s="495"/>
      <c r="C272" s="495"/>
      <c r="D272" s="495"/>
      <c r="E272" s="495"/>
      <c r="F272" s="495"/>
      <c r="G272" s="495"/>
    </row>
    <row r="273" spans="1:7" ht="14.25" customHeight="1" x14ac:dyDescent="0.25">
      <c r="A273" s="293"/>
      <c r="F273" s="291"/>
      <c r="G273" s="292"/>
    </row>
    <row r="274" spans="1:7" ht="14.25" customHeight="1" x14ac:dyDescent="0.25">
      <c r="A274" s="297" t="s">
        <v>496</v>
      </c>
      <c r="F274" s="568">
        <v>80</v>
      </c>
      <c r="G274" s="569"/>
    </row>
    <row r="275" spans="1:7" ht="14.25" customHeight="1" x14ac:dyDescent="0.2">
      <c r="A275" s="528" t="s">
        <v>497</v>
      </c>
      <c r="B275" s="497"/>
      <c r="C275" s="497"/>
      <c r="D275" s="497"/>
      <c r="E275" s="497"/>
      <c r="F275" s="497"/>
      <c r="G275" s="497"/>
    </row>
    <row r="276" spans="1:7" ht="14.25" customHeight="1" x14ac:dyDescent="0.2">
      <c r="A276" s="497"/>
      <c r="B276" s="497"/>
      <c r="C276" s="497"/>
      <c r="D276" s="497"/>
      <c r="E276" s="497"/>
      <c r="F276" s="497"/>
      <c r="G276" s="497"/>
    </row>
    <row r="277" spans="1:7" ht="14.25" customHeight="1" x14ac:dyDescent="0.2">
      <c r="A277" s="497"/>
      <c r="B277" s="497"/>
      <c r="C277" s="497"/>
      <c r="D277" s="497"/>
      <c r="E277" s="497"/>
      <c r="F277" s="497"/>
      <c r="G277" s="497"/>
    </row>
    <row r="278" spans="1:7" ht="14.25" customHeight="1" x14ac:dyDescent="0.25">
      <c r="A278" s="293"/>
      <c r="F278" s="291"/>
      <c r="G278" s="292"/>
    </row>
    <row r="279" spans="1:7" ht="14.25" customHeight="1" x14ac:dyDescent="0.25">
      <c r="A279" s="297" t="s">
        <v>498</v>
      </c>
      <c r="F279" s="568">
        <v>610</v>
      </c>
      <c r="G279" s="569"/>
    </row>
    <row r="280" spans="1:7" ht="14.25" customHeight="1" x14ac:dyDescent="0.2">
      <c r="A280" s="495" t="s">
        <v>880</v>
      </c>
      <c r="B280" s="551"/>
      <c r="C280" s="551"/>
      <c r="D280" s="551"/>
      <c r="E280" s="551"/>
      <c r="F280" s="551"/>
      <c r="G280" s="551"/>
    </row>
    <row r="281" spans="1:7" ht="14.25" customHeight="1" x14ac:dyDescent="0.2">
      <c r="A281" s="551"/>
      <c r="B281" s="551"/>
      <c r="C281" s="551"/>
      <c r="D281" s="551"/>
      <c r="E281" s="551"/>
      <c r="F281" s="551"/>
      <c r="G281" s="551"/>
    </row>
    <row r="282" spans="1:7" ht="14.25" customHeight="1" x14ac:dyDescent="0.2">
      <c r="A282" s="551"/>
      <c r="B282" s="551"/>
      <c r="C282" s="551"/>
      <c r="D282" s="551"/>
      <c r="E282" s="551"/>
      <c r="F282" s="551"/>
      <c r="G282" s="551"/>
    </row>
    <row r="283" spans="1:7" ht="14.25" customHeight="1" x14ac:dyDescent="0.2">
      <c r="A283" s="551"/>
      <c r="B283" s="551"/>
      <c r="C283" s="551"/>
      <c r="D283" s="551"/>
      <c r="E283" s="551"/>
      <c r="F283" s="551"/>
      <c r="G283" s="551"/>
    </row>
    <row r="284" spans="1:7" ht="14.25" customHeight="1" x14ac:dyDescent="0.2">
      <c r="A284" s="551"/>
      <c r="B284" s="551"/>
      <c r="C284" s="551"/>
      <c r="D284" s="551"/>
      <c r="E284" s="551"/>
      <c r="F284" s="551"/>
      <c r="G284" s="551"/>
    </row>
    <row r="285" spans="1:7" ht="14.25" customHeight="1" x14ac:dyDescent="0.2">
      <c r="A285" s="551"/>
      <c r="B285" s="551"/>
      <c r="C285" s="551"/>
      <c r="D285" s="551"/>
      <c r="E285" s="551"/>
      <c r="F285" s="551"/>
      <c r="G285" s="551"/>
    </row>
    <row r="286" spans="1:7" ht="14.25" customHeight="1" x14ac:dyDescent="0.2">
      <c r="A286" s="551"/>
      <c r="B286" s="551"/>
      <c r="C286" s="551"/>
      <c r="D286" s="551"/>
      <c r="E286" s="551"/>
      <c r="F286" s="551"/>
      <c r="G286" s="551"/>
    </row>
    <row r="287" spans="1:7" ht="14.25" customHeight="1" x14ac:dyDescent="0.2">
      <c r="A287" s="551"/>
      <c r="B287" s="551"/>
      <c r="C287" s="551"/>
      <c r="D287" s="551"/>
      <c r="E287" s="551"/>
      <c r="F287" s="551"/>
      <c r="G287" s="551"/>
    </row>
    <row r="288" spans="1:7" ht="14.25" customHeight="1" x14ac:dyDescent="0.2">
      <c r="A288" s="551"/>
      <c r="B288" s="551"/>
      <c r="C288" s="551"/>
      <c r="D288" s="551"/>
      <c r="E288" s="551"/>
      <c r="F288" s="551"/>
      <c r="G288" s="551"/>
    </row>
    <row r="289" spans="1:8" ht="14.25" customHeight="1" x14ac:dyDescent="0.2">
      <c r="A289" s="551"/>
      <c r="B289" s="551"/>
      <c r="C289" s="551"/>
      <c r="D289" s="551"/>
      <c r="E289" s="551"/>
      <c r="F289" s="551"/>
      <c r="G289" s="551"/>
    </row>
    <row r="290" spans="1:8" ht="14.25" customHeight="1" x14ac:dyDescent="0.25">
      <c r="A290" s="470"/>
      <c r="B290" s="470"/>
      <c r="C290" s="470"/>
      <c r="D290" s="470"/>
      <c r="E290" s="470"/>
      <c r="F290" s="470"/>
      <c r="G290" s="470"/>
    </row>
    <row r="291" spans="1:8" ht="14.25" customHeight="1" x14ac:dyDescent="0.25">
      <c r="A291" s="470"/>
      <c r="B291" s="470"/>
      <c r="C291" s="470"/>
      <c r="D291" s="470"/>
      <c r="E291" s="470"/>
      <c r="F291" s="470"/>
      <c r="G291" s="470"/>
    </row>
    <row r="292" spans="1:8" ht="14.25" customHeight="1" x14ac:dyDescent="0.25">
      <c r="A292" s="470"/>
      <c r="B292" s="470"/>
      <c r="C292" s="470"/>
      <c r="D292" s="470"/>
      <c r="E292" s="470"/>
      <c r="F292" s="470"/>
      <c r="G292" s="470"/>
    </row>
    <row r="293" spans="1:8" ht="14.25" customHeight="1" x14ac:dyDescent="0.25">
      <c r="A293" s="470"/>
      <c r="B293" s="470"/>
      <c r="C293" s="470"/>
      <c r="D293" s="470"/>
      <c r="E293" s="470"/>
      <c r="F293" s="470"/>
      <c r="G293" s="470"/>
    </row>
    <row r="294" spans="1:8" ht="14.25" customHeight="1" x14ac:dyDescent="0.25">
      <c r="A294" s="470"/>
      <c r="B294" s="470"/>
      <c r="C294" s="470"/>
      <c r="D294" s="470"/>
      <c r="E294" s="470"/>
      <c r="F294" s="470"/>
      <c r="G294" s="470"/>
    </row>
    <row r="295" spans="1:8" s="302" customFormat="1" ht="14.25" customHeight="1" x14ac:dyDescent="0.25">
      <c r="A295" s="570" t="s">
        <v>989</v>
      </c>
      <c r="B295" s="570"/>
      <c r="C295" s="570"/>
      <c r="D295" s="570"/>
      <c r="E295" s="570"/>
      <c r="F295" s="568">
        <v>1650</v>
      </c>
      <c r="G295" s="569"/>
    </row>
    <row r="296" spans="1:8" s="302" customFormat="1" ht="14.25" customHeight="1" x14ac:dyDescent="0.25">
      <c r="A296" s="574" t="s">
        <v>875</v>
      </c>
      <c r="B296" s="551"/>
      <c r="C296" s="551"/>
      <c r="D296" s="551"/>
      <c r="E296" s="551"/>
      <c r="F296" s="551"/>
      <c r="G296" s="551"/>
    </row>
    <row r="297" spans="1:8" s="302" customFormat="1" ht="14.25" customHeight="1" x14ac:dyDescent="0.25">
      <c r="A297" s="551"/>
      <c r="B297" s="551"/>
      <c r="C297" s="551"/>
      <c r="D297" s="551"/>
      <c r="E297" s="551"/>
      <c r="F297" s="551"/>
      <c r="G297" s="551"/>
    </row>
    <row r="298" spans="1:8" s="302" customFormat="1" ht="14.25" customHeight="1" x14ac:dyDescent="0.25">
      <c r="A298" s="551"/>
      <c r="B298" s="551"/>
      <c r="C298" s="551"/>
      <c r="D298" s="551"/>
      <c r="E298" s="551"/>
      <c r="F298" s="551"/>
      <c r="G298" s="551"/>
    </row>
    <row r="299" spans="1:8" s="302" customFormat="1" ht="14.25" customHeight="1" x14ac:dyDescent="0.25">
      <c r="A299" s="551"/>
      <c r="B299" s="551"/>
      <c r="C299" s="551"/>
      <c r="D299" s="551"/>
      <c r="E299" s="551"/>
      <c r="F299" s="551"/>
      <c r="G299" s="551"/>
    </row>
    <row r="300" spans="1:8" s="302" customFormat="1" ht="14.25" customHeight="1" x14ac:dyDescent="0.25">
      <c r="A300" s="551"/>
      <c r="B300" s="551"/>
      <c r="C300" s="551"/>
      <c r="D300" s="551"/>
      <c r="E300" s="551"/>
      <c r="F300" s="551"/>
      <c r="G300" s="551"/>
    </row>
    <row r="301" spans="1:8" s="302" customFormat="1" ht="14.25" customHeight="1" x14ac:dyDescent="0.25">
      <c r="A301" s="551"/>
      <c r="B301" s="551"/>
      <c r="C301" s="551"/>
      <c r="D301" s="551"/>
      <c r="E301" s="551"/>
      <c r="F301" s="551"/>
      <c r="G301" s="551"/>
    </row>
    <row r="302" spans="1:8" s="302" customFormat="1" ht="14.25" customHeight="1" x14ac:dyDescent="0.25">
      <c r="A302" s="497"/>
      <c r="B302" s="497"/>
      <c r="C302" s="497"/>
      <c r="D302" s="497"/>
      <c r="E302" s="497"/>
      <c r="F302" s="497"/>
      <c r="G302" s="497"/>
    </row>
    <row r="303" spans="1:8" ht="14.25" customHeight="1" x14ac:dyDescent="0.25">
      <c r="A303" s="470"/>
      <c r="B303" s="470"/>
      <c r="C303" s="470"/>
      <c r="D303" s="470"/>
      <c r="E303" s="470"/>
      <c r="F303" s="470"/>
      <c r="G303" s="470"/>
    </row>
    <row r="304" spans="1:8" ht="17.25" customHeight="1" thickBot="1" x14ac:dyDescent="0.3">
      <c r="A304" s="170" t="s">
        <v>499</v>
      </c>
      <c r="B304" s="171"/>
      <c r="C304" s="172"/>
      <c r="D304" s="173"/>
      <c r="E304" s="173"/>
      <c r="F304" s="507">
        <f>SUM(F305,F311)</f>
        <v>1400</v>
      </c>
      <c r="G304" s="507"/>
      <c r="H304" s="50"/>
    </row>
    <row r="305" spans="1:8" ht="14.25" customHeight="1" thickTop="1" x14ac:dyDescent="0.25">
      <c r="A305" s="165" t="s">
        <v>500</v>
      </c>
      <c r="F305" s="498">
        <v>100</v>
      </c>
      <c r="G305" s="499"/>
    </row>
    <row r="306" spans="1:8" ht="14.25" customHeight="1" x14ac:dyDescent="0.25">
      <c r="A306" s="297" t="s">
        <v>501</v>
      </c>
      <c r="F306" s="291"/>
      <c r="G306" s="292"/>
    </row>
    <row r="307" spans="1:8" ht="14.25" customHeight="1" x14ac:dyDescent="0.2">
      <c r="A307" s="495" t="s">
        <v>502</v>
      </c>
      <c r="B307" s="496"/>
      <c r="C307" s="496"/>
      <c r="D307" s="496"/>
      <c r="E307" s="496"/>
      <c r="F307" s="496"/>
      <c r="G307" s="496"/>
    </row>
    <row r="308" spans="1:8" ht="14.25" customHeight="1" x14ac:dyDescent="0.2">
      <c r="A308" s="496"/>
      <c r="B308" s="496"/>
      <c r="C308" s="496"/>
      <c r="D308" s="496"/>
      <c r="E308" s="496"/>
      <c r="F308" s="496"/>
      <c r="G308" s="496"/>
    </row>
    <row r="309" spans="1:8" ht="14.25" customHeight="1" x14ac:dyDescent="0.2">
      <c r="A309" s="496"/>
      <c r="B309" s="496"/>
      <c r="C309" s="496"/>
      <c r="D309" s="496"/>
      <c r="E309" s="496"/>
      <c r="F309" s="496"/>
      <c r="G309" s="496"/>
    </row>
    <row r="310" spans="1:8" ht="14.25" customHeight="1" x14ac:dyDescent="0.25">
      <c r="A310" s="293"/>
      <c r="F310" s="291"/>
      <c r="G310" s="292"/>
    </row>
    <row r="311" spans="1:8" ht="14.25" customHeight="1" x14ac:dyDescent="0.25">
      <c r="A311" s="165" t="s">
        <v>460</v>
      </c>
      <c r="F311" s="498">
        <f>SUM(F312,F316)</f>
        <v>1300</v>
      </c>
      <c r="G311" s="499"/>
    </row>
    <row r="312" spans="1:8" ht="14.25" customHeight="1" x14ac:dyDescent="0.25">
      <c r="A312" s="297" t="s">
        <v>503</v>
      </c>
      <c r="F312" s="568">
        <v>300</v>
      </c>
      <c r="G312" s="569"/>
    </row>
    <row r="313" spans="1:8" ht="14.25" customHeight="1" x14ac:dyDescent="0.2">
      <c r="A313" s="566" t="s">
        <v>504</v>
      </c>
      <c r="B313" s="567"/>
      <c r="C313" s="567"/>
      <c r="D313" s="567"/>
      <c r="E313" s="567"/>
      <c r="F313" s="567"/>
      <c r="G313" s="567"/>
    </row>
    <row r="314" spans="1:8" ht="14.25" customHeight="1" x14ac:dyDescent="0.2">
      <c r="A314" s="567"/>
      <c r="B314" s="567"/>
      <c r="C314" s="567"/>
      <c r="D314" s="567"/>
      <c r="E314" s="567"/>
      <c r="F314" s="567"/>
      <c r="G314" s="567"/>
    </row>
    <row r="315" spans="1:8" ht="14.25" customHeight="1" x14ac:dyDescent="0.2">
      <c r="A315" s="295"/>
      <c r="B315" s="295"/>
      <c r="C315" s="295"/>
      <c r="D315" s="295"/>
      <c r="E315" s="295"/>
      <c r="F315" s="295"/>
      <c r="G315" s="295"/>
    </row>
    <row r="316" spans="1:8" ht="14.25" customHeight="1" x14ac:dyDescent="0.25">
      <c r="A316" s="297" t="s">
        <v>505</v>
      </c>
      <c r="F316" s="568">
        <v>1000</v>
      </c>
      <c r="G316" s="569"/>
    </row>
    <row r="317" spans="1:8" ht="14.25" customHeight="1" x14ac:dyDescent="0.2">
      <c r="A317" s="566" t="s">
        <v>506</v>
      </c>
      <c r="B317" s="567"/>
      <c r="C317" s="567"/>
      <c r="D317" s="567"/>
      <c r="E317" s="567"/>
      <c r="F317" s="567"/>
      <c r="G317" s="567"/>
    </row>
    <row r="318" spans="1:8" ht="14.25" customHeight="1" x14ac:dyDescent="0.2">
      <c r="A318" s="567"/>
      <c r="B318" s="567"/>
      <c r="C318" s="567"/>
      <c r="D318" s="567"/>
      <c r="E318" s="567"/>
      <c r="F318" s="567"/>
      <c r="G318" s="567"/>
    </row>
    <row r="319" spans="1:8" ht="14.25" customHeight="1" x14ac:dyDescent="0.2">
      <c r="A319" s="295"/>
      <c r="B319" s="295"/>
      <c r="C319" s="295"/>
      <c r="D319" s="295"/>
      <c r="E319" s="295"/>
      <c r="F319" s="295"/>
      <c r="G319" s="295"/>
    </row>
    <row r="320" spans="1:8" ht="30.75" customHeight="1" thickBot="1" x14ac:dyDescent="0.3">
      <c r="A320" s="520" t="s">
        <v>507</v>
      </c>
      <c r="B320" s="521"/>
      <c r="C320" s="521"/>
      <c r="D320" s="521"/>
      <c r="E320" s="521"/>
      <c r="F320" s="507">
        <f>SUM(F321)</f>
        <v>30500</v>
      </c>
      <c r="G320" s="507"/>
      <c r="H320" s="50"/>
    </row>
    <row r="321" spans="1:8" ht="14.25" customHeight="1" thickTop="1" x14ac:dyDescent="0.25">
      <c r="A321" s="165" t="s">
        <v>508</v>
      </c>
      <c r="F321" s="498">
        <f>SUM(F322,F327)</f>
        <v>30500</v>
      </c>
      <c r="G321" s="499"/>
    </row>
    <row r="322" spans="1:8" ht="14.25" customHeight="1" x14ac:dyDescent="0.25">
      <c r="A322" s="315" t="s">
        <v>601</v>
      </c>
      <c r="F322" s="568">
        <v>500</v>
      </c>
      <c r="G322" s="569"/>
    </row>
    <row r="323" spans="1:8" ht="14.25" customHeight="1" x14ac:dyDescent="0.2">
      <c r="A323" s="566" t="s">
        <v>509</v>
      </c>
      <c r="B323" s="567"/>
      <c r="C323" s="567"/>
      <c r="D323" s="567"/>
      <c r="E323" s="567"/>
      <c r="F323" s="567"/>
      <c r="G323" s="567"/>
    </row>
    <row r="324" spans="1:8" ht="14.25" customHeight="1" x14ac:dyDescent="0.2">
      <c r="A324" s="567"/>
      <c r="B324" s="567"/>
      <c r="C324" s="567"/>
      <c r="D324" s="567"/>
      <c r="E324" s="567"/>
      <c r="F324" s="567"/>
      <c r="G324" s="567"/>
    </row>
    <row r="325" spans="1:8" ht="14.25" customHeight="1" x14ac:dyDescent="0.2">
      <c r="A325" s="567"/>
      <c r="B325" s="567"/>
      <c r="C325" s="567"/>
      <c r="D325" s="567"/>
      <c r="E325" s="567"/>
      <c r="F325" s="567"/>
      <c r="G325" s="567"/>
    </row>
    <row r="326" spans="1:8" ht="14.25" customHeight="1" x14ac:dyDescent="0.2">
      <c r="A326" s="295"/>
      <c r="B326" s="295"/>
      <c r="C326" s="295"/>
      <c r="D326" s="295"/>
      <c r="E326" s="295"/>
      <c r="F326" s="295"/>
      <c r="G326" s="295"/>
    </row>
    <row r="327" spans="1:8" ht="14.25" customHeight="1" x14ac:dyDescent="0.25">
      <c r="A327" s="315" t="s">
        <v>602</v>
      </c>
      <c r="F327" s="568">
        <f>SUM(F328:G329)</f>
        <v>30000</v>
      </c>
      <c r="G327" s="569"/>
    </row>
    <row r="328" spans="1:8" ht="14.25" customHeight="1" x14ac:dyDescent="0.25">
      <c r="A328" s="220" t="s">
        <v>922</v>
      </c>
      <c r="F328" s="568">
        <v>28000</v>
      </c>
      <c r="G328" s="569"/>
    </row>
    <row r="329" spans="1:8" ht="14.25" customHeight="1" x14ac:dyDescent="0.25">
      <c r="A329" s="588" t="s">
        <v>923</v>
      </c>
      <c r="B329" s="588"/>
      <c r="C329" s="588"/>
      <c r="F329" s="568">
        <v>2000</v>
      </c>
      <c r="G329" s="569"/>
    </row>
    <row r="330" spans="1:8" ht="14.25" customHeight="1" x14ac:dyDescent="0.2">
      <c r="A330" s="566" t="s">
        <v>870</v>
      </c>
      <c r="B330" s="567"/>
      <c r="C330" s="567"/>
      <c r="D330" s="567"/>
      <c r="E330" s="567"/>
      <c r="F330" s="567"/>
      <c r="G330" s="567"/>
    </row>
    <row r="331" spans="1:8" ht="14.25" customHeight="1" x14ac:dyDescent="0.2">
      <c r="A331" s="567"/>
      <c r="B331" s="567"/>
      <c r="C331" s="567"/>
      <c r="D331" s="567"/>
      <c r="E331" s="567"/>
      <c r="F331" s="567"/>
      <c r="G331" s="567"/>
    </row>
    <row r="332" spans="1:8" ht="14.25" customHeight="1" x14ac:dyDescent="0.2">
      <c r="A332" s="422"/>
      <c r="B332" s="422"/>
      <c r="C332" s="422"/>
      <c r="D332" s="422"/>
      <c r="E332" s="422"/>
      <c r="F332" s="422"/>
      <c r="G332" s="422"/>
    </row>
    <row r="333" spans="1:8" ht="17.25" customHeight="1" thickBot="1" x14ac:dyDescent="0.3">
      <c r="A333" s="170" t="s">
        <v>172</v>
      </c>
      <c r="B333" s="171"/>
      <c r="C333" s="172"/>
      <c r="D333" s="173"/>
      <c r="E333" s="173"/>
      <c r="F333" s="507">
        <f>SUM(F334)</f>
        <v>643</v>
      </c>
      <c r="G333" s="507"/>
      <c r="H333" s="50"/>
    </row>
    <row r="334" spans="1:8" ht="15.75" thickTop="1" x14ac:dyDescent="0.25">
      <c r="A334" s="165" t="s">
        <v>21</v>
      </c>
      <c r="F334" s="498">
        <f>SUM(F335,F339)</f>
        <v>643</v>
      </c>
      <c r="G334" s="499"/>
    </row>
    <row r="335" spans="1:8" ht="15" x14ac:dyDescent="0.25">
      <c r="A335" s="297" t="s">
        <v>510</v>
      </c>
      <c r="F335" s="568">
        <v>273</v>
      </c>
      <c r="G335" s="569"/>
    </row>
    <row r="336" spans="1:8" ht="83.25" customHeight="1" x14ac:dyDescent="0.2">
      <c r="A336" s="528" t="s">
        <v>511</v>
      </c>
      <c r="B336" s="528"/>
      <c r="C336" s="528"/>
      <c r="D336" s="528"/>
      <c r="E336" s="528"/>
      <c r="F336" s="528"/>
      <c r="G336" s="528"/>
    </row>
    <row r="337" spans="1:12" ht="15" x14ac:dyDescent="0.25">
      <c r="A337" s="333"/>
      <c r="F337" s="415"/>
      <c r="G337" s="416"/>
    </row>
    <row r="338" spans="1:12" ht="15" x14ac:dyDescent="0.25">
      <c r="A338" s="572" t="s">
        <v>512</v>
      </c>
      <c r="B338" s="497"/>
      <c r="C338" s="497"/>
      <c r="D338" s="497"/>
      <c r="E338" s="497"/>
      <c r="F338" s="291"/>
      <c r="G338" s="292"/>
    </row>
    <row r="339" spans="1:12" ht="15" x14ac:dyDescent="0.25">
      <c r="A339" s="497"/>
      <c r="B339" s="497"/>
      <c r="C339" s="497"/>
      <c r="D339" s="497"/>
      <c r="E339" s="497"/>
      <c r="F339" s="568">
        <v>370</v>
      </c>
      <c r="G339" s="569"/>
    </row>
    <row r="340" spans="1:12" ht="98.25" customHeight="1" x14ac:dyDescent="0.2">
      <c r="A340" s="528" t="s">
        <v>513</v>
      </c>
      <c r="B340" s="528"/>
      <c r="C340" s="528"/>
      <c r="D340" s="528"/>
      <c r="E340" s="528"/>
      <c r="F340" s="528"/>
      <c r="G340" s="528"/>
    </row>
    <row r="341" spans="1:12" ht="15" x14ac:dyDescent="0.25">
      <c r="A341" s="165"/>
      <c r="F341" s="291"/>
      <c r="G341" s="292"/>
    </row>
    <row r="342" spans="1:12" ht="17.25" customHeight="1" thickBot="1" x14ac:dyDescent="0.3">
      <c r="A342" s="170" t="s">
        <v>173</v>
      </c>
      <c r="B342" s="171"/>
      <c r="C342" s="172"/>
      <c r="D342" s="173"/>
      <c r="E342" s="173"/>
      <c r="F342" s="507">
        <f>+F343</f>
        <v>1627</v>
      </c>
      <c r="G342" s="507"/>
      <c r="H342" s="50"/>
    </row>
    <row r="343" spans="1:12" ht="15.75" thickTop="1" x14ac:dyDescent="0.25">
      <c r="A343" s="165" t="s">
        <v>174</v>
      </c>
      <c r="F343" s="498">
        <f>SUM(F344,F350)</f>
        <v>1627</v>
      </c>
      <c r="G343" s="499"/>
    </row>
    <row r="344" spans="1:12" ht="15" x14ac:dyDescent="0.25">
      <c r="A344" s="297" t="s">
        <v>514</v>
      </c>
      <c r="F344" s="568">
        <v>256</v>
      </c>
      <c r="G344" s="569"/>
    </row>
    <row r="345" spans="1:12" x14ac:dyDescent="0.2">
      <c r="A345" s="566" t="s">
        <v>515</v>
      </c>
      <c r="B345" s="567"/>
      <c r="C345" s="567"/>
      <c r="D345" s="567"/>
      <c r="E345" s="567"/>
      <c r="F345" s="567"/>
      <c r="G345" s="567"/>
    </row>
    <row r="346" spans="1:12" x14ac:dyDescent="0.2">
      <c r="A346" s="567"/>
      <c r="B346" s="567"/>
      <c r="C346" s="567"/>
      <c r="D346" s="567"/>
      <c r="E346" s="567"/>
      <c r="F346" s="567"/>
      <c r="G346" s="567"/>
    </row>
    <row r="347" spans="1:12" x14ac:dyDescent="0.2">
      <c r="A347" s="567"/>
      <c r="B347" s="567"/>
      <c r="C347" s="567"/>
      <c r="D347" s="567"/>
      <c r="E347" s="567"/>
      <c r="F347" s="567"/>
      <c r="G347" s="567"/>
    </row>
    <row r="348" spans="1:12" x14ac:dyDescent="0.2">
      <c r="A348" s="567"/>
      <c r="B348" s="567"/>
      <c r="C348" s="567"/>
      <c r="D348" s="567"/>
      <c r="E348" s="567"/>
      <c r="F348" s="567"/>
      <c r="G348" s="567"/>
    </row>
    <row r="349" spans="1:12" x14ac:dyDescent="0.2">
      <c r="A349" s="157"/>
      <c r="B349" s="157"/>
      <c r="D349" s="157"/>
      <c r="E349" s="157"/>
      <c r="F349" s="157"/>
    </row>
    <row r="350" spans="1:12" ht="15" x14ac:dyDescent="0.25">
      <c r="A350" s="220" t="s">
        <v>516</v>
      </c>
      <c r="B350" s="157"/>
      <c r="D350" s="157"/>
      <c r="E350" s="157"/>
      <c r="F350" s="568">
        <v>1371</v>
      </c>
      <c r="G350" s="569"/>
    </row>
    <row r="351" spans="1:12" ht="78.75" customHeight="1" x14ac:dyDescent="0.2">
      <c r="A351" s="566" t="s">
        <v>881</v>
      </c>
      <c r="B351" s="566"/>
      <c r="C351" s="566"/>
      <c r="D351" s="566"/>
      <c r="E351" s="566"/>
      <c r="F351" s="566"/>
      <c r="G351" s="566"/>
    </row>
    <row r="352" spans="1:12" customFormat="1" ht="17.25" customHeight="1" x14ac:dyDescent="0.25">
      <c r="A352" s="162"/>
      <c r="B352" s="162"/>
      <c r="C352" s="157"/>
      <c r="D352" s="158"/>
      <c r="E352" s="158"/>
      <c r="F352" s="158"/>
      <c r="G352" s="157"/>
      <c r="H352" s="215"/>
      <c r="I352" s="215"/>
      <c r="J352" s="215"/>
      <c r="K352" s="215"/>
      <c r="L352" s="32"/>
    </row>
    <row r="353" spans="1:6" x14ac:dyDescent="0.2">
      <c r="A353" s="157"/>
      <c r="B353" s="157"/>
      <c r="D353" s="157"/>
      <c r="E353" s="157"/>
      <c r="F353" s="157"/>
    </row>
    <row r="354" spans="1:6" x14ac:dyDescent="0.2">
      <c r="A354" s="157"/>
      <c r="B354" s="157"/>
      <c r="D354" s="157"/>
      <c r="E354" s="157"/>
      <c r="F354" s="157"/>
    </row>
    <row r="355" spans="1:6" x14ac:dyDescent="0.2">
      <c r="A355" s="157"/>
      <c r="B355" s="157"/>
      <c r="D355" s="157"/>
      <c r="E355" s="157"/>
      <c r="F355" s="157"/>
    </row>
  </sheetData>
  <mergeCells count="194">
    <mergeCell ref="A329:C329"/>
    <mergeCell ref="F328:G328"/>
    <mergeCell ref="F329:G329"/>
    <mergeCell ref="A69:G71"/>
    <mergeCell ref="F67:G67"/>
    <mergeCell ref="F68:G68"/>
    <mergeCell ref="A87:E87"/>
    <mergeCell ref="F87:G87"/>
    <mergeCell ref="A88:E88"/>
    <mergeCell ref="F120:G120"/>
    <mergeCell ref="A120:E120"/>
    <mergeCell ref="F116:G116"/>
    <mergeCell ref="A108:E108"/>
    <mergeCell ref="F108:G108"/>
    <mergeCell ref="A109:G111"/>
    <mergeCell ref="A112:E112"/>
    <mergeCell ref="F112:G112"/>
    <mergeCell ref="A116:E116"/>
    <mergeCell ref="F92:G92"/>
    <mergeCell ref="A91:E92"/>
    <mergeCell ref="A132:E132"/>
    <mergeCell ref="A133:G133"/>
    <mergeCell ref="F132:G132"/>
    <mergeCell ref="F90:G90"/>
    <mergeCell ref="F333:G333"/>
    <mergeCell ref="A351:G351"/>
    <mergeCell ref="F221:G221"/>
    <mergeCell ref="F248:G248"/>
    <mergeCell ref="F334:G334"/>
    <mergeCell ref="F342:G342"/>
    <mergeCell ref="F343:G343"/>
    <mergeCell ref="A345:G348"/>
    <mergeCell ref="A207:E207"/>
    <mergeCell ref="F207:G207"/>
    <mergeCell ref="A208:G210"/>
    <mergeCell ref="A212:E212"/>
    <mergeCell ref="F212:G212"/>
    <mergeCell ref="A213:G216"/>
    <mergeCell ref="A217:E217"/>
    <mergeCell ref="F217:G217"/>
    <mergeCell ref="A218:G219"/>
    <mergeCell ref="A295:E295"/>
    <mergeCell ref="F295:G295"/>
    <mergeCell ref="A296:G302"/>
    <mergeCell ref="A222:E222"/>
    <mergeCell ref="F222:G222"/>
    <mergeCell ref="A223:G226"/>
    <mergeCell ref="A253:G254"/>
    <mergeCell ref="F1:G1"/>
    <mergeCell ref="A26:C26"/>
    <mergeCell ref="F82:G82"/>
    <mergeCell ref="A34:G34"/>
    <mergeCell ref="F83:G83"/>
    <mergeCell ref="A1:E1"/>
    <mergeCell ref="A103:E103"/>
    <mergeCell ref="F103:G103"/>
    <mergeCell ref="A104:E104"/>
    <mergeCell ref="F104:G104"/>
    <mergeCell ref="F95:G95"/>
    <mergeCell ref="A96:G99"/>
    <mergeCell ref="A100:E102"/>
    <mergeCell ref="F102:G102"/>
    <mergeCell ref="A30:C30"/>
    <mergeCell ref="F76:G76"/>
    <mergeCell ref="F77:G77"/>
    <mergeCell ref="F62:G62"/>
    <mergeCell ref="F63:G63"/>
    <mergeCell ref="A84:G86"/>
    <mergeCell ref="A89:E89"/>
    <mergeCell ref="A90:E90"/>
    <mergeCell ref="F88:G88"/>
    <mergeCell ref="F89:G89"/>
    <mergeCell ref="F94:G94"/>
    <mergeCell ref="F125:G125"/>
    <mergeCell ref="A126:G128"/>
    <mergeCell ref="F130:G130"/>
    <mergeCell ref="F131:G131"/>
    <mergeCell ref="F122:G122"/>
    <mergeCell ref="A122:D123"/>
    <mergeCell ref="F106:G106"/>
    <mergeCell ref="A105:E106"/>
    <mergeCell ref="A113:E113"/>
    <mergeCell ref="F113:G113"/>
    <mergeCell ref="A114:E114"/>
    <mergeCell ref="F114:G114"/>
    <mergeCell ref="A117:E119"/>
    <mergeCell ref="F119:G119"/>
    <mergeCell ref="A141:E141"/>
    <mergeCell ref="A142:E142"/>
    <mergeCell ref="F139:G139"/>
    <mergeCell ref="A135:E135"/>
    <mergeCell ref="F135:G135"/>
    <mergeCell ref="A136:G137"/>
    <mergeCell ref="A139:E139"/>
    <mergeCell ref="A159:G161"/>
    <mergeCell ref="F163:G163"/>
    <mergeCell ref="A140:G140"/>
    <mergeCell ref="A144:E144"/>
    <mergeCell ref="F144:G144"/>
    <mergeCell ref="A145:G147"/>
    <mergeCell ref="A149:E149"/>
    <mergeCell ref="F149:G149"/>
    <mergeCell ref="F164:G164"/>
    <mergeCell ref="A165:E165"/>
    <mergeCell ref="F165:G165"/>
    <mergeCell ref="A150:G152"/>
    <mergeCell ref="A154:E154"/>
    <mergeCell ref="F154:G154"/>
    <mergeCell ref="A155:G156"/>
    <mergeCell ref="A158:E158"/>
    <mergeCell ref="F158:G158"/>
    <mergeCell ref="A166:G168"/>
    <mergeCell ref="A170:E170"/>
    <mergeCell ref="F170:G170"/>
    <mergeCell ref="A171:G174"/>
    <mergeCell ref="A187:E188"/>
    <mergeCell ref="F188:G188"/>
    <mergeCell ref="A189:G191"/>
    <mergeCell ref="A193:E193"/>
    <mergeCell ref="F193:G193"/>
    <mergeCell ref="F186:G186"/>
    <mergeCell ref="A176:E176"/>
    <mergeCell ref="F176:G176"/>
    <mergeCell ref="A177:G180"/>
    <mergeCell ref="F182:G182"/>
    <mergeCell ref="A183:G183"/>
    <mergeCell ref="A194:G195"/>
    <mergeCell ref="A197:E197"/>
    <mergeCell ref="F197:G197"/>
    <mergeCell ref="A198:G199"/>
    <mergeCell ref="F201:G201"/>
    <mergeCell ref="A202:E202"/>
    <mergeCell ref="F202:G202"/>
    <mergeCell ref="A203:G205"/>
    <mergeCell ref="F252:G252"/>
    <mergeCell ref="A263:G266"/>
    <mergeCell ref="F268:G268"/>
    <mergeCell ref="A228:D228"/>
    <mergeCell ref="F228:G228"/>
    <mergeCell ref="A229:G231"/>
    <mergeCell ref="A233:D233"/>
    <mergeCell ref="F233:G233"/>
    <mergeCell ref="A234:G235"/>
    <mergeCell ref="F237:G237"/>
    <mergeCell ref="A238:G241"/>
    <mergeCell ref="A244:G246"/>
    <mergeCell ref="F344:G344"/>
    <mergeCell ref="F350:G350"/>
    <mergeCell ref="F51:G51"/>
    <mergeCell ref="F52:G52"/>
    <mergeCell ref="A53:G53"/>
    <mergeCell ref="A54:G57"/>
    <mergeCell ref="F320:G320"/>
    <mergeCell ref="F321:G321"/>
    <mergeCell ref="A320:E320"/>
    <mergeCell ref="A323:G325"/>
    <mergeCell ref="F335:G335"/>
    <mergeCell ref="A336:G336"/>
    <mergeCell ref="A338:E339"/>
    <mergeCell ref="F339:G339"/>
    <mergeCell ref="A340:G340"/>
    <mergeCell ref="A307:G309"/>
    <mergeCell ref="F311:G311"/>
    <mergeCell ref="F312:G312"/>
    <mergeCell ref="A313:G314"/>
    <mergeCell ref="F316:G316"/>
    <mergeCell ref="A317:G318"/>
    <mergeCell ref="A269:G272"/>
    <mergeCell ref="F274:G274"/>
    <mergeCell ref="A275:G277"/>
    <mergeCell ref="A330:G331"/>
    <mergeCell ref="F37:G37"/>
    <mergeCell ref="F38:G38"/>
    <mergeCell ref="F39:G39"/>
    <mergeCell ref="A40:G43"/>
    <mergeCell ref="F45:G45"/>
    <mergeCell ref="A46:G49"/>
    <mergeCell ref="F59:G59"/>
    <mergeCell ref="F60:G60"/>
    <mergeCell ref="A64:G65"/>
    <mergeCell ref="F73:G73"/>
    <mergeCell ref="F74:G74"/>
    <mergeCell ref="A78:G80"/>
    <mergeCell ref="F322:G322"/>
    <mergeCell ref="F327:G327"/>
    <mergeCell ref="F279:G279"/>
    <mergeCell ref="A280:G289"/>
    <mergeCell ref="F185:G185"/>
    <mergeCell ref="F304:G304"/>
    <mergeCell ref="F305:G305"/>
    <mergeCell ref="A243:D243"/>
    <mergeCell ref="F243:G243"/>
    <mergeCell ref="F249:G249"/>
    <mergeCell ref="F262:G262"/>
  </mergeCells>
  <pageMargins left="0.70866141732283472" right="0.70866141732283472" top="0.78740157480314965" bottom="0.78740157480314965" header="0.31496062992125984" footer="0.31496062992125984"/>
  <pageSetup paperSize="9" scale="67" firstPageNumber="39"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4"/>
  <sheetViews>
    <sheetView showGridLines="0" view="pageBreakPreview" topLeftCell="A50" zoomScaleNormal="100" zoomScaleSheetLayoutView="100" workbookViewId="0">
      <selection activeCell="L82" sqref="L82"/>
    </sheetView>
  </sheetViews>
  <sheetFormatPr defaultRowHeight="14.25" x14ac:dyDescent="0.2"/>
  <cols>
    <col min="1" max="1" width="8.5703125" style="162" customWidth="1"/>
    <col min="2" max="2" width="9.140625" style="162"/>
    <col min="3" max="3" width="58.7109375" style="157" customWidth="1"/>
    <col min="4" max="6" width="14.140625" style="158" customWidth="1"/>
    <col min="7" max="7" width="9.140625" style="157" customWidth="1"/>
    <col min="8" max="8" width="13.5703125" style="157" customWidth="1"/>
    <col min="9" max="11" width="9.140625" style="157"/>
    <col min="12" max="12" width="13.28515625" style="157" customWidth="1"/>
    <col min="13" max="16384" width="9.140625" style="157"/>
  </cols>
  <sheetData>
    <row r="1" spans="1:7" ht="23.25" x14ac:dyDescent="0.35">
      <c r="A1" s="56" t="s">
        <v>107</v>
      </c>
      <c r="F1" s="510" t="s">
        <v>175</v>
      </c>
      <c r="G1" s="510"/>
    </row>
    <row r="3" spans="1:7" x14ac:dyDescent="0.2">
      <c r="A3" s="205" t="s">
        <v>1</v>
      </c>
      <c r="B3" s="205" t="s">
        <v>176</v>
      </c>
    </row>
    <row r="4" spans="1:7" x14ac:dyDescent="0.2">
      <c r="B4" s="205" t="s">
        <v>80</v>
      </c>
    </row>
    <row r="5" spans="1:7" s="2" customFormat="1" ht="13.5" thickBot="1" x14ac:dyDescent="0.25">
      <c r="A5" s="18"/>
      <c r="B5" s="18"/>
      <c r="D5" s="4"/>
      <c r="E5" s="4"/>
      <c r="F5" s="4"/>
      <c r="G5" s="2" t="s">
        <v>6</v>
      </c>
    </row>
    <row r="6" spans="1:7" s="2" customFormat="1" ht="39.75" thickTop="1" thickBot="1" x14ac:dyDescent="0.25">
      <c r="A6" s="39" t="s">
        <v>2</v>
      </c>
      <c r="B6" s="40" t="s">
        <v>3</v>
      </c>
      <c r="C6" s="41" t="s">
        <v>4</v>
      </c>
      <c r="D6" s="42" t="s">
        <v>289</v>
      </c>
      <c r="E6" s="42" t="s">
        <v>290</v>
      </c>
      <c r="F6" s="42" t="s">
        <v>291</v>
      </c>
      <c r="G6" s="43" t="s">
        <v>5</v>
      </c>
    </row>
    <row r="7" spans="1:7" s="5" customFormat="1" ht="12.75" thickTop="1" thickBot="1" x14ac:dyDescent="0.25">
      <c r="A7" s="44">
        <v>1</v>
      </c>
      <c r="B7" s="45">
        <v>2</v>
      </c>
      <c r="C7" s="45">
        <v>3</v>
      </c>
      <c r="D7" s="46">
        <v>4</v>
      </c>
      <c r="E7" s="46">
        <v>5</v>
      </c>
      <c r="F7" s="46">
        <v>6</v>
      </c>
      <c r="G7" s="47" t="s">
        <v>12</v>
      </c>
    </row>
    <row r="8" spans="1:7" ht="15" thickTop="1" x14ac:dyDescent="0.2">
      <c r="A8" s="163">
        <v>1019</v>
      </c>
      <c r="B8" s="164">
        <v>51</v>
      </c>
      <c r="C8" s="216" t="s">
        <v>8</v>
      </c>
      <c r="D8" s="207">
        <v>50</v>
      </c>
      <c r="E8" s="207">
        <v>0</v>
      </c>
      <c r="F8" s="207">
        <f>SUM(F54)</f>
        <v>50</v>
      </c>
      <c r="G8" s="160">
        <f>F8/D8*100</f>
        <v>100</v>
      </c>
    </row>
    <row r="9" spans="1:7" x14ac:dyDescent="0.2">
      <c r="A9" s="163">
        <v>1019</v>
      </c>
      <c r="B9" s="164">
        <v>51</v>
      </c>
      <c r="C9" s="216" t="s">
        <v>8</v>
      </c>
      <c r="D9" s="207">
        <v>50</v>
      </c>
      <c r="E9" s="207">
        <v>265</v>
      </c>
      <c r="F9" s="207"/>
      <c r="G9" s="160"/>
    </row>
    <row r="10" spans="1:7" x14ac:dyDescent="0.2">
      <c r="A10" s="163">
        <v>1032</v>
      </c>
      <c r="B10" s="164">
        <v>51</v>
      </c>
      <c r="C10" s="216" t="s">
        <v>8</v>
      </c>
      <c r="D10" s="207">
        <v>2</v>
      </c>
      <c r="E10" s="207">
        <v>2</v>
      </c>
      <c r="F10" s="207">
        <f>SUM(F61)</f>
        <v>2</v>
      </c>
      <c r="G10" s="160">
        <f>F10/D10*100</f>
        <v>100</v>
      </c>
    </row>
    <row r="11" spans="1:7" x14ac:dyDescent="0.2">
      <c r="A11" s="163">
        <v>1036</v>
      </c>
      <c r="B11" s="164">
        <v>51</v>
      </c>
      <c r="C11" s="216" t="s">
        <v>8</v>
      </c>
      <c r="D11" s="207">
        <v>105</v>
      </c>
      <c r="E11" s="207">
        <v>145</v>
      </c>
      <c r="F11" s="207">
        <f>SUM(F72)</f>
        <v>155</v>
      </c>
      <c r="G11" s="160">
        <f>F11/D11*100</f>
        <v>147.61904761904762</v>
      </c>
    </row>
    <row r="12" spans="1:7" x14ac:dyDescent="0.2">
      <c r="A12" s="163">
        <v>1037</v>
      </c>
      <c r="B12" s="164">
        <v>52</v>
      </c>
      <c r="C12" s="8" t="s">
        <v>466</v>
      </c>
      <c r="D12" s="207">
        <v>9000</v>
      </c>
      <c r="E12" s="207">
        <v>10000</v>
      </c>
      <c r="F12" s="207">
        <f>SUM(F94)</f>
        <v>10000</v>
      </c>
      <c r="G12" s="160">
        <f>F12/D12*100</f>
        <v>111.11111111111111</v>
      </c>
    </row>
    <row r="13" spans="1:7" x14ac:dyDescent="0.2">
      <c r="A13" s="163">
        <v>1039</v>
      </c>
      <c r="B13" s="164">
        <v>52</v>
      </c>
      <c r="C13" s="8" t="s">
        <v>466</v>
      </c>
      <c r="D13" s="207"/>
      <c r="E13" s="207">
        <v>10</v>
      </c>
      <c r="F13" s="207"/>
      <c r="G13" s="160"/>
    </row>
    <row r="14" spans="1:7" x14ac:dyDescent="0.2">
      <c r="A14" s="163">
        <v>1070</v>
      </c>
      <c r="B14" s="164">
        <v>52</v>
      </c>
      <c r="C14" s="8" t="s">
        <v>466</v>
      </c>
      <c r="D14" s="207"/>
      <c r="E14" s="207">
        <v>60</v>
      </c>
      <c r="F14" s="207"/>
      <c r="G14" s="160"/>
    </row>
    <row r="15" spans="1:7" x14ac:dyDescent="0.2">
      <c r="A15" s="163">
        <v>1099</v>
      </c>
      <c r="B15" s="164">
        <v>51</v>
      </c>
      <c r="C15" s="216" t="s">
        <v>8</v>
      </c>
      <c r="D15" s="207">
        <v>80</v>
      </c>
      <c r="E15" s="207">
        <v>80</v>
      </c>
      <c r="F15" s="207">
        <f>SUM(F105)</f>
        <v>80</v>
      </c>
      <c r="G15" s="160">
        <f>F15/D15*100</f>
        <v>100</v>
      </c>
    </row>
    <row r="16" spans="1:7" x14ac:dyDescent="0.2">
      <c r="A16" s="163">
        <v>1099</v>
      </c>
      <c r="B16" s="164">
        <v>54</v>
      </c>
      <c r="C16" s="216" t="s">
        <v>684</v>
      </c>
      <c r="D16" s="207">
        <v>400</v>
      </c>
      <c r="E16" s="207">
        <v>395</v>
      </c>
      <c r="F16" s="207">
        <f>SUM(F110)</f>
        <v>400</v>
      </c>
      <c r="G16" s="160">
        <f>F16/D16*100</f>
        <v>100</v>
      </c>
    </row>
    <row r="17" spans="1:7" x14ac:dyDescent="0.2">
      <c r="A17" s="163">
        <v>1099</v>
      </c>
      <c r="B17" s="164">
        <v>59</v>
      </c>
      <c r="C17" s="216" t="s">
        <v>301</v>
      </c>
      <c r="D17" s="207"/>
      <c r="E17" s="207">
        <v>5</v>
      </c>
      <c r="F17" s="207"/>
      <c r="G17" s="160"/>
    </row>
    <row r="18" spans="1:7" x14ac:dyDescent="0.2">
      <c r="A18" s="163">
        <v>1099</v>
      </c>
      <c r="B18" s="164">
        <v>63</v>
      </c>
      <c r="C18" s="221" t="s">
        <v>627</v>
      </c>
      <c r="D18" s="207"/>
      <c r="E18" s="207">
        <v>115</v>
      </c>
      <c r="F18" s="207"/>
      <c r="G18" s="160"/>
    </row>
    <row r="19" spans="1:7" ht="28.5" x14ac:dyDescent="0.2">
      <c r="A19" s="163">
        <v>2310</v>
      </c>
      <c r="B19" s="164">
        <v>53</v>
      </c>
      <c r="C19" s="161" t="s">
        <v>10</v>
      </c>
      <c r="D19" s="207">
        <v>5000</v>
      </c>
      <c r="E19" s="207">
        <v>3470</v>
      </c>
      <c r="F19" s="207">
        <f>SUM(F121)</f>
        <v>5000</v>
      </c>
      <c r="G19" s="160">
        <f>F19/D19*100</f>
        <v>100</v>
      </c>
    </row>
    <row r="20" spans="1:7" x14ac:dyDescent="0.2">
      <c r="A20" s="163">
        <v>2310</v>
      </c>
      <c r="B20" s="164">
        <v>63</v>
      </c>
      <c r="C20" s="221" t="s">
        <v>627</v>
      </c>
      <c r="D20" s="207">
        <v>0</v>
      </c>
      <c r="E20" s="207">
        <v>500</v>
      </c>
      <c r="F20" s="207">
        <v>0</v>
      </c>
      <c r="G20" s="160"/>
    </row>
    <row r="21" spans="1:7" x14ac:dyDescent="0.2">
      <c r="A21" s="163">
        <v>2321</v>
      </c>
      <c r="B21" s="164">
        <v>63</v>
      </c>
      <c r="C21" s="221" t="s">
        <v>627</v>
      </c>
      <c r="D21" s="207">
        <v>0</v>
      </c>
      <c r="E21" s="207">
        <v>500</v>
      </c>
      <c r="F21" s="207">
        <v>0</v>
      </c>
      <c r="G21" s="160"/>
    </row>
    <row r="22" spans="1:7" ht="28.5" x14ac:dyDescent="0.2">
      <c r="A22" s="163">
        <v>2331</v>
      </c>
      <c r="B22" s="164">
        <v>53</v>
      </c>
      <c r="C22" s="161" t="s">
        <v>10</v>
      </c>
      <c r="D22" s="207">
        <v>0</v>
      </c>
      <c r="E22" s="207">
        <v>450</v>
      </c>
      <c r="F22" s="207">
        <f>SUM(F124)</f>
        <v>0</v>
      </c>
      <c r="G22" s="160"/>
    </row>
    <row r="23" spans="1:7" x14ac:dyDescent="0.2">
      <c r="A23" s="163">
        <v>2369</v>
      </c>
      <c r="B23" s="164">
        <v>51</v>
      </c>
      <c r="C23" s="216" t="s">
        <v>8</v>
      </c>
      <c r="D23" s="207">
        <v>100</v>
      </c>
      <c r="E23" s="207">
        <v>110</v>
      </c>
      <c r="F23" s="207">
        <f>SUM(F140)</f>
        <v>900</v>
      </c>
      <c r="G23" s="160">
        <f>F23/D23*100</f>
        <v>900</v>
      </c>
    </row>
    <row r="24" spans="1:7" x14ac:dyDescent="0.2">
      <c r="A24" s="163">
        <v>2399</v>
      </c>
      <c r="B24" s="164">
        <v>51</v>
      </c>
      <c r="C24" s="216" t="s">
        <v>8</v>
      </c>
      <c r="D24" s="207"/>
      <c r="E24" s="207"/>
      <c r="F24" s="207">
        <v>250</v>
      </c>
      <c r="G24" s="160"/>
    </row>
    <row r="25" spans="1:7" ht="28.5" x14ac:dyDescent="0.2">
      <c r="A25" s="163">
        <v>2399</v>
      </c>
      <c r="B25" s="164">
        <v>53</v>
      </c>
      <c r="C25" s="161" t="s">
        <v>10</v>
      </c>
      <c r="D25" s="207">
        <v>0</v>
      </c>
      <c r="E25" s="207">
        <v>250</v>
      </c>
      <c r="F25" s="207"/>
      <c r="G25" s="160"/>
    </row>
    <row r="26" spans="1:7" x14ac:dyDescent="0.2">
      <c r="A26" s="163">
        <v>2399</v>
      </c>
      <c r="B26" s="164">
        <v>63</v>
      </c>
      <c r="C26" s="221" t="s">
        <v>627</v>
      </c>
      <c r="D26" s="207">
        <v>500</v>
      </c>
      <c r="E26" s="207">
        <v>250</v>
      </c>
      <c r="F26" s="207"/>
      <c r="G26" s="160">
        <f>F26/D26*100</f>
        <v>0</v>
      </c>
    </row>
    <row r="27" spans="1:7" x14ac:dyDescent="0.2">
      <c r="A27" s="163">
        <v>3429</v>
      </c>
      <c r="B27" s="164">
        <v>52</v>
      </c>
      <c r="C27" s="8" t="s">
        <v>466</v>
      </c>
      <c r="D27" s="207"/>
      <c r="E27" s="207">
        <v>694</v>
      </c>
      <c r="F27" s="207">
        <f>SUM(F176)</f>
        <v>4000</v>
      </c>
      <c r="G27" s="160"/>
    </row>
    <row r="28" spans="1:7" x14ac:dyDescent="0.2">
      <c r="A28" s="163">
        <v>3429</v>
      </c>
      <c r="B28" s="164">
        <v>54</v>
      </c>
      <c r="C28" s="216" t="s">
        <v>684</v>
      </c>
      <c r="D28" s="207"/>
      <c r="E28" s="207">
        <v>20</v>
      </c>
      <c r="F28" s="207"/>
      <c r="G28" s="160"/>
    </row>
    <row r="29" spans="1:7" x14ac:dyDescent="0.2">
      <c r="A29" s="163">
        <v>3429</v>
      </c>
      <c r="B29" s="164">
        <v>63</v>
      </c>
      <c r="C29" s="221" t="s">
        <v>627</v>
      </c>
      <c r="D29" s="207"/>
      <c r="E29" s="207">
        <v>50</v>
      </c>
      <c r="F29" s="207"/>
      <c r="G29" s="160"/>
    </row>
    <row r="30" spans="1:7" x14ac:dyDescent="0.2">
      <c r="A30" s="163">
        <v>3719</v>
      </c>
      <c r="B30" s="164">
        <v>51</v>
      </c>
      <c r="C30" s="216" t="s">
        <v>8</v>
      </c>
      <c r="D30" s="207">
        <v>50</v>
      </c>
      <c r="E30" s="207">
        <v>50</v>
      </c>
      <c r="F30" s="207">
        <f>SUM(F190)</f>
        <v>50</v>
      </c>
      <c r="G30" s="160">
        <f>F30/D30*100</f>
        <v>100</v>
      </c>
    </row>
    <row r="31" spans="1:7" x14ac:dyDescent="0.2">
      <c r="A31" s="163">
        <v>3725</v>
      </c>
      <c r="B31" s="164">
        <v>51</v>
      </c>
      <c r="C31" s="8" t="s">
        <v>8</v>
      </c>
      <c r="D31" s="207">
        <v>700</v>
      </c>
      <c r="E31" s="207">
        <v>700</v>
      </c>
      <c r="F31" s="207">
        <f>SUM(F195)</f>
        <v>700</v>
      </c>
      <c r="G31" s="160">
        <f>F31/D31*100</f>
        <v>100</v>
      </c>
    </row>
    <row r="32" spans="1:7" x14ac:dyDescent="0.2">
      <c r="A32" s="163">
        <v>3725</v>
      </c>
      <c r="B32" s="164">
        <v>51</v>
      </c>
      <c r="C32" s="8" t="s">
        <v>8</v>
      </c>
      <c r="D32" s="207">
        <v>700</v>
      </c>
      <c r="E32" s="207">
        <v>700</v>
      </c>
      <c r="F32" s="207"/>
      <c r="G32" s="160">
        <f>F32/D32*100</f>
        <v>0</v>
      </c>
    </row>
    <row r="33" spans="1:7" x14ac:dyDescent="0.2">
      <c r="A33" s="163">
        <v>3729</v>
      </c>
      <c r="B33" s="164">
        <v>51</v>
      </c>
      <c r="C33" s="8" t="s">
        <v>8</v>
      </c>
      <c r="D33" s="207">
        <v>1100</v>
      </c>
      <c r="E33" s="207">
        <v>1004</v>
      </c>
      <c r="F33" s="207">
        <f>SUM(F216)</f>
        <v>50</v>
      </c>
      <c r="G33" s="160">
        <f>F33/D33*100</f>
        <v>4.5454545454545459</v>
      </c>
    </row>
    <row r="34" spans="1:7" x14ac:dyDescent="0.2">
      <c r="A34" s="163">
        <v>3729</v>
      </c>
      <c r="B34" s="164">
        <v>52</v>
      </c>
      <c r="C34" s="8" t="s">
        <v>466</v>
      </c>
      <c r="D34" s="207"/>
      <c r="E34" s="207"/>
      <c r="F34" s="207">
        <f>SUM(F224)</f>
        <v>100</v>
      </c>
      <c r="G34" s="160"/>
    </row>
    <row r="35" spans="1:7" x14ac:dyDescent="0.2">
      <c r="A35" s="163">
        <v>3732</v>
      </c>
      <c r="B35" s="164">
        <v>63</v>
      </c>
      <c r="C35" s="221" t="s">
        <v>627</v>
      </c>
      <c r="D35" s="207"/>
      <c r="E35" s="207">
        <v>80</v>
      </c>
      <c r="F35" s="207"/>
      <c r="G35" s="160"/>
    </row>
    <row r="36" spans="1:7" x14ac:dyDescent="0.2">
      <c r="A36" s="163">
        <v>3741</v>
      </c>
      <c r="B36" s="164">
        <v>51</v>
      </c>
      <c r="C36" s="8" t="s">
        <v>8</v>
      </c>
      <c r="D36" s="207">
        <v>250</v>
      </c>
      <c r="E36" s="207">
        <v>250</v>
      </c>
      <c r="F36" s="207"/>
      <c r="G36" s="160"/>
    </row>
    <row r="37" spans="1:7" x14ac:dyDescent="0.2">
      <c r="A37" s="163">
        <v>3741</v>
      </c>
      <c r="B37" s="164">
        <v>52</v>
      </c>
      <c r="C37" s="8" t="s">
        <v>466</v>
      </c>
      <c r="D37" s="207"/>
      <c r="E37" s="207">
        <v>20</v>
      </c>
      <c r="F37" s="207"/>
      <c r="G37" s="160"/>
    </row>
    <row r="38" spans="1:7" x14ac:dyDescent="0.2">
      <c r="A38" s="163">
        <v>3742</v>
      </c>
      <c r="B38" s="164">
        <v>51</v>
      </c>
      <c r="C38" s="8" t="s">
        <v>8</v>
      </c>
      <c r="D38" s="207">
        <v>3050</v>
      </c>
      <c r="E38" s="207">
        <v>3050</v>
      </c>
      <c r="F38" s="207">
        <f>SUM(F230)</f>
        <v>3342</v>
      </c>
      <c r="G38" s="160">
        <f>F38/D38*100</f>
        <v>109.57377049180327</v>
      </c>
    </row>
    <row r="39" spans="1:7" x14ac:dyDescent="0.2">
      <c r="A39" s="163">
        <v>3742</v>
      </c>
      <c r="B39" s="164">
        <v>52</v>
      </c>
      <c r="C39" s="8" t="s">
        <v>466</v>
      </c>
      <c r="D39" s="207"/>
      <c r="E39" s="207">
        <v>20</v>
      </c>
      <c r="F39" s="207"/>
      <c r="G39" s="160"/>
    </row>
    <row r="40" spans="1:7" x14ac:dyDescent="0.2">
      <c r="A40" s="163">
        <v>3749</v>
      </c>
      <c r="B40" s="164">
        <v>52</v>
      </c>
      <c r="C40" s="8" t="s">
        <v>466</v>
      </c>
      <c r="D40" s="207"/>
      <c r="E40" s="207">
        <v>50</v>
      </c>
      <c r="F40" s="207"/>
      <c r="G40" s="160"/>
    </row>
    <row r="41" spans="1:7" ht="15" thickBot="1" x14ac:dyDescent="0.25">
      <c r="A41" s="23">
        <v>3769</v>
      </c>
      <c r="B41" s="24">
        <v>51</v>
      </c>
      <c r="C41" s="8" t="s">
        <v>8</v>
      </c>
      <c r="D41" s="208">
        <v>270</v>
      </c>
      <c r="E41" s="208">
        <v>270</v>
      </c>
      <c r="F41" s="208">
        <f>SUM(F243)</f>
        <v>270</v>
      </c>
      <c r="G41" s="12">
        <f>F41/D41*100</f>
        <v>100</v>
      </c>
    </row>
    <row r="42" spans="1:7" s="16" customFormat="1" ht="16.5" thickTop="1" thickBot="1" x14ac:dyDescent="0.3">
      <c r="A42" s="513" t="s">
        <v>9</v>
      </c>
      <c r="B42" s="514"/>
      <c r="C42" s="515"/>
      <c r="D42" s="48">
        <f>SUM(D8:D41)</f>
        <v>21407</v>
      </c>
      <c r="E42" s="48">
        <f>SUM(E8:E41)</f>
        <v>23565</v>
      </c>
      <c r="F42" s="48">
        <f>SUM(F8:F41)</f>
        <v>25349</v>
      </c>
      <c r="G42" s="49">
        <f>F42/D42*100</f>
        <v>118.4145373008829</v>
      </c>
    </row>
    <row r="43" spans="1:7" ht="15" thickTop="1" x14ac:dyDescent="0.2"/>
    <row r="45" spans="1:7" s="398" customFormat="1" ht="14.25" customHeight="1" thickBot="1" x14ac:dyDescent="0.3">
      <c r="A45" s="62" t="s">
        <v>852</v>
      </c>
      <c r="B45" s="62"/>
      <c r="C45" s="62"/>
      <c r="D45" s="389"/>
      <c r="E45" s="389"/>
      <c r="F45" s="389"/>
      <c r="G45" s="157" t="s">
        <v>6</v>
      </c>
    </row>
    <row r="46" spans="1:7" s="388" customFormat="1" ht="41.25" customHeight="1" thickTop="1" thickBot="1" x14ac:dyDescent="0.3">
      <c r="A46" s="418"/>
      <c r="B46" s="419"/>
      <c r="C46" s="420"/>
      <c r="D46" s="42" t="s">
        <v>289</v>
      </c>
      <c r="E46" s="42" t="s">
        <v>290</v>
      </c>
      <c r="F46" s="42" t="s">
        <v>291</v>
      </c>
      <c r="G46" s="43" t="s">
        <v>5</v>
      </c>
    </row>
    <row r="47" spans="1:7" s="388" customFormat="1" ht="12" customHeight="1" thickTop="1" thickBot="1" x14ac:dyDescent="0.3">
      <c r="A47" s="517">
        <v>1</v>
      </c>
      <c r="B47" s="518"/>
      <c r="C47" s="519"/>
      <c r="D47" s="390">
        <v>2</v>
      </c>
      <c r="E47" s="390">
        <v>3</v>
      </c>
      <c r="F47" s="390">
        <v>4</v>
      </c>
      <c r="G47" s="391" t="s">
        <v>855</v>
      </c>
    </row>
    <row r="48" spans="1:7" s="388" customFormat="1" ht="17.100000000000001" customHeight="1" thickTop="1" x14ac:dyDescent="0.25">
      <c r="A48" s="438" t="s">
        <v>853</v>
      </c>
      <c r="B48" s="385"/>
      <c r="C48" s="396"/>
      <c r="D48" s="397">
        <f t="shared" ref="D48" si="0">SUM(D8,D10:D11,D15,D17,D23:D24,D30:D31,D33,D36,D38,D41)</f>
        <v>5757</v>
      </c>
      <c r="E48" s="397">
        <f>SUM(E8,E10:E11,E15,E17,E23,E24,E30:E31,E33,E36,E38,E41)</f>
        <v>5666</v>
      </c>
      <c r="F48" s="397">
        <f>SUM(F8,F10:F11,F15,F17,F23:F24,F30:F31,F33,F36,F38,F41)</f>
        <v>5849</v>
      </c>
      <c r="G48" s="7">
        <f>F48/D48*100</f>
        <v>101.59805454229634</v>
      </c>
    </row>
    <row r="49" spans="1:8" s="388" customFormat="1" ht="17.100000000000001" customHeight="1" thickBot="1" x14ac:dyDescent="0.3">
      <c r="A49" s="439" t="s">
        <v>854</v>
      </c>
      <c r="B49" s="62"/>
      <c r="C49" s="394"/>
      <c r="D49" s="93">
        <f t="shared" ref="D49" si="1">SUM(D39:D40,D35,D34,D32,D25:D29,D19:D22,D18,D16,D12:D14,D9)</f>
        <v>15650</v>
      </c>
      <c r="E49" s="93">
        <f>SUM(E9,E12:E14,E16,E18,E19:E22,E25:E29,E32,E35,E37,E39:E40)</f>
        <v>17899</v>
      </c>
      <c r="F49" s="93">
        <f>SUM(F39:F40,F35,F34,F32,F25:F29,F19:F22,F18,F16,F12:F14,F9)</f>
        <v>19500</v>
      </c>
      <c r="G49" s="160">
        <f>F49/D49*100</f>
        <v>124.60063897763578</v>
      </c>
    </row>
    <row r="50" spans="1:8" s="388" customFormat="1" ht="22.5" customHeight="1" thickTop="1" thickBot="1" x14ac:dyDescent="0.3">
      <c r="A50" s="418" t="s">
        <v>120</v>
      </c>
      <c r="B50" s="419"/>
      <c r="C50" s="420"/>
      <c r="D50" s="48">
        <f>SUM(D48:D49)</f>
        <v>21407</v>
      </c>
      <c r="E50" s="48">
        <f>SUM(E48:E49)</f>
        <v>23565</v>
      </c>
      <c r="F50" s="48">
        <f t="shared" ref="F50" si="2">SUM(F48:F49)</f>
        <v>25349</v>
      </c>
      <c r="G50" s="49">
        <f>F50/D50*100</f>
        <v>118.4145373008829</v>
      </c>
    </row>
    <row r="51" spans="1:8" ht="15" thickTop="1" x14ac:dyDescent="0.2">
      <c r="A51" s="531"/>
      <c r="B51" s="531"/>
      <c r="C51" s="531"/>
      <c r="D51" s="531"/>
      <c r="E51" s="531"/>
      <c r="F51" s="531"/>
      <c r="G51" s="531"/>
    </row>
    <row r="53" spans="1:8" ht="15" x14ac:dyDescent="0.25">
      <c r="A53" s="166" t="s">
        <v>13</v>
      </c>
    </row>
    <row r="54" spans="1:8" ht="17.25" customHeight="1" thickBot="1" x14ac:dyDescent="0.3">
      <c r="A54" s="170" t="s">
        <v>927</v>
      </c>
      <c r="B54" s="171"/>
      <c r="C54" s="172"/>
      <c r="D54" s="173"/>
      <c r="E54" s="173"/>
      <c r="F54" s="507">
        <f>SUM(F55)</f>
        <v>50</v>
      </c>
      <c r="G54" s="507"/>
      <c r="H54" s="50"/>
    </row>
    <row r="55" spans="1:8" s="174" customFormat="1" ht="15" customHeight="1" thickTop="1" x14ac:dyDescent="0.25">
      <c r="A55" s="333" t="s">
        <v>21</v>
      </c>
      <c r="B55" s="63"/>
      <c r="C55" s="64"/>
      <c r="D55" s="65"/>
      <c r="E55" s="65"/>
      <c r="F55" s="498">
        <v>50</v>
      </c>
      <c r="G55" s="499"/>
      <c r="H55" s="270"/>
    </row>
    <row r="56" spans="1:8" x14ac:dyDescent="0.2">
      <c r="A56" s="495" t="s">
        <v>928</v>
      </c>
      <c r="B56" s="496"/>
      <c r="C56" s="496"/>
      <c r="D56" s="496"/>
      <c r="E56" s="496"/>
      <c r="F56" s="496"/>
      <c r="G56" s="496"/>
    </row>
    <row r="57" spans="1:8" ht="14.25" customHeight="1" x14ac:dyDescent="0.2">
      <c r="A57" s="496"/>
      <c r="B57" s="496"/>
      <c r="C57" s="496"/>
      <c r="D57" s="496"/>
      <c r="E57" s="496"/>
      <c r="F57" s="496"/>
      <c r="G57" s="496"/>
    </row>
    <row r="58" spans="1:8" ht="14.25" customHeight="1" x14ac:dyDescent="0.2">
      <c r="A58" s="496"/>
      <c r="B58" s="496"/>
      <c r="C58" s="496"/>
      <c r="D58" s="496"/>
      <c r="E58" s="496"/>
      <c r="F58" s="496"/>
      <c r="G58" s="496"/>
    </row>
    <row r="59" spans="1:8" ht="14.25" customHeight="1" x14ac:dyDescent="0.2">
      <c r="A59" s="496"/>
      <c r="B59" s="496"/>
      <c r="C59" s="496"/>
      <c r="D59" s="496"/>
      <c r="E59" s="496"/>
      <c r="F59" s="496"/>
      <c r="G59" s="496"/>
    </row>
    <row r="60" spans="1:8" ht="14.25" customHeight="1" x14ac:dyDescent="0.25">
      <c r="A60" s="206"/>
      <c r="B60" s="206"/>
      <c r="C60" s="206"/>
      <c r="D60" s="206"/>
      <c r="E60" s="206"/>
      <c r="F60" s="206"/>
      <c r="G60" s="206"/>
    </row>
    <row r="61" spans="1:8" ht="17.25" customHeight="1" thickBot="1" x14ac:dyDescent="0.3">
      <c r="A61" s="170" t="s">
        <v>177</v>
      </c>
      <c r="B61" s="171"/>
      <c r="C61" s="172"/>
      <c r="D61" s="173"/>
      <c r="E61" s="173"/>
      <c r="F61" s="507">
        <v>2</v>
      </c>
      <c r="G61" s="507"/>
      <c r="H61" s="50"/>
    </row>
    <row r="62" spans="1:8" ht="14.25" customHeight="1" thickTop="1" x14ac:dyDescent="0.25">
      <c r="A62" s="559" t="s">
        <v>178</v>
      </c>
      <c r="B62" s="560"/>
      <c r="C62" s="560"/>
      <c r="D62" s="206"/>
      <c r="E62" s="206"/>
      <c r="F62" s="498">
        <v>2</v>
      </c>
      <c r="G62" s="499"/>
    </row>
    <row r="63" spans="1:8" ht="14.25" customHeight="1" x14ac:dyDescent="0.2">
      <c r="A63" s="548" t="s">
        <v>676</v>
      </c>
      <c r="B63" s="496"/>
      <c r="C63" s="496"/>
      <c r="D63" s="496"/>
      <c r="E63" s="496"/>
      <c r="F63" s="496"/>
      <c r="G63" s="496"/>
    </row>
    <row r="64" spans="1:8" ht="14.25" customHeight="1" x14ac:dyDescent="0.2">
      <c r="A64" s="496"/>
      <c r="B64" s="496"/>
      <c r="C64" s="496"/>
      <c r="D64" s="496"/>
      <c r="E64" s="496"/>
      <c r="F64" s="496"/>
      <c r="G64" s="496"/>
    </row>
    <row r="65" spans="1:8" ht="12.75" customHeight="1" x14ac:dyDescent="0.25">
      <c r="A65" s="217"/>
      <c r="B65" s="206"/>
      <c r="C65" s="206"/>
      <c r="D65" s="206"/>
      <c r="E65" s="206"/>
      <c r="F65" s="206"/>
      <c r="G65" s="206"/>
    </row>
    <row r="66" spans="1:8" ht="12.75" customHeight="1" x14ac:dyDescent="0.25">
      <c r="A66" s="217"/>
      <c r="B66" s="410"/>
      <c r="C66" s="410"/>
      <c r="D66" s="410"/>
      <c r="E66" s="410"/>
      <c r="F66" s="410"/>
      <c r="G66" s="410"/>
    </row>
    <row r="67" spans="1:8" ht="12.75" customHeight="1" x14ac:dyDescent="0.25">
      <c r="A67" s="217"/>
      <c r="B67" s="421"/>
      <c r="C67" s="421"/>
      <c r="D67" s="421"/>
      <c r="E67" s="421"/>
      <c r="F67" s="421"/>
      <c r="G67" s="421"/>
    </row>
    <row r="68" spans="1:8" ht="12.75" customHeight="1" x14ac:dyDescent="0.25">
      <c r="A68" s="217"/>
      <c r="B68" s="421"/>
      <c r="C68" s="421"/>
      <c r="D68" s="421"/>
      <c r="E68" s="421"/>
      <c r="F68" s="421"/>
      <c r="G68" s="421"/>
    </row>
    <row r="69" spans="1:8" ht="12.75" customHeight="1" x14ac:dyDescent="0.25">
      <c r="A69" s="217"/>
      <c r="B69" s="421"/>
      <c r="C69" s="421"/>
      <c r="D69" s="421"/>
      <c r="E69" s="421"/>
      <c r="F69" s="421"/>
      <c r="G69" s="421"/>
    </row>
    <row r="70" spans="1:8" ht="12.75" customHeight="1" x14ac:dyDescent="0.25">
      <c r="A70" s="217"/>
      <c r="B70" s="421"/>
      <c r="C70" s="421"/>
      <c r="D70" s="421"/>
      <c r="E70" s="421"/>
      <c r="F70" s="421"/>
      <c r="G70" s="421"/>
    </row>
    <row r="71" spans="1:8" ht="12.75" customHeight="1" x14ac:dyDescent="0.25">
      <c r="A71" s="217"/>
      <c r="B71" s="421"/>
      <c r="C71" s="421"/>
      <c r="D71" s="421"/>
      <c r="E71" s="421"/>
      <c r="F71" s="421"/>
      <c r="G71" s="421"/>
    </row>
    <row r="72" spans="1:8" ht="17.25" customHeight="1" thickBot="1" x14ac:dyDescent="0.3">
      <c r="A72" s="170" t="s">
        <v>179</v>
      </c>
      <c r="B72" s="171"/>
      <c r="C72" s="172"/>
      <c r="D72" s="173"/>
      <c r="E72" s="173"/>
      <c r="F72" s="507">
        <f>SUM(F73,F82)</f>
        <v>155</v>
      </c>
      <c r="G72" s="507"/>
      <c r="H72" s="50"/>
    </row>
    <row r="73" spans="1:8" ht="14.25" customHeight="1" thickTop="1" x14ac:dyDescent="0.25">
      <c r="A73" s="217" t="s">
        <v>153</v>
      </c>
      <c r="B73" s="206"/>
      <c r="C73" s="206"/>
      <c r="D73" s="206"/>
      <c r="E73" s="206"/>
      <c r="F73" s="498">
        <v>60</v>
      </c>
      <c r="G73" s="499"/>
    </row>
    <row r="74" spans="1:8" ht="14.25" customHeight="1" x14ac:dyDescent="0.2">
      <c r="A74" s="548" t="s">
        <v>677</v>
      </c>
      <c r="B74" s="496"/>
      <c r="C74" s="496"/>
      <c r="D74" s="496"/>
      <c r="E74" s="496"/>
      <c r="F74" s="496"/>
      <c r="G74" s="496"/>
    </row>
    <row r="75" spans="1:8" ht="14.25" customHeight="1" x14ac:dyDescent="0.2">
      <c r="A75" s="496"/>
      <c r="B75" s="496"/>
      <c r="C75" s="496"/>
      <c r="D75" s="496"/>
      <c r="E75" s="496"/>
      <c r="F75" s="496"/>
      <c r="G75" s="496"/>
    </row>
    <row r="76" spans="1:8" ht="14.25" customHeight="1" x14ac:dyDescent="0.2">
      <c r="A76" s="496"/>
      <c r="B76" s="496"/>
      <c r="C76" s="496"/>
      <c r="D76" s="496"/>
      <c r="E76" s="496"/>
      <c r="F76" s="496"/>
      <c r="G76" s="496"/>
    </row>
    <row r="77" spans="1:8" ht="14.25" customHeight="1" x14ac:dyDescent="0.2">
      <c r="A77" s="496"/>
      <c r="B77" s="496"/>
      <c r="C77" s="496"/>
      <c r="D77" s="496"/>
      <c r="E77" s="496"/>
      <c r="F77" s="496"/>
      <c r="G77" s="496"/>
    </row>
    <row r="78" spans="1:8" ht="14.25" customHeight="1" x14ac:dyDescent="0.2">
      <c r="A78" s="496"/>
      <c r="B78" s="496"/>
      <c r="C78" s="496"/>
      <c r="D78" s="496"/>
      <c r="E78" s="496"/>
      <c r="F78" s="496"/>
      <c r="G78" s="496"/>
    </row>
    <row r="79" spans="1:8" ht="14.25" customHeight="1" x14ac:dyDescent="0.2">
      <c r="A79" s="496"/>
      <c r="B79" s="496"/>
      <c r="C79" s="496"/>
      <c r="D79" s="496"/>
      <c r="E79" s="496"/>
      <c r="F79" s="496"/>
      <c r="G79" s="496"/>
    </row>
    <row r="80" spans="1:8" ht="14.25" customHeight="1" x14ac:dyDescent="0.2">
      <c r="A80" s="496"/>
      <c r="B80" s="496"/>
      <c r="C80" s="496"/>
      <c r="D80" s="496"/>
      <c r="E80" s="496"/>
      <c r="F80" s="496"/>
      <c r="G80" s="496"/>
    </row>
    <row r="81" spans="1:8" ht="14.25" customHeight="1" x14ac:dyDescent="0.25">
      <c r="A81" s="230"/>
      <c r="B81" s="230"/>
      <c r="C81" s="230"/>
      <c r="D81" s="230"/>
      <c r="E81" s="230"/>
      <c r="F81" s="230"/>
      <c r="G81" s="230"/>
    </row>
    <row r="82" spans="1:8" ht="14.25" customHeight="1" x14ac:dyDescent="0.25">
      <c r="A82" s="217" t="s">
        <v>21</v>
      </c>
      <c r="B82" s="206"/>
      <c r="C82" s="206"/>
      <c r="D82" s="206"/>
      <c r="E82" s="206"/>
      <c r="F82" s="498">
        <v>95</v>
      </c>
      <c r="G82" s="499"/>
    </row>
    <row r="83" spans="1:8" ht="14.25" customHeight="1" x14ac:dyDescent="0.2">
      <c r="A83" s="548" t="s">
        <v>929</v>
      </c>
      <c r="B83" s="548"/>
      <c r="C83" s="548"/>
      <c r="D83" s="548"/>
      <c r="E83" s="548"/>
      <c r="F83" s="548"/>
      <c r="G83" s="548"/>
    </row>
    <row r="84" spans="1:8" ht="14.25" customHeight="1" x14ac:dyDescent="0.2">
      <c r="A84" s="548"/>
      <c r="B84" s="548"/>
      <c r="C84" s="548"/>
      <c r="D84" s="548"/>
      <c r="E84" s="548"/>
      <c r="F84" s="548"/>
      <c r="G84" s="548"/>
    </row>
    <row r="85" spans="1:8" ht="14.25" customHeight="1" x14ac:dyDescent="0.2">
      <c r="A85" s="548"/>
      <c r="B85" s="548"/>
      <c r="C85" s="548"/>
      <c r="D85" s="548"/>
      <c r="E85" s="548"/>
      <c r="F85" s="548"/>
      <c r="G85" s="548"/>
    </row>
    <row r="86" spans="1:8" ht="14.25" customHeight="1" x14ac:dyDescent="0.2">
      <c r="A86" s="548"/>
      <c r="B86" s="548"/>
      <c r="C86" s="548"/>
      <c r="D86" s="548"/>
      <c r="E86" s="548"/>
      <c r="F86" s="548"/>
      <c r="G86" s="548"/>
    </row>
    <row r="87" spans="1:8" ht="14.25" customHeight="1" x14ac:dyDescent="0.2">
      <c r="A87" s="548"/>
      <c r="B87" s="548"/>
      <c r="C87" s="548"/>
      <c r="D87" s="548"/>
      <c r="E87" s="548"/>
      <c r="F87" s="548"/>
      <c r="G87" s="548"/>
    </row>
    <row r="88" spans="1:8" ht="14.25" customHeight="1" x14ac:dyDescent="0.2">
      <c r="A88" s="548"/>
      <c r="B88" s="548"/>
      <c r="C88" s="548"/>
      <c r="D88" s="548"/>
      <c r="E88" s="548"/>
      <c r="F88" s="548"/>
      <c r="G88" s="548"/>
    </row>
    <row r="89" spans="1:8" ht="14.25" customHeight="1" x14ac:dyDescent="0.2">
      <c r="A89" s="548"/>
      <c r="B89" s="548"/>
      <c r="C89" s="548"/>
      <c r="D89" s="548"/>
      <c r="E89" s="548"/>
      <c r="F89" s="548"/>
      <c r="G89" s="548"/>
    </row>
    <row r="90" spans="1:8" ht="14.25" customHeight="1" x14ac:dyDescent="0.2">
      <c r="A90" s="548"/>
      <c r="B90" s="548"/>
      <c r="C90" s="548"/>
      <c r="D90" s="548"/>
      <c r="E90" s="548"/>
      <c r="F90" s="548"/>
      <c r="G90" s="548"/>
    </row>
    <row r="91" spans="1:8" ht="14.25" customHeight="1" x14ac:dyDescent="0.2">
      <c r="A91" s="548"/>
      <c r="B91" s="548"/>
      <c r="C91" s="548"/>
      <c r="D91" s="548"/>
      <c r="E91" s="548"/>
      <c r="F91" s="548"/>
      <c r="G91" s="548"/>
    </row>
    <row r="92" spans="1:8" ht="14.25" customHeight="1" x14ac:dyDescent="0.2">
      <c r="A92" s="548"/>
      <c r="B92" s="548"/>
      <c r="C92" s="548"/>
      <c r="D92" s="548"/>
      <c r="E92" s="548"/>
      <c r="F92" s="548"/>
      <c r="G92" s="548"/>
    </row>
    <row r="93" spans="1:8" ht="14.25" customHeight="1" x14ac:dyDescent="0.25">
      <c r="A93" s="217"/>
      <c r="B93" s="206"/>
      <c r="C93" s="206"/>
      <c r="D93" s="206"/>
      <c r="E93" s="206"/>
      <c r="F93" s="206"/>
      <c r="G93" s="206"/>
    </row>
    <row r="94" spans="1:8" ht="17.25" customHeight="1" thickBot="1" x14ac:dyDescent="0.3">
      <c r="A94" s="170" t="s">
        <v>678</v>
      </c>
      <c r="B94" s="171"/>
      <c r="C94" s="172"/>
      <c r="D94" s="173"/>
      <c r="E94" s="173"/>
      <c r="F94" s="507">
        <f>SUM(F95)</f>
        <v>10000</v>
      </c>
      <c r="G94" s="507"/>
      <c r="H94" s="50"/>
    </row>
    <row r="95" spans="1:8" s="174" customFormat="1" ht="15" customHeight="1" thickTop="1" x14ac:dyDescent="0.25">
      <c r="A95" s="333" t="s">
        <v>604</v>
      </c>
      <c r="B95" s="63"/>
      <c r="C95" s="64"/>
      <c r="D95" s="65"/>
      <c r="E95" s="65"/>
      <c r="F95" s="498">
        <v>10000</v>
      </c>
      <c r="G95" s="499"/>
      <c r="H95" s="270"/>
    </row>
    <row r="96" spans="1:8" s="174" customFormat="1" ht="15" customHeight="1" x14ac:dyDescent="0.25">
      <c r="A96" s="332" t="s">
        <v>679</v>
      </c>
      <c r="B96" s="63"/>
      <c r="C96" s="64"/>
      <c r="D96" s="65"/>
      <c r="E96" s="65"/>
      <c r="F96" s="324"/>
      <c r="G96" s="325"/>
      <c r="H96" s="270"/>
    </row>
    <row r="97" spans="1:8" ht="14.25" customHeight="1" x14ac:dyDescent="0.2">
      <c r="A97" s="495" t="s">
        <v>680</v>
      </c>
      <c r="B97" s="495"/>
      <c r="C97" s="495"/>
      <c r="D97" s="495"/>
      <c r="E97" s="495"/>
      <c r="F97" s="495"/>
      <c r="G97" s="495"/>
    </row>
    <row r="98" spans="1:8" ht="14.25" customHeight="1" x14ac:dyDescent="0.2">
      <c r="A98" s="495"/>
      <c r="B98" s="495"/>
      <c r="C98" s="495"/>
      <c r="D98" s="495"/>
      <c r="E98" s="495"/>
      <c r="F98" s="495"/>
      <c r="G98" s="495"/>
    </row>
    <row r="99" spans="1:8" ht="14.25" customHeight="1" x14ac:dyDescent="0.2">
      <c r="A99" s="495"/>
      <c r="B99" s="495"/>
      <c r="C99" s="495"/>
      <c r="D99" s="495"/>
      <c r="E99" s="495"/>
      <c r="F99" s="495"/>
      <c r="G99" s="495"/>
    </row>
    <row r="100" spans="1:8" ht="14.25" customHeight="1" x14ac:dyDescent="0.2">
      <c r="A100" s="495"/>
      <c r="B100" s="495"/>
      <c r="C100" s="495"/>
      <c r="D100" s="495"/>
      <c r="E100" s="495"/>
      <c r="F100" s="495"/>
      <c r="G100" s="495"/>
    </row>
    <row r="101" spans="1:8" ht="14.25" customHeight="1" x14ac:dyDescent="0.2">
      <c r="A101" s="495"/>
      <c r="B101" s="495"/>
      <c r="C101" s="495"/>
      <c r="D101" s="495"/>
      <c r="E101" s="495"/>
      <c r="F101" s="495"/>
      <c r="G101" s="495"/>
    </row>
    <row r="102" spans="1:8" ht="14.25" customHeight="1" x14ac:dyDescent="0.2">
      <c r="A102" s="495"/>
      <c r="B102" s="495"/>
      <c r="C102" s="495"/>
      <c r="D102" s="495"/>
      <c r="E102" s="495"/>
      <c r="F102" s="495"/>
      <c r="G102" s="495"/>
    </row>
    <row r="103" spans="1:8" ht="14.25" customHeight="1" x14ac:dyDescent="0.2">
      <c r="A103" s="495"/>
      <c r="B103" s="495"/>
      <c r="C103" s="495"/>
      <c r="D103" s="495"/>
      <c r="E103" s="495"/>
      <c r="F103" s="495"/>
      <c r="G103" s="495"/>
    </row>
    <row r="104" spans="1:8" ht="14.25" customHeight="1" x14ac:dyDescent="0.25">
      <c r="A104" s="323"/>
      <c r="B104" s="323"/>
      <c r="C104" s="323"/>
      <c r="D104" s="323"/>
      <c r="E104" s="323"/>
      <c r="F104" s="323"/>
      <c r="G104" s="323"/>
    </row>
    <row r="105" spans="1:8" ht="17.25" customHeight="1" thickBot="1" x14ac:dyDescent="0.3">
      <c r="A105" s="170" t="s">
        <v>180</v>
      </c>
      <c r="B105" s="171"/>
      <c r="C105" s="172"/>
      <c r="D105" s="173"/>
      <c r="E105" s="173"/>
      <c r="F105" s="507">
        <v>80</v>
      </c>
      <c r="G105" s="507"/>
      <c r="H105" s="50"/>
    </row>
    <row r="106" spans="1:8" ht="14.25" customHeight="1" thickTop="1" x14ac:dyDescent="0.25">
      <c r="A106" s="165" t="s">
        <v>74</v>
      </c>
      <c r="B106" s="203"/>
      <c r="C106" s="203"/>
      <c r="D106" s="203"/>
      <c r="E106" s="203"/>
      <c r="F106" s="498">
        <v>80</v>
      </c>
      <c r="G106" s="499"/>
    </row>
    <row r="107" spans="1:8" ht="14.25" customHeight="1" x14ac:dyDescent="0.2">
      <c r="A107" s="495" t="s">
        <v>181</v>
      </c>
      <c r="B107" s="496"/>
      <c r="C107" s="496"/>
      <c r="D107" s="496"/>
      <c r="E107" s="496"/>
      <c r="F107" s="496"/>
      <c r="G107" s="496"/>
    </row>
    <row r="108" spans="1:8" ht="14.25" customHeight="1" x14ac:dyDescent="0.2">
      <c r="A108" s="496"/>
      <c r="B108" s="496"/>
      <c r="C108" s="496"/>
      <c r="D108" s="496"/>
      <c r="E108" s="496"/>
      <c r="F108" s="496"/>
      <c r="G108" s="496"/>
    </row>
    <row r="109" spans="1:8" ht="14.25" customHeight="1" x14ac:dyDescent="0.25">
      <c r="A109" s="165"/>
      <c r="B109" s="203"/>
      <c r="C109" s="203"/>
      <c r="D109" s="203"/>
      <c r="E109" s="203"/>
      <c r="F109" s="203"/>
      <c r="G109" s="203"/>
    </row>
    <row r="110" spans="1:8" ht="17.25" customHeight="1" thickBot="1" x14ac:dyDescent="0.3">
      <c r="A110" s="170" t="s">
        <v>681</v>
      </c>
      <c r="B110" s="171"/>
      <c r="C110" s="172"/>
      <c r="D110" s="173"/>
      <c r="E110" s="173"/>
      <c r="F110" s="507">
        <f>SUM(F111)</f>
        <v>400</v>
      </c>
      <c r="G110" s="507"/>
      <c r="H110" s="50"/>
    </row>
    <row r="111" spans="1:8" ht="14.25" customHeight="1" thickTop="1" x14ac:dyDescent="0.25">
      <c r="A111" s="333" t="s">
        <v>620</v>
      </c>
      <c r="B111" s="323"/>
      <c r="C111" s="323"/>
      <c r="D111" s="323"/>
      <c r="E111" s="323"/>
      <c r="F111" s="498">
        <v>400</v>
      </c>
      <c r="G111" s="499"/>
    </row>
    <row r="112" spans="1:8" s="174" customFormat="1" ht="15" customHeight="1" x14ac:dyDescent="0.25">
      <c r="A112" s="332" t="s">
        <v>682</v>
      </c>
      <c r="B112" s="63"/>
      <c r="C112" s="64"/>
      <c r="D112" s="65"/>
      <c r="E112" s="65"/>
      <c r="F112" s="324"/>
      <c r="G112" s="325"/>
      <c r="H112" s="270"/>
    </row>
    <row r="113" spans="1:8" ht="14.25" customHeight="1" x14ac:dyDescent="0.2">
      <c r="A113" s="543" t="s">
        <v>683</v>
      </c>
      <c r="B113" s="543"/>
      <c r="C113" s="543"/>
      <c r="D113" s="543"/>
      <c r="E113" s="543"/>
      <c r="F113" s="543"/>
      <c r="G113" s="543"/>
    </row>
    <row r="114" spans="1:8" ht="14.25" customHeight="1" x14ac:dyDescent="0.2">
      <c r="A114" s="543"/>
      <c r="B114" s="543"/>
      <c r="C114" s="543"/>
      <c r="D114" s="543"/>
      <c r="E114" s="543"/>
      <c r="F114" s="543"/>
      <c r="G114" s="543"/>
    </row>
    <row r="115" spans="1:8" ht="14.25" customHeight="1" x14ac:dyDescent="0.2">
      <c r="A115" s="543"/>
      <c r="B115" s="543"/>
      <c r="C115" s="543"/>
      <c r="D115" s="543"/>
      <c r="E115" s="543"/>
      <c r="F115" s="543"/>
      <c r="G115" s="543"/>
    </row>
    <row r="116" spans="1:8" ht="14.25" customHeight="1" x14ac:dyDescent="0.2">
      <c r="A116" s="543"/>
      <c r="B116" s="543"/>
      <c r="C116" s="543"/>
      <c r="D116" s="543"/>
      <c r="E116" s="543"/>
      <c r="F116" s="543"/>
      <c r="G116" s="543"/>
    </row>
    <row r="117" spans="1:8" ht="14.25" customHeight="1" x14ac:dyDescent="0.2">
      <c r="A117" s="543"/>
      <c r="B117" s="543"/>
      <c r="C117" s="543"/>
      <c r="D117" s="543"/>
      <c r="E117" s="543"/>
      <c r="F117" s="543"/>
      <c r="G117" s="543"/>
    </row>
    <row r="118" spans="1:8" ht="14.25" customHeight="1" x14ac:dyDescent="0.2">
      <c r="A118" s="543"/>
      <c r="B118" s="543"/>
      <c r="C118" s="543"/>
      <c r="D118" s="543"/>
      <c r="E118" s="543"/>
      <c r="F118" s="543"/>
      <c r="G118" s="543"/>
    </row>
    <row r="119" spans="1:8" ht="14.25" customHeight="1" x14ac:dyDescent="0.2">
      <c r="A119" s="543"/>
      <c r="B119" s="543"/>
      <c r="C119" s="543"/>
      <c r="D119" s="543"/>
      <c r="E119" s="543"/>
      <c r="F119" s="543"/>
      <c r="G119" s="543"/>
    </row>
    <row r="120" spans="1:8" ht="14.25" customHeight="1" x14ac:dyDescent="0.25">
      <c r="A120" s="333"/>
      <c r="B120" s="323"/>
      <c r="C120" s="323"/>
      <c r="D120" s="323"/>
      <c r="E120" s="323"/>
      <c r="F120" s="323"/>
      <c r="G120" s="323"/>
    </row>
    <row r="121" spans="1:8" ht="30.75" customHeight="1" thickBot="1" x14ac:dyDescent="0.3">
      <c r="A121" s="520" t="s">
        <v>685</v>
      </c>
      <c r="B121" s="521"/>
      <c r="C121" s="521"/>
      <c r="D121" s="521"/>
      <c r="E121" s="521"/>
      <c r="F121" s="507">
        <f>SUM(F122)</f>
        <v>5000</v>
      </c>
      <c r="G121" s="507"/>
      <c r="H121" s="50"/>
    </row>
    <row r="122" spans="1:8" ht="14.25" customHeight="1" thickTop="1" x14ac:dyDescent="0.25">
      <c r="A122" s="333" t="s">
        <v>508</v>
      </c>
      <c r="F122" s="498">
        <v>5000</v>
      </c>
      <c r="G122" s="499"/>
    </row>
    <row r="123" spans="1:8" ht="14.25" customHeight="1" x14ac:dyDescent="0.25">
      <c r="A123" s="332" t="s">
        <v>686</v>
      </c>
      <c r="B123" s="323"/>
      <c r="C123" s="323"/>
      <c r="D123" s="323"/>
      <c r="E123" s="323"/>
      <c r="F123" s="323"/>
      <c r="G123" s="323"/>
    </row>
    <row r="124" spans="1:8" ht="14.25" customHeight="1" x14ac:dyDescent="0.2">
      <c r="A124" s="495" t="s">
        <v>687</v>
      </c>
      <c r="B124" s="495"/>
      <c r="C124" s="495"/>
      <c r="D124" s="495"/>
      <c r="E124" s="495"/>
      <c r="F124" s="495"/>
      <c r="G124" s="495"/>
    </row>
    <row r="125" spans="1:8" ht="14.25" customHeight="1" x14ac:dyDescent="0.2">
      <c r="A125" s="495"/>
      <c r="B125" s="495"/>
      <c r="C125" s="495"/>
      <c r="D125" s="495"/>
      <c r="E125" s="495"/>
      <c r="F125" s="495"/>
      <c r="G125" s="495"/>
    </row>
    <row r="126" spans="1:8" ht="14.25" customHeight="1" x14ac:dyDescent="0.2">
      <c r="A126" s="495"/>
      <c r="B126" s="495"/>
      <c r="C126" s="495"/>
      <c r="D126" s="495"/>
      <c r="E126" s="495"/>
      <c r="F126" s="495"/>
      <c r="G126" s="495"/>
    </row>
    <row r="127" spans="1:8" ht="14.25" customHeight="1" x14ac:dyDescent="0.2">
      <c r="A127" s="495"/>
      <c r="B127" s="495"/>
      <c r="C127" s="495"/>
      <c r="D127" s="495"/>
      <c r="E127" s="495"/>
      <c r="F127" s="495"/>
      <c r="G127" s="495"/>
    </row>
    <row r="128" spans="1:8" ht="14.25" customHeight="1" x14ac:dyDescent="0.2">
      <c r="A128" s="495"/>
      <c r="B128" s="495"/>
      <c r="C128" s="495"/>
      <c r="D128" s="495"/>
      <c r="E128" s="495"/>
      <c r="F128" s="495"/>
      <c r="G128" s="495"/>
    </row>
    <row r="129" spans="1:8" ht="14.25" customHeight="1" x14ac:dyDescent="0.2">
      <c r="A129" s="495"/>
      <c r="B129" s="495"/>
      <c r="C129" s="495"/>
      <c r="D129" s="495"/>
      <c r="E129" s="495"/>
      <c r="F129" s="495"/>
      <c r="G129" s="495"/>
    </row>
    <row r="130" spans="1:8" ht="14.25" customHeight="1" x14ac:dyDescent="0.2">
      <c r="A130" s="495"/>
      <c r="B130" s="495"/>
      <c r="C130" s="495"/>
      <c r="D130" s="495"/>
      <c r="E130" s="495"/>
      <c r="F130" s="495"/>
      <c r="G130" s="495"/>
    </row>
    <row r="131" spans="1:8" ht="14.25" customHeight="1" x14ac:dyDescent="0.2">
      <c r="A131" s="495"/>
      <c r="B131" s="495"/>
      <c r="C131" s="495"/>
      <c r="D131" s="495"/>
      <c r="E131" s="495"/>
      <c r="F131" s="495"/>
      <c r="G131" s="495"/>
    </row>
    <row r="132" spans="1:8" ht="14.25" customHeight="1" x14ac:dyDescent="0.2">
      <c r="A132" s="495"/>
      <c r="B132" s="495"/>
      <c r="C132" s="495"/>
      <c r="D132" s="495"/>
      <c r="E132" s="495"/>
      <c r="F132" s="495"/>
      <c r="G132" s="495"/>
    </row>
    <row r="133" spans="1:8" ht="14.25" customHeight="1" x14ac:dyDescent="0.2">
      <c r="A133" s="495"/>
      <c r="B133" s="495"/>
      <c r="C133" s="495"/>
      <c r="D133" s="495"/>
      <c r="E133" s="495"/>
      <c r="F133" s="495"/>
      <c r="G133" s="495"/>
    </row>
    <row r="134" spans="1:8" ht="14.25" customHeight="1" x14ac:dyDescent="0.2">
      <c r="A134" s="495"/>
      <c r="B134" s="495"/>
      <c r="C134" s="495"/>
      <c r="D134" s="495"/>
      <c r="E134" s="495"/>
      <c r="F134" s="495"/>
      <c r="G134" s="495"/>
    </row>
    <row r="135" spans="1:8" ht="14.25" customHeight="1" x14ac:dyDescent="0.2">
      <c r="A135" s="495"/>
      <c r="B135" s="495"/>
      <c r="C135" s="495"/>
      <c r="D135" s="495"/>
      <c r="E135" s="495"/>
      <c r="F135" s="495"/>
      <c r="G135" s="495"/>
    </row>
    <row r="136" spans="1:8" ht="14.25" customHeight="1" x14ac:dyDescent="0.2">
      <c r="A136" s="495"/>
      <c r="B136" s="495"/>
      <c r="C136" s="495"/>
      <c r="D136" s="495"/>
      <c r="E136" s="495"/>
      <c r="F136" s="495"/>
      <c r="G136" s="495"/>
    </row>
    <row r="137" spans="1:8" ht="14.25" customHeight="1" x14ac:dyDescent="0.2">
      <c r="A137" s="495"/>
      <c r="B137" s="495"/>
      <c r="C137" s="495"/>
      <c r="D137" s="495"/>
      <c r="E137" s="495"/>
      <c r="F137" s="495"/>
      <c r="G137" s="495"/>
    </row>
    <row r="138" spans="1:8" ht="14.25" customHeight="1" x14ac:dyDescent="0.2">
      <c r="A138" s="495"/>
      <c r="B138" s="495"/>
      <c r="C138" s="495"/>
      <c r="D138" s="495"/>
      <c r="E138" s="495"/>
      <c r="F138" s="495"/>
      <c r="G138" s="495"/>
    </row>
    <row r="139" spans="1:8" ht="14.25" customHeight="1" x14ac:dyDescent="0.25">
      <c r="A139" s="333"/>
      <c r="B139" s="323"/>
      <c r="C139" s="323"/>
      <c r="D139" s="323"/>
      <c r="E139" s="323"/>
      <c r="F139" s="323"/>
      <c r="G139" s="323"/>
    </row>
    <row r="140" spans="1:8" ht="17.25" customHeight="1" thickBot="1" x14ac:dyDescent="0.3">
      <c r="A140" s="170" t="s">
        <v>182</v>
      </c>
      <c r="B140" s="171"/>
      <c r="C140" s="172"/>
      <c r="D140" s="173"/>
      <c r="E140" s="173"/>
      <c r="F140" s="507">
        <f>SUM(F141)</f>
        <v>900</v>
      </c>
      <c r="G140" s="507"/>
      <c r="H140" s="50"/>
    </row>
    <row r="141" spans="1:8" ht="15.75" thickTop="1" x14ac:dyDescent="0.25">
      <c r="A141" s="165" t="s">
        <v>19</v>
      </c>
      <c r="B141" s="203"/>
      <c r="C141" s="203"/>
      <c r="D141" s="203"/>
      <c r="E141" s="203"/>
      <c r="F141" s="498">
        <v>900</v>
      </c>
      <c r="G141" s="499"/>
    </row>
    <row r="142" spans="1:8" ht="14.25" customHeight="1" x14ac:dyDescent="0.25">
      <c r="A142" s="581" t="s">
        <v>692</v>
      </c>
      <c r="B142" s="581"/>
      <c r="C142" s="581"/>
      <c r="D142" s="581"/>
      <c r="E142" s="581"/>
      <c r="F142" s="568"/>
      <c r="G142" s="569"/>
    </row>
    <row r="143" spans="1:8" x14ac:dyDescent="0.2">
      <c r="A143" s="495" t="s">
        <v>688</v>
      </c>
      <c r="B143" s="496"/>
      <c r="C143" s="496"/>
      <c r="D143" s="496"/>
      <c r="E143" s="496"/>
      <c r="F143" s="496"/>
      <c r="G143" s="496"/>
    </row>
    <row r="144" spans="1:8" x14ac:dyDescent="0.2">
      <c r="A144" s="496"/>
      <c r="B144" s="496"/>
      <c r="C144" s="496"/>
      <c r="D144" s="496"/>
      <c r="E144" s="496"/>
      <c r="F144" s="496"/>
      <c r="G144" s="496"/>
    </row>
    <row r="145" spans="1:7" x14ac:dyDescent="0.2">
      <c r="A145" s="496"/>
      <c r="B145" s="496"/>
      <c r="C145" s="496"/>
      <c r="D145" s="496"/>
      <c r="E145" s="496"/>
      <c r="F145" s="496"/>
      <c r="G145" s="496"/>
    </row>
    <row r="146" spans="1:7" ht="15" x14ac:dyDescent="0.25">
      <c r="A146" s="414"/>
      <c r="B146" s="414"/>
      <c r="C146" s="414"/>
      <c r="D146" s="414"/>
      <c r="E146" s="414"/>
      <c r="F146" s="414"/>
      <c r="G146" s="414"/>
    </row>
    <row r="147" spans="1:7" ht="15" x14ac:dyDescent="0.25">
      <c r="A147" s="414"/>
      <c r="B147" s="414"/>
      <c r="C147" s="414"/>
      <c r="D147" s="414"/>
      <c r="E147" s="414"/>
      <c r="F147" s="414"/>
      <c r="G147" s="414"/>
    </row>
    <row r="148" spans="1:7" ht="14.25" customHeight="1" x14ac:dyDescent="0.25">
      <c r="A148" s="581" t="s">
        <v>689</v>
      </c>
      <c r="B148" s="581"/>
      <c r="C148" s="581"/>
      <c r="D148" s="581"/>
      <c r="E148" s="581"/>
      <c r="F148" s="568"/>
      <c r="G148" s="569"/>
    </row>
    <row r="149" spans="1:7" ht="14.25" customHeight="1" x14ac:dyDescent="0.2">
      <c r="A149" s="495" t="s">
        <v>710</v>
      </c>
      <c r="B149" s="495"/>
      <c r="C149" s="495"/>
      <c r="D149" s="495"/>
      <c r="E149" s="495"/>
      <c r="F149" s="495"/>
      <c r="G149" s="495"/>
    </row>
    <row r="150" spans="1:7" x14ac:dyDescent="0.2">
      <c r="A150" s="495"/>
      <c r="B150" s="495"/>
      <c r="C150" s="495"/>
      <c r="D150" s="495"/>
      <c r="E150" s="495"/>
      <c r="F150" s="495"/>
      <c r="G150" s="495"/>
    </row>
    <row r="151" spans="1:7" x14ac:dyDescent="0.2">
      <c r="A151" s="495"/>
      <c r="B151" s="495"/>
      <c r="C151" s="495"/>
      <c r="D151" s="495"/>
      <c r="E151" s="495"/>
      <c r="F151" s="495"/>
      <c r="G151" s="495"/>
    </row>
    <row r="152" spans="1:7" x14ac:dyDescent="0.2">
      <c r="A152" s="495"/>
      <c r="B152" s="495"/>
      <c r="C152" s="495"/>
      <c r="D152" s="495"/>
      <c r="E152" s="495"/>
      <c r="F152" s="495"/>
      <c r="G152" s="495"/>
    </row>
    <row r="153" spans="1:7" x14ac:dyDescent="0.2">
      <c r="A153" s="495"/>
      <c r="B153" s="495"/>
      <c r="C153" s="495"/>
      <c r="D153" s="495"/>
      <c r="E153" s="495"/>
      <c r="F153" s="495"/>
      <c r="G153" s="495"/>
    </row>
    <row r="154" spans="1:7" x14ac:dyDescent="0.2">
      <c r="A154" s="495"/>
      <c r="B154" s="495"/>
      <c r="C154" s="495"/>
      <c r="D154" s="495"/>
      <c r="E154" s="495"/>
      <c r="F154" s="495"/>
      <c r="G154" s="495"/>
    </row>
    <row r="155" spans="1:7" x14ac:dyDescent="0.2">
      <c r="A155" s="495"/>
      <c r="B155" s="495"/>
      <c r="C155" s="495"/>
      <c r="D155" s="495"/>
      <c r="E155" s="495"/>
      <c r="F155" s="495"/>
      <c r="G155" s="495"/>
    </row>
    <row r="156" spans="1:7" x14ac:dyDescent="0.2">
      <c r="A156" s="495"/>
      <c r="B156" s="495"/>
      <c r="C156" s="495"/>
      <c r="D156" s="495"/>
      <c r="E156" s="495"/>
      <c r="F156" s="495"/>
      <c r="G156" s="495"/>
    </row>
    <row r="157" spans="1:7" x14ac:dyDescent="0.2">
      <c r="A157" s="495"/>
      <c r="B157" s="495"/>
      <c r="C157" s="495"/>
      <c r="D157" s="495"/>
      <c r="E157" s="495"/>
      <c r="F157" s="495"/>
      <c r="G157" s="495"/>
    </row>
    <row r="158" spans="1:7" ht="15" x14ac:dyDescent="0.25">
      <c r="A158" s="157"/>
      <c r="B158" s="203"/>
      <c r="C158" s="203"/>
      <c r="D158" s="203"/>
      <c r="E158" s="203"/>
      <c r="F158" s="203"/>
      <c r="G158" s="203"/>
    </row>
    <row r="159" spans="1:7" ht="15" customHeight="1" x14ac:dyDescent="0.2">
      <c r="A159" s="495" t="s">
        <v>711</v>
      </c>
      <c r="B159" s="495"/>
      <c r="C159" s="495"/>
      <c r="D159" s="495"/>
      <c r="E159" s="495"/>
      <c r="F159" s="495"/>
      <c r="G159" s="495"/>
    </row>
    <row r="160" spans="1:7" ht="15" customHeight="1" x14ac:dyDescent="0.2">
      <c r="A160" s="495"/>
      <c r="B160" s="495"/>
      <c r="C160" s="495"/>
      <c r="D160" s="495"/>
      <c r="E160" s="495"/>
      <c r="F160" s="495"/>
      <c r="G160" s="495"/>
    </row>
    <row r="161" spans="1:8" ht="15" customHeight="1" x14ac:dyDescent="0.2">
      <c r="A161" s="495"/>
      <c r="B161" s="495"/>
      <c r="C161" s="495"/>
      <c r="D161" s="495"/>
      <c r="E161" s="495"/>
      <c r="F161" s="495"/>
      <c r="G161" s="495"/>
    </row>
    <row r="162" spans="1:8" ht="14.25" customHeight="1" x14ac:dyDescent="0.2">
      <c r="A162" s="495"/>
      <c r="B162" s="495"/>
      <c r="C162" s="495"/>
      <c r="D162" s="495"/>
      <c r="E162" s="495"/>
      <c r="F162" s="495"/>
      <c r="G162" s="495"/>
    </row>
    <row r="163" spans="1:8" ht="14.25" customHeight="1" x14ac:dyDescent="0.2">
      <c r="A163" s="495"/>
      <c r="B163" s="495"/>
      <c r="C163" s="495"/>
      <c r="D163" s="495"/>
      <c r="E163" s="495"/>
      <c r="F163" s="495"/>
      <c r="G163" s="495"/>
    </row>
    <row r="164" spans="1:8" ht="14.25" customHeight="1" x14ac:dyDescent="0.2">
      <c r="A164" s="495"/>
      <c r="B164" s="495"/>
      <c r="C164" s="495"/>
      <c r="D164" s="495"/>
      <c r="E164" s="495"/>
      <c r="F164" s="495"/>
      <c r="G164" s="495"/>
    </row>
    <row r="165" spans="1:8" ht="14.25" customHeight="1" x14ac:dyDescent="0.2">
      <c r="A165" s="495"/>
      <c r="B165" s="495"/>
      <c r="C165" s="495"/>
      <c r="D165" s="495"/>
      <c r="E165" s="495"/>
      <c r="F165" s="495"/>
      <c r="G165" s="495"/>
    </row>
    <row r="166" spans="1:8" ht="15" customHeight="1" x14ac:dyDescent="0.2">
      <c r="A166" s="495"/>
      <c r="B166" s="495"/>
      <c r="C166" s="495"/>
      <c r="D166" s="495"/>
      <c r="E166" s="495"/>
      <c r="F166" s="495"/>
      <c r="G166" s="495"/>
    </row>
    <row r="167" spans="1:8" ht="15" customHeight="1" x14ac:dyDescent="0.2">
      <c r="A167" s="495"/>
      <c r="B167" s="495"/>
      <c r="C167" s="495"/>
      <c r="D167" s="495"/>
      <c r="E167" s="495"/>
      <c r="F167" s="495"/>
      <c r="G167" s="495"/>
    </row>
    <row r="168" spans="1:8" ht="15" customHeight="1" x14ac:dyDescent="0.2">
      <c r="A168" s="495"/>
      <c r="B168" s="495"/>
      <c r="C168" s="495"/>
      <c r="D168" s="495"/>
      <c r="E168" s="495"/>
      <c r="F168" s="495"/>
      <c r="G168" s="495"/>
    </row>
    <row r="169" spans="1:8" ht="15" x14ac:dyDescent="0.25">
      <c r="A169" s="328"/>
      <c r="B169" s="328"/>
      <c r="C169" s="328"/>
      <c r="D169" s="328"/>
      <c r="E169" s="328"/>
      <c r="F169" s="328"/>
      <c r="G169" s="328"/>
    </row>
    <row r="170" spans="1:8" ht="17.25" customHeight="1" thickBot="1" x14ac:dyDescent="0.3">
      <c r="A170" s="170" t="s">
        <v>930</v>
      </c>
      <c r="B170" s="171"/>
      <c r="C170" s="172"/>
      <c r="D170" s="173"/>
      <c r="E170" s="173"/>
      <c r="F170" s="507">
        <f>SUM(F171,F210)</f>
        <v>250</v>
      </c>
      <c r="G170" s="507"/>
      <c r="H170" s="50"/>
    </row>
    <row r="171" spans="1:8" s="174" customFormat="1" ht="15" customHeight="1" thickTop="1" x14ac:dyDescent="0.25">
      <c r="A171" s="217" t="s">
        <v>21</v>
      </c>
      <c r="B171" s="63"/>
      <c r="C171" s="64"/>
      <c r="D171" s="65"/>
      <c r="E171" s="65"/>
      <c r="F171" s="498">
        <v>250</v>
      </c>
      <c r="G171" s="499"/>
      <c r="H171" s="270"/>
    </row>
    <row r="172" spans="1:8" x14ac:dyDescent="0.2">
      <c r="A172" s="495" t="s">
        <v>931</v>
      </c>
      <c r="B172" s="551"/>
      <c r="C172" s="551"/>
      <c r="D172" s="551"/>
      <c r="E172" s="551"/>
      <c r="F172" s="551"/>
      <c r="G172" s="551"/>
    </row>
    <row r="173" spans="1:8" x14ac:dyDescent="0.2">
      <c r="A173" s="551"/>
      <c r="B173" s="551"/>
      <c r="C173" s="551"/>
      <c r="D173" s="551"/>
      <c r="E173" s="551"/>
      <c r="F173" s="551"/>
      <c r="G173" s="551"/>
    </row>
    <row r="174" spans="1:8" x14ac:dyDescent="0.2">
      <c r="A174" s="551"/>
      <c r="B174" s="551"/>
      <c r="C174" s="551"/>
      <c r="D174" s="551"/>
      <c r="E174" s="551"/>
      <c r="F174" s="551"/>
      <c r="G174" s="551"/>
    </row>
    <row r="175" spans="1:8" ht="15" x14ac:dyDescent="0.25">
      <c r="A175" s="333"/>
      <c r="B175" s="323"/>
      <c r="C175" s="323"/>
      <c r="D175" s="323"/>
      <c r="E175" s="323"/>
      <c r="F175" s="323"/>
      <c r="G175" s="323"/>
    </row>
    <row r="176" spans="1:8" ht="17.25" customHeight="1" thickBot="1" x14ac:dyDescent="0.3">
      <c r="A176" s="170" t="s">
        <v>712</v>
      </c>
      <c r="B176" s="171"/>
      <c r="C176" s="172"/>
      <c r="D176" s="173"/>
      <c r="E176" s="173"/>
      <c r="F176" s="507">
        <f>SUM(F177,F188)</f>
        <v>4000</v>
      </c>
      <c r="G176" s="507"/>
      <c r="H176" s="50"/>
    </row>
    <row r="177" spans="1:8" s="174" customFormat="1" ht="15" customHeight="1" thickTop="1" x14ac:dyDescent="0.25">
      <c r="A177" s="333" t="s">
        <v>596</v>
      </c>
      <c r="B177" s="63"/>
      <c r="C177" s="64"/>
      <c r="D177" s="65"/>
      <c r="E177" s="65"/>
      <c r="F177" s="498">
        <f>SUM(F182:G186)</f>
        <v>3000</v>
      </c>
      <c r="G177" s="499"/>
      <c r="H177" s="270"/>
    </row>
    <row r="178" spans="1:8" s="174" customFormat="1" ht="15" customHeight="1" x14ac:dyDescent="0.2">
      <c r="A178" s="528" t="s">
        <v>995</v>
      </c>
      <c r="B178" s="497"/>
      <c r="C178" s="497"/>
      <c r="D178" s="497"/>
      <c r="E178" s="497"/>
      <c r="F178" s="497"/>
      <c r="G178" s="497"/>
      <c r="H178" s="270"/>
    </row>
    <row r="179" spans="1:8" x14ac:dyDescent="0.2">
      <c r="A179" s="497"/>
      <c r="B179" s="497"/>
      <c r="C179" s="497"/>
      <c r="D179" s="497"/>
      <c r="E179" s="497"/>
      <c r="F179" s="497"/>
      <c r="G179" s="497"/>
    </row>
    <row r="180" spans="1:8" ht="15.75" customHeight="1" x14ac:dyDescent="0.25">
      <c r="A180" s="572" t="s">
        <v>932</v>
      </c>
      <c r="B180" s="572"/>
      <c r="C180" s="572"/>
      <c r="D180" s="572"/>
      <c r="E180" s="417"/>
      <c r="F180" s="417"/>
      <c r="G180" s="417"/>
    </row>
    <row r="181" spans="1:8" ht="15" x14ac:dyDescent="0.25">
      <c r="A181" s="572" t="s">
        <v>1000</v>
      </c>
      <c r="B181" s="572"/>
      <c r="C181" s="572"/>
      <c r="D181" s="572"/>
      <c r="E181" s="572"/>
      <c r="F181" s="339"/>
      <c r="G181" s="339"/>
    </row>
    <row r="182" spans="1:8" ht="15" x14ac:dyDescent="0.25">
      <c r="A182" s="572"/>
      <c r="B182" s="572"/>
      <c r="C182" s="572"/>
      <c r="D182" s="572"/>
      <c r="E182" s="572"/>
      <c r="F182" s="568">
        <v>1000</v>
      </c>
      <c r="G182" s="569"/>
    </row>
    <row r="183" spans="1:8" s="317" customFormat="1" ht="15" x14ac:dyDescent="0.25">
      <c r="A183" s="340" t="s">
        <v>713</v>
      </c>
      <c r="B183" s="352"/>
      <c r="C183" s="352"/>
      <c r="D183" s="352"/>
      <c r="E183" s="352"/>
      <c r="F183" s="568">
        <v>700</v>
      </c>
      <c r="G183" s="569"/>
    </row>
    <row r="184" spans="1:8" ht="15" x14ac:dyDescent="0.25">
      <c r="A184" s="340" t="s">
        <v>714</v>
      </c>
      <c r="B184" s="339"/>
      <c r="C184" s="339"/>
      <c r="D184" s="339"/>
      <c r="E184" s="339"/>
      <c r="F184" s="568">
        <v>300</v>
      </c>
      <c r="G184" s="569"/>
    </row>
    <row r="185" spans="1:8" ht="15" x14ac:dyDescent="0.25">
      <c r="A185" s="572" t="s">
        <v>715</v>
      </c>
      <c r="B185" s="497"/>
      <c r="C185" s="497"/>
      <c r="D185" s="497"/>
      <c r="E185" s="497"/>
      <c r="F185" s="339"/>
      <c r="G185" s="339"/>
    </row>
    <row r="186" spans="1:8" ht="15" x14ac:dyDescent="0.25">
      <c r="A186" s="497"/>
      <c r="B186" s="497"/>
      <c r="C186" s="497"/>
      <c r="D186" s="497"/>
      <c r="E186" s="497"/>
      <c r="F186" s="568">
        <v>1000</v>
      </c>
      <c r="G186" s="569"/>
    </row>
    <row r="187" spans="1:8" ht="15" x14ac:dyDescent="0.25">
      <c r="A187" s="333"/>
      <c r="B187" s="339"/>
      <c r="C187" s="339"/>
      <c r="D187" s="339"/>
      <c r="E187" s="339"/>
      <c r="F187" s="339"/>
      <c r="G187" s="339"/>
    </row>
    <row r="188" spans="1:8" ht="15" x14ac:dyDescent="0.25">
      <c r="A188" s="333" t="s">
        <v>996</v>
      </c>
      <c r="B188" s="472"/>
      <c r="C188" s="472"/>
      <c r="D188" s="472"/>
      <c r="E188" s="472"/>
      <c r="F188" s="498">
        <v>1000</v>
      </c>
      <c r="G188" s="499"/>
    </row>
    <row r="189" spans="1:8" ht="15" x14ac:dyDescent="0.25">
      <c r="A189" s="333"/>
      <c r="B189" s="472"/>
      <c r="C189" s="472"/>
      <c r="D189" s="472"/>
      <c r="E189" s="472"/>
      <c r="F189" s="472"/>
      <c r="G189" s="472"/>
    </row>
    <row r="190" spans="1:8" ht="17.25" customHeight="1" thickBot="1" x14ac:dyDescent="0.3">
      <c r="A190" s="170" t="s">
        <v>183</v>
      </c>
      <c r="B190" s="171"/>
      <c r="C190" s="172"/>
      <c r="D190" s="173"/>
      <c r="E190" s="173"/>
      <c r="F190" s="507">
        <v>50</v>
      </c>
      <c r="G190" s="507"/>
      <c r="H190" s="50"/>
    </row>
    <row r="191" spans="1:8" ht="15.75" thickTop="1" x14ac:dyDescent="0.25">
      <c r="A191" s="165" t="s">
        <v>19</v>
      </c>
      <c r="B191" s="203"/>
      <c r="C191" s="203"/>
      <c r="D191" s="203"/>
      <c r="E191" s="203"/>
      <c r="F191" s="498">
        <v>50</v>
      </c>
      <c r="G191" s="499"/>
    </row>
    <row r="192" spans="1:8" x14ac:dyDescent="0.2">
      <c r="A192" s="495" t="s">
        <v>284</v>
      </c>
      <c r="B192" s="496"/>
      <c r="C192" s="496"/>
      <c r="D192" s="496"/>
      <c r="E192" s="496"/>
      <c r="F192" s="496"/>
      <c r="G192" s="496"/>
    </row>
    <row r="193" spans="1:8" x14ac:dyDescent="0.2">
      <c r="A193" s="496"/>
      <c r="B193" s="496"/>
      <c r="C193" s="496"/>
      <c r="D193" s="496"/>
      <c r="E193" s="496"/>
      <c r="F193" s="496"/>
      <c r="G193" s="496"/>
    </row>
    <row r="194" spans="1:8" ht="14.25" customHeight="1" x14ac:dyDescent="0.25">
      <c r="A194" s="165"/>
      <c r="B194" s="203"/>
      <c r="C194" s="203"/>
      <c r="D194" s="203"/>
      <c r="E194" s="203"/>
      <c r="F194" s="203"/>
      <c r="G194" s="203"/>
    </row>
    <row r="195" spans="1:8" ht="17.25" customHeight="1" thickBot="1" x14ac:dyDescent="0.3">
      <c r="A195" s="170" t="s">
        <v>184</v>
      </c>
      <c r="B195" s="171"/>
      <c r="C195" s="172"/>
      <c r="D195" s="173"/>
      <c r="E195" s="173"/>
      <c r="F195" s="507">
        <f>SUM(F196)</f>
        <v>700</v>
      </c>
      <c r="G195" s="507"/>
      <c r="H195" s="50"/>
    </row>
    <row r="196" spans="1:8" ht="15.75" thickTop="1" x14ac:dyDescent="0.25">
      <c r="A196" s="165" t="s">
        <v>21</v>
      </c>
      <c r="B196" s="203"/>
      <c r="C196" s="203"/>
      <c r="D196" s="203"/>
      <c r="E196" s="203"/>
      <c r="F196" s="498">
        <v>700</v>
      </c>
      <c r="G196" s="499"/>
    </row>
    <row r="197" spans="1:8" x14ac:dyDescent="0.2">
      <c r="A197" s="566" t="s">
        <v>690</v>
      </c>
      <c r="B197" s="567"/>
      <c r="C197" s="567"/>
      <c r="D197" s="567"/>
      <c r="E197" s="567"/>
      <c r="F197" s="567"/>
      <c r="G197" s="567"/>
    </row>
    <row r="198" spans="1:8" x14ac:dyDescent="0.2">
      <c r="A198" s="567"/>
      <c r="B198" s="567"/>
      <c r="C198" s="567"/>
      <c r="D198" s="567"/>
      <c r="E198" s="567"/>
      <c r="F198" s="567"/>
      <c r="G198" s="567"/>
    </row>
    <row r="199" spans="1:8" x14ac:dyDescent="0.2">
      <c r="A199" s="567"/>
      <c r="B199" s="567"/>
      <c r="C199" s="567"/>
      <c r="D199" s="567"/>
      <c r="E199" s="567"/>
      <c r="F199" s="567"/>
      <c r="G199" s="567"/>
    </row>
    <row r="200" spans="1:8" x14ac:dyDescent="0.2">
      <c r="A200" s="567"/>
      <c r="B200" s="567"/>
      <c r="C200" s="567"/>
      <c r="D200" s="567"/>
      <c r="E200" s="567"/>
      <c r="F200" s="567"/>
      <c r="G200" s="567"/>
    </row>
    <row r="201" spans="1:8" x14ac:dyDescent="0.2">
      <c r="A201" s="567"/>
      <c r="B201" s="567"/>
      <c r="C201" s="567"/>
      <c r="D201" s="567"/>
      <c r="E201" s="567"/>
      <c r="F201" s="567"/>
      <c r="G201" s="567"/>
    </row>
    <row r="202" spans="1:8" x14ac:dyDescent="0.2">
      <c r="A202" s="567"/>
      <c r="B202" s="567"/>
      <c r="C202" s="567"/>
      <c r="D202" s="567"/>
      <c r="E202" s="567"/>
      <c r="F202" s="567"/>
      <c r="G202" s="567"/>
    </row>
    <row r="203" spans="1:8" ht="15" x14ac:dyDescent="0.2">
      <c r="A203" s="233"/>
      <c r="B203" s="233"/>
      <c r="C203" s="233"/>
      <c r="D203" s="233"/>
      <c r="E203" s="233"/>
      <c r="F203" s="233"/>
      <c r="G203" s="233"/>
    </row>
    <row r="204" spans="1:8" ht="14.25" customHeight="1" x14ac:dyDescent="0.2">
      <c r="A204" s="566" t="s">
        <v>691</v>
      </c>
      <c r="B204" s="566"/>
      <c r="C204" s="566"/>
      <c r="D204" s="566"/>
      <c r="E204" s="566"/>
      <c r="F204" s="566"/>
      <c r="G204" s="566"/>
    </row>
    <row r="205" spans="1:8" ht="14.25" customHeight="1" x14ac:dyDescent="0.2">
      <c r="A205" s="566"/>
      <c r="B205" s="566"/>
      <c r="C205" s="566"/>
      <c r="D205" s="566"/>
      <c r="E205" s="566"/>
      <c r="F205" s="566"/>
      <c r="G205" s="566"/>
    </row>
    <row r="206" spans="1:8" ht="14.25" customHeight="1" x14ac:dyDescent="0.2">
      <c r="A206" s="566"/>
      <c r="B206" s="566"/>
      <c r="C206" s="566"/>
      <c r="D206" s="566"/>
      <c r="E206" s="566"/>
      <c r="F206" s="566"/>
      <c r="G206" s="566"/>
    </row>
    <row r="207" spans="1:8" ht="14.25" customHeight="1" x14ac:dyDescent="0.2">
      <c r="A207" s="566"/>
      <c r="B207" s="566"/>
      <c r="C207" s="566"/>
      <c r="D207" s="566"/>
      <c r="E207" s="566"/>
      <c r="F207" s="566"/>
      <c r="G207" s="566"/>
    </row>
    <row r="208" spans="1:8" ht="14.25" customHeight="1" x14ac:dyDescent="0.2">
      <c r="A208" s="566"/>
      <c r="B208" s="566"/>
      <c r="C208" s="566"/>
      <c r="D208" s="566"/>
      <c r="E208" s="566"/>
      <c r="F208" s="566"/>
      <c r="G208" s="566"/>
    </row>
    <row r="209" spans="1:8" ht="14.25" customHeight="1" x14ac:dyDescent="0.2">
      <c r="A209" s="566"/>
      <c r="B209" s="566"/>
      <c r="C209" s="566"/>
      <c r="D209" s="566"/>
      <c r="E209" s="566"/>
      <c r="F209" s="566"/>
      <c r="G209" s="566"/>
    </row>
    <row r="210" spans="1:8" ht="14.25" customHeight="1" x14ac:dyDescent="0.2">
      <c r="A210" s="566"/>
      <c r="B210" s="566"/>
      <c r="C210" s="566"/>
      <c r="D210" s="566"/>
      <c r="E210" s="566"/>
      <c r="F210" s="566"/>
      <c r="G210" s="566"/>
    </row>
    <row r="211" spans="1:8" ht="14.25" customHeight="1" x14ac:dyDescent="0.2">
      <c r="A211" s="566"/>
      <c r="B211" s="566"/>
      <c r="C211" s="566"/>
      <c r="D211" s="566"/>
      <c r="E211" s="566"/>
      <c r="F211" s="566"/>
      <c r="G211" s="566"/>
    </row>
    <row r="212" spans="1:8" ht="14.25" customHeight="1" x14ac:dyDescent="0.2">
      <c r="A212" s="566"/>
      <c r="B212" s="566"/>
      <c r="C212" s="566"/>
      <c r="D212" s="566"/>
      <c r="E212" s="566"/>
      <c r="F212" s="566"/>
      <c r="G212" s="566"/>
    </row>
    <row r="213" spans="1:8" ht="14.25" customHeight="1" x14ac:dyDescent="0.2">
      <c r="A213" s="566"/>
      <c r="B213" s="566"/>
      <c r="C213" s="566"/>
      <c r="D213" s="566"/>
      <c r="E213" s="566"/>
      <c r="F213" s="566"/>
      <c r="G213" s="566"/>
    </row>
    <row r="214" spans="1:8" ht="15" customHeight="1" x14ac:dyDescent="0.2">
      <c r="A214" s="566"/>
      <c r="B214" s="566"/>
      <c r="C214" s="566"/>
      <c r="D214" s="566"/>
      <c r="E214" s="566"/>
      <c r="F214" s="566"/>
      <c r="G214" s="566"/>
    </row>
    <row r="215" spans="1:8" ht="15" x14ac:dyDescent="0.25">
      <c r="A215" s="165"/>
      <c r="B215" s="203"/>
      <c r="C215" s="203"/>
      <c r="D215" s="203"/>
      <c r="E215" s="203"/>
      <c r="F215" s="203"/>
      <c r="G215" s="203"/>
    </row>
    <row r="216" spans="1:8" ht="17.25" customHeight="1" thickBot="1" x14ac:dyDescent="0.3">
      <c r="A216" s="170" t="s">
        <v>185</v>
      </c>
      <c r="B216" s="171"/>
      <c r="C216" s="172"/>
      <c r="D216" s="173"/>
      <c r="E216" s="173"/>
      <c r="F216" s="507">
        <f>SUM(F217)</f>
        <v>50</v>
      </c>
      <c r="G216" s="507"/>
      <c r="H216" s="50"/>
    </row>
    <row r="217" spans="1:8" ht="15.75" thickTop="1" x14ac:dyDescent="0.25">
      <c r="A217" s="165" t="s">
        <v>19</v>
      </c>
      <c r="B217" s="203"/>
      <c r="C217" s="203"/>
      <c r="D217" s="203"/>
      <c r="E217" s="203"/>
      <c r="F217" s="498">
        <v>50</v>
      </c>
      <c r="G217" s="499"/>
    </row>
    <row r="218" spans="1:8" x14ac:dyDescent="0.2">
      <c r="A218" s="566" t="s">
        <v>933</v>
      </c>
      <c r="B218" s="567"/>
      <c r="C218" s="567"/>
      <c r="D218" s="567"/>
      <c r="E218" s="567"/>
      <c r="F218" s="567"/>
      <c r="G218" s="567"/>
    </row>
    <row r="219" spans="1:8" x14ac:dyDescent="0.2">
      <c r="A219" s="567"/>
      <c r="B219" s="567"/>
      <c r="C219" s="567"/>
      <c r="D219" s="567"/>
      <c r="E219" s="567"/>
      <c r="F219" s="567"/>
      <c r="G219" s="567"/>
    </row>
    <row r="220" spans="1:8" ht="15" x14ac:dyDescent="0.2">
      <c r="A220" s="233"/>
      <c r="B220" s="233"/>
      <c r="C220" s="233"/>
      <c r="D220" s="233"/>
      <c r="E220" s="233"/>
      <c r="F220" s="233"/>
      <c r="G220" s="233"/>
    </row>
    <row r="221" spans="1:8" ht="15" x14ac:dyDescent="0.2">
      <c r="A221" s="423"/>
      <c r="B221" s="423"/>
      <c r="C221" s="423"/>
      <c r="D221" s="423"/>
      <c r="E221" s="423"/>
      <c r="F221" s="423"/>
      <c r="G221" s="423"/>
    </row>
    <row r="222" spans="1:8" ht="15" x14ac:dyDescent="0.2">
      <c r="A222" s="423"/>
      <c r="B222" s="423"/>
      <c r="C222" s="423"/>
      <c r="D222" s="423"/>
      <c r="E222" s="423"/>
      <c r="F222" s="423"/>
      <c r="G222" s="423"/>
    </row>
    <row r="223" spans="1:8" ht="15" x14ac:dyDescent="0.2">
      <c r="A223" s="423"/>
      <c r="B223" s="423"/>
      <c r="C223" s="423"/>
      <c r="D223" s="423"/>
      <c r="E223" s="423"/>
      <c r="F223" s="423"/>
      <c r="G223" s="423"/>
    </row>
    <row r="224" spans="1:8" ht="17.25" customHeight="1" thickBot="1" x14ac:dyDescent="0.3">
      <c r="A224" s="170" t="s">
        <v>934</v>
      </c>
      <c r="B224" s="171"/>
      <c r="C224" s="172"/>
      <c r="D224" s="173"/>
      <c r="E224" s="173"/>
      <c r="F224" s="507">
        <f>SUM(F225)</f>
        <v>100</v>
      </c>
      <c r="G224" s="507"/>
      <c r="H224" s="50"/>
    </row>
    <row r="225" spans="1:8" ht="15.75" thickTop="1" x14ac:dyDescent="0.25">
      <c r="A225" s="333" t="s">
        <v>460</v>
      </c>
      <c r="F225" s="498">
        <v>100</v>
      </c>
      <c r="G225" s="499"/>
    </row>
    <row r="226" spans="1:8" ht="14.25" customHeight="1" x14ac:dyDescent="0.2">
      <c r="A226" s="566" t="s">
        <v>693</v>
      </c>
      <c r="B226" s="567"/>
      <c r="C226" s="567"/>
      <c r="D226" s="567"/>
      <c r="E226" s="567"/>
      <c r="F226" s="567"/>
      <c r="G226" s="567"/>
    </row>
    <row r="227" spans="1:8" ht="14.25" customHeight="1" x14ac:dyDescent="0.2">
      <c r="A227" s="567"/>
      <c r="B227" s="567"/>
      <c r="C227" s="567"/>
      <c r="D227" s="567"/>
      <c r="E227" s="567"/>
      <c r="F227" s="567"/>
      <c r="G227" s="567"/>
    </row>
    <row r="228" spans="1:8" ht="14.25" customHeight="1" x14ac:dyDescent="0.2">
      <c r="A228" s="567"/>
      <c r="B228" s="567"/>
      <c r="C228" s="567"/>
      <c r="D228" s="567"/>
      <c r="E228" s="567"/>
      <c r="F228" s="567"/>
      <c r="G228" s="567"/>
    </row>
    <row r="229" spans="1:8" ht="15" x14ac:dyDescent="0.2">
      <c r="A229" s="218"/>
      <c r="B229" s="218"/>
      <c r="C229" s="218"/>
      <c r="D229" s="218"/>
      <c r="E229" s="218"/>
      <c r="F229" s="218"/>
      <c r="G229" s="218"/>
    </row>
    <row r="230" spans="1:8" ht="17.25" customHeight="1" thickBot="1" x14ac:dyDescent="0.3">
      <c r="A230" s="170" t="s">
        <v>186</v>
      </c>
      <c r="B230" s="171"/>
      <c r="C230" s="172"/>
      <c r="D230" s="173"/>
      <c r="E230" s="173"/>
      <c r="F230" s="507">
        <f>SUM(F231,F235)</f>
        <v>3342</v>
      </c>
      <c r="G230" s="507"/>
      <c r="H230" s="50"/>
    </row>
    <row r="231" spans="1:8" ht="15.75" thickTop="1" x14ac:dyDescent="0.25">
      <c r="A231" s="165" t="s">
        <v>19</v>
      </c>
      <c r="B231" s="203"/>
      <c r="C231" s="203"/>
      <c r="D231" s="203"/>
      <c r="E231" s="203"/>
      <c r="F231" s="498">
        <v>150</v>
      </c>
      <c r="G231" s="499"/>
    </row>
    <row r="232" spans="1:8" ht="14.25" customHeight="1" x14ac:dyDescent="0.2">
      <c r="A232" s="495" t="s">
        <v>187</v>
      </c>
      <c r="B232" s="496"/>
      <c r="C232" s="496"/>
      <c r="D232" s="496"/>
      <c r="E232" s="496"/>
      <c r="F232" s="496"/>
      <c r="G232" s="496"/>
    </row>
    <row r="233" spans="1:8" ht="14.25" customHeight="1" x14ac:dyDescent="0.2">
      <c r="A233" s="496"/>
      <c r="B233" s="496"/>
      <c r="C233" s="496"/>
      <c r="D233" s="496"/>
      <c r="E233" s="496"/>
      <c r="F233" s="496"/>
      <c r="G233" s="496"/>
    </row>
    <row r="234" spans="1:8" ht="15" x14ac:dyDescent="0.25">
      <c r="A234" s="230"/>
      <c r="B234" s="230"/>
      <c r="C234" s="230"/>
      <c r="D234" s="230"/>
      <c r="E234" s="230"/>
      <c r="F234" s="230"/>
      <c r="G234" s="230"/>
    </row>
    <row r="235" spans="1:8" ht="15" x14ac:dyDescent="0.25">
      <c r="A235" s="165" t="s">
        <v>21</v>
      </c>
      <c r="F235" s="498">
        <v>3192</v>
      </c>
      <c r="G235" s="499"/>
    </row>
    <row r="236" spans="1:8" ht="14.25" customHeight="1" x14ac:dyDescent="0.2">
      <c r="A236" s="495" t="s">
        <v>717</v>
      </c>
      <c r="B236" s="495"/>
      <c r="C236" s="495"/>
      <c r="D236" s="495"/>
      <c r="E236" s="495"/>
      <c r="F236" s="495"/>
      <c r="G236" s="495"/>
    </row>
    <row r="237" spans="1:8" ht="14.25" customHeight="1" x14ac:dyDescent="0.2">
      <c r="A237" s="495"/>
      <c r="B237" s="495"/>
      <c r="C237" s="495"/>
      <c r="D237" s="495"/>
      <c r="E237" s="495"/>
      <c r="F237" s="495"/>
      <c r="G237" s="495"/>
    </row>
    <row r="238" spans="1:8" ht="15" customHeight="1" x14ac:dyDescent="0.2">
      <c r="A238" s="495"/>
      <c r="B238" s="495"/>
      <c r="C238" s="495"/>
      <c r="D238" s="495"/>
      <c r="E238" s="495"/>
      <c r="F238" s="495"/>
      <c r="G238" s="495"/>
    </row>
    <row r="239" spans="1:8" ht="15" x14ac:dyDescent="0.25">
      <c r="A239" s="339"/>
      <c r="B239" s="339"/>
      <c r="C239" s="339"/>
      <c r="D239" s="339"/>
      <c r="E239" s="339"/>
      <c r="F239" s="339"/>
      <c r="G239" s="339"/>
    </row>
    <row r="240" spans="1:8" ht="14.25" customHeight="1" x14ac:dyDescent="0.2">
      <c r="A240" s="495" t="s">
        <v>716</v>
      </c>
      <c r="B240" s="495"/>
      <c r="C240" s="495"/>
      <c r="D240" s="495"/>
      <c r="E240" s="495"/>
      <c r="F240" s="495"/>
      <c r="G240" s="495"/>
    </row>
    <row r="241" spans="1:8" ht="15" customHeight="1" x14ac:dyDescent="0.2">
      <c r="A241" s="495"/>
      <c r="B241" s="495"/>
      <c r="C241" s="495"/>
      <c r="D241" s="495"/>
      <c r="E241" s="495"/>
      <c r="F241" s="495"/>
      <c r="G241" s="495"/>
    </row>
    <row r="242" spans="1:8" ht="15" x14ac:dyDescent="0.25">
      <c r="A242" s="339"/>
      <c r="B242" s="339"/>
      <c r="C242" s="339"/>
      <c r="D242" s="339"/>
      <c r="E242" s="339"/>
      <c r="F242" s="339"/>
      <c r="G242" s="339"/>
    </row>
    <row r="243" spans="1:8" ht="17.25" customHeight="1" thickBot="1" x14ac:dyDescent="0.3">
      <c r="A243" s="170" t="s">
        <v>188</v>
      </c>
      <c r="B243" s="171"/>
      <c r="C243" s="172"/>
      <c r="D243" s="173"/>
      <c r="E243" s="173"/>
      <c r="F243" s="507">
        <f>SUM(F244)</f>
        <v>270</v>
      </c>
      <c r="G243" s="507"/>
      <c r="H243" s="50"/>
    </row>
    <row r="244" spans="1:8" ht="15.75" thickTop="1" x14ac:dyDescent="0.25">
      <c r="A244" s="165" t="s">
        <v>21</v>
      </c>
      <c r="F244" s="498">
        <v>270</v>
      </c>
      <c r="G244" s="499"/>
    </row>
    <row r="245" spans="1:8" x14ac:dyDescent="0.2">
      <c r="A245" s="495" t="s">
        <v>222</v>
      </c>
      <c r="B245" s="496"/>
      <c r="C245" s="496"/>
      <c r="D245" s="496"/>
      <c r="E245" s="496"/>
      <c r="F245" s="496"/>
      <c r="G245" s="496"/>
    </row>
    <row r="246" spans="1:8" x14ac:dyDescent="0.2">
      <c r="A246" s="496"/>
      <c r="B246" s="496"/>
      <c r="C246" s="496"/>
      <c r="D246" s="496"/>
      <c r="E246" s="496"/>
      <c r="F246" s="496"/>
      <c r="G246" s="496"/>
    </row>
    <row r="247" spans="1:8" x14ac:dyDescent="0.2">
      <c r="A247" s="496"/>
      <c r="B247" s="496"/>
      <c r="C247" s="496"/>
      <c r="D247" s="496"/>
      <c r="E247" s="496"/>
      <c r="F247" s="496"/>
      <c r="G247" s="496"/>
    </row>
    <row r="248" spans="1:8" x14ac:dyDescent="0.2">
      <c r="A248" s="496"/>
      <c r="B248" s="496"/>
      <c r="C248" s="496"/>
      <c r="D248" s="496"/>
      <c r="E248" s="496"/>
      <c r="F248" s="496"/>
      <c r="G248" s="496"/>
    </row>
    <row r="249" spans="1:8" ht="15" x14ac:dyDescent="0.25">
      <c r="A249" s="165"/>
      <c r="F249" s="201"/>
      <c r="G249" s="202"/>
    </row>
    <row r="250" spans="1:8" ht="29.25" customHeight="1" x14ac:dyDescent="0.2">
      <c r="A250" s="495" t="s">
        <v>285</v>
      </c>
      <c r="B250" s="495"/>
      <c r="C250" s="495"/>
      <c r="D250" s="495"/>
      <c r="E250" s="495"/>
      <c r="F250" s="495"/>
      <c r="G250" s="495"/>
    </row>
    <row r="251" spans="1:8" ht="14.25" customHeight="1" x14ac:dyDescent="0.2">
      <c r="A251" s="229"/>
      <c r="B251" s="229"/>
      <c r="C251" s="229"/>
      <c r="D251" s="229"/>
      <c r="E251" s="229"/>
      <c r="F251" s="229"/>
      <c r="G251" s="229"/>
    </row>
    <row r="252" spans="1:8" ht="44.25" customHeight="1" x14ac:dyDescent="0.2">
      <c r="A252" s="495" t="s">
        <v>286</v>
      </c>
      <c r="B252" s="495"/>
      <c r="C252" s="495"/>
      <c r="D252" s="495"/>
      <c r="E252" s="495"/>
      <c r="F252" s="495"/>
      <c r="G252" s="495"/>
    </row>
    <row r="254" spans="1:8" ht="42" customHeight="1" x14ac:dyDescent="0.2">
      <c r="A254" s="495" t="s">
        <v>287</v>
      </c>
      <c r="B254" s="495"/>
      <c r="C254" s="495"/>
      <c r="D254" s="495"/>
      <c r="E254" s="495"/>
      <c r="F254" s="495"/>
      <c r="G254" s="495"/>
    </row>
  </sheetData>
  <mergeCells count="77">
    <mergeCell ref="F148:G148"/>
    <mergeCell ref="A121:E121"/>
    <mergeCell ref="A172:G174"/>
    <mergeCell ref="F171:G171"/>
    <mergeCell ref="A113:G119"/>
    <mergeCell ref="A159:G168"/>
    <mergeCell ref="A149:G157"/>
    <mergeCell ref="F141:G141"/>
    <mergeCell ref="A143:G145"/>
    <mergeCell ref="A142:E142"/>
    <mergeCell ref="F142:G142"/>
    <mergeCell ref="A148:E148"/>
    <mergeCell ref="F121:G121"/>
    <mergeCell ref="F122:G122"/>
    <mergeCell ref="A124:G138"/>
    <mergeCell ref="F140:G140"/>
    <mergeCell ref="F82:G82"/>
    <mergeCell ref="F105:G105"/>
    <mergeCell ref="F106:G106"/>
    <mergeCell ref="A107:G108"/>
    <mergeCell ref="A83:G92"/>
    <mergeCell ref="F94:G94"/>
    <mergeCell ref="A178:G179"/>
    <mergeCell ref="A181:E182"/>
    <mergeCell ref="F182:G182"/>
    <mergeCell ref="F183:G183"/>
    <mergeCell ref="F184:G184"/>
    <mergeCell ref="F217:G217"/>
    <mergeCell ref="A204:G214"/>
    <mergeCell ref="A180:D180"/>
    <mergeCell ref="F224:G224"/>
    <mergeCell ref="F225:G225"/>
    <mergeCell ref="F195:G195"/>
    <mergeCell ref="F190:G190"/>
    <mergeCell ref="F191:G191"/>
    <mergeCell ref="A192:G193"/>
    <mergeCell ref="A185:E186"/>
    <mergeCell ref="F186:G186"/>
    <mergeCell ref="F188:G188"/>
    <mergeCell ref="F170:G170"/>
    <mergeCell ref="A245:G248"/>
    <mergeCell ref="F230:G230"/>
    <mergeCell ref="F231:G231"/>
    <mergeCell ref="A232:G233"/>
    <mergeCell ref="F235:G235"/>
    <mergeCell ref="A236:G238"/>
    <mergeCell ref="F243:G243"/>
    <mergeCell ref="F244:G244"/>
    <mergeCell ref="A240:G241"/>
    <mergeCell ref="A226:G228"/>
    <mergeCell ref="A218:G219"/>
    <mergeCell ref="F176:G176"/>
    <mergeCell ref="F177:G177"/>
    <mergeCell ref="A197:G202"/>
    <mergeCell ref="F216:G216"/>
    <mergeCell ref="A250:G250"/>
    <mergeCell ref="A252:G252"/>
    <mergeCell ref="A254:G254"/>
    <mergeCell ref="F55:G55"/>
    <mergeCell ref="F61:G61"/>
    <mergeCell ref="A62:C62"/>
    <mergeCell ref="F62:G62"/>
    <mergeCell ref="A63:G64"/>
    <mergeCell ref="F72:G72"/>
    <mergeCell ref="F73:G73"/>
    <mergeCell ref="A74:G80"/>
    <mergeCell ref="F95:G95"/>
    <mergeCell ref="A97:G103"/>
    <mergeCell ref="F110:G110"/>
    <mergeCell ref="F111:G111"/>
    <mergeCell ref="F196:G196"/>
    <mergeCell ref="F1:G1"/>
    <mergeCell ref="A42:C42"/>
    <mergeCell ref="F54:G54"/>
    <mergeCell ref="A51:G51"/>
    <mergeCell ref="A56:G59"/>
    <mergeCell ref="A47:C47"/>
  </mergeCells>
  <pageMargins left="0.70866141732283472" right="0.70866141732283472" top="0.78740157480314965" bottom="0.78740157480314965" header="0.31496062992125984" footer="0.31496062992125984"/>
  <pageSetup paperSize="9" scale="67" firstPageNumber="44" orientation="portrait" useFirstPageNumber="1" r:id="rId1"/>
  <headerFooter>
    <oddFooter>&amp;L&amp;"-,Kurzíva"Zastupitelstvo Olomouckého kraje 18-12-2015
5. - Rozpočet Olomouckého kraje 2016 - návrh rozpočtu
Příloha č. 3a): Výdaje odborů (kanceláří)&amp;R&amp;"-,Kurzíva"Strana &amp;P (celkem 154)</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18</vt:i4>
      </vt:variant>
    </vt:vector>
  </HeadingPairs>
  <TitlesOfParts>
    <vt:vector size="36" baseType="lpstr">
      <vt:lpstr>celkem</vt:lpstr>
      <vt:lpstr>01</vt:lpstr>
      <vt:lpstr>03</vt:lpstr>
      <vt:lpstr>04</vt:lpstr>
      <vt:lpstr>05</vt:lpstr>
      <vt:lpstr>06</vt:lpstr>
      <vt:lpstr>07</vt:lpstr>
      <vt:lpstr>08</vt:lpstr>
      <vt:lpstr>09</vt:lpstr>
      <vt:lpstr>10</vt:lpstr>
      <vt:lpstr>11</vt:lpstr>
      <vt:lpstr>12</vt:lpstr>
      <vt:lpstr>13</vt:lpstr>
      <vt:lpstr>14</vt:lpstr>
      <vt:lpstr>16</vt:lpstr>
      <vt:lpstr>17</vt:lpstr>
      <vt:lpstr>18</vt:lpstr>
      <vt:lpstr>19</vt:lpstr>
      <vt:lpstr>'01'!Oblast_tisku</vt:lpstr>
      <vt:lpstr>'03'!Oblast_tisku</vt:lpstr>
      <vt:lpstr>'04'!Oblast_tisku</vt:lpstr>
      <vt:lpstr>'05'!Oblast_tisku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'16'!Oblast_tisku</vt:lpstr>
      <vt:lpstr>'17'!Oblast_tisku</vt:lpstr>
      <vt:lpstr>'18'!Oblast_tisku</vt:lpstr>
      <vt:lpstr>'19'!Oblast_tisku</vt:lpstr>
      <vt:lpstr>celkem!Oblast_tisku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Stašková Vendula</cp:lastModifiedBy>
  <cp:lastPrinted>2015-11-30T11:28:18Z</cp:lastPrinted>
  <dcterms:created xsi:type="dcterms:W3CDTF">2012-11-27T11:19:48Z</dcterms:created>
  <dcterms:modified xsi:type="dcterms:W3CDTF">2016-01-05T07:04:02Z</dcterms:modified>
</cp:coreProperties>
</file>