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300" windowWidth="6360" windowHeight="5130"/>
  </bookViews>
  <sheets>
    <sheet name="Příloha a)" sheetId="15" r:id="rId1"/>
    <sheet name="Příloha b) " sheetId="16" r:id="rId2"/>
    <sheet name="Příloha b) základ" sheetId="18" state="hidden" r:id="rId3"/>
    <sheet name="Příloha c)" sheetId="12" r:id="rId4"/>
    <sheet name="Příloha d)" sheetId="14" r:id="rId5"/>
    <sheet name="Příloha e)" sheetId="10" r:id="rId6"/>
    <sheet name="List1" sheetId="17" state="hidden" r:id="rId7"/>
  </sheets>
  <externalReferences>
    <externalReference r:id="rId8"/>
  </externalReferences>
  <definedNames>
    <definedName name="_xlnm.Database" localSheetId="1">#REF!</definedName>
    <definedName name="_xlnm.Database" localSheetId="2">#REF!</definedName>
    <definedName name="_xlnm.Database">#REF!</definedName>
    <definedName name="Makro1">#N/A</definedName>
    <definedName name="_xlnm.Print_Titles" localSheetId="0">'Příloha a)'!$1:$3</definedName>
    <definedName name="_xlnm.Print_Titles" localSheetId="5">'Příloha e)'!$2:$3</definedName>
    <definedName name="_xlnm.Print_Area" localSheetId="0">'Příloha a)'!$A$1:$E$83</definedName>
    <definedName name="_xlnm.Print_Area" localSheetId="1">'Příloha b) '!$D$1:$G$53</definedName>
    <definedName name="_xlnm.Print_Area" localSheetId="2">'Příloha b) základ'!$E$1:$Y$39</definedName>
  </definedNames>
  <calcPr calcId="145621"/>
</workbook>
</file>

<file path=xl/calcChain.xml><?xml version="1.0" encoding="utf-8"?>
<calcChain xmlns="http://schemas.openxmlformats.org/spreadsheetml/2006/main">
  <c r="B12" i="12" l="1"/>
  <c r="C12" i="12" l="1"/>
  <c r="G16" i="14" l="1"/>
  <c r="G10" i="14"/>
  <c r="F10" i="14"/>
  <c r="F16" i="14" s="1"/>
  <c r="R37" i="18" l="1"/>
  <c r="I37" i="18"/>
  <c r="G37" i="18"/>
  <c r="X36" i="18"/>
  <c r="Y36" i="18" s="1"/>
  <c r="W36" i="18"/>
  <c r="V36" i="18"/>
  <c r="U36" i="18"/>
  <c r="P36" i="18"/>
  <c r="S36" i="18" s="1"/>
  <c r="O36" i="18"/>
  <c r="T36" i="18" s="1"/>
  <c r="J36" i="18"/>
  <c r="K36" i="18" s="1"/>
  <c r="L36" i="18" s="1"/>
  <c r="P35" i="18"/>
  <c r="Q35" i="18" s="1"/>
  <c r="O35" i="18"/>
  <c r="T35" i="18" s="1"/>
  <c r="J35" i="18"/>
  <c r="K35" i="18" s="1"/>
  <c r="L35" i="18" s="1"/>
  <c r="X34" i="18"/>
  <c r="W34" i="18"/>
  <c r="V34" i="18"/>
  <c r="U34" i="18"/>
  <c r="P34" i="18"/>
  <c r="S34" i="18" s="1"/>
  <c r="H34" i="18"/>
  <c r="J34" i="18" s="1"/>
  <c r="K34" i="18" s="1"/>
  <c r="L34" i="18" s="1"/>
  <c r="X33" i="18"/>
  <c r="W33" i="18"/>
  <c r="V33" i="18"/>
  <c r="U33" i="18"/>
  <c r="P33" i="18"/>
  <c r="S33" i="18" s="1"/>
  <c r="O33" i="18"/>
  <c r="J33" i="18"/>
  <c r="K33" i="18" s="1"/>
  <c r="L33" i="18" s="1"/>
  <c r="F33" i="18"/>
  <c r="X32" i="18"/>
  <c r="W32" i="18"/>
  <c r="V32" i="18"/>
  <c r="U32" i="18"/>
  <c r="P32" i="18"/>
  <c r="S32" i="18" s="1"/>
  <c r="O32" i="18"/>
  <c r="J32" i="18"/>
  <c r="K32" i="18" s="1"/>
  <c r="L32" i="18" s="1"/>
  <c r="F32" i="18"/>
  <c r="X31" i="18"/>
  <c r="W31" i="18"/>
  <c r="V31" i="18"/>
  <c r="U31" i="18"/>
  <c r="P31" i="18"/>
  <c r="S31" i="18" s="1"/>
  <c r="O31" i="18"/>
  <c r="J31" i="18"/>
  <c r="K31" i="18" s="1"/>
  <c r="L31" i="18" s="1"/>
  <c r="X30" i="18"/>
  <c r="Y30" i="18" s="1"/>
  <c r="W30" i="18"/>
  <c r="V30" i="18"/>
  <c r="U30" i="18"/>
  <c r="P30" i="18"/>
  <c r="S30" i="18" s="1"/>
  <c r="O30" i="18"/>
  <c r="T30" i="18" s="1"/>
  <c r="K30" i="18"/>
  <c r="L30" i="18" s="1"/>
  <c r="J30" i="18"/>
  <c r="X29" i="18"/>
  <c r="Y29" i="18" s="1"/>
  <c r="W29" i="18"/>
  <c r="V29" i="18"/>
  <c r="U29" i="18"/>
  <c r="P29" i="18"/>
  <c r="S29" i="18" s="1"/>
  <c r="O29" i="18"/>
  <c r="T29" i="18" s="1"/>
  <c r="J29" i="18"/>
  <c r="K29" i="18" s="1"/>
  <c r="L29" i="18" s="1"/>
  <c r="X28" i="18"/>
  <c r="Y28" i="18" s="1"/>
  <c r="W28" i="18"/>
  <c r="V28" i="18"/>
  <c r="U28" i="18"/>
  <c r="P28" i="18"/>
  <c r="Q28" i="18" s="1"/>
  <c r="O28" i="18"/>
  <c r="T28" i="18" s="1"/>
  <c r="J28" i="18"/>
  <c r="K28" i="18" s="1"/>
  <c r="L28" i="18" s="1"/>
  <c r="X27" i="18"/>
  <c r="Y27" i="18" s="1"/>
  <c r="W27" i="18"/>
  <c r="V27" i="18"/>
  <c r="U27" i="18"/>
  <c r="P27" i="18"/>
  <c r="S27" i="18" s="1"/>
  <c r="O27" i="18"/>
  <c r="T27" i="18" s="1"/>
  <c r="J27" i="18"/>
  <c r="K27" i="18" s="1"/>
  <c r="L27" i="18" s="1"/>
  <c r="X26" i="18"/>
  <c r="Y26" i="18" s="1"/>
  <c r="W26" i="18"/>
  <c r="V26" i="18"/>
  <c r="U26" i="18"/>
  <c r="P26" i="18"/>
  <c r="Q26" i="18" s="1"/>
  <c r="O26" i="18"/>
  <c r="T26" i="18" s="1"/>
  <c r="J26" i="18"/>
  <c r="K26" i="18" s="1"/>
  <c r="L26" i="18" s="1"/>
  <c r="X25" i="18"/>
  <c r="Y25" i="18" s="1"/>
  <c r="W25" i="18"/>
  <c r="V25" i="18"/>
  <c r="U25" i="18"/>
  <c r="P25" i="18"/>
  <c r="S25" i="18" s="1"/>
  <c r="O25" i="18"/>
  <c r="T25" i="18" s="1"/>
  <c r="J25" i="18"/>
  <c r="K25" i="18" s="1"/>
  <c r="L25" i="18" s="1"/>
  <c r="X24" i="18"/>
  <c r="W24" i="18"/>
  <c r="V24" i="18"/>
  <c r="U24" i="18"/>
  <c r="P24" i="18"/>
  <c r="J24" i="18"/>
  <c r="K24" i="18" s="1"/>
  <c r="L24" i="18" s="1"/>
  <c r="H24" i="18"/>
  <c r="O24" i="18" s="1"/>
  <c r="T24" i="18" s="1"/>
  <c r="X23" i="18"/>
  <c r="W23" i="18"/>
  <c r="V23" i="18"/>
  <c r="U23" i="18"/>
  <c r="P23" i="18"/>
  <c r="Q23" i="18" s="1"/>
  <c r="O23" i="18"/>
  <c r="T23" i="18" s="1"/>
  <c r="J23" i="18"/>
  <c r="K23" i="18" s="1"/>
  <c r="L23" i="18" s="1"/>
  <c r="X22" i="18"/>
  <c r="Y22" i="18" s="1"/>
  <c r="W22" i="18"/>
  <c r="V22" i="18"/>
  <c r="U22" i="18"/>
  <c r="P22" i="18"/>
  <c r="S22" i="18" s="1"/>
  <c r="O22" i="18"/>
  <c r="T22" i="18" s="1"/>
  <c r="K22" i="18"/>
  <c r="L22" i="18" s="1"/>
  <c r="J22" i="18"/>
  <c r="X21" i="18"/>
  <c r="W21" i="18"/>
  <c r="V21" i="18"/>
  <c r="U21" i="18"/>
  <c r="P21" i="18"/>
  <c r="Q21" i="18" s="1"/>
  <c r="O21" i="18"/>
  <c r="T21" i="18" s="1"/>
  <c r="J21" i="18"/>
  <c r="K21" i="18" s="1"/>
  <c r="L21" i="18" s="1"/>
  <c r="X20" i="18"/>
  <c r="Y20" i="18" s="1"/>
  <c r="W20" i="18"/>
  <c r="V20" i="18"/>
  <c r="U20" i="18"/>
  <c r="P20" i="18"/>
  <c r="S20" i="18" s="1"/>
  <c r="O20" i="18"/>
  <c r="T20" i="18" s="1"/>
  <c r="K20" i="18"/>
  <c r="L20" i="18" s="1"/>
  <c r="J20" i="18"/>
  <c r="X19" i="18"/>
  <c r="W19" i="18"/>
  <c r="V19" i="18"/>
  <c r="U19" i="18"/>
  <c r="P19" i="18"/>
  <c r="Q19" i="18" s="1"/>
  <c r="O19" i="18"/>
  <c r="T19" i="18" s="1"/>
  <c r="J19" i="18"/>
  <c r="K19" i="18" s="1"/>
  <c r="L19" i="18" s="1"/>
  <c r="X18" i="18"/>
  <c r="W18" i="18"/>
  <c r="V18" i="18"/>
  <c r="U18" i="18"/>
  <c r="P18" i="18"/>
  <c r="S18" i="18" s="1"/>
  <c r="H18" i="18"/>
  <c r="J18" i="18" s="1"/>
  <c r="K18" i="18" s="1"/>
  <c r="L18" i="18" s="1"/>
  <c r="F18" i="18"/>
  <c r="F37" i="18" s="1"/>
  <c r="X17" i="18"/>
  <c r="Y17" i="18" s="1"/>
  <c r="W17" i="18"/>
  <c r="V17" i="18"/>
  <c r="U17" i="18"/>
  <c r="P17" i="18"/>
  <c r="Q17" i="18" s="1"/>
  <c r="O17" i="18"/>
  <c r="T17" i="18" s="1"/>
  <c r="J17" i="18"/>
  <c r="K17" i="18" s="1"/>
  <c r="L17" i="18" s="1"/>
  <c r="X16" i="18"/>
  <c r="Y16" i="18" s="1"/>
  <c r="W16" i="18"/>
  <c r="V16" i="18"/>
  <c r="U16" i="18"/>
  <c r="P16" i="18"/>
  <c r="S16" i="18" s="1"/>
  <c r="O16" i="18"/>
  <c r="T16" i="18" s="1"/>
  <c r="K16" i="18"/>
  <c r="L16" i="18" s="1"/>
  <c r="J16" i="18"/>
  <c r="X15" i="18"/>
  <c r="W15" i="18"/>
  <c r="V15" i="18"/>
  <c r="U15" i="18"/>
  <c r="P15" i="18"/>
  <c r="Q15" i="18" s="1"/>
  <c r="O15" i="18"/>
  <c r="T15" i="18" s="1"/>
  <c r="J15" i="18"/>
  <c r="K15" i="18" s="1"/>
  <c r="L15" i="18" s="1"/>
  <c r="X14" i="18"/>
  <c r="Y14" i="18" s="1"/>
  <c r="W14" i="18"/>
  <c r="V14" i="18"/>
  <c r="U14" i="18"/>
  <c r="P14" i="18"/>
  <c r="S14" i="18" s="1"/>
  <c r="O14" i="18"/>
  <c r="T14" i="18" s="1"/>
  <c r="K14" i="18"/>
  <c r="L14" i="18" s="1"/>
  <c r="J14" i="18"/>
  <c r="X13" i="18"/>
  <c r="Y13" i="18" s="1"/>
  <c r="W13" i="18"/>
  <c r="V13" i="18"/>
  <c r="U13" i="18"/>
  <c r="P13" i="18"/>
  <c r="Q13" i="18" s="1"/>
  <c r="O13" i="18"/>
  <c r="T13" i="18" s="1"/>
  <c r="J13" i="18"/>
  <c r="K13" i="18" s="1"/>
  <c r="L13" i="18" s="1"/>
  <c r="X12" i="18"/>
  <c r="Y12" i="18" s="1"/>
  <c r="W12" i="18"/>
  <c r="V12" i="18"/>
  <c r="U12" i="18"/>
  <c r="T12" i="18"/>
  <c r="P12" i="18"/>
  <c r="S12" i="18" s="1"/>
  <c r="O12" i="18"/>
  <c r="Q12" i="18" s="1"/>
  <c r="K12" i="18"/>
  <c r="L12" i="18" s="1"/>
  <c r="J12" i="18"/>
  <c r="X11" i="18"/>
  <c r="W11" i="18"/>
  <c r="V11" i="18"/>
  <c r="U11" i="18"/>
  <c r="P11" i="18"/>
  <c r="S11" i="18" s="1"/>
  <c r="O11" i="18"/>
  <c r="T11" i="18" s="1"/>
  <c r="K11" i="18"/>
  <c r="L11" i="18" s="1"/>
  <c r="J11" i="18"/>
  <c r="X10" i="18"/>
  <c r="Y10" i="18" s="1"/>
  <c r="W10" i="18"/>
  <c r="V10" i="18"/>
  <c r="U10" i="18"/>
  <c r="P10" i="18"/>
  <c r="Q10" i="18" s="1"/>
  <c r="O10" i="18"/>
  <c r="T10" i="18" s="1"/>
  <c r="J10" i="18"/>
  <c r="K10" i="18" s="1"/>
  <c r="L10" i="18" s="1"/>
  <c r="X9" i="18"/>
  <c r="Y9" i="18" s="1"/>
  <c r="W9" i="18"/>
  <c r="V9" i="18"/>
  <c r="U9" i="18"/>
  <c r="P9" i="18"/>
  <c r="S9" i="18" s="1"/>
  <c r="O9" i="18"/>
  <c r="T9" i="18" s="1"/>
  <c r="K9" i="18"/>
  <c r="L9" i="18" s="1"/>
  <c r="J9" i="18"/>
  <c r="X8" i="18"/>
  <c r="W8" i="18"/>
  <c r="V8" i="18"/>
  <c r="U8" i="18"/>
  <c r="P8" i="18"/>
  <c r="P37" i="18" s="1"/>
  <c r="J8" i="18"/>
  <c r="J37" i="18" s="1"/>
  <c r="H8" i="18"/>
  <c r="H37" i="18" s="1"/>
  <c r="U37" i="18" l="1"/>
  <c r="W37" i="18"/>
  <c r="Y32" i="18"/>
  <c r="Y31" i="18"/>
  <c r="Y33" i="18"/>
  <c r="S8" i="18"/>
  <c r="Q9" i="18"/>
  <c r="S10" i="18"/>
  <c r="Q11" i="18"/>
  <c r="Y11" i="18"/>
  <c r="Q24" i="18"/>
  <c r="Y24" i="18"/>
  <c r="J38" i="18"/>
  <c r="K8" i="18"/>
  <c r="O8" i="18"/>
  <c r="V37" i="18"/>
  <c r="X37" i="18"/>
  <c r="S13" i="18"/>
  <c r="Q14" i="18"/>
  <c r="S15" i="18"/>
  <c r="Y15" i="18"/>
  <c r="Q16" i="18"/>
  <c r="S17" i="18"/>
  <c r="O18" i="18"/>
  <c r="Y18" i="18" s="1"/>
  <c r="S19" i="18"/>
  <c r="Y19" i="18"/>
  <c r="Q20" i="18"/>
  <c r="S21" i="18"/>
  <c r="Y21" i="18"/>
  <c r="Q22" i="18"/>
  <c r="S23" i="18"/>
  <c r="Y23" i="18"/>
  <c r="S24" i="18"/>
  <c r="Q25" i="18"/>
  <c r="S26" i="18"/>
  <c r="Q27" i="18"/>
  <c r="S28" i="18"/>
  <c r="Q29" i="18"/>
  <c r="Q31" i="18"/>
  <c r="T31" i="18"/>
  <c r="Q32" i="18"/>
  <c r="T32" i="18"/>
  <c r="Q33" i="18"/>
  <c r="T33" i="18"/>
  <c r="O34" i="18"/>
  <c r="T34" i="18" s="1"/>
  <c r="S35" i="18"/>
  <c r="Y35" i="18"/>
  <c r="Q36" i="18"/>
  <c r="S37" i="18"/>
  <c r="Q30" i="18"/>
  <c r="O37" i="18" l="1"/>
  <c r="T8" i="18"/>
  <c r="Y8" i="18"/>
  <c r="Q34" i="18"/>
  <c r="T18" i="18"/>
  <c r="Q18" i="18"/>
  <c r="Q8" i="18"/>
  <c r="Q37" i="18" s="1"/>
  <c r="K37" i="18"/>
  <c r="L8" i="18"/>
  <c r="Y34" i="18"/>
  <c r="Y37" i="18" l="1"/>
  <c r="T37" i="18"/>
  <c r="R38" i="18"/>
  <c r="R39" i="18" s="1"/>
  <c r="F35" i="16" l="1"/>
  <c r="F34" i="16"/>
  <c r="F20" i="16" l="1"/>
  <c r="C10" i="17" l="1"/>
  <c r="D10" i="17" s="1"/>
  <c r="B10" i="17"/>
  <c r="F39" i="16" l="1"/>
  <c r="B7" i="17" l="1"/>
  <c r="C7" i="17" s="1"/>
  <c r="D7" i="17" s="1"/>
  <c r="G39" i="16" l="1"/>
  <c r="B8" i="17"/>
  <c r="C8" i="17" s="1"/>
  <c r="D8" i="17" s="1"/>
  <c r="G13" i="14"/>
  <c r="G14" i="10" l="1"/>
  <c r="F14" i="10"/>
  <c r="C13" i="12"/>
  <c r="B13" i="12"/>
  <c r="B9" i="17" s="1"/>
  <c r="C9" i="17" s="1"/>
  <c r="D9" i="17" s="1"/>
  <c r="D11" i="17" s="1"/>
  <c r="B15" i="15" l="1"/>
  <c r="D15" i="15"/>
  <c r="B30" i="15"/>
  <c r="D30" i="15"/>
  <c r="B58" i="15"/>
  <c r="D58" i="15"/>
  <c r="B75" i="15"/>
  <c r="D75" i="15"/>
  <c r="B82" i="15"/>
  <c r="D82" i="15"/>
  <c r="B83" i="15"/>
  <c r="D83" i="15"/>
  <c r="D13" i="14" l="1"/>
  <c r="D14" i="14" s="1"/>
  <c r="D15" i="14" s="1"/>
  <c r="C13" i="14"/>
  <c r="C14" i="14" s="1"/>
  <c r="C15" i="14" s="1"/>
  <c r="D10" i="14"/>
  <c r="D11" i="14" s="1"/>
  <c r="D12" i="14" s="1"/>
  <c r="C10" i="14"/>
  <c r="C11" i="14" s="1"/>
  <c r="C12" i="14" s="1"/>
  <c r="D10" i="10" l="1"/>
  <c r="D11" i="10" s="1"/>
  <c r="C10" i="10"/>
  <c r="C11" i="10" s="1"/>
  <c r="C12" i="10" s="1"/>
  <c r="D13" i="10" l="1"/>
  <c r="D12" i="10"/>
  <c r="C13" i="10"/>
</calcChain>
</file>

<file path=xl/comments1.xml><?xml version="1.0" encoding="utf-8"?>
<comments xmlns="http://schemas.openxmlformats.org/spreadsheetml/2006/main">
  <authors>
    <author>Dostálová Anna</author>
  </authors>
  <commentList>
    <comment ref="F18" authorId="0">
      <text>
        <r>
          <rPr>
            <b/>
            <sz val="9"/>
            <color indexed="81"/>
            <rFont val="Tahoma"/>
            <family val="2"/>
            <charset val="238"/>
          </rPr>
          <t>Snížen požadavek z původně 470 tis. Kč na 420 tis. Kč pro 1 klienta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<sst xmlns="http://schemas.openxmlformats.org/spreadsheetml/2006/main" count="300" uniqueCount="202">
  <si>
    <t>Příspěvkové organizace</t>
  </si>
  <si>
    <t>v tis. Kč</t>
  </si>
  <si>
    <t>00006</t>
  </si>
  <si>
    <t>Pol.</t>
  </si>
  <si>
    <t>UZ</t>
  </si>
  <si>
    <t>§</t>
  </si>
  <si>
    <t>ORG</t>
  </si>
  <si>
    <t>Odborný léčebný ústav Paseka, příspěvková organizace</t>
  </si>
  <si>
    <t>Dětské centrum Pavučinka Šumperk, příspěvková organizace</t>
  </si>
  <si>
    <t>Zdravotnická záchranná služba Olomouckého kraje, příspěvková organizace</t>
  </si>
  <si>
    <t>Dětské centrum Ostrůvek, příspěvková organizace</t>
  </si>
  <si>
    <t>Závazné ukazatele                                - limit mzdových prostředků 2014 Rada Olom. kraje 23.1.2014</t>
  </si>
  <si>
    <t>SOŠ a SOU strojírenské a stavební, Jeseník, Dukelská 1240</t>
  </si>
  <si>
    <t>Odborné učiliště a Praktická škola, Lipová - lázně 458</t>
  </si>
  <si>
    <t>SŠ gastronomie a farmářství,  Jeseník, U Jatek 8</t>
  </si>
  <si>
    <t>SOŠ a SOU zemědělské, Horní Heřmanice 47 - sloučena k 1. 9. 2014</t>
  </si>
  <si>
    <t>Okres Jeseník celkem</t>
  </si>
  <si>
    <t>ZŠ a MŠ Mohelnice, Masarykova 4</t>
  </si>
  <si>
    <t>SŠ, ZŠ a MŠ Šumperk, Hanácká 3</t>
  </si>
  <si>
    <t>Střední škola, Základní škola, Mateřská škola a Dětský domov Zábřeh</t>
  </si>
  <si>
    <t xml:space="preserve">VOŠ a SPŠ, Šumperk,Gen. Krátkého 1 </t>
  </si>
  <si>
    <t xml:space="preserve">VOŠ a SŠ automobilní, Zábřeh, U Dráhy 6 </t>
  </si>
  <si>
    <t>SPŠ elektrotechnická, Mohelnice, Gen. Svobody 2</t>
  </si>
  <si>
    <t xml:space="preserve">SŠ železniční, technická a služeb, Šumperk </t>
  </si>
  <si>
    <t>Obchodní akademie, Mohelnice, Olomoucká 82</t>
  </si>
  <si>
    <t>OA a JŠ s právem SJZ, Šumperk, Hlavní třída 31</t>
  </si>
  <si>
    <t>Střední škola technická a zemědělská, Mohelnice, 1. máje 2</t>
  </si>
  <si>
    <t>SŠ železniční a stavební, Šumperk, Bulharská 8 - sloučena k 1. 9. 2014</t>
  </si>
  <si>
    <t>OU a Praktická škola, Mohelnice, Vodní 27</t>
  </si>
  <si>
    <t>SŠ sociální péče a služeb, Zábřeh, nám. 8. května 2</t>
  </si>
  <si>
    <t xml:space="preserve">Dům dětí a mládeže MAGNET, Mohelnice </t>
  </si>
  <si>
    <t>Okres Šumperk celkem</t>
  </si>
  <si>
    <t>ZŠ a MŠ Libavá, okres Olomouc, příspěvková organizace</t>
  </si>
  <si>
    <t>ZŠ a MŠ prof. Vejdovského, Olomouc-Hejčín, Tomkova 42</t>
  </si>
  <si>
    <t>ZŠ prof. Z. Matějčka Olomouc, Svatoplukova 11</t>
  </si>
  <si>
    <t>Základní škola Uničov, Šternberská 35</t>
  </si>
  <si>
    <t>Gymnázium Jana Opletalova, Litovel, Opletalova 189</t>
  </si>
  <si>
    <t>Gymnázium, Olomouc, Čajkovského 9</t>
  </si>
  <si>
    <t>Slovanské gymnázium, Olomouc, tř. J. z Poděbrad 13</t>
  </si>
  <si>
    <t>Gymnázium, Olomouc - Hejčín, Tomkova 45</t>
  </si>
  <si>
    <t>Gymnázium, Šternberk, Horní náměstí 5</t>
  </si>
  <si>
    <t xml:space="preserve">Gymnázium, Uničov, Gymnazijní 257   </t>
  </si>
  <si>
    <t>Střední průmyslová škola strojnická, Olomouc, tř. 17. listopadu 49</t>
  </si>
  <si>
    <t xml:space="preserve">Střední škola zemědělská a zahradnická, Olomouc, U Hradiska 4  </t>
  </si>
  <si>
    <t>SPŠ a SOU, Uničov, Školní 164</t>
  </si>
  <si>
    <t>SZŠ a VOŠ zdravotnická E.Pöttinga a JŠ s právem státní jazykové zkoušky Olomouc, Pöttingova 2</t>
  </si>
  <si>
    <t>Střední odborná škola Litovel, Komenského 677</t>
  </si>
  <si>
    <t>Sigmundova střední škola strojírenská, Lutín</t>
  </si>
  <si>
    <t>Střední škola polytechnická, Olomouc, Rooseveltova 79</t>
  </si>
  <si>
    <t>Střední škola polygrafická, Olomouc, Střední Novosadská 55</t>
  </si>
  <si>
    <t>Střední odborná škola obchodu a služeb, Olomouc, Štursova 14</t>
  </si>
  <si>
    <t xml:space="preserve">Střední škola technická a obchodní, Olomouc, Kosinova 4 </t>
  </si>
  <si>
    <t>SOŠ lesnická a strojírenská Šternberk, Opavská 4</t>
  </si>
  <si>
    <t>Dům dětí a mládeže Olomouc</t>
  </si>
  <si>
    <t xml:space="preserve">Dům dětí a mládeže Litovel </t>
  </si>
  <si>
    <t>Dům dětí a mládeže Vila Tereza, Uničov</t>
  </si>
  <si>
    <t>Školní jídelna Olomouc - Hejčín, příspěvková organizace</t>
  </si>
  <si>
    <t>PPP a SPC Olomouckého kraje, Olomouc, U Sportovní haly 1a</t>
  </si>
  <si>
    <t>Okres Olomouc celkem</t>
  </si>
  <si>
    <t xml:space="preserve">ZŠ Kojetín, Sladovní 492 </t>
  </si>
  <si>
    <t xml:space="preserve">ZŠ a MŠ Přerov, Malá Dlážka 4 </t>
  </si>
  <si>
    <t>Střední škola a Základní škola Lipník n. Bečvou, Osecká 301</t>
  </si>
  <si>
    <t>Gymnázium J. Škody, Přerov, Komenského 29</t>
  </si>
  <si>
    <t xml:space="preserve">Gymnázium, Hranice, Zborovská 293 </t>
  </si>
  <si>
    <t>Gymnázium, Kojetín, Svatopluka Čecha 683</t>
  </si>
  <si>
    <t>Střední průmyslová škola Hranice</t>
  </si>
  <si>
    <t>SŠ gastronomie a služeb, Přerov, Šířava 7</t>
  </si>
  <si>
    <t>Střední lesnická škola, Hranice, Jurikova 588</t>
  </si>
  <si>
    <t xml:space="preserve">Gymnázium J. Blahoslava a Stř.ped.škola, Přerov, Denisova 3 </t>
  </si>
  <si>
    <t>Střední škola zemědělská, Přerov, Osmek 47</t>
  </si>
  <si>
    <t>OA a JŠ s právem státní jazykové zkoušky, Přerov, Bartošova 24</t>
  </si>
  <si>
    <t>Střední škola technická, Přerov, Kouřilkova 8</t>
  </si>
  <si>
    <t>Střední škola řezbářská, Tovačov, Nádražní 146</t>
  </si>
  <si>
    <t xml:space="preserve">Odborné učiliště, Křenovice 8 </t>
  </si>
  <si>
    <t>Středisko volného času ATLAS a BIOS, Přerov</t>
  </si>
  <si>
    <t>Okres Přerov celkem</t>
  </si>
  <si>
    <t>Gymnázium Jiřího Wolkera,  Prostějov, Kollárova 3</t>
  </si>
  <si>
    <t>Střední škola designu a módy, Prostějov</t>
  </si>
  <si>
    <t>Švehlova střední škola polytechnická, Prostějov, nám. Spojenců 17</t>
  </si>
  <si>
    <t xml:space="preserve">SOU obchodní Prostějov, nám. E. Husserla 1 </t>
  </si>
  <si>
    <t>SCHOLA SERVIS - zařízení pro DVPP a středisko služeb školám, Prostějov, přispěvková organizace</t>
  </si>
  <si>
    <t>Okres Prostějov celkem</t>
  </si>
  <si>
    <t>Oblast ŠKOLSTVÍ - celkem</t>
  </si>
  <si>
    <t>Správa silnic Olomouckého kraje, příspěvková organizace</t>
  </si>
  <si>
    <t>Koordinátor Integrovaného dopravního systému Olomouckého kraje</t>
  </si>
  <si>
    <t>Oblast dopravy - celkem</t>
  </si>
  <si>
    <t>Rozpočtová skladba</t>
  </si>
  <si>
    <t xml:space="preserve">§    </t>
  </si>
  <si>
    <t>§    2006</t>
  </si>
  <si>
    <t>pol.</t>
  </si>
  <si>
    <t>org.</t>
  </si>
  <si>
    <t>30002 00 1631</t>
  </si>
  <si>
    <t>30002 00 1632</t>
  </si>
  <si>
    <t>30002 00 1633</t>
  </si>
  <si>
    <t>Domov Sněženka Jeseník,příspěvková organizace</t>
  </si>
  <si>
    <t>30002 00 1634</t>
  </si>
  <si>
    <t>Středisko pečovatelské služby Jeseník,příspěvková organizace</t>
  </si>
  <si>
    <t>30002 00 1635</t>
  </si>
  <si>
    <t>30002 00 1636</t>
  </si>
  <si>
    <t>Dům seniorů FRANTIŠEK Náměšť na Hané, příspěvková organizace</t>
  </si>
  <si>
    <t>30002 00 1637</t>
  </si>
  <si>
    <t>30002 00 1638</t>
  </si>
  <si>
    <t>Domov seniorů POHODA Chválkovice, příspěvková organizace</t>
  </si>
  <si>
    <t>30002 00 1639</t>
  </si>
  <si>
    <t>Sociální služby pro seniory Olomouc, příspěvková organizace</t>
  </si>
  <si>
    <t>30002 00 1640</t>
  </si>
  <si>
    <t>30002 00 1641</t>
  </si>
  <si>
    <t>Klíč  centrum sociálních služeb Olomouc,příspěvková organizace</t>
  </si>
  <si>
    <t>30002 00 1642</t>
  </si>
  <si>
    <t>Nové Zámky - poskytovatel sociálních služeb, příspěvková organizace</t>
  </si>
  <si>
    <t>30002 00 1644</t>
  </si>
  <si>
    <t>Středisko sociální prevence Olomouc,příspěvková organizace</t>
  </si>
  <si>
    <t>30002 00 1645</t>
  </si>
  <si>
    <t>30002 00 1646</t>
  </si>
  <si>
    <t>30002 00 1647</t>
  </si>
  <si>
    <t>30002 00 1649</t>
  </si>
  <si>
    <t>30002 00 1650</t>
  </si>
  <si>
    <t xml:space="preserve">Domov Paprsek Olšany,příspěvková organizace </t>
  </si>
  <si>
    <t>30002 00 1652</t>
  </si>
  <si>
    <t>30002 00 1653</t>
  </si>
  <si>
    <t>30002 00 1654</t>
  </si>
  <si>
    <t>Domov "Na Zámku",příspěvková organizace</t>
  </si>
  <si>
    <t>30002 00 1656</t>
  </si>
  <si>
    <t>30002 00 1657</t>
  </si>
  <si>
    <t>Domov pro seniory Radkova Lhota,příspěvková organizace</t>
  </si>
  <si>
    <t>30002 00 1658</t>
  </si>
  <si>
    <t>Domov  Alfreda Skeneho Pavlovice u Přerova,příspěvková organizace</t>
  </si>
  <si>
    <t>30002 00 1659</t>
  </si>
  <si>
    <t>Domov pro seniory Tovačov,příspěvková organizace</t>
  </si>
  <si>
    <t>30002 00 1660</t>
  </si>
  <si>
    <t>Domov Větrný mlýn Skalička ,příspěvková organizace</t>
  </si>
  <si>
    <t>30002 00 1661</t>
  </si>
  <si>
    <t>30002 00 1662</t>
  </si>
  <si>
    <t>30002 00 1663</t>
  </si>
  <si>
    <t xml:space="preserve">Domov Na zámečku Rokytnice, příspěvková organizace </t>
  </si>
  <si>
    <t>Archeologické centrum Olomouc, příspěvková organizace</t>
  </si>
  <si>
    <t>Muzeum a galerie v Prostějově, příspěvková organizace</t>
  </si>
  <si>
    <t>Muzeum Komenského v Přerově, příspěvková organizace</t>
  </si>
  <si>
    <t>Vlastivědné muzeum v Šumperku, příspěvková organizace</t>
  </si>
  <si>
    <t>Vlastivědné muzeum Jesenicka , příspěvková organizace</t>
  </si>
  <si>
    <t>Odborný léčebný ústav neurologicko-geriatrický Moravský Beroun, přísp.organizace</t>
  </si>
  <si>
    <t>Dětský domov a Školní jídelna Prostějov</t>
  </si>
  <si>
    <t>Střední škola, Základní škola a Mateřská škola prof.V. Vejdovského</t>
  </si>
  <si>
    <t>Průměrný přepočtený počet pracovníků 2016</t>
  </si>
  <si>
    <t xml:space="preserve">Závazný ukazatel                        -    průměrný přepočtený počet pracovníků 2016                                                 </t>
  </si>
  <si>
    <t>ORJ 19</t>
  </si>
  <si>
    <t>( v tis.Kč )</t>
  </si>
  <si>
    <t xml:space="preserve">Závazné ukazatele                        -    limit mzdových prostředků 2016                                                             </t>
  </si>
  <si>
    <t xml:space="preserve">Závazný ukazatel                        -    průměrný přepočtený počet pracovníků 2016                                                </t>
  </si>
  <si>
    <t>b) Závazné ukazatele příspěvkových organizací v sociální oblasti</t>
  </si>
  <si>
    <t xml:space="preserve">Závazný ukazatel                       -    limit mzdových prostředků 2016                                                            </t>
  </si>
  <si>
    <t xml:space="preserve">Závazný ukazatel                       -    limit mzdových prostředků 2016         </t>
  </si>
  <si>
    <t>(Nařízení vlády č.564/2006 Sb. o platových poměrech zaměstnanců ve veřejné správě)</t>
  </si>
  <si>
    <r>
      <t xml:space="preserve">Závazné ukazatele                        -    limit mzdových prostředků 2016   </t>
    </r>
    <r>
      <rPr>
        <sz val="8"/>
        <rFont val="Arial"/>
        <family val="2"/>
        <charset val="238"/>
      </rPr>
      <t>(Nařízení vlády č.564/2006 Sb. o platových poměrech zaměstnanců ve veřejné správě)</t>
    </r>
  </si>
  <si>
    <r>
      <t xml:space="preserve">Závazné ukazatele                        -    limit mzdových prostředků 2016    </t>
    </r>
    <r>
      <rPr>
        <sz val="7"/>
        <rFont val="Arial"/>
        <family val="2"/>
        <charset val="238"/>
      </rPr>
      <t xml:space="preserve">Nařízení vlády č.564/2006 Sb. o platových poměrech zaměstnanců ve veřejné správě           </t>
    </r>
    <r>
      <rPr>
        <b/>
        <sz val="7"/>
        <rFont val="Arial"/>
        <family val="2"/>
        <charset val="238"/>
      </rPr>
      <t xml:space="preserve">                                        </t>
    </r>
  </si>
  <si>
    <t>sociální oblast</t>
  </si>
  <si>
    <t>Navýšení o 0,5%</t>
  </si>
  <si>
    <t>kultura</t>
  </si>
  <si>
    <t>doprava</t>
  </si>
  <si>
    <t>zdravotnictví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</si>
  <si>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)5 </t>
    </r>
    <r>
      <rPr>
        <sz val="10"/>
        <rFont val="Arial"/>
        <family val="2"/>
        <charset val="238"/>
      </rPr>
      <t>UZ/17/29/2015 ze dne 25.9.2015 sloučení Centra Dominika Kokory, příspěvkové organizace, a Domova ADAM Dřevohostice, příspěvkové organizace a to od 1.1.2016.Jako nástupnická organizace je zvoleno Centrum Dominika Kokory, příspěvková organizace.</t>
    </r>
  </si>
  <si>
    <r>
      <rPr>
        <vertAlign val="superscript"/>
        <sz val="10"/>
        <rFont val="Arial"/>
        <family val="2"/>
        <charset val="238"/>
      </rPr>
      <t>)1</t>
    </r>
    <r>
      <rPr>
        <sz val="10"/>
        <rFont val="Arial"/>
        <family val="2"/>
        <charset val="238"/>
      </rPr>
      <t xml:space="preserve"> - UZ/17/29/2015 ze dne 25.9.2015 sloučení Domova pro seniory Javorník, příspěvkové organizace, a Domova důchodců Kobylá nad Vidnavkou, příspěvkové organizace a to od 1.1.2016. Jako nástupnická organizace je zvolen Domov pro seniory Javorník, příspěvková organizace.
</t>
    </r>
  </si>
  <si>
    <r>
      <t>Domov pro seniory Javorník,příspěvková organizace</t>
    </r>
    <r>
      <rPr>
        <vertAlign val="superscript"/>
        <sz val="10"/>
        <rFont val="Arial"/>
        <family val="2"/>
        <charset val="238"/>
      </rPr>
      <t>)1</t>
    </r>
  </si>
  <si>
    <r>
      <t>Domov důchodců Kobylá nad Vidnavkou,příspěvková organizace</t>
    </r>
    <r>
      <rPr>
        <vertAlign val="superscript"/>
        <sz val="10"/>
        <rFont val="Arial"/>
        <family val="2"/>
        <charset val="238"/>
      </rPr>
      <t>)1</t>
    </r>
  </si>
  <si>
    <r>
      <t>Domov pro seniory Červenka,příspěvková organizace</t>
    </r>
    <r>
      <rPr>
        <vertAlign val="superscript"/>
        <sz val="10"/>
        <rFont val="Arial"/>
        <family val="2"/>
        <charset val="238"/>
      </rPr>
      <t>)3</t>
    </r>
  </si>
  <si>
    <r>
      <rPr>
        <vertAlign val="superscript"/>
        <sz val="10"/>
        <rFont val="Arial"/>
        <family val="2"/>
        <charset val="238"/>
      </rPr>
      <t>)3</t>
    </r>
    <r>
      <rPr>
        <sz val="10"/>
        <rFont val="Arial"/>
        <family val="2"/>
        <charset val="238"/>
      </rPr>
      <t>Na základě usnesení Zastupitelstva Olomouckého kraje UZ/75/25/2015 dochází od 1.1.2016 ke změně názvů příspěvkových organizací a to z Domov důchodců Červenka,příspěvková organizace na Domov pro seniory Červenka, příspěvková organizace; Domov důchodců Hrubá Voda, příspěvková organizace na Domov Hrubá Voda, příspěvková organizace; Domov důchodců Šumperk,příspěvková organizace na Sociální služby pro seniory Šumperk, příspěvková organizace;Domov důchodců Libina,příspěvková organizace na Sociální služby Libina, příspěvková organizace; Domov důchodců Štíty,příspěvková organizace na Domov Štíty-Jedlí, příspěvková organizace; Penzion pro důchodce Loštice,příspěvková organizace na Domov u Třebůvky Loštice,příspěvková organizace;Domov důchodců Prostějov,příspěvková organizace na Domov seniorů Prostějov, příspěvková organizace; Domov důchodců Jesenec,příspěvková organizace na Domov pro seniory Jesenec.</t>
    </r>
  </si>
  <si>
    <r>
      <t>Domov Hrubá Voda, příspěvková organizace</t>
    </r>
    <r>
      <rPr>
        <vertAlign val="superscript"/>
        <sz val="10"/>
        <rFont val="Arial"/>
        <family val="2"/>
        <charset val="238"/>
      </rPr>
      <t>)3</t>
    </r>
  </si>
  <si>
    <t xml:space="preserve">Vincentinum - poskytovatel sociálních služeb Šternberk; přísp. org. </t>
  </si>
  <si>
    <r>
      <t xml:space="preserve"> Sociální služby pro seniory Šumperk,příspěvková organizace </t>
    </r>
    <r>
      <rPr>
        <vertAlign val="superscript"/>
        <sz val="10"/>
        <rFont val="Arial"/>
        <family val="2"/>
        <charset val="238"/>
      </rPr>
      <t>)3</t>
    </r>
  </si>
  <si>
    <r>
      <t>Sociální služby Libina,příspěvková organizace</t>
    </r>
    <r>
      <rPr>
        <vertAlign val="superscript"/>
        <sz val="10"/>
        <rFont val="Arial"/>
        <family val="2"/>
        <charset val="238"/>
      </rPr>
      <t xml:space="preserve"> )3</t>
    </r>
  </si>
  <si>
    <r>
      <t xml:space="preserve">Domov Štíty - Jedlí,příspěvková organizace </t>
    </r>
    <r>
      <rPr>
        <vertAlign val="superscript"/>
        <sz val="10"/>
        <rFont val="Arial"/>
        <family val="2"/>
        <charset val="238"/>
      </rPr>
      <t>)3</t>
    </r>
  </si>
  <si>
    <r>
      <t xml:space="preserve">Domov u Třebůvky Loštice,příspěvková organizace </t>
    </r>
    <r>
      <rPr>
        <vertAlign val="superscript"/>
        <sz val="10"/>
        <rFont val="Arial"/>
        <family val="2"/>
        <charset val="238"/>
      </rPr>
      <t>)3</t>
    </r>
  </si>
  <si>
    <r>
      <t>Domov seniorů Prostějov,příspěvková organizace</t>
    </r>
    <r>
      <rPr>
        <vertAlign val="superscript"/>
        <sz val="10"/>
        <rFont val="Arial"/>
        <family val="2"/>
        <charset val="238"/>
      </rPr>
      <t xml:space="preserve"> )3</t>
    </r>
  </si>
  <si>
    <r>
      <t>Domov pro seniory Jesenec,příspěvková organizace</t>
    </r>
    <r>
      <rPr>
        <vertAlign val="superscript"/>
        <sz val="10"/>
        <rFont val="Arial"/>
        <family val="2"/>
        <charset val="238"/>
      </rPr>
      <t xml:space="preserve"> )3</t>
    </r>
  </si>
  <si>
    <t xml:space="preserve">Centrum sociálních služeb Prostějov,příspěvková organizace </t>
  </si>
  <si>
    <r>
      <t>Centrum Dominika Kokory, příspěvková organizace</t>
    </r>
    <r>
      <rPr>
        <vertAlign val="superscript"/>
        <sz val="10"/>
        <rFont val="Arial"/>
        <family val="2"/>
        <charset val="238"/>
      </rPr>
      <t xml:space="preserve"> )2</t>
    </r>
  </si>
  <si>
    <r>
      <t>Domov ADAM Dřevohostice, příspěvková organizace</t>
    </r>
    <r>
      <rPr>
        <vertAlign val="superscript"/>
        <sz val="10"/>
        <rFont val="Arial"/>
        <family val="2"/>
        <charset val="238"/>
      </rPr>
      <t xml:space="preserve"> )2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</si>
  <si>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)2 </t>
    </r>
    <r>
      <rPr>
        <sz val="10"/>
        <rFont val="Arial"/>
        <family val="2"/>
        <charset val="238"/>
      </rPr>
      <t>UZ/17/29/2015 ze dne 25.9.2015 sloučení Centra Dominika Kokory, příspěvkové organizace, a Domova ADAM Dřevohostice, příspěvkové organizace a to od 1.1.2016.Jako nástupnická organizace je zvoleno Centrum Dominika Kokory, příspěvková organizace.</t>
    </r>
  </si>
  <si>
    <t>změny</t>
  </si>
  <si>
    <t>tarify</t>
  </si>
  <si>
    <t>Poz. : usnesením Rady Olomouckého kraje UR/81/50/2015 ze dne 16.11.2015 bylo schváleno navýšení počtu pracovníků a to u příspěvkové organizace Klíč centrum soc. služeb Olomouc a to ve výši 2,5 a to z důvodu péče o dívku nemocnou mukopolysacharidosou III. typu.</t>
  </si>
  <si>
    <t>Rozdíl</t>
  </si>
  <si>
    <t>ZAOKROUHLENO</t>
  </si>
  <si>
    <t>celkem</t>
  </si>
  <si>
    <t>z tabulky v jiném souboru zaokrouhleno dle jednotl.zdravot., ost. a soc)</t>
  </si>
  <si>
    <t>Zoakrouhleno dle jednotl. struktur</t>
  </si>
  <si>
    <t>ostatní prac. 3%</t>
  </si>
  <si>
    <t>pedagog. Prac. 3,3%</t>
  </si>
  <si>
    <t>zdravot. prac.5%</t>
  </si>
  <si>
    <t>Vědecká knihovna v Olomouci</t>
  </si>
  <si>
    <t>Vlastivědné muzeum Olomouc</t>
  </si>
  <si>
    <t>Závazný ukazatel - průměrný přepočtený počet pracovníků 2016</t>
  </si>
  <si>
    <t>ORJ - 19</t>
  </si>
  <si>
    <t xml:space="preserve">7. Závazné ukazatele příspěvkových organizací </t>
  </si>
  <si>
    <t>a) v oblasti školství</t>
  </si>
  <si>
    <t>b) v sociální oblasti</t>
  </si>
  <si>
    <t xml:space="preserve">c) v oblasti dopravy  </t>
  </si>
  <si>
    <t xml:space="preserve">d) v oblasti  kultury </t>
  </si>
  <si>
    <t>e) v oblasti zdravotnictví</t>
  </si>
  <si>
    <t>Oblast sociální - celkem</t>
  </si>
  <si>
    <t>Oblast kultury - celkem</t>
  </si>
  <si>
    <t>Oblast zdravotnictví -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</si>
</sst>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* #,##0\ &quot;Kč&quot;_-;\-* #,##0\ &quot;Kč&quot;_-;_-* &quot;-&quot;\ &quot;Kč&quot;_-;_-@_-"/>
    <numFmt numFmtId="41" formatCode="_-* #,##0\ _K_č_-;\-* #,##0\ _K_č_-;_-* &quot;-&quot;\ _K_č_-;_-@_-"/>
    <numFmt numFmtId="44" formatCode="_-* #,##0.00\ &quot;Kč&quot;_-;\-* #,##0.00\ &quot;Kč&quot;_-;_-* &quot;-&quot;??\ &quot;Kč&quot;_-;_-@_-"/>
    <numFmt numFmtId="43" formatCode="_-* #,##0.00\ _K_č_-;\-* #,##0.00\ _K_č_-;_-* &quot;-&quot;??\ _K_č_-;_-@_-"/>
    <numFmt numFmtId="164" formatCode="_-* #,##0.00\ &quot;Kčs&quot;_-;\-* #,##0.00\ &quot;Kčs&quot;_-;_-* &quot;-&quot;??\ &quot;Kčs&quot;_-;_-@_-"/>
    <numFmt numFmtId="165" formatCode="_-* #,##0\ &quot;Kčs&quot;_-;\-* #,##0\ &quot;Kčs&quot;_-;_-* &quot;-&quot;\ &quot;Kčs&quot;_-;_-@_-"/>
    <numFmt numFmtId="166" formatCode="_-* #,##0\ _K_č_s_-;\-* #,##0\ _K_č_s_-;_-* &quot;-&quot;\ _K_č_s_-;_-@_-"/>
    <numFmt numFmtId="167" formatCode="_-* #,##0.00\ _K_č_s_-;\-* #,##0.00\ _K_č_s_-;_-* &quot;-&quot;??\ _K_č_s_-;_-@_-"/>
    <numFmt numFmtId="168" formatCode="#,##0\ &quot;Kčs&quot;;[Red]\-#,##0\ &quot;Kčs&quot;"/>
    <numFmt numFmtId="169" formatCode="#,##0.00\ &quot;Kčs&quot;;[Red]\-#,##0.00\ &quot;Kčs&quot;"/>
    <numFmt numFmtId="170" formatCode="#,##0;[Red]\-#,##0"/>
    <numFmt numFmtId="171" formatCode="#,##0.00;[Red]\-#,##0.00"/>
    <numFmt numFmtId="172" formatCode="#,##0.0"/>
    <numFmt numFmtId="173" formatCode="#,##0.000"/>
  </numFmts>
  <fonts count="3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 CE"/>
      <family val="2"/>
      <charset val="238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2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sz val="8"/>
      <name val="Arial"/>
      <family val="2"/>
      <charset val="238"/>
    </font>
    <font>
      <b/>
      <sz val="8"/>
      <name val="Arial"/>
      <family val="2"/>
    </font>
    <font>
      <b/>
      <sz val="14"/>
      <name val="Arial"/>
      <family val="2"/>
      <charset val="238"/>
    </font>
    <font>
      <vertAlign val="superscript"/>
      <sz val="10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rgb="FFFF000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6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2" fillId="0" borderId="0"/>
    <xf numFmtId="0" fontId="13" fillId="0" borderId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0" fontId="4" fillId="0" borderId="0"/>
    <xf numFmtId="0" fontId="14" fillId="0" borderId="0"/>
    <xf numFmtId="0" fontId="11" fillId="0" borderId="0"/>
    <xf numFmtId="42" fontId="10" fillId="0" borderId="0" applyFont="0" applyFill="0" applyBorder="0" applyAlignment="0" applyProtection="0"/>
    <xf numFmtId="0" fontId="1" fillId="0" borderId="0"/>
  </cellStyleXfs>
  <cellXfs count="379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0" fillId="2" borderId="1" xfId="0" applyFill="1" applyBorder="1" applyAlignment="1"/>
    <xf numFmtId="0" fontId="0" fillId="2" borderId="2" xfId="0" applyFill="1" applyBorder="1" applyAlignment="1"/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1" fontId="3" fillId="2" borderId="5" xfId="0" applyNumberFormat="1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2" borderId="8" xfId="0" applyNumberFormat="1" applyFont="1" applyFill="1" applyBorder="1" applyAlignment="1">
      <alignment horizontal="center" vertical="center"/>
    </xf>
    <xf numFmtId="0" fontId="8" fillId="0" borderId="9" xfId="0" applyNumberFormat="1" applyFont="1" applyBorder="1" applyAlignment="1">
      <alignment horizontal="center" shrinkToFit="1"/>
    </xf>
    <xf numFmtId="0" fontId="4" fillId="0" borderId="10" xfId="0" applyFont="1" applyBorder="1" applyAlignment="1">
      <alignment horizontal="center"/>
    </xf>
    <xf numFmtId="49" fontId="4" fillId="0" borderId="10" xfId="0" applyNumberFormat="1" applyFont="1" applyBorder="1" applyAlignment="1">
      <alignment shrinkToFit="1"/>
    </xf>
    <xf numFmtId="0" fontId="8" fillId="0" borderId="11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/>
    </xf>
    <xf numFmtId="0" fontId="4" fillId="0" borderId="12" xfId="0" applyFont="1" applyBorder="1" applyAlignment="1">
      <alignment shrinkToFit="1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shrinkToFit="1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8" fillId="0" borderId="16" xfId="0" applyNumberFormat="1" applyFont="1" applyBorder="1" applyAlignment="1">
      <alignment horizontal="right"/>
    </xf>
    <xf numFmtId="0" fontId="8" fillId="0" borderId="17" xfId="0" applyNumberFormat="1" applyFont="1" applyBorder="1" applyAlignment="1">
      <alignment horizontal="right"/>
    </xf>
    <xf numFmtId="0" fontId="8" fillId="0" borderId="18" xfId="0" applyNumberFormat="1" applyFont="1" applyBorder="1" applyAlignment="1">
      <alignment horizontal="right"/>
    </xf>
    <xf numFmtId="0" fontId="0" fillId="0" borderId="20" xfId="0" applyBorder="1" applyAlignment="1" applyProtection="1">
      <alignment wrapText="1"/>
      <protection hidden="1"/>
    </xf>
    <xf numFmtId="0" fontId="4" fillId="0" borderId="22" xfId="0" applyFont="1" applyBorder="1" applyAlignment="1" applyProtection="1">
      <alignment wrapText="1"/>
      <protection hidden="1"/>
    </xf>
    <xf numFmtId="0" fontId="4" fillId="0" borderId="20" xfId="0" applyFont="1" applyBorder="1" applyAlignment="1" applyProtection="1">
      <alignment wrapText="1"/>
      <protection hidden="1"/>
    </xf>
    <xf numFmtId="4" fontId="4" fillId="0" borderId="25" xfId="0" applyNumberFormat="1" applyFont="1" applyBorder="1" applyAlignment="1" applyProtection="1">
      <alignment horizontal="right" indent="2" shrinkToFit="1"/>
      <protection locked="0"/>
    </xf>
    <xf numFmtId="4" fontId="4" fillId="0" borderId="26" xfId="0" applyNumberFormat="1" applyFont="1" applyBorder="1" applyAlignment="1" applyProtection="1">
      <alignment horizontal="right" indent="2" shrinkToFit="1"/>
      <protection locked="0"/>
    </xf>
    <xf numFmtId="0" fontId="4" fillId="0" borderId="0" xfId="0" applyFont="1" applyProtection="1">
      <protection locked="0"/>
    </xf>
    <xf numFmtId="0" fontId="15" fillId="0" borderId="0" xfId="22" applyFont="1"/>
    <xf numFmtId="0" fontId="13" fillId="0" borderId="0" xfId="22" applyFont="1"/>
    <xf numFmtId="0" fontId="4" fillId="0" borderId="0" xfId="22" applyFont="1"/>
    <xf numFmtId="0" fontId="4" fillId="0" borderId="0" xfId="22"/>
    <xf numFmtId="0" fontId="4" fillId="0" borderId="0" xfId="22" applyAlignment="1">
      <alignment horizontal="right"/>
    </xf>
    <xf numFmtId="0" fontId="4" fillId="0" borderId="0" xfId="22" applyBorder="1"/>
    <xf numFmtId="0" fontId="4" fillId="0" borderId="42" xfId="22" applyBorder="1"/>
    <xf numFmtId="0" fontId="4" fillId="0" borderId="44" xfId="22" applyBorder="1"/>
    <xf numFmtId="0" fontId="4" fillId="0" borderId="48" xfId="22" applyFont="1" applyFill="1" applyBorder="1" applyAlignment="1" applyProtection="1">
      <alignment shrinkToFit="1"/>
    </xf>
    <xf numFmtId="0" fontId="20" fillId="0" borderId="34" xfId="22" applyFont="1" applyFill="1" applyBorder="1" applyAlignment="1" applyProtection="1">
      <alignment shrinkToFit="1"/>
    </xf>
    <xf numFmtId="4" fontId="4" fillId="0" borderId="24" xfId="0" applyNumberFormat="1" applyFont="1" applyBorder="1" applyAlignment="1" applyProtection="1">
      <alignment horizontal="right" indent="2" shrinkToFit="1"/>
      <protection locked="0"/>
    </xf>
    <xf numFmtId="0" fontId="4" fillId="0" borderId="0" xfId="0" applyFont="1"/>
    <xf numFmtId="0" fontId="23" fillId="2" borderId="34" xfId="0" applyFont="1" applyFill="1" applyBorder="1" applyAlignment="1" applyProtection="1">
      <alignment horizontal="center" vertical="center"/>
      <protection hidden="1"/>
    </xf>
    <xf numFmtId="0" fontId="23" fillId="2" borderId="0" xfId="0" applyFont="1" applyFill="1" applyBorder="1" applyAlignment="1" applyProtection="1">
      <alignment horizontal="center" vertical="center"/>
      <protection hidden="1"/>
    </xf>
    <xf numFmtId="0" fontId="23" fillId="2" borderId="35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horizontal="center" vertical="center"/>
      <protection hidden="1"/>
    </xf>
    <xf numFmtId="0" fontId="0" fillId="2" borderId="50" xfId="0" applyFill="1" applyBorder="1" applyAlignment="1" applyProtection="1">
      <alignment horizontal="center" vertical="justify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51" xfId="0" applyFill="1" applyBorder="1" applyAlignment="1" applyProtection="1">
      <alignment horizontal="center" vertical="center"/>
      <protection hidden="1"/>
    </xf>
    <xf numFmtId="1" fontId="24" fillId="4" borderId="52" xfId="0" applyNumberFormat="1" applyFont="1" applyFill="1" applyBorder="1" applyProtection="1">
      <protection hidden="1"/>
    </xf>
    <xf numFmtId="3" fontId="24" fillId="4" borderId="53" xfId="0" applyNumberFormat="1" applyFont="1" applyFill="1" applyBorder="1" applyProtection="1">
      <protection hidden="1"/>
    </xf>
    <xf numFmtId="1" fontId="24" fillId="4" borderId="55" xfId="0" applyNumberFormat="1" applyFont="1" applyFill="1" applyBorder="1" applyAlignment="1" applyProtection="1">
      <alignment horizontal="right" shrinkToFit="1"/>
      <protection locked="0"/>
    </xf>
    <xf numFmtId="1" fontId="24" fillId="4" borderId="41" xfId="0" applyNumberFormat="1" applyFont="1" applyFill="1" applyBorder="1" applyProtection="1">
      <protection hidden="1"/>
    </xf>
    <xf numFmtId="3" fontId="24" fillId="4" borderId="56" xfId="0" applyNumberFormat="1" applyFont="1" applyFill="1" applyBorder="1" applyProtection="1">
      <protection hidden="1"/>
    </xf>
    <xf numFmtId="1" fontId="24" fillId="4" borderId="57" xfId="0" applyNumberFormat="1" applyFont="1" applyFill="1" applyBorder="1" applyAlignment="1" applyProtection="1">
      <alignment horizontal="right" shrinkToFit="1"/>
      <protection locked="0"/>
    </xf>
    <xf numFmtId="1" fontId="4" fillId="0" borderId="48" xfId="0" applyNumberFormat="1" applyFont="1" applyFill="1" applyBorder="1" applyProtection="1">
      <protection hidden="1"/>
    </xf>
    <xf numFmtId="3" fontId="4" fillId="0" borderId="59" xfId="0" applyNumberFormat="1" applyFont="1" applyFill="1" applyBorder="1" applyProtection="1">
      <protection hidden="1"/>
    </xf>
    <xf numFmtId="1" fontId="24" fillId="0" borderId="60" xfId="0" applyNumberFormat="1" applyFont="1" applyFill="1" applyBorder="1" applyAlignment="1" applyProtection="1">
      <alignment horizontal="right" shrinkToFit="1"/>
      <protection locked="0"/>
    </xf>
    <xf numFmtId="0" fontId="4" fillId="0" borderId="0" xfId="0" applyFont="1" applyFill="1"/>
    <xf numFmtId="1" fontId="24" fillId="0" borderId="41" xfId="0" applyNumberFormat="1" applyFont="1" applyFill="1" applyBorder="1" applyProtection="1">
      <protection hidden="1"/>
    </xf>
    <xf numFmtId="3" fontId="24" fillId="0" borderId="61" xfId="0" applyNumberFormat="1" applyFont="1" applyFill="1" applyBorder="1" applyProtection="1">
      <protection hidden="1"/>
    </xf>
    <xf numFmtId="1" fontId="24" fillId="0" borderId="57" xfId="0" applyNumberFormat="1" applyFont="1" applyFill="1" applyBorder="1" applyAlignment="1" applyProtection="1">
      <alignment horizontal="right" shrinkToFit="1"/>
      <protection locked="0"/>
    </xf>
    <xf numFmtId="1" fontId="24" fillId="0" borderId="3" xfId="0" applyNumberFormat="1" applyFont="1" applyFill="1" applyBorder="1" applyProtection="1">
      <protection hidden="1"/>
    </xf>
    <xf numFmtId="3" fontId="24" fillId="0" borderId="50" xfId="0" applyNumberFormat="1" applyFont="1" applyFill="1" applyBorder="1" applyProtection="1">
      <protection hidden="1"/>
    </xf>
    <xf numFmtId="0" fontId="0" fillId="0" borderId="0" xfId="0" applyFill="1"/>
    <xf numFmtId="3" fontId="0" fillId="0" borderId="61" xfId="0" applyNumberFormat="1" applyFill="1" applyBorder="1" applyProtection="1">
      <protection hidden="1"/>
    </xf>
    <xf numFmtId="1" fontId="0" fillId="0" borderId="41" xfId="0" applyNumberFormat="1" applyFill="1" applyBorder="1" applyProtection="1">
      <protection hidden="1"/>
    </xf>
    <xf numFmtId="3" fontId="0" fillId="0" borderId="56" xfId="0" applyNumberFormat="1" applyFill="1" applyBorder="1" applyProtection="1">
      <protection hidden="1"/>
    </xf>
    <xf numFmtId="1" fontId="0" fillId="0" borderId="62" xfId="0" applyNumberFormat="1" applyFill="1" applyBorder="1" applyProtection="1">
      <protection hidden="1"/>
    </xf>
    <xf numFmtId="1" fontId="0" fillId="0" borderId="3" xfId="0" applyNumberFormat="1" applyFill="1" applyBorder="1" applyProtection="1">
      <protection hidden="1"/>
    </xf>
    <xf numFmtId="3" fontId="0" fillId="0" borderId="63" xfId="0" applyNumberFormat="1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0" fillId="2" borderId="65" xfId="0" applyFill="1" applyBorder="1" applyProtection="1">
      <protection hidden="1"/>
    </xf>
    <xf numFmtId="0" fontId="0" fillId="2" borderId="66" xfId="0" applyFill="1" applyBorder="1" applyProtection="1">
      <protection hidden="1"/>
    </xf>
    <xf numFmtId="0" fontId="0" fillId="2" borderId="45" xfId="0" applyFill="1" applyBorder="1" applyProtection="1">
      <protection hidden="1"/>
    </xf>
    <xf numFmtId="0" fontId="3" fillId="0" borderId="0" xfId="22" applyFont="1"/>
    <xf numFmtId="0" fontId="4" fillId="2" borderId="1" xfId="22" applyFill="1" applyBorder="1" applyAlignment="1"/>
    <xf numFmtId="0" fontId="4" fillId="2" borderId="2" xfId="22" applyFill="1" applyBorder="1" applyAlignment="1"/>
    <xf numFmtId="0" fontId="4" fillId="2" borderId="33" xfId="22" applyFill="1" applyBorder="1" applyAlignment="1"/>
    <xf numFmtId="1" fontId="3" fillId="2" borderId="3" xfId="22" applyNumberFormat="1" applyFont="1" applyFill="1" applyBorder="1" applyAlignment="1">
      <alignment horizontal="center" vertical="center"/>
    </xf>
    <xf numFmtId="1" fontId="3" fillId="2" borderId="4" xfId="22" applyNumberFormat="1" applyFont="1" applyFill="1" applyBorder="1" applyAlignment="1">
      <alignment horizontal="center" vertical="center"/>
    </xf>
    <xf numFmtId="1" fontId="3" fillId="2" borderId="5" xfId="22" applyNumberFormat="1" applyFont="1" applyFill="1" applyBorder="1" applyAlignment="1">
      <alignment horizontal="center" vertical="center"/>
    </xf>
    <xf numFmtId="1" fontId="3" fillId="2" borderId="51" xfId="22" applyNumberFormat="1" applyFont="1" applyFill="1" applyBorder="1" applyAlignment="1">
      <alignment horizontal="center" vertical="center"/>
    </xf>
    <xf numFmtId="1" fontId="3" fillId="2" borderId="6" xfId="22" applyNumberFormat="1" applyFont="1" applyFill="1" applyBorder="1" applyAlignment="1">
      <alignment horizontal="center" vertical="center"/>
    </xf>
    <xf numFmtId="1" fontId="3" fillId="2" borderId="7" xfId="22" applyNumberFormat="1" applyFont="1" applyFill="1" applyBorder="1" applyAlignment="1">
      <alignment horizontal="center" vertical="center"/>
    </xf>
    <xf numFmtId="1" fontId="3" fillId="2" borderId="8" xfId="22" applyNumberFormat="1" applyFont="1" applyFill="1" applyBorder="1" applyAlignment="1">
      <alignment horizontal="center" vertical="center"/>
    </xf>
    <xf numFmtId="1" fontId="3" fillId="2" borderId="72" xfId="22" applyNumberFormat="1" applyFont="1" applyFill="1" applyBorder="1" applyAlignment="1">
      <alignment horizontal="center" vertical="center"/>
    </xf>
    <xf numFmtId="0" fontId="8" fillId="0" borderId="9" xfId="22" applyNumberFormat="1" applyFont="1" applyBorder="1" applyAlignment="1">
      <alignment horizontal="center" shrinkToFit="1"/>
    </xf>
    <xf numFmtId="0" fontId="8" fillId="0" borderId="13" xfId="22" applyFont="1" applyBorder="1" applyAlignment="1">
      <alignment horizontal="center"/>
    </xf>
    <xf numFmtId="49" fontId="8" fillId="0" borderId="13" xfId="22" applyNumberFormat="1" applyFont="1" applyBorder="1" applyAlignment="1">
      <alignment shrinkToFit="1"/>
    </xf>
    <xf numFmtId="0" fontId="8" fillId="0" borderId="73" xfId="22" applyNumberFormat="1" applyFont="1" applyBorder="1" applyAlignment="1">
      <alignment horizontal="right"/>
    </xf>
    <xf numFmtId="0" fontId="8" fillId="0" borderId="0" xfId="22" applyFont="1"/>
    <xf numFmtId="0" fontId="8" fillId="0" borderId="11" xfId="22" applyNumberFormat="1" applyFont="1" applyBorder="1" applyAlignment="1">
      <alignment horizontal="center" shrinkToFit="1"/>
    </xf>
    <xf numFmtId="0" fontId="8" fillId="0" borderId="12" xfId="22" applyFont="1" applyBorder="1" applyAlignment="1">
      <alignment horizontal="center"/>
    </xf>
    <xf numFmtId="0" fontId="8" fillId="0" borderId="12" xfId="22" applyFont="1" applyBorder="1" applyAlignment="1">
      <alignment shrinkToFit="1"/>
    </xf>
    <xf numFmtId="0" fontId="8" fillId="0" borderId="57" xfId="22" applyNumberFormat="1" applyFont="1" applyBorder="1" applyAlignment="1">
      <alignment horizontal="right"/>
    </xf>
    <xf numFmtId="0" fontId="8" fillId="0" borderId="11" xfId="22" applyNumberFormat="1" applyFont="1" applyFill="1" applyBorder="1" applyAlignment="1">
      <alignment horizontal="center" shrinkToFit="1"/>
    </xf>
    <xf numFmtId="0" fontId="8" fillId="0" borderId="12" xfId="22" applyFont="1" applyFill="1" applyBorder="1" applyAlignment="1">
      <alignment horizontal="center"/>
    </xf>
    <xf numFmtId="0" fontId="8" fillId="0" borderId="12" xfId="22" applyFont="1" applyFill="1" applyBorder="1" applyAlignment="1">
      <alignment shrinkToFit="1"/>
    </xf>
    <xf numFmtId="0" fontId="8" fillId="0" borderId="57" xfId="22" applyNumberFormat="1" applyFont="1" applyFill="1" applyBorder="1" applyAlignment="1">
      <alignment horizontal="right"/>
    </xf>
    <xf numFmtId="4" fontId="8" fillId="0" borderId="40" xfId="0" applyNumberFormat="1" applyFont="1" applyFill="1" applyBorder="1" applyAlignment="1" applyProtection="1">
      <alignment horizontal="right" indent="2" shrinkToFit="1"/>
      <protection locked="0"/>
    </xf>
    <xf numFmtId="0" fontId="8" fillId="0" borderId="0" xfId="22" applyFont="1" applyFill="1"/>
    <xf numFmtId="0" fontId="7" fillId="2" borderId="14" xfId="22" applyFont="1" applyFill="1" applyBorder="1" applyAlignment="1">
      <alignment horizontal="center" shrinkToFit="1"/>
    </xf>
    <xf numFmtId="0" fontId="7" fillId="2" borderId="15" xfId="22" applyFont="1" applyFill="1" applyBorder="1" applyAlignment="1">
      <alignment horizontal="center" shrinkToFit="1"/>
    </xf>
    <xf numFmtId="0" fontId="7" fillId="2" borderId="45" xfId="22" applyFont="1" applyFill="1" applyBorder="1" applyAlignment="1">
      <alignment horizontal="center" shrinkToFit="1"/>
    </xf>
    <xf numFmtId="0" fontId="4" fillId="0" borderId="0" xfId="22" applyAlignment="1">
      <alignment shrinkToFit="1"/>
    </xf>
    <xf numFmtId="0" fontId="4" fillId="0" borderId="48" xfId="22" applyFont="1" applyFill="1" applyBorder="1" applyAlignment="1" applyProtection="1">
      <alignment vertical="top" wrapText="1"/>
      <protection hidden="1"/>
    </xf>
    <xf numFmtId="0" fontId="4" fillId="0" borderId="41" xfId="22" applyFont="1" applyFill="1" applyBorder="1" applyAlignment="1" applyProtection="1">
      <alignment vertical="justify" wrapText="1"/>
      <protection hidden="1"/>
    </xf>
    <xf numFmtId="0" fontId="4" fillId="0" borderId="3" xfId="22" applyFont="1" applyFill="1" applyBorder="1" applyAlignment="1" applyProtection="1">
      <alignment vertical="justify" wrapText="1"/>
      <protection hidden="1"/>
    </xf>
    <xf numFmtId="4" fontId="4" fillId="0" borderId="35" xfId="0" applyNumberFormat="1" applyFont="1" applyBorder="1" applyAlignment="1" applyProtection="1">
      <alignment horizontal="right" indent="2" shrinkToFit="1"/>
      <protection locked="0"/>
    </xf>
    <xf numFmtId="4" fontId="4" fillId="0" borderId="40" xfId="0" applyNumberFormat="1" applyFont="1" applyBorder="1" applyAlignment="1" applyProtection="1">
      <alignment horizontal="right" indent="2" shrinkToFit="1"/>
      <protection locked="0"/>
    </xf>
    <xf numFmtId="4" fontId="4" fillId="0" borderId="40" xfId="0" applyNumberFormat="1" applyFont="1" applyFill="1" applyBorder="1" applyAlignment="1" applyProtection="1">
      <alignment horizontal="right" indent="2" shrinkToFit="1"/>
      <protection locked="0"/>
    </xf>
    <xf numFmtId="4" fontId="4" fillId="0" borderId="64" xfId="0" applyNumberFormat="1" applyFont="1" applyBorder="1" applyAlignment="1" applyProtection="1">
      <alignment horizontal="right" indent="2" shrinkToFit="1"/>
      <protection locked="0"/>
    </xf>
    <xf numFmtId="4" fontId="4" fillId="0" borderId="25" xfId="0" applyNumberFormat="1" applyFont="1" applyFill="1" applyBorder="1" applyAlignment="1" applyProtection="1">
      <alignment horizontal="right" indent="2" shrinkToFit="1"/>
      <protection locked="0"/>
    </xf>
    <xf numFmtId="172" fontId="4" fillId="0" borderId="41" xfId="0" applyNumberFormat="1" applyFont="1" applyFill="1" applyBorder="1" applyAlignment="1" applyProtection="1">
      <alignment horizontal="left" shrinkToFit="1"/>
      <protection hidden="1"/>
    </xf>
    <xf numFmtId="172" fontId="4" fillId="0" borderId="3" xfId="0" applyNumberFormat="1" applyFont="1" applyFill="1" applyBorder="1" applyAlignment="1" applyProtection="1">
      <alignment horizontal="left" shrinkToFit="1"/>
      <protection hidden="1"/>
    </xf>
    <xf numFmtId="4" fontId="4" fillId="0" borderId="24" xfId="0" applyNumberFormat="1" applyFont="1" applyBorder="1" applyAlignment="1" applyProtection="1">
      <alignment shrinkToFit="1"/>
      <protection locked="0"/>
    </xf>
    <xf numFmtId="4" fontId="4" fillId="0" borderId="25" xfId="0" applyNumberFormat="1" applyFont="1" applyBorder="1" applyAlignment="1" applyProtection="1">
      <alignment shrinkToFit="1"/>
      <protection locked="0"/>
    </xf>
    <xf numFmtId="4" fontId="4" fillId="0" borderId="28" xfId="0" applyNumberFormat="1" applyFont="1" applyBorder="1" applyAlignment="1" applyProtection="1">
      <alignment shrinkToFit="1"/>
      <protection locked="0"/>
    </xf>
    <xf numFmtId="4" fontId="4" fillId="0" borderId="58" xfId="0" applyNumberFormat="1" applyFont="1" applyBorder="1" applyAlignment="1" applyProtection="1">
      <alignment shrinkToFit="1"/>
      <protection locked="0"/>
    </xf>
    <xf numFmtId="4" fontId="4" fillId="0" borderId="70" xfId="0" applyNumberFormat="1" applyFont="1" applyBorder="1" applyAlignment="1" applyProtection="1">
      <alignment shrinkToFit="1"/>
      <protection locked="0"/>
    </xf>
    <xf numFmtId="4" fontId="17" fillId="0" borderId="24" xfId="22" applyNumberFormat="1" applyFont="1" applyFill="1" applyBorder="1" applyAlignment="1" applyProtection="1">
      <alignment horizontal="right" indent="1"/>
      <protection locked="0"/>
    </xf>
    <xf numFmtId="4" fontId="17" fillId="0" borderId="71" xfId="22" applyNumberFormat="1" applyFont="1" applyFill="1" applyBorder="1" applyAlignment="1" applyProtection="1">
      <alignment horizontal="right" indent="1"/>
      <protection locked="0"/>
    </xf>
    <xf numFmtId="4" fontId="17" fillId="0" borderId="87" xfId="26" applyNumberFormat="1" applyFont="1" applyBorder="1" applyAlignment="1"/>
    <xf numFmtId="4" fontId="17" fillId="0" borderId="88" xfId="26" applyNumberFormat="1" applyFont="1" applyBorder="1" applyAlignment="1"/>
    <xf numFmtId="0" fontId="28" fillId="0" borderId="0" xfId="22" applyFont="1"/>
    <xf numFmtId="0" fontId="0" fillId="0" borderId="0" xfId="0" applyAlignment="1"/>
    <xf numFmtId="4" fontId="0" fillId="0" borderId="0" xfId="0" applyNumberFormat="1"/>
    <xf numFmtId="0" fontId="2" fillId="0" borderId="0" xfId="0" applyFont="1" applyAlignment="1">
      <alignment horizontal="right"/>
    </xf>
    <xf numFmtId="1" fontId="3" fillId="2" borderId="34" xfId="0" applyNumberFormat="1" applyFont="1" applyFill="1" applyBorder="1" applyAlignment="1">
      <alignment horizontal="center" vertical="center"/>
    </xf>
    <xf numFmtId="1" fontId="3" fillId="2" borderId="10" xfId="0" applyNumberFormat="1" applyFont="1" applyFill="1" applyBorder="1" applyAlignment="1">
      <alignment horizontal="center" vertical="center"/>
    </xf>
    <xf numFmtId="1" fontId="3" fillId="2" borderId="16" xfId="0" applyNumberFormat="1" applyFont="1" applyFill="1" applyBorder="1" applyAlignment="1">
      <alignment horizontal="center" vertical="center"/>
    </xf>
    <xf numFmtId="1" fontId="3" fillId="2" borderId="34" xfId="22" applyNumberFormat="1" applyFont="1" applyFill="1" applyBorder="1" applyAlignment="1">
      <alignment horizontal="center" vertical="center"/>
    </xf>
    <xf numFmtId="1" fontId="3" fillId="2" borderId="10" xfId="22" applyNumberFormat="1" applyFont="1" applyFill="1" applyBorder="1" applyAlignment="1">
      <alignment horizontal="center" vertical="center"/>
    </xf>
    <xf numFmtId="1" fontId="3" fillId="2" borderId="16" xfId="22" applyNumberFormat="1" applyFont="1" applyFill="1" applyBorder="1" applyAlignment="1">
      <alignment horizontal="center" vertical="center"/>
    </xf>
    <xf numFmtId="1" fontId="3" fillId="2" borderId="60" xfId="22" applyNumberFormat="1" applyFont="1" applyFill="1" applyBorder="1" applyAlignment="1">
      <alignment horizontal="center" vertical="center"/>
    </xf>
    <xf numFmtId="0" fontId="3" fillId="5" borderId="36" xfId="22" applyFont="1" applyFill="1" applyBorder="1" applyAlignment="1">
      <alignment horizontal="left" vertical="center"/>
    </xf>
    <xf numFmtId="0" fontId="26" fillId="5" borderId="32" xfId="0" applyFont="1" applyFill="1" applyBorder="1" applyAlignment="1" applyProtection="1">
      <alignment horizontal="center" vertical="top" wrapText="1"/>
      <protection locked="0"/>
    </xf>
    <xf numFmtId="0" fontId="3" fillId="5" borderId="14" xfId="22" applyFont="1" applyFill="1" applyBorder="1" applyAlignment="1">
      <alignment horizontal="left"/>
    </xf>
    <xf numFmtId="4" fontId="3" fillId="5" borderId="27" xfId="22" applyNumberFormat="1" applyFont="1" applyFill="1" applyBorder="1" applyAlignment="1">
      <alignment horizontal="right" indent="1"/>
    </xf>
    <xf numFmtId="4" fontId="3" fillId="5" borderId="45" xfId="22" applyNumberFormat="1" applyFont="1" applyFill="1" applyBorder="1" applyAlignment="1"/>
    <xf numFmtId="0" fontId="9" fillId="5" borderId="1" xfId="22" applyFont="1" applyFill="1" applyBorder="1" applyAlignment="1" applyProtection="1">
      <alignment horizontal="center"/>
      <protection hidden="1"/>
    </xf>
    <xf numFmtId="1" fontId="3" fillId="5" borderId="34" xfId="22" applyNumberFormat="1" applyFont="1" applyFill="1" applyBorder="1" applyAlignment="1" applyProtection="1">
      <alignment horizontal="left" vertical="center" wrapText="1"/>
      <protection hidden="1"/>
    </xf>
    <xf numFmtId="1" fontId="3" fillId="5" borderId="34" xfId="22" applyNumberFormat="1" applyFont="1" applyFill="1" applyBorder="1" applyAlignment="1" applyProtection="1">
      <alignment horizontal="center" vertical="center" wrapText="1"/>
      <protection hidden="1"/>
    </xf>
    <xf numFmtId="1" fontId="3" fillId="5" borderId="36" xfId="22" applyNumberFormat="1" applyFont="1" applyFill="1" applyBorder="1" applyAlignment="1" applyProtection="1">
      <alignment horizontal="center" vertical="center" wrapText="1"/>
      <protection hidden="1"/>
    </xf>
    <xf numFmtId="0" fontId="6" fillId="5" borderId="37" xfId="0" applyFont="1" applyFill="1" applyBorder="1" applyAlignment="1" applyProtection="1">
      <alignment horizontal="center" vertical="top" wrapText="1"/>
      <protection locked="0"/>
    </xf>
    <xf numFmtId="4" fontId="5" fillId="5" borderId="27" xfId="0" applyNumberFormat="1" applyFont="1" applyFill="1" applyBorder="1" applyAlignment="1" applyProtection="1">
      <alignment horizontal="right" indent="2" shrinkToFit="1"/>
      <protection hidden="1"/>
    </xf>
    <xf numFmtId="4" fontId="25" fillId="5" borderId="45" xfId="0" applyNumberFormat="1" applyFont="1" applyFill="1" applyBorder="1" applyAlignment="1" applyProtection="1">
      <alignment horizontal="right" indent="2" shrinkToFit="1"/>
      <protection hidden="1"/>
    </xf>
    <xf numFmtId="0" fontId="18" fillId="3" borderId="101" xfId="26" applyFont="1" applyFill="1" applyBorder="1" applyAlignment="1" applyProtection="1">
      <alignment shrinkToFit="1"/>
    </xf>
    <xf numFmtId="0" fontId="18" fillId="3" borderId="22" xfId="26" applyFont="1" applyFill="1" applyBorder="1" applyAlignment="1" applyProtection="1">
      <alignment shrinkToFit="1"/>
    </xf>
    <xf numFmtId="0" fontId="16" fillId="5" borderId="102" xfId="26" applyFont="1" applyFill="1" applyBorder="1" applyAlignment="1">
      <alignment horizontal="left"/>
    </xf>
    <xf numFmtId="0" fontId="18" fillId="3" borderId="20" xfId="26" applyFont="1" applyFill="1" applyBorder="1" applyAlignment="1" applyProtection="1">
      <alignment shrinkToFit="1"/>
    </xf>
    <xf numFmtId="0" fontId="18" fillId="0" borderId="22" xfId="26" applyFont="1" applyFill="1" applyBorder="1" applyAlignment="1" applyProtection="1">
      <alignment shrinkToFit="1"/>
    </xf>
    <xf numFmtId="0" fontId="18" fillId="0" borderId="22" xfId="26" applyFont="1" applyFill="1" applyBorder="1" applyAlignment="1" applyProtection="1">
      <alignment wrapText="1" shrinkToFit="1"/>
    </xf>
    <xf numFmtId="0" fontId="18" fillId="0" borderId="101" xfId="26" applyFont="1" applyFill="1" applyBorder="1" applyAlignment="1" applyProtection="1">
      <alignment wrapText="1" shrinkToFit="1"/>
    </xf>
    <xf numFmtId="0" fontId="18" fillId="0" borderId="101" xfId="26" applyFont="1" applyFill="1" applyBorder="1" applyAlignment="1" applyProtection="1">
      <alignment shrinkToFit="1"/>
    </xf>
    <xf numFmtId="0" fontId="18" fillId="0" borderId="20" xfId="26" applyFont="1" applyFill="1" applyBorder="1" applyAlignment="1" applyProtection="1">
      <alignment shrinkToFit="1"/>
    </xf>
    <xf numFmtId="0" fontId="3" fillId="5" borderId="102" xfId="26" applyFont="1" applyFill="1" applyBorder="1" applyAlignment="1">
      <alignment horizontal="left"/>
    </xf>
    <xf numFmtId="0" fontId="18" fillId="0" borderId="22" xfId="26" applyFont="1" applyFill="1" applyBorder="1" applyAlignment="1" applyProtection="1">
      <alignment wrapText="1"/>
    </xf>
    <xf numFmtId="0" fontId="16" fillId="5" borderId="23" xfId="26" applyFont="1" applyFill="1" applyBorder="1" applyAlignment="1">
      <alignment horizontal="left"/>
    </xf>
    <xf numFmtId="0" fontId="19" fillId="0" borderId="22" xfId="26" applyFont="1" applyFill="1" applyBorder="1" applyAlignment="1" applyProtection="1">
      <alignment wrapText="1" shrinkToFit="1"/>
    </xf>
    <xf numFmtId="0" fontId="3" fillId="5" borderId="100" xfId="26" applyFont="1" applyFill="1" applyBorder="1"/>
    <xf numFmtId="0" fontId="5" fillId="5" borderId="14" xfId="0" applyFont="1" applyFill="1" applyBorder="1" applyAlignment="1" applyProtection="1">
      <protection hidden="1"/>
    </xf>
    <xf numFmtId="0" fontId="0" fillId="2" borderId="34" xfId="0" applyFill="1" applyBorder="1" applyAlignment="1" applyProtection="1">
      <alignment horizontal="center" vertical="center"/>
      <protection hidden="1"/>
    </xf>
    <xf numFmtId="0" fontId="0" fillId="2" borderId="103" xfId="0" applyFill="1" applyBorder="1" applyAlignment="1" applyProtection="1">
      <alignment horizontal="center" vertical="justify"/>
      <protection hidden="1"/>
    </xf>
    <xf numFmtId="0" fontId="0" fillId="2" borderId="10" xfId="0" applyFill="1" applyBorder="1" applyAlignment="1" applyProtection="1">
      <alignment horizontal="center" vertical="center"/>
      <protection hidden="1"/>
    </xf>
    <xf numFmtId="0" fontId="0" fillId="2" borderId="60" xfId="0" applyFill="1" applyBorder="1" applyAlignment="1" applyProtection="1">
      <alignment horizontal="center" vertical="center"/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0" fontId="26" fillId="5" borderId="30" xfId="0" applyFont="1" applyFill="1" applyBorder="1" applyAlignment="1" applyProtection="1">
      <alignment horizontal="center" vertical="top" wrapText="1"/>
      <protection locked="0"/>
    </xf>
    <xf numFmtId="4" fontId="4" fillId="0" borderId="101" xfId="0" applyNumberFormat="1" applyFont="1" applyFill="1" applyBorder="1" applyAlignment="1" applyProtection="1">
      <alignment shrinkToFit="1"/>
      <protection locked="0"/>
    </xf>
    <xf numFmtId="4" fontId="4" fillId="0" borderId="99" xfId="0" applyNumberFormat="1" applyFont="1" applyFill="1" applyBorder="1" applyAlignment="1" applyProtection="1">
      <alignment shrinkToFit="1"/>
      <protection locked="0"/>
    </xf>
    <xf numFmtId="0" fontId="17" fillId="5" borderId="104" xfId="0" applyFont="1" applyFill="1" applyBorder="1" applyAlignment="1" applyProtection="1">
      <alignment horizontal="center" vertical="top" wrapText="1"/>
      <protection locked="0"/>
    </xf>
    <xf numFmtId="0" fontId="6" fillId="5" borderId="105" xfId="0" applyFont="1" applyFill="1" applyBorder="1" applyAlignment="1" applyProtection="1">
      <alignment horizontal="center" vertical="top" wrapText="1"/>
      <protection locked="0"/>
    </xf>
    <xf numFmtId="4" fontId="5" fillId="5" borderId="23" xfId="0" applyNumberFormat="1" applyFont="1" applyFill="1" applyBorder="1" applyAlignment="1" applyProtection="1">
      <alignment shrinkToFit="1"/>
      <protection hidden="1"/>
    </xf>
    <xf numFmtId="4" fontId="5" fillId="5" borderId="49" xfId="0" applyNumberFormat="1" applyFont="1" applyFill="1" applyBorder="1" applyAlignment="1" applyProtection="1">
      <alignment shrinkToFit="1"/>
      <protection hidden="1"/>
    </xf>
    <xf numFmtId="0" fontId="9" fillId="5" borderId="19" xfId="0" applyFont="1" applyFill="1" applyBorder="1" applyAlignment="1" applyProtection="1">
      <alignment horizontal="center"/>
      <protection hidden="1"/>
    </xf>
    <xf numFmtId="1" fontId="3" fillId="5" borderId="20" xfId="0" applyNumberFormat="1" applyFont="1" applyFill="1" applyBorder="1" applyAlignment="1" applyProtection="1">
      <alignment horizontal="left" vertical="center" wrapText="1"/>
      <protection hidden="1"/>
    </xf>
    <xf numFmtId="1" fontId="3" fillId="5" borderId="20" xfId="0" applyNumberFormat="1" applyFont="1" applyFill="1" applyBorder="1" applyAlignment="1" applyProtection="1">
      <alignment horizontal="center" vertical="center" wrapText="1"/>
      <protection hidden="1"/>
    </xf>
    <xf numFmtId="1" fontId="3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27" fillId="5" borderId="30" xfId="0" applyFont="1" applyFill="1" applyBorder="1" applyAlignment="1" applyProtection="1">
      <alignment horizontal="center" vertical="top" wrapText="1"/>
      <protection locked="0"/>
    </xf>
    <xf numFmtId="4" fontId="5" fillId="5" borderId="27" xfId="0" applyNumberFormat="1" applyFont="1" applyFill="1" applyBorder="1" applyAlignment="1" applyProtection="1">
      <alignment shrinkToFit="1"/>
      <protection hidden="1"/>
    </xf>
    <xf numFmtId="0" fontId="17" fillId="5" borderId="35" xfId="22" applyFont="1" applyFill="1" applyBorder="1" applyAlignment="1">
      <alignment horizontal="center" vertical="center" wrapText="1"/>
    </xf>
    <xf numFmtId="0" fontId="3" fillId="5" borderId="34" xfId="22" applyFont="1" applyFill="1" applyBorder="1" applyAlignment="1">
      <alignment horizontal="left" vertical="center"/>
    </xf>
    <xf numFmtId="0" fontId="30" fillId="5" borderId="24" xfId="22" applyFont="1" applyFill="1" applyBorder="1" applyAlignment="1">
      <alignment horizontal="center" vertical="center" wrapText="1"/>
    </xf>
    <xf numFmtId="0" fontId="6" fillId="5" borderId="28" xfId="0" applyFont="1" applyFill="1" applyBorder="1" applyAlignment="1" applyProtection="1">
      <alignment horizontal="center" vertical="top" wrapText="1"/>
      <protection locked="0"/>
    </xf>
    <xf numFmtId="9" fontId="0" fillId="0" borderId="0" xfId="0" applyNumberFormat="1"/>
    <xf numFmtId="172" fontId="4" fillId="0" borderId="52" xfId="0" applyNumberFormat="1" applyFont="1" applyFill="1" applyBorder="1" applyAlignment="1" applyProtection="1">
      <alignment horizontal="left" shrinkToFit="1"/>
      <protection hidden="1"/>
    </xf>
    <xf numFmtId="4" fontId="0" fillId="0" borderId="0" xfId="0" applyNumberFormat="1" applyAlignment="1">
      <alignment shrinkToFit="1"/>
    </xf>
    <xf numFmtId="0" fontId="0" fillId="0" borderId="0" xfId="0" applyFill="1" applyProtection="1">
      <protection locked="0"/>
    </xf>
    <xf numFmtId="173" fontId="0" fillId="0" borderId="0" xfId="0" applyNumberFormat="1" applyFill="1"/>
    <xf numFmtId="4" fontId="32" fillId="6" borderId="0" xfId="0" applyNumberFormat="1" applyFont="1" applyFill="1"/>
    <xf numFmtId="0" fontId="0" fillId="0" borderId="0" xfId="0" applyFill="1" applyBorder="1"/>
    <xf numFmtId="0" fontId="0" fillId="0" borderId="0" xfId="0" applyAlignment="1">
      <alignment vertical="justify" wrapText="1"/>
    </xf>
    <xf numFmtId="172" fontId="4" fillId="7" borderId="41" xfId="0" applyNumberFormat="1" applyFont="1" applyFill="1" applyBorder="1" applyAlignment="1" applyProtection="1">
      <alignment horizontal="left" shrinkToFit="1"/>
      <protection hidden="1"/>
    </xf>
    <xf numFmtId="0" fontId="0" fillId="0" borderId="0" xfId="0" applyFill="1" applyAlignment="1"/>
    <xf numFmtId="0" fontId="0" fillId="0" borderId="0" xfId="0" applyAlignment="1">
      <alignment horizontal="justify" vertical="justify"/>
    </xf>
    <xf numFmtId="0" fontId="0" fillId="0" borderId="0" xfId="0" applyFill="1" applyAlignment="1">
      <alignment vertical="justify" wrapText="1"/>
    </xf>
    <xf numFmtId="0" fontId="0" fillId="0" borderId="0" xfId="0" applyFill="1" applyAlignment="1">
      <alignment vertical="justify"/>
    </xf>
    <xf numFmtId="0" fontId="3" fillId="5" borderId="34" xfId="0" applyFont="1" applyFill="1" applyBorder="1" applyAlignment="1" applyProtection="1">
      <alignment vertical="center"/>
      <protection hidden="1"/>
    </xf>
    <xf numFmtId="0" fontId="26" fillId="5" borderId="20" xfId="0" applyFont="1" applyFill="1" applyBorder="1" applyAlignment="1" applyProtection="1">
      <alignment horizontal="center" vertical="top" wrapText="1"/>
      <protection locked="0"/>
    </xf>
    <xf numFmtId="4" fontId="0" fillId="9" borderId="0" xfId="0" applyNumberFormat="1" applyFill="1"/>
    <xf numFmtId="4" fontId="0" fillId="9" borderId="0" xfId="0" applyNumberFormat="1" applyFill="1" applyAlignment="1"/>
    <xf numFmtId="0" fontId="4" fillId="0" borderId="0" xfId="0" applyFont="1" applyAlignment="1"/>
    <xf numFmtId="0" fontId="18" fillId="5" borderId="12" xfId="0" applyFont="1" applyFill="1" applyBorder="1" applyAlignment="1">
      <alignment horizontal="center" wrapText="1"/>
    </xf>
    <xf numFmtId="0" fontId="0" fillId="0" borderId="2" xfId="0" applyBorder="1"/>
    <xf numFmtId="0" fontId="0" fillId="0" borderId="0" xfId="0" applyBorder="1"/>
    <xf numFmtId="0" fontId="4" fillId="0" borderId="0" xfId="0" applyFont="1" applyBorder="1"/>
    <xf numFmtId="4" fontId="4" fillId="0" borderId="34" xfId="0" applyNumberFormat="1" applyFont="1" applyBorder="1"/>
    <xf numFmtId="4" fontId="4" fillId="0" borderId="0" xfId="0" applyNumberFormat="1" applyFont="1" applyBorder="1"/>
    <xf numFmtId="4" fontId="4" fillId="9" borderId="0" xfId="0" applyNumberFormat="1" applyFont="1" applyFill="1" applyBorder="1"/>
    <xf numFmtId="4" fontId="4" fillId="0" borderId="0" xfId="0" applyNumberFormat="1" applyFont="1" applyFill="1" applyBorder="1"/>
    <xf numFmtId="4" fontId="37" fillId="0" borderId="0" xfId="0" applyNumberFormat="1" applyFont="1" applyBorder="1"/>
    <xf numFmtId="4" fontId="37" fillId="9" borderId="0" xfId="0" applyNumberFormat="1" applyFont="1" applyFill="1" applyBorder="1"/>
    <xf numFmtId="4" fontId="37" fillId="8" borderId="0" xfId="0" applyNumberFormat="1" applyFont="1" applyFill="1" applyBorder="1"/>
    <xf numFmtId="4" fontId="0" fillId="9" borderId="0" xfId="0" applyNumberFormat="1" applyFill="1" applyBorder="1"/>
    <xf numFmtId="4" fontId="0" fillId="0" borderId="36" xfId="0" applyNumberFormat="1" applyBorder="1"/>
    <xf numFmtId="4" fontId="0" fillId="0" borderId="107" xfId="0" applyNumberFormat="1" applyBorder="1"/>
    <xf numFmtId="4" fontId="4" fillId="0" borderId="107" xfId="0" applyNumberFormat="1" applyFont="1" applyBorder="1"/>
    <xf numFmtId="4" fontId="0" fillId="9" borderId="107" xfId="0" applyNumberForma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4" xfId="0" applyFill="1" applyBorder="1"/>
    <xf numFmtId="0" fontId="0" fillId="5" borderId="0" xfId="0" applyFill="1" applyBorder="1"/>
    <xf numFmtId="0" fontId="4" fillId="5" borderId="34" xfId="0" applyFont="1" applyFill="1" applyBorder="1"/>
    <xf numFmtId="0" fontId="4" fillId="5" borderId="0" xfId="0" applyFont="1" applyFill="1" applyBorder="1"/>
    <xf numFmtId="0" fontId="4" fillId="5" borderId="6" xfId="0" applyFont="1" applyFill="1" applyBorder="1"/>
    <xf numFmtId="0" fontId="4" fillId="5" borderId="106" xfId="0" applyFont="1" applyFill="1" applyBorder="1"/>
    <xf numFmtId="0" fontId="0" fillId="5" borderId="106" xfId="0" applyFill="1" applyBorder="1"/>
    <xf numFmtId="0" fontId="18" fillId="5" borderId="108" xfId="0" applyFont="1" applyFill="1" applyBorder="1" applyAlignment="1">
      <alignment horizontal="center" wrapText="1"/>
    </xf>
    <xf numFmtId="3" fontId="4" fillId="9" borderId="108" xfId="0" applyNumberFormat="1" applyFont="1" applyFill="1" applyBorder="1"/>
    <xf numFmtId="3" fontId="4" fillId="9" borderId="12" xfId="0" applyNumberFormat="1" applyFont="1" applyFill="1" applyBorder="1"/>
    <xf numFmtId="3" fontId="4" fillId="9" borderId="17" xfId="0" applyNumberFormat="1" applyFont="1" applyFill="1" applyBorder="1"/>
    <xf numFmtId="3" fontId="0" fillId="9" borderId="108" xfId="0" applyNumberFormat="1" applyFill="1" applyBorder="1"/>
    <xf numFmtId="3" fontId="0" fillId="9" borderId="12" xfId="0" applyNumberFormat="1" applyFill="1" applyBorder="1"/>
    <xf numFmtId="3" fontId="0" fillId="9" borderId="17" xfId="0" applyNumberFormat="1" applyFill="1" applyBorder="1"/>
    <xf numFmtId="3" fontId="0" fillId="9" borderId="109" xfId="0" applyNumberFormat="1" applyFill="1" applyBorder="1"/>
    <xf numFmtId="3" fontId="0" fillId="9" borderId="110" xfId="0" applyNumberFormat="1" applyFill="1" applyBorder="1"/>
    <xf numFmtId="3" fontId="0" fillId="9" borderId="111" xfId="0" applyNumberFormat="1" applyFill="1" applyBorder="1"/>
    <xf numFmtId="0" fontId="4" fillId="5" borderId="112" xfId="0" applyFont="1" applyFill="1" applyBorder="1"/>
    <xf numFmtId="0" fontId="0" fillId="5" borderId="13" xfId="0" applyFill="1" applyBorder="1"/>
    <xf numFmtId="0" fontId="0" fillId="5" borderId="18" xfId="0" applyFill="1" applyBorder="1"/>
    <xf numFmtId="0" fontId="0" fillId="5" borderId="68" xfId="0" applyFill="1" applyBorder="1"/>
    <xf numFmtId="0" fontId="18" fillId="5" borderId="17" xfId="0" applyFont="1" applyFill="1" applyBorder="1" applyAlignment="1">
      <alignment horizontal="center" wrapText="1"/>
    </xf>
    <xf numFmtId="0" fontId="0" fillId="5" borderId="115" xfId="0" applyFill="1" applyBorder="1"/>
    <xf numFmtId="0" fontId="0" fillId="5" borderId="114" xfId="0" applyFill="1" applyBorder="1"/>
    <xf numFmtId="0" fontId="0" fillId="5" borderId="116" xfId="0" applyFill="1" applyBorder="1"/>
    <xf numFmtId="4" fontId="4" fillId="0" borderId="114" xfId="0" applyNumberFormat="1" applyFont="1" applyBorder="1"/>
    <xf numFmtId="3" fontId="0" fillId="9" borderId="113" xfId="0" applyNumberFormat="1" applyFill="1" applyBorder="1"/>
    <xf numFmtId="0" fontId="4" fillId="5" borderId="114" xfId="0" applyFont="1" applyFill="1" applyBorder="1"/>
    <xf numFmtId="4" fontId="4" fillId="0" borderId="41" xfId="0" applyNumberFormat="1" applyFont="1" applyBorder="1"/>
    <xf numFmtId="4" fontId="37" fillId="0" borderId="41" xfId="0" applyNumberFormat="1" applyFont="1" applyBorder="1"/>
    <xf numFmtId="0" fontId="0" fillId="0" borderId="107" xfId="0" applyBorder="1"/>
    <xf numFmtId="0" fontId="0" fillId="5" borderId="67" xfId="0" applyFill="1" applyBorder="1"/>
    <xf numFmtId="4" fontId="0" fillId="0" borderId="0" xfId="0" applyNumberFormat="1" applyBorder="1" applyAlignment="1">
      <alignment shrinkToFit="1"/>
    </xf>
    <xf numFmtId="4" fontId="4" fillId="0" borderId="0" xfId="0" applyNumberFormat="1" applyFont="1" applyBorder="1" applyAlignment="1">
      <alignment shrinkToFit="1"/>
    </xf>
    <xf numFmtId="4" fontId="4" fillId="0" borderId="0" xfId="0" applyNumberFormat="1" applyFont="1" applyFill="1" applyBorder="1" applyAlignment="1">
      <alignment shrinkToFit="1"/>
    </xf>
    <xf numFmtId="0" fontId="4" fillId="0" borderId="0" xfId="0" applyFont="1" applyFill="1" applyBorder="1"/>
    <xf numFmtId="4" fontId="0" fillId="0" borderId="0" xfId="0" applyNumberFormat="1" applyFill="1" applyBorder="1" applyAlignment="1">
      <alignment shrinkToFit="1"/>
    </xf>
    <xf numFmtId="0" fontId="4" fillId="8" borderId="0" xfId="0" applyFont="1" applyFill="1" applyBorder="1"/>
    <xf numFmtId="4" fontId="4" fillId="8" borderId="0" xfId="0" applyNumberFormat="1" applyFont="1" applyFill="1" applyBorder="1"/>
    <xf numFmtId="4" fontId="0" fillId="0" borderId="107" xfId="0" applyNumberFormat="1" applyBorder="1" applyAlignment="1">
      <alignment shrinkToFit="1"/>
    </xf>
    <xf numFmtId="4" fontId="32" fillId="0" borderId="0" xfId="0" applyNumberFormat="1" applyFont="1" applyFill="1"/>
    <xf numFmtId="4" fontId="4" fillId="0" borderId="99" xfId="22" applyNumberFormat="1" applyBorder="1"/>
    <xf numFmtId="4" fontId="4" fillId="0" borderId="35" xfId="22" applyNumberFormat="1" applyBorder="1"/>
    <xf numFmtId="4" fontId="4" fillId="0" borderId="0" xfId="22" applyNumberForma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22" applyFont="1"/>
    <xf numFmtId="0" fontId="9" fillId="5" borderId="23" xfId="0" applyFont="1" applyFill="1" applyBorder="1" applyAlignment="1" applyProtection="1">
      <alignment horizontal="left"/>
      <protection hidden="1"/>
    </xf>
    <xf numFmtId="0" fontId="9" fillId="5" borderId="14" xfId="22" applyFont="1" applyFill="1" applyBorder="1" applyAlignment="1" applyProtection="1">
      <alignment horizontal="left" shrinkToFit="1"/>
      <protection hidden="1"/>
    </xf>
    <xf numFmtId="0" fontId="22" fillId="5" borderId="14" xfId="0" applyFont="1" applyFill="1" applyBorder="1" applyAlignment="1" applyProtection="1">
      <protection hidden="1"/>
    </xf>
    <xf numFmtId="4" fontId="17" fillId="0" borderId="12" xfId="26" applyNumberFormat="1" applyFont="1" applyFill="1" applyBorder="1" applyAlignment="1" applyProtection="1"/>
    <xf numFmtId="0" fontId="1" fillId="0" borderId="57" xfId="26" applyBorder="1" applyAlignment="1"/>
    <xf numFmtId="4" fontId="17" fillId="0" borderId="12" xfId="26" applyNumberFormat="1" applyFont="1" applyBorder="1" applyAlignment="1">
      <alignment horizontal="right"/>
    </xf>
    <xf numFmtId="4" fontId="4" fillId="0" borderId="57" xfId="26" applyNumberFormat="1" applyFont="1" applyBorder="1" applyAlignment="1">
      <alignment horizontal="right"/>
    </xf>
    <xf numFmtId="0" fontId="1" fillId="0" borderId="57" xfId="26" applyBorder="1" applyAlignment="1">
      <alignment horizontal="right"/>
    </xf>
    <xf numFmtId="4" fontId="17" fillId="0" borderId="12" xfId="26" applyNumberFormat="1" applyFont="1" applyFill="1" applyBorder="1" applyAlignment="1">
      <alignment horizontal="right"/>
    </xf>
    <xf numFmtId="0" fontId="1" fillId="0" borderId="57" xfId="26" applyFill="1" applyBorder="1" applyAlignment="1">
      <alignment horizontal="right"/>
    </xf>
    <xf numFmtId="4" fontId="16" fillId="5" borderId="66" xfId="26" applyNumberFormat="1" applyFont="1" applyFill="1" applyBorder="1" applyAlignment="1"/>
    <xf numFmtId="0" fontId="1" fillId="5" borderId="85" xfId="26" applyFill="1" applyBorder="1" applyAlignment="1"/>
    <xf numFmtId="4" fontId="15" fillId="5" borderId="66" xfId="26" applyNumberFormat="1" applyFont="1" applyFill="1" applyBorder="1" applyAlignment="1"/>
    <xf numFmtId="0" fontId="13" fillId="5" borderId="85" xfId="26" applyFont="1" applyFill="1" applyBorder="1" applyAlignment="1"/>
    <xf numFmtId="0" fontId="4" fillId="0" borderId="57" xfId="26" applyFont="1" applyBorder="1" applyAlignment="1">
      <alignment horizontal="right"/>
    </xf>
    <xf numFmtId="4" fontId="17" fillId="0" borderId="4" xfId="26" applyNumberFormat="1" applyFont="1" applyFill="1" applyBorder="1" applyAlignment="1" applyProtection="1"/>
    <xf numFmtId="0" fontId="1" fillId="0" borderId="51" xfId="26" applyBorder="1" applyAlignment="1"/>
    <xf numFmtId="4" fontId="16" fillId="5" borderId="89" xfId="26" applyNumberFormat="1" applyFont="1" applyFill="1" applyBorder="1" applyAlignment="1"/>
    <xf numFmtId="0" fontId="17" fillId="5" borderId="92" xfId="26" applyFont="1" applyFill="1" applyBorder="1" applyAlignment="1"/>
    <xf numFmtId="0" fontId="16" fillId="5" borderId="98" xfId="22" applyFont="1" applyFill="1" applyBorder="1" applyAlignment="1">
      <alignment horizontal="center" vertical="center" wrapText="1"/>
    </xf>
    <xf numFmtId="0" fontId="17" fillId="5" borderId="97" xfId="22" applyFont="1" applyFill="1" applyBorder="1" applyAlignment="1">
      <alignment horizontal="center" vertical="center" wrapText="1"/>
    </xf>
    <xf numFmtId="0" fontId="17" fillId="5" borderId="10" xfId="22" applyFont="1" applyFill="1" applyBorder="1" applyAlignment="1">
      <alignment horizontal="center" vertical="center" wrapText="1"/>
    </xf>
    <xf numFmtId="0" fontId="17" fillId="5" borderId="60" xfId="22" applyFont="1" applyFill="1" applyBorder="1" applyAlignment="1">
      <alignment horizontal="center" vertical="center" wrapText="1"/>
    </xf>
    <xf numFmtId="0" fontId="17" fillId="5" borderId="96" xfId="22" applyFont="1" applyFill="1" applyBorder="1" applyAlignment="1">
      <alignment horizontal="center" vertical="center" wrapText="1"/>
    </xf>
    <xf numFmtId="0" fontId="17" fillId="5" borderId="95" xfId="22" applyFont="1" applyFill="1" applyBorder="1" applyAlignment="1">
      <alignment horizontal="center" vertical="center" wrapText="1"/>
    </xf>
    <xf numFmtId="4" fontId="4" fillId="0" borderId="94" xfId="26" applyNumberFormat="1" applyFont="1" applyFill="1" applyBorder="1" applyAlignment="1" applyProtection="1">
      <protection locked="0"/>
    </xf>
    <xf numFmtId="4" fontId="4" fillId="0" borderId="93" xfId="26" applyNumberFormat="1" applyFont="1" applyFill="1" applyBorder="1" applyAlignment="1" applyProtection="1">
      <protection locked="0"/>
    </xf>
    <xf numFmtId="4" fontId="17" fillId="0" borderId="17" xfId="26" applyNumberFormat="1" applyFont="1" applyBorder="1" applyAlignment="1">
      <alignment horizontal="right"/>
    </xf>
    <xf numFmtId="4" fontId="17" fillId="0" borderId="40" xfId="26" applyNumberFormat="1" applyFont="1" applyBorder="1" applyAlignment="1">
      <alignment horizontal="right"/>
    </xf>
    <xf numFmtId="4" fontId="17" fillId="0" borderId="13" xfId="26" applyNumberFormat="1" applyFont="1" applyBorder="1" applyAlignment="1">
      <alignment horizontal="right"/>
    </xf>
    <xf numFmtId="0" fontId="1" fillId="0" borderId="73" xfId="26" applyBorder="1" applyAlignment="1">
      <alignment horizontal="right"/>
    </xf>
    <xf numFmtId="4" fontId="17" fillId="0" borderId="39" xfId="22" applyNumberFormat="1" applyFont="1" applyFill="1" applyBorder="1" applyAlignment="1" applyProtection="1"/>
    <xf numFmtId="0" fontId="4" fillId="0" borderId="86" xfId="22" applyBorder="1" applyAlignment="1"/>
    <xf numFmtId="4" fontId="17" fillId="0" borderId="91" xfId="22" applyNumberFormat="1" applyFont="1" applyFill="1" applyBorder="1" applyAlignment="1" applyProtection="1"/>
    <xf numFmtId="0" fontId="4" fillId="0" borderId="90" xfId="22" applyBorder="1" applyAlignment="1"/>
    <xf numFmtId="4" fontId="16" fillId="5" borderId="43" xfId="26" applyNumberFormat="1" applyFont="1" applyFill="1" applyBorder="1" applyAlignment="1"/>
    <xf numFmtId="0" fontId="17" fillId="5" borderId="44" xfId="26" applyFont="1" applyFill="1" applyBorder="1" applyAlignment="1"/>
    <xf numFmtId="4" fontId="17" fillId="0" borderId="46" xfId="26" applyNumberFormat="1" applyFont="1" applyBorder="1" applyAlignment="1"/>
    <xf numFmtId="4" fontId="17" fillId="0" borderId="84" xfId="26" applyNumberFormat="1" applyFont="1" applyBorder="1" applyAlignment="1"/>
    <xf numFmtId="4" fontId="17" fillId="0" borderId="39" xfId="26" applyNumberFormat="1" applyFont="1" applyBorder="1" applyAlignment="1"/>
    <xf numFmtId="4" fontId="17" fillId="0" borderId="79" xfId="26" applyNumberFormat="1" applyFont="1" applyBorder="1" applyAlignment="1"/>
    <xf numFmtId="0" fontId="4" fillId="0" borderId="86" xfId="22" applyFill="1" applyBorder="1" applyAlignment="1"/>
    <xf numFmtId="4" fontId="17" fillId="0" borderId="77" xfId="26" applyNumberFormat="1" applyFont="1" applyBorder="1" applyAlignment="1"/>
    <xf numFmtId="4" fontId="17" fillId="0" borderId="78" xfId="26" applyNumberFormat="1" applyFont="1" applyBorder="1" applyAlignment="1"/>
    <xf numFmtId="4" fontId="17" fillId="0" borderId="80" xfId="26" applyNumberFormat="1" applyFont="1" applyBorder="1" applyAlignment="1"/>
    <xf numFmtId="4" fontId="17" fillId="0" borderId="81" xfId="26" applyNumberFormat="1" applyFont="1" applyBorder="1" applyAlignment="1"/>
    <xf numFmtId="4" fontId="16" fillId="5" borderId="47" xfId="26" applyNumberFormat="1" applyFont="1" applyFill="1" applyBorder="1" applyAlignment="1"/>
    <xf numFmtId="0" fontId="1" fillId="5" borderId="83" xfId="26" applyFill="1" applyBorder="1" applyAlignment="1"/>
    <xf numFmtId="4" fontId="15" fillId="5" borderId="47" xfId="26" applyNumberFormat="1" applyFont="1" applyFill="1" applyBorder="1" applyAlignment="1"/>
    <xf numFmtId="0" fontId="13" fillId="5" borderId="83" xfId="26" applyFont="1" applyFill="1" applyBorder="1" applyAlignment="1"/>
    <xf numFmtId="0" fontId="17" fillId="5" borderId="83" xfId="26" applyFont="1" applyFill="1" applyBorder="1" applyAlignment="1"/>
    <xf numFmtId="4" fontId="17" fillId="0" borderId="39" xfId="26" applyNumberFormat="1" applyFont="1" applyBorder="1" applyAlignment="1" applyProtection="1">
      <protection locked="0"/>
    </xf>
    <xf numFmtId="4" fontId="17" fillId="0" borderId="79" xfId="26" applyNumberFormat="1" applyFont="1" applyBorder="1" applyAlignment="1" applyProtection="1">
      <protection locked="0"/>
    </xf>
    <xf numFmtId="0" fontId="17" fillId="5" borderId="82" xfId="26" applyFont="1" applyFill="1" applyBorder="1" applyAlignment="1"/>
    <xf numFmtId="4" fontId="17" fillId="0" borderId="88" xfId="22" applyNumberFormat="1" applyFont="1" applyBorder="1" applyAlignment="1"/>
    <xf numFmtId="0" fontId="4" fillId="0" borderId="42" xfId="22" applyBorder="1" applyAlignment="1"/>
    <xf numFmtId="0" fontId="16" fillId="5" borderId="19" xfId="22" applyFont="1" applyFill="1" applyBorder="1" applyAlignment="1">
      <alignment horizontal="left" vertical="center"/>
    </xf>
    <xf numFmtId="0" fontId="16" fillId="5" borderId="20" xfId="22" applyFont="1" applyFill="1" applyBorder="1" applyAlignment="1">
      <alignment horizontal="left" vertical="center"/>
    </xf>
    <xf numFmtId="0" fontId="16" fillId="5" borderId="21" xfId="22" applyFont="1" applyFill="1" applyBorder="1" applyAlignment="1">
      <alignment horizontal="left" vertical="center"/>
    </xf>
    <xf numFmtId="0" fontId="16" fillId="5" borderId="67" xfId="22" applyFont="1" applyFill="1" applyBorder="1" applyAlignment="1">
      <alignment horizontal="center" vertical="center" wrapText="1"/>
    </xf>
    <xf numFmtId="0" fontId="17" fillId="5" borderId="74" xfId="22" applyFont="1" applyFill="1" applyBorder="1" applyAlignment="1">
      <alignment horizontal="center" vertical="center" wrapText="1"/>
    </xf>
    <xf numFmtId="0" fontId="17" fillId="5" borderId="68" xfId="22" applyFont="1" applyFill="1" applyBorder="1" applyAlignment="1">
      <alignment horizontal="center" vertical="center" wrapText="1"/>
    </xf>
    <xf numFmtId="0" fontId="17" fillId="5" borderId="75" xfId="22" applyFont="1" applyFill="1" applyBorder="1" applyAlignment="1">
      <alignment horizontal="center" vertical="center" wrapText="1"/>
    </xf>
    <xf numFmtId="0" fontId="17" fillId="5" borderId="69" xfId="22" applyFont="1" applyFill="1" applyBorder="1" applyAlignment="1">
      <alignment horizontal="center" vertical="center" wrapText="1"/>
    </xf>
    <xf numFmtId="0" fontId="17" fillId="5" borderId="76" xfId="22" applyFont="1" applyFill="1" applyBorder="1" applyAlignment="1">
      <alignment horizontal="center" vertical="center" wrapText="1"/>
    </xf>
    <xf numFmtId="4" fontId="17" fillId="0" borderId="77" xfId="26" applyNumberFormat="1" applyFont="1" applyBorder="1" applyAlignment="1" applyProtection="1">
      <protection locked="0"/>
    </xf>
    <xf numFmtId="4" fontId="17" fillId="0" borderId="78" xfId="26" applyNumberFormat="1" applyFont="1" applyBorder="1" applyAlignment="1" applyProtection="1">
      <protection locked="0"/>
    </xf>
    <xf numFmtId="4" fontId="17" fillId="0" borderId="80" xfId="26" applyNumberFormat="1" applyFont="1" applyBorder="1" applyAlignment="1" applyProtection="1">
      <protection locked="0"/>
    </xf>
    <xf numFmtId="4" fontId="17" fillId="0" borderId="81" xfId="26" applyNumberFormat="1" applyFont="1" applyBorder="1" applyAlignment="1" applyProtection="1">
      <protection locked="0"/>
    </xf>
    <xf numFmtId="0" fontId="4" fillId="0" borderId="0" xfId="0" applyFont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4" fillId="0" borderId="0" xfId="0" applyFont="1" applyFill="1" applyAlignment="1">
      <alignment horizontal="justify" vertical="justify" wrapText="1"/>
    </xf>
    <xf numFmtId="0" fontId="6" fillId="5" borderId="19" xfId="0" applyFont="1" applyFill="1" applyBorder="1" applyAlignment="1" applyProtection="1">
      <alignment horizontal="center" vertical="top" wrapText="1"/>
      <protection locked="0"/>
    </xf>
    <xf numFmtId="0" fontId="6" fillId="5" borderId="20" xfId="0" applyFont="1" applyFill="1" applyBorder="1" applyAlignment="1" applyProtection="1">
      <alignment horizontal="center" vertical="top" wrapText="1"/>
      <protection locked="0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0" fillId="0" borderId="2" xfId="0" applyBorder="1" applyAlignment="1">
      <alignment horizontal="justify" vertical="justify" wrapText="1"/>
    </xf>
    <xf numFmtId="3" fontId="24" fillId="4" borderId="54" xfId="0" applyNumberFormat="1" applyFont="1" applyFill="1" applyBorder="1" applyAlignment="1" applyProtection="1">
      <alignment horizontal="center" vertical="center" textRotation="90"/>
      <protection hidden="1"/>
    </xf>
    <xf numFmtId="0" fontId="0" fillId="0" borderId="10" xfId="0" applyBorder="1" applyAlignment="1" applyProtection="1">
      <alignment horizontal="center" vertical="center" textRotation="90"/>
      <protection hidden="1"/>
    </xf>
    <xf numFmtId="0" fontId="0" fillId="0" borderId="13" xfId="0" applyBorder="1" applyAlignment="1" applyProtection="1">
      <alignment horizontal="center" vertical="center" textRotation="90"/>
      <protection hidden="1"/>
    </xf>
    <xf numFmtId="0" fontId="0" fillId="0" borderId="10" xfId="0" applyFill="1" applyBorder="1" applyAlignment="1" applyProtection="1">
      <alignment horizontal="center" vertical="center" textRotation="90"/>
      <protection hidden="1"/>
    </xf>
    <xf numFmtId="0" fontId="0" fillId="0" borderId="7" xfId="0" applyFill="1" applyBorder="1" applyAlignment="1" applyProtection="1">
      <alignment horizontal="center" vertical="center" textRotation="90"/>
      <protection hidden="1"/>
    </xf>
    <xf numFmtId="0" fontId="21" fillId="2" borderId="1" xfId="0" applyFont="1" applyFill="1" applyBorder="1" applyAlignment="1" applyProtection="1">
      <alignment horizontal="center" wrapText="1"/>
      <protection hidden="1"/>
    </xf>
    <xf numFmtId="0" fontId="21" fillId="2" borderId="2" xfId="0" applyFont="1" applyFill="1" applyBorder="1" applyAlignment="1" applyProtection="1">
      <alignment horizontal="center" wrapText="1"/>
      <protection hidden="1"/>
    </xf>
    <xf numFmtId="0" fontId="21" fillId="2" borderId="33" xfId="0" applyFont="1" applyFill="1" applyBorder="1" applyAlignment="1" applyProtection="1">
      <alignment horizontal="center" wrapText="1"/>
      <protection hidden="1"/>
    </xf>
    <xf numFmtId="0" fontId="22" fillId="5" borderId="38" xfId="0" applyFont="1" applyFill="1" applyBorder="1" applyAlignment="1" applyProtection="1">
      <alignment vertical="center"/>
      <protection hidden="1"/>
    </xf>
    <xf numFmtId="0" fontId="22" fillId="5" borderId="34" xfId="0" applyFont="1" applyFill="1" applyBorder="1" applyAlignment="1" applyProtection="1">
      <alignment vertical="center"/>
      <protection hidden="1"/>
    </xf>
    <xf numFmtId="0" fontId="3" fillId="5" borderId="3" xfId="0" applyFont="1" applyFill="1" applyBorder="1" applyAlignment="1" applyProtection="1">
      <alignment vertical="center"/>
      <protection hidden="1"/>
    </xf>
    <xf numFmtId="0" fontId="4" fillId="0" borderId="0" xfId="22" applyFont="1" applyFill="1" applyAlignment="1">
      <alignment horizontal="justify" vertical="justify" wrapText="1"/>
    </xf>
    <xf numFmtId="0" fontId="0" fillId="0" borderId="0" xfId="0" applyAlignment="1">
      <alignment wrapText="1"/>
    </xf>
    <xf numFmtId="0" fontId="6" fillId="5" borderId="29" xfId="0" applyFont="1" applyFill="1" applyBorder="1" applyAlignment="1" applyProtection="1">
      <alignment horizontal="center" vertical="top" wrapText="1"/>
      <protection locked="0"/>
    </xf>
    <xf numFmtId="0" fontId="6" fillId="5" borderId="28" xfId="0" applyFont="1" applyFill="1" applyBorder="1" applyAlignment="1" applyProtection="1">
      <alignment horizontal="center" vertical="top" wrapText="1"/>
      <protection locked="0"/>
    </xf>
    <xf numFmtId="0" fontId="0" fillId="0" borderId="28" xfId="0" applyBorder="1" applyAlignment="1">
      <alignment horizontal="center" vertical="top" wrapText="1"/>
    </xf>
    <xf numFmtId="0" fontId="34" fillId="5" borderId="0" xfId="0" applyFont="1" applyFill="1" applyBorder="1" applyAlignment="1">
      <alignment wrapText="1"/>
    </xf>
    <xf numFmtId="0" fontId="34" fillId="5" borderId="106" xfId="0" applyFont="1" applyFill="1" applyBorder="1" applyAlignment="1">
      <alignment wrapText="1"/>
    </xf>
    <xf numFmtId="0" fontId="4" fillId="0" borderId="0" xfId="0" applyFont="1" applyBorder="1" applyAlignment="1" applyProtection="1">
      <alignment horizontal="justify" vertical="justify" wrapText="1"/>
      <protection locked="0"/>
    </xf>
    <xf numFmtId="0" fontId="0" fillId="0" borderId="0" xfId="0" applyBorder="1" applyAlignment="1">
      <alignment horizontal="justify" vertical="justify" wrapText="1"/>
    </xf>
    <xf numFmtId="0" fontId="0" fillId="0" borderId="0" xfId="0" applyFill="1" applyAlignment="1">
      <alignment horizontal="justify" vertical="justify" wrapText="1"/>
    </xf>
    <xf numFmtId="0" fontId="16" fillId="5" borderId="31" xfId="22" applyFont="1" applyFill="1" applyBorder="1" applyAlignment="1">
      <alignment horizontal="center" vertical="center" wrapText="1"/>
    </xf>
    <xf numFmtId="0" fontId="17" fillId="5" borderId="24" xfId="22" applyFont="1" applyFill="1" applyBorder="1" applyAlignment="1">
      <alignment horizontal="center" vertical="center" wrapText="1"/>
    </xf>
    <xf numFmtId="0" fontId="16" fillId="5" borderId="33" xfId="22" applyFont="1" applyFill="1" applyBorder="1" applyAlignment="1">
      <alignment horizontal="center" vertical="center" wrapText="1"/>
    </xf>
    <xf numFmtId="0" fontId="17" fillId="5" borderId="35" xfId="22" applyFont="1" applyFill="1" applyBorder="1" applyAlignment="1">
      <alignment horizontal="center" vertical="center" wrapText="1"/>
    </xf>
    <xf numFmtId="0" fontId="16" fillId="5" borderId="1" xfId="22" applyFont="1" applyFill="1" applyBorder="1" applyAlignment="1">
      <alignment horizontal="left" vertical="center"/>
    </xf>
    <xf numFmtId="0" fontId="3" fillId="5" borderId="34" xfId="22" applyFont="1" applyFill="1" applyBorder="1" applyAlignment="1">
      <alignment horizontal="left" vertical="center"/>
    </xf>
    <xf numFmtId="0" fontId="17" fillId="7" borderId="0" xfId="22" applyFont="1" applyFill="1" applyAlignment="1">
      <alignment horizontal="justify" vertical="justify" wrapText="1"/>
    </xf>
    <xf numFmtId="0" fontId="17" fillId="7" borderId="0" xfId="0" applyFont="1" applyFill="1" applyAlignment="1">
      <alignment horizontal="justify" vertical="justify" wrapText="1"/>
    </xf>
    <xf numFmtId="0" fontId="27" fillId="5" borderId="31" xfId="0" applyFont="1" applyFill="1" applyBorder="1" applyAlignment="1" applyProtection="1">
      <alignment horizontal="center" vertical="top" wrapText="1"/>
      <protection locked="0"/>
    </xf>
    <xf numFmtId="0" fontId="27" fillId="5" borderId="24" xfId="0" applyFont="1" applyFill="1" applyBorder="1" applyAlignment="1" applyProtection="1">
      <alignment horizontal="center" vertical="top" wrapText="1"/>
      <protection locked="0"/>
    </xf>
    <xf numFmtId="0" fontId="27" fillId="5" borderId="29" xfId="0" applyFont="1" applyFill="1" applyBorder="1" applyAlignment="1" applyProtection="1">
      <alignment horizontal="center" vertical="top" wrapText="1"/>
      <protection locked="0"/>
    </xf>
    <xf numFmtId="0" fontId="27" fillId="5" borderId="28" xfId="0" applyFont="1" applyFill="1" applyBorder="1" applyAlignment="1" applyProtection="1">
      <alignment horizontal="center" vertical="top" wrapText="1"/>
      <protection locked="0"/>
    </xf>
    <xf numFmtId="0" fontId="4" fillId="0" borderId="0" xfId="22" applyAlignment="1">
      <alignment wrapText="1"/>
    </xf>
    <xf numFmtId="0" fontId="4" fillId="0" borderId="0" xfId="22" applyAlignment="1">
      <alignment horizontal="justify" vertical="justify" wrapText="1"/>
    </xf>
  </cellXfs>
  <cellStyles count="27">
    <cellStyle name="_Rozbor 2002" xfId="1"/>
    <cellStyle name="_Rozbor 2002_1" xfId="2"/>
    <cellStyle name="_Rozbor 2002_2" xfId="3"/>
    <cellStyle name="_Rozbor 2002_2 2" xfId="4"/>
    <cellStyle name="_Rozbor 2002_3" xfId="5"/>
    <cellStyle name="_Rozbor 2002_4" xfId="6"/>
    <cellStyle name="_Rozbor 2002_5" xfId="7"/>
    <cellStyle name="_Rozbor 2002_5 2" xfId="8"/>
    <cellStyle name="_Rozbor 2002_6" xfId="9"/>
    <cellStyle name="_Rozbor 2002_6 2" xfId="10"/>
    <cellStyle name="_Rozbor 2002_7" xfId="11"/>
    <cellStyle name="_Rozbor 2002_7 2" xfId="12"/>
    <cellStyle name="_Rozbor 2002_8" xfId="13"/>
    <cellStyle name="_Rozbor 2002_8 2" xfId="14"/>
    <cellStyle name="_Rozbor 2002_9" xfId="15"/>
    <cellStyle name="_Rozbor 2002_9 2" xfId="16"/>
    <cellStyle name="_Rozbor 2002_A" xfId="17"/>
    <cellStyle name="_Rozbor 2002_B" xfId="18"/>
    <cellStyle name="_Rozbor 2002_C" xfId="19"/>
    <cellStyle name="_Rozbor 2002_D" xfId="20"/>
    <cellStyle name="_Rozbor 2002_E" xfId="21"/>
    <cellStyle name="Normální" xfId="0" builtinId="0"/>
    <cellStyle name="Normální 2" xfId="22"/>
    <cellStyle name="Normální 3" xfId="23"/>
    <cellStyle name="normální 3 2" xfId="24"/>
    <cellStyle name="Normální 4" xfId="26"/>
    <cellStyle name="Styl 1" xfId="25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ozpo&#269;et%202016/N&#225;vrh%20rozpo&#269;tu%202016%20PO%20a%20sum&#225;&#345;/N&#225;&#353;%20materi&#225;l%20v&#253;stup%20n&#225;vrhu%20rozpo&#269;tu%202016/Limit.%20pracovn&#237;ci/Z&#225;vazn&#233;%20ukazatele%20PO%202016%20-n&#225;&#353;%20materi&#225;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říloha a)"/>
      <sheetName val="Příloha b) "/>
      <sheetName val="Př. b)  Naříz. vl. I. varianta"/>
      <sheetName val="Př. b)  Naříz. vl. II. varianta"/>
      <sheetName val="Příloha c)"/>
      <sheetName val="Příloha d)"/>
      <sheetName val="Příloha e)"/>
      <sheetName val="Pozn. soc. oblast"/>
    </sheetNames>
    <sheetDataSet>
      <sheetData sheetId="0"/>
      <sheetData sheetId="1"/>
      <sheetData sheetId="2"/>
      <sheetData sheetId="3">
        <row r="8">
          <cell r="AH8">
            <v>445</v>
          </cell>
          <cell r="AI8">
            <v>0</v>
          </cell>
          <cell r="AJ8">
            <v>270</v>
          </cell>
          <cell r="AK8">
            <v>715</v>
          </cell>
        </row>
        <row r="9">
          <cell r="AH9">
            <v>0</v>
          </cell>
          <cell r="AI9">
            <v>0</v>
          </cell>
          <cell r="AJ9">
            <v>0</v>
          </cell>
          <cell r="AK9">
            <v>0</v>
          </cell>
        </row>
        <row r="10">
          <cell r="AH10">
            <v>289</v>
          </cell>
          <cell r="AI10">
            <v>0</v>
          </cell>
          <cell r="AJ10">
            <v>111</v>
          </cell>
          <cell r="AK10">
            <v>400</v>
          </cell>
        </row>
        <row r="11">
          <cell r="AH11">
            <v>60</v>
          </cell>
          <cell r="AI11">
            <v>0</v>
          </cell>
          <cell r="AJ11">
            <v>0</v>
          </cell>
          <cell r="AK11">
            <v>60</v>
          </cell>
        </row>
        <row r="12">
          <cell r="AH12">
            <v>396</v>
          </cell>
          <cell r="AI12">
            <v>0</v>
          </cell>
          <cell r="AJ12">
            <v>334</v>
          </cell>
          <cell r="AK12">
            <v>730</v>
          </cell>
        </row>
        <row r="13">
          <cell r="AH13">
            <v>100</v>
          </cell>
          <cell r="AI13">
            <v>0</v>
          </cell>
          <cell r="AJ13">
            <v>87</v>
          </cell>
          <cell r="AK13">
            <v>187</v>
          </cell>
        </row>
        <row r="14">
          <cell r="AH14">
            <v>251</v>
          </cell>
          <cell r="AI14">
            <v>0</v>
          </cell>
          <cell r="AJ14">
            <v>158</v>
          </cell>
          <cell r="AK14">
            <v>409</v>
          </cell>
        </row>
        <row r="15">
          <cell r="AH15">
            <v>1205</v>
          </cell>
          <cell r="AI15">
            <v>0</v>
          </cell>
          <cell r="AJ15">
            <v>857</v>
          </cell>
          <cell r="AK15">
            <v>2062</v>
          </cell>
        </row>
        <row r="16">
          <cell r="AH16">
            <v>645</v>
          </cell>
          <cell r="AI16">
            <v>0</v>
          </cell>
          <cell r="AJ16">
            <v>14</v>
          </cell>
          <cell r="AK16">
            <v>659</v>
          </cell>
        </row>
        <row r="17">
          <cell r="AH17">
            <v>951</v>
          </cell>
          <cell r="AI17">
            <v>181</v>
          </cell>
          <cell r="AJ17">
            <v>388</v>
          </cell>
          <cell r="AK17">
            <v>1520</v>
          </cell>
        </row>
        <row r="18">
          <cell r="AH18">
            <v>200</v>
          </cell>
          <cell r="AI18">
            <v>84</v>
          </cell>
          <cell r="AJ18">
            <v>103</v>
          </cell>
          <cell r="AK18">
            <v>387</v>
          </cell>
        </row>
        <row r="19">
          <cell r="AH19">
            <v>607</v>
          </cell>
          <cell r="AI19">
            <v>0</v>
          </cell>
          <cell r="AJ19">
            <v>199</v>
          </cell>
          <cell r="AK19">
            <v>806</v>
          </cell>
        </row>
        <row r="20">
          <cell r="AH20">
            <v>218</v>
          </cell>
          <cell r="AI20">
            <v>0</v>
          </cell>
          <cell r="AJ20">
            <v>0</v>
          </cell>
          <cell r="AK20">
            <v>218</v>
          </cell>
        </row>
        <row r="21">
          <cell r="AH21">
            <v>760</v>
          </cell>
          <cell r="AI21">
            <v>0</v>
          </cell>
          <cell r="AJ21">
            <v>350</v>
          </cell>
          <cell r="AK21">
            <v>1110</v>
          </cell>
        </row>
        <row r="22">
          <cell r="AH22">
            <v>219</v>
          </cell>
          <cell r="AI22">
            <v>0</v>
          </cell>
          <cell r="AJ22">
            <v>164</v>
          </cell>
          <cell r="AK22">
            <v>383</v>
          </cell>
        </row>
        <row r="23">
          <cell r="AH23">
            <v>420</v>
          </cell>
          <cell r="AI23">
            <v>0</v>
          </cell>
          <cell r="AJ23">
            <v>190</v>
          </cell>
          <cell r="AK23">
            <v>610</v>
          </cell>
        </row>
        <row r="25">
          <cell r="AH25">
            <v>56</v>
          </cell>
          <cell r="AI25">
            <v>0</v>
          </cell>
          <cell r="AJ25">
            <v>0</v>
          </cell>
          <cell r="AK25">
            <v>56</v>
          </cell>
        </row>
        <row r="26">
          <cell r="AH26">
            <v>245</v>
          </cell>
          <cell r="AI26">
            <v>15</v>
          </cell>
          <cell r="AJ26">
            <v>85</v>
          </cell>
          <cell r="AK26">
            <v>345</v>
          </cell>
        </row>
        <row r="28">
          <cell r="AH28">
            <v>771</v>
          </cell>
          <cell r="AI28">
            <v>0</v>
          </cell>
          <cell r="AJ28">
            <v>251</v>
          </cell>
          <cell r="AK28">
            <v>1022</v>
          </cell>
        </row>
        <row r="29">
          <cell r="AH29">
            <v>215</v>
          </cell>
          <cell r="AI29">
            <v>0</v>
          </cell>
          <cell r="AJ29">
            <v>90</v>
          </cell>
          <cell r="AK29">
            <v>305</v>
          </cell>
        </row>
        <row r="30">
          <cell r="AH30">
            <v>576</v>
          </cell>
          <cell r="AI30">
            <v>32</v>
          </cell>
          <cell r="AJ30">
            <v>157</v>
          </cell>
          <cell r="AK30">
            <v>765</v>
          </cell>
        </row>
        <row r="32">
          <cell r="AH32">
            <v>936</v>
          </cell>
          <cell r="AI32">
            <v>0</v>
          </cell>
          <cell r="AJ32">
            <v>336</v>
          </cell>
          <cell r="AK32">
            <v>1272</v>
          </cell>
        </row>
        <row r="33">
          <cell r="AH33">
            <v>618</v>
          </cell>
          <cell r="AI33">
            <v>0</v>
          </cell>
          <cell r="AJ33">
            <v>462</v>
          </cell>
          <cell r="AK33">
            <v>1080</v>
          </cell>
        </row>
        <row r="34">
          <cell r="AH34">
            <v>350</v>
          </cell>
          <cell r="AI34">
            <v>0</v>
          </cell>
          <cell r="AJ34">
            <v>200</v>
          </cell>
          <cell r="AK34">
            <v>550</v>
          </cell>
        </row>
        <row r="35">
          <cell r="AH35">
            <v>472</v>
          </cell>
          <cell r="AI35">
            <v>0</v>
          </cell>
          <cell r="AJ35">
            <v>204</v>
          </cell>
          <cell r="AK35">
            <v>676</v>
          </cell>
        </row>
        <row r="36">
          <cell r="AH36">
            <v>304</v>
          </cell>
          <cell r="AI36">
            <v>9</v>
          </cell>
          <cell r="AJ36">
            <v>113</v>
          </cell>
          <cell r="AK36">
            <v>426</v>
          </cell>
        </row>
        <row r="37">
          <cell r="AH37">
            <v>555</v>
          </cell>
          <cell r="AI37">
            <v>0</v>
          </cell>
          <cell r="AJ37">
            <v>334</v>
          </cell>
          <cell r="AK37">
            <v>889</v>
          </cell>
        </row>
        <row r="39">
          <cell r="AH39">
            <v>496</v>
          </cell>
          <cell r="AI39">
            <v>0</v>
          </cell>
          <cell r="AJ39">
            <v>178</v>
          </cell>
          <cell r="AK39">
            <v>674</v>
          </cell>
        </row>
      </sheetData>
      <sheetData sheetId="4"/>
      <sheetData sheetId="5">
        <row r="10">
          <cell r="M10">
            <v>16517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84"/>
  <sheetViews>
    <sheetView tabSelected="1" topLeftCell="A7" zoomScaleNormal="100" zoomScaleSheetLayoutView="100" workbookViewId="0">
      <selection activeCell="H41" sqref="H41"/>
    </sheetView>
  </sheetViews>
  <sheetFormatPr defaultRowHeight="12.75" x14ac:dyDescent="0.2"/>
  <cols>
    <col min="1" max="1" width="66.7109375" style="33" customWidth="1"/>
    <col min="2" max="2" width="7" style="33" hidden="1" customWidth="1"/>
    <col min="3" max="3" width="9.28515625" style="33" hidden="1" customWidth="1"/>
    <col min="4" max="4" width="6" style="33" customWidth="1"/>
    <col min="5" max="5" width="14" style="33" customWidth="1"/>
    <col min="6" max="248" width="9.140625" style="33"/>
    <col min="249" max="249" width="68.28515625" style="33" customWidth="1"/>
    <col min="250" max="250" width="8.85546875" style="33" customWidth="1"/>
    <col min="251" max="251" width="11.85546875" style="33" customWidth="1"/>
    <col min="252" max="504" width="9.140625" style="33"/>
    <col min="505" max="505" width="68.28515625" style="33" customWidth="1"/>
    <col min="506" max="506" width="8.85546875" style="33" customWidth="1"/>
    <col min="507" max="507" width="11.85546875" style="33" customWidth="1"/>
    <col min="508" max="760" width="9.140625" style="33"/>
    <col min="761" max="761" width="68.28515625" style="33" customWidth="1"/>
    <col min="762" max="762" width="8.85546875" style="33" customWidth="1"/>
    <col min="763" max="763" width="11.85546875" style="33" customWidth="1"/>
    <col min="764" max="1016" width="9.140625" style="33"/>
    <col min="1017" max="1017" width="68.28515625" style="33" customWidth="1"/>
    <col min="1018" max="1018" width="8.85546875" style="33" customWidth="1"/>
    <col min="1019" max="1019" width="11.85546875" style="33" customWidth="1"/>
    <col min="1020" max="1272" width="9.140625" style="33"/>
    <col min="1273" max="1273" width="68.28515625" style="33" customWidth="1"/>
    <col min="1274" max="1274" width="8.85546875" style="33" customWidth="1"/>
    <col min="1275" max="1275" width="11.85546875" style="33" customWidth="1"/>
    <col min="1276" max="1528" width="9.140625" style="33"/>
    <col min="1529" max="1529" width="68.28515625" style="33" customWidth="1"/>
    <col min="1530" max="1530" width="8.85546875" style="33" customWidth="1"/>
    <col min="1531" max="1531" width="11.85546875" style="33" customWidth="1"/>
    <col min="1532" max="1784" width="9.140625" style="33"/>
    <col min="1785" max="1785" width="68.28515625" style="33" customWidth="1"/>
    <col min="1786" max="1786" width="8.85546875" style="33" customWidth="1"/>
    <col min="1787" max="1787" width="11.85546875" style="33" customWidth="1"/>
    <col min="1788" max="2040" width="9.140625" style="33"/>
    <col min="2041" max="2041" width="68.28515625" style="33" customWidth="1"/>
    <col min="2042" max="2042" width="8.85546875" style="33" customWidth="1"/>
    <col min="2043" max="2043" width="11.85546875" style="33" customWidth="1"/>
    <col min="2044" max="2296" width="9.140625" style="33"/>
    <col min="2297" max="2297" width="68.28515625" style="33" customWidth="1"/>
    <col min="2298" max="2298" width="8.85546875" style="33" customWidth="1"/>
    <col min="2299" max="2299" width="11.85546875" style="33" customWidth="1"/>
    <col min="2300" max="2552" width="9.140625" style="33"/>
    <col min="2553" max="2553" width="68.28515625" style="33" customWidth="1"/>
    <col min="2554" max="2554" width="8.85546875" style="33" customWidth="1"/>
    <col min="2555" max="2555" width="11.85546875" style="33" customWidth="1"/>
    <col min="2556" max="2808" width="9.140625" style="33"/>
    <col min="2809" max="2809" width="68.28515625" style="33" customWidth="1"/>
    <col min="2810" max="2810" width="8.85546875" style="33" customWidth="1"/>
    <col min="2811" max="2811" width="11.85546875" style="33" customWidth="1"/>
    <col min="2812" max="3064" width="9.140625" style="33"/>
    <col min="3065" max="3065" width="68.28515625" style="33" customWidth="1"/>
    <col min="3066" max="3066" width="8.85546875" style="33" customWidth="1"/>
    <col min="3067" max="3067" width="11.85546875" style="33" customWidth="1"/>
    <col min="3068" max="3320" width="9.140625" style="33"/>
    <col min="3321" max="3321" width="68.28515625" style="33" customWidth="1"/>
    <col min="3322" max="3322" width="8.85546875" style="33" customWidth="1"/>
    <col min="3323" max="3323" width="11.85546875" style="33" customWidth="1"/>
    <col min="3324" max="3576" width="9.140625" style="33"/>
    <col min="3577" max="3577" width="68.28515625" style="33" customWidth="1"/>
    <col min="3578" max="3578" width="8.85546875" style="33" customWidth="1"/>
    <col min="3579" max="3579" width="11.85546875" style="33" customWidth="1"/>
    <col min="3580" max="3832" width="9.140625" style="33"/>
    <col min="3833" max="3833" width="68.28515625" style="33" customWidth="1"/>
    <col min="3834" max="3834" width="8.85546875" style="33" customWidth="1"/>
    <col min="3835" max="3835" width="11.85546875" style="33" customWidth="1"/>
    <col min="3836" max="4088" width="9.140625" style="33"/>
    <col min="4089" max="4089" width="68.28515625" style="33" customWidth="1"/>
    <col min="4090" max="4090" width="8.85546875" style="33" customWidth="1"/>
    <col min="4091" max="4091" width="11.85546875" style="33" customWidth="1"/>
    <col min="4092" max="4344" width="9.140625" style="33"/>
    <col min="4345" max="4345" width="68.28515625" style="33" customWidth="1"/>
    <col min="4346" max="4346" width="8.85546875" style="33" customWidth="1"/>
    <col min="4347" max="4347" width="11.85546875" style="33" customWidth="1"/>
    <col min="4348" max="4600" width="9.140625" style="33"/>
    <col min="4601" max="4601" width="68.28515625" style="33" customWidth="1"/>
    <col min="4602" max="4602" width="8.85546875" style="33" customWidth="1"/>
    <col min="4603" max="4603" width="11.85546875" style="33" customWidth="1"/>
    <col min="4604" max="4856" width="9.140625" style="33"/>
    <col min="4857" max="4857" width="68.28515625" style="33" customWidth="1"/>
    <col min="4858" max="4858" width="8.85546875" style="33" customWidth="1"/>
    <col min="4859" max="4859" width="11.85546875" style="33" customWidth="1"/>
    <col min="4860" max="5112" width="9.140625" style="33"/>
    <col min="5113" max="5113" width="68.28515625" style="33" customWidth="1"/>
    <col min="5114" max="5114" width="8.85546875" style="33" customWidth="1"/>
    <col min="5115" max="5115" width="11.85546875" style="33" customWidth="1"/>
    <col min="5116" max="5368" width="9.140625" style="33"/>
    <col min="5369" max="5369" width="68.28515625" style="33" customWidth="1"/>
    <col min="5370" max="5370" width="8.85546875" style="33" customWidth="1"/>
    <col min="5371" max="5371" width="11.85546875" style="33" customWidth="1"/>
    <col min="5372" max="5624" width="9.140625" style="33"/>
    <col min="5625" max="5625" width="68.28515625" style="33" customWidth="1"/>
    <col min="5626" max="5626" width="8.85546875" style="33" customWidth="1"/>
    <col min="5627" max="5627" width="11.85546875" style="33" customWidth="1"/>
    <col min="5628" max="5880" width="9.140625" style="33"/>
    <col min="5881" max="5881" width="68.28515625" style="33" customWidth="1"/>
    <col min="5882" max="5882" width="8.85546875" style="33" customWidth="1"/>
    <col min="5883" max="5883" width="11.85546875" style="33" customWidth="1"/>
    <col min="5884" max="6136" width="9.140625" style="33"/>
    <col min="6137" max="6137" width="68.28515625" style="33" customWidth="1"/>
    <col min="6138" max="6138" width="8.85546875" style="33" customWidth="1"/>
    <col min="6139" max="6139" width="11.85546875" style="33" customWidth="1"/>
    <col min="6140" max="6392" width="9.140625" style="33"/>
    <col min="6393" max="6393" width="68.28515625" style="33" customWidth="1"/>
    <col min="6394" max="6394" width="8.85546875" style="33" customWidth="1"/>
    <col min="6395" max="6395" width="11.85546875" style="33" customWidth="1"/>
    <col min="6396" max="6648" width="9.140625" style="33"/>
    <col min="6649" max="6649" width="68.28515625" style="33" customWidth="1"/>
    <col min="6650" max="6650" width="8.85546875" style="33" customWidth="1"/>
    <col min="6651" max="6651" width="11.85546875" style="33" customWidth="1"/>
    <col min="6652" max="6904" width="9.140625" style="33"/>
    <col min="6905" max="6905" width="68.28515625" style="33" customWidth="1"/>
    <col min="6906" max="6906" width="8.85546875" style="33" customWidth="1"/>
    <col min="6907" max="6907" width="11.85546875" style="33" customWidth="1"/>
    <col min="6908" max="7160" width="9.140625" style="33"/>
    <col min="7161" max="7161" width="68.28515625" style="33" customWidth="1"/>
    <col min="7162" max="7162" width="8.85546875" style="33" customWidth="1"/>
    <col min="7163" max="7163" width="11.85546875" style="33" customWidth="1"/>
    <col min="7164" max="7416" width="9.140625" style="33"/>
    <col min="7417" max="7417" width="68.28515625" style="33" customWidth="1"/>
    <col min="7418" max="7418" width="8.85546875" style="33" customWidth="1"/>
    <col min="7419" max="7419" width="11.85546875" style="33" customWidth="1"/>
    <col min="7420" max="7672" width="9.140625" style="33"/>
    <col min="7673" max="7673" width="68.28515625" style="33" customWidth="1"/>
    <col min="7674" max="7674" width="8.85546875" style="33" customWidth="1"/>
    <col min="7675" max="7675" width="11.85546875" style="33" customWidth="1"/>
    <col min="7676" max="7928" width="9.140625" style="33"/>
    <col min="7929" max="7929" width="68.28515625" style="33" customWidth="1"/>
    <col min="7930" max="7930" width="8.85546875" style="33" customWidth="1"/>
    <col min="7931" max="7931" width="11.85546875" style="33" customWidth="1"/>
    <col min="7932" max="8184" width="9.140625" style="33"/>
    <col min="8185" max="8185" width="68.28515625" style="33" customWidth="1"/>
    <col min="8186" max="8186" width="8.85546875" style="33" customWidth="1"/>
    <col min="8187" max="8187" width="11.85546875" style="33" customWidth="1"/>
    <col min="8188" max="8440" width="9.140625" style="33"/>
    <col min="8441" max="8441" width="68.28515625" style="33" customWidth="1"/>
    <col min="8442" max="8442" width="8.85546875" style="33" customWidth="1"/>
    <col min="8443" max="8443" width="11.85546875" style="33" customWidth="1"/>
    <col min="8444" max="8696" width="9.140625" style="33"/>
    <col min="8697" max="8697" width="68.28515625" style="33" customWidth="1"/>
    <col min="8698" max="8698" width="8.85546875" style="33" customWidth="1"/>
    <col min="8699" max="8699" width="11.85546875" style="33" customWidth="1"/>
    <col min="8700" max="8952" width="9.140625" style="33"/>
    <col min="8953" max="8953" width="68.28515625" style="33" customWidth="1"/>
    <col min="8954" max="8954" width="8.85546875" style="33" customWidth="1"/>
    <col min="8955" max="8955" width="11.85546875" style="33" customWidth="1"/>
    <col min="8956" max="9208" width="9.140625" style="33"/>
    <col min="9209" max="9209" width="68.28515625" style="33" customWidth="1"/>
    <col min="9210" max="9210" width="8.85546875" style="33" customWidth="1"/>
    <col min="9211" max="9211" width="11.85546875" style="33" customWidth="1"/>
    <col min="9212" max="9464" width="9.140625" style="33"/>
    <col min="9465" max="9465" width="68.28515625" style="33" customWidth="1"/>
    <col min="9466" max="9466" width="8.85546875" style="33" customWidth="1"/>
    <col min="9467" max="9467" width="11.85546875" style="33" customWidth="1"/>
    <col min="9468" max="9720" width="9.140625" style="33"/>
    <col min="9721" max="9721" width="68.28515625" style="33" customWidth="1"/>
    <col min="9722" max="9722" width="8.85546875" style="33" customWidth="1"/>
    <col min="9723" max="9723" width="11.85546875" style="33" customWidth="1"/>
    <col min="9724" max="9976" width="9.140625" style="33"/>
    <col min="9977" max="9977" width="68.28515625" style="33" customWidth="1"/>
    <col min="9978" max="9978" width="8.85546875" style="33" customWidth="1"/>
    <col min="9979" max="9979" width="11.85546875" style="33" customWidth="1"/>
    <col min="9980" max="10232" width="9.140625" style="33"/>
    <col min="10233" max="10233" width="68.28515625" style="33" customWidth="1"/>
    <col min="10234" max="10234" width="8.85546875" style="33" customWidth="1"/>
    <col min="10235" max="10235" width="11.85546875" style="33" customWidth="1"/>
    <col min="10236" max="10488" width="9.140625" style="33"/>
    <col min="10489" max="10489" width="68.28515625" style="33" customWidth="1"/>
    <col min="10490" max="10490" width="8.85546875" style="33" customWidth="1"/>
    <col min="10491" max="10491" width="11.85546875" style="33" customWidth="1"/>
    <col min="10492" max="10744" width="9.140625" style="33"/>
    <col min="10745" max="10745" width="68.28515625" style="33" customWidth="1"/>
    <col min="10746" max="10746" width="8.85546875" style="33" customWidth="1"/>
    <col min="10747" max="10747" width="11.85546875" style="33" customWidth="1"/>
    <col min="10748" max="11000" width="9.140625" style="33"/>
    <col min="11001" max="11001" width="68.28515625" style="33" customWidth="1"/>
    <col min="11002" max="11002" width="8.85546875" style="33" customWidth="1"/>
    <col min="11003" max="11003" width="11.85546875" style="33" customWidth="1"/>
    <col min="11004" max="11256" width="9.140625" style="33"/>
    <col min="11257" max="11257" width="68.28515625" style="33" customWidth="1"/>
    <col min="11258" max="11258" width="8.85546875" style="33" customWidth="1"/>
    <col min="11259" max="11259" width="11.85546875" style="33" customWidth="1"/>
    <col min="11260" max="11512" width="9.140625" style="33"/>
    <col min="11513" max="11513" width="68.28515625" style="33" customWidth="1"/>
    <col min="11514" max="11514" width="8.85546875" style="33" customWidth="1"/>
    <col min="11515" max="11515" width="11.85546875" style="33" customWidth="1"/>
    <col min="11516" max="11768" width="9.140625" style="33"/>
    <col min="11769" max="11769" width="68.28515625" style="33" customWidth="1"/>
    <col min="11770" max="11770" width="8.85546875" style="33" customWidth="1"/>
    <col min="11771" max="11771" width="11.85546875" style="33" customWidth="1"/>
    <col min="11772" max="12024" width="9.140625" style="33"/>
    <col min="12025" max="12025" width="68.28515625" style="33" customWidth="1"/>
    <col min="12026" max="12026" width="8.85546875" style="33" customWidth="1"/>
    <col min="12027" max="12027" width="11.85546875" style="33" customWidth="1"/>
    <col min="12028" max="12280" width="9.140625" style="33"/>
    <col min="12281" max="12281" width="68.28515625" style="33" customWidth="1"/>
    <col min="12282" max="12282" width="8.85546875" style="33" customWidth="1"/>
    <col min="12283" max="12283" width="11.85546875" style="33" customWidth="1"/>
    <col min="12284" max="12536" width="9.140625" style="33"/>
    <col min="12537" max="12537" width="68.28515625" style="33" customWidth="1"/>
    <col min="12538" max="12538" width="8.85546875" style="33" customWidth="1"/>
    <col min="12539" max="12539" width="11.85546875" style="33" customWidth="1"/>
    <col min="12540" max="12792" width="9.140625" style="33"/>
    <col min="12793" max="12793" width="68.28515625" style="33" customWidth="1"/>
    <col min="12794" max="12794" width="8.85546875" style="33" customWidth="1"/>
    <col min="12795" max="12795" width="11.85546875" style="33" customWidth="1"/>
    <col min="12796" max="13048" width="9.140625" style="33"/>
    <col min="13049" max="13049" width="68.28515625" style="33" customWidth="1"/>
    <col min="13050" max="13050" width="8.85546875" style="33" customWidth="1"/>
    <col min="13051" max="13051" width="11.85546875" style="33" customWidth="1"/>
    <col min="13052" max="13304" width="9.140625" style="33"/>
    <col min="13305" max="13305" width="68.28515625" style="33" customWidth="1"/>
    <col min="13306" max="13306" width="8.85546875" style="33" customWidth="1"/>
    <col min="13307" max="13307" width="11.85546875" style="33" customWidth="1"/>
    <col min="13308" max="13560" width="9.140625" style="33"/>
    <col min="13561" max="13561" width="68.28515625" style="33" customWidth="1"/>
    <col min="13562" max="13562" width="8.85546875" style="33" customWidth="1"/>
    <col min="13563" max="13563" width="11.85546875" style="33" customWidth="1"/>
    <col min="13564" max="13816" width="9.140625" style="33"/>
    <col min="13817" max="13817" width="68.28515625" style="33" customWidth="1"/>
    <col min="13818" max="13818" width="8.85546875" style="33" customWidth="1"/>
    <col min="13819" max="13819" width="11.85546875" style="33" customWidth="1"/>
    <col min="13820" max="14072" width="9.140625" style="33"/>
    <col min="14073" max="14073" width="68.28515625" style="33" customWidth="1"/>
    <col min="14074" max="14074" width="8.85546875" style="33" customWidth="1"/>
    <col min="14075" max="14075" width="11.85546875" style="33" customWidth="1"/>
    <col min="14076" max="14328" width="9.140625" style="33"/>
    <col min="14329" max="14329" width="68.28515625" style="33" customWidth="1"/>
    <col min="14330" max="14330" width="8.85546875" style="33" customWidth="1"/>
    <col min="14331" max="14331" width="11.85546875" style="33" customWidth="1"/>
    <col min="14332" max="14584" width="9.140625" style="33"/>
    <col min="14585" max="14585" width="68.28515625" style="33" customWidth="1"/>
    <col min="14586" max="14586" width="8.85546875" style="33" customWidth="1"/>
    <col min="14587" max="14587" width="11.85546875" style="33" customWidth="1"/>
    <col min="14588" max="14840" width="9.140625" style="33"/>
    <col min="14841" max="14841" width="68.28515625" style="33" customWidth="1"/>
    <col min="14842" max="14842" width="8.85546875" style="33" customWidth="1"/>
    <col min="14843" max="14843" width="11.85546875" style="33" customWidth="1"/>
    <col min="14844" max="15096" width="9.140625" style="33"/>
    <col min="15097" max="15097" width="68.28515625" style="33" customWidth="1"/>
    <col min="15098" max="15098" width="8.85546875" style="33" customWidth="1"/>
    <col min="15099" max="15099" width="11.85546875" style="33" customWidth="1"/>
    <col min="15100" max="15352" width="9.140625" style="33"/>
    <col min="15353" max="15353" width="68.28515625" style="33" customWidth="1"/>
    <col min="15354" max="15354" width="8.85546875" style="33" customWidth="1"/>
    <col min="15355" max="15355" width="11.85546875" style="33" customWidth="1"/>
    <col min="15356" max="15608" width="9.140625" style="33"/>
    <col min="15609" max="15609" width="68.28515625" style="33" customWidth="1"/>
    <col min="15610" max="15610" width="8.85546875" style="33" customWidth="1"/>
    <col min="15611" max="15611" width="11.85546875" style="33" customWidth="1"/>
    <col min="15612" max="15864" width="9.140625" style="33"/>
    <col min="15865" max="15865" width="68.28515625" style="33" customWidth="1"/>
    <col min="15866" max="15866" width="8.85546875" style="33" customWidth="1"/>
    <col min="15867" max="15867" width="11.85546875" style="33" customWidth="1"/>
    <col min="15868" max="16120" width="9.140625" style="33"/>
    <col min="16121" max="16121" width="68.28515625" style="33" customWidth="1"/>
    <col min="16122" max="16122" width="8.85546875" style="33" customWidth="1"/>
    <col min="16123" max="16123" width="11.85546875" style="33" customWidth="1"/>
    <col min="16124" max="16384" width="9.140625" style="33"/>
  </cols>
  <sheetData>
    <row r="1" spans="1:19" ht="15.75" x14ac:dyDescent="0.25">
      <c r="A1" s="30" t="s">
        <v>193</v>
      </c>
    </row>
    <row r="2" spans="1:19" ht="15" x14ac:dyDescent="0.25">
      <c r="A2" s="75" t="s">
        <v>194</v>
      </c>
      <c r="D2" s="128"/>
      <c r="E2" s="128" t="s">
        <v>192</v>
      </c>
    </row>
    <row r="3" spans="1:19" s="31" customFormat="1" ht="18" x14ac:dyDescent="0.25">
      <c r="A3" s="125"/>
      <c r="E3" s="34" t="s">
        <v>1</v>
      </c>
    </row>
    <row r="4" spans="1:19" s="32" customFormat="1" ht="5.25" customHeight="1" thickBot="1" x14ac:dyDescent="0.25"/>
    <row r="5" spans="1:19" ht="12.75" hidden="1" customHeight="1" thickBot="1" x14ac:dyDescent="0.25"/>
    <row r="6" spans="1:19" ht="37.5" customHeight="1" thickTop="1" x14ac:dyDescent="0.2">
      <c r="A6" s="324" t="s">
        <v>0</v>
      </c>
      <c r="B6" s="327" t="s">
        <v>11</v>
      </c>
      <c r="C6" s="328"/>
      <c r="D6" s="287" t="s">
        <v>151</v>
      </c>
      <c r="E6" s="288"/>
    </row>
    <row r="7" spans="1:19" ht="13.7" customHeight="1" x14ac:dyDescent="0.2">
      <c r="A7" s="325"/>
      <c r="B7" s="329"/>
      <c r="C7" s="330"/>
      <c r="D7" s="289"/>
      <c r="E7" s="290"/>
    </row>
    <row r="8" spans="1:19" x14ac:dyDescent="0.2">
      <c r="A8" s="325"/>
      <c r="B8" s="329"/>
      <c r="C8" s="330"/>
      <c r="D8" s="289"/>
      <c r="E8" s="290"/>
    </row>
    <row r="9" spans="1:19" x14ac:dyDescent="0.2">
      <c r="A9" s="325"/>
      <c r="B9" s="329"/>
      <c r="C9" s="330"/>
      <c r="D9" s="289"/>
      <c r="E9" s="290"/>
    </row>
    <row r="10" spans="1:19" ht="9.9499999999999993" customHeight="1" thickBot="1" x14ac:dyDescent="0.25">
      <c r="A10" s="326"/>
      <c r="B10" s="331"/>
      <c r="C10" s="332"/>
      <c r="D10" s="291"/>
      <c r="E10" s="292"/>
    </row>
    <row r="11" spans="1:19" ht="12.75" customHeight="1" thickTop="1" x14ac:dyDescent="0.25">
      <c r="A11" s="148" t="s">
        <v>12</v>
      </c>
      <c r="B11" s="333">
        <v>60</v>
      </c>
      <c r="C11" s="334"/>
      <c r="D11" s="271">
        <v>60</v>
      </c>
      <c r="E11" s="272"/>
    </row>
    <row r="12" spans="1:19" ht="12.75" customHeight="1" x14ac:dyDescent="0.25">
      <c r="A12" s="149" t="s">
        <v>13</v>
      </c>
      <c r="B12" s="319">
        <v>50</v>
      </c>
      <c r="C12" s="320"/>
      <c r="D12" s="271">
        <v>50</v>
      </c>
      <c r="E12" s="272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</row>
    <row r="13" spans="1:19" s="36" customFormat="1" ht="12.75" customHeight="1" x14ac:dyDescent="0.25">
      <c r="A13" s="149" t="s">
        <v>14</v>
      </c>
      <c r="B13" s="319">
        <v>1080</v>
      </c>
      <c r="C13" s="320"/>
      <c r="D13" s="271">
        <v>1350</v>
      </c>
      <c r="E13" s="272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</row>
    <row r="14" spans="1:19" s="36" customFormat="1" ht="13.5" thickBot="1" x14ac:dyDescent="0.25">
      <c r="A14" s="149" t="s">
        <v>15</v>
      </c>
      <c r="B14" s="335">
        <v>255</v>
      </c>
      <c r="C14" s="336"/>
      <c r="D14" s="293"/>
      <c r="E14" s="294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</row>
    <row r="15" spans="1:19" s="37" customFormat="1" ht="13.7" customHeight="1" thickBot="1" x14ac:dyDescent="0.25">
      <c r="A15" s="150" t="s">
        <v>16</v>
      </c>
      <c r="B15" s="303">
        <f>SUM(B11:C14)</f>
        <v>1445</v>
      </c>
      <c r="C15" s="321"/>
      <c r="D15" s="285">
        <f>SUM(D11:E14)</f>
        <v>1460</v>
      </c>
      <c r="E15" s="286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</row>
    <row r="16" spans="1:19" ht="15" x14ac:dyDescent="0.25">
      <c r="A16" s="151" t="s">
        <v>17</v>
      </c>
      <c r="B16" s="319">
        <v>0</v>
      </c>
      <c r="C16" s="320"/>
      <c r="D16" s="271">
        <v>0</v>
      </c>
      <c r="E16" s="272"/>
    </row>
    <row r="17" spans="1:5" ht="15" x14ac:dyDescent="0.25">
      <c r="A17" s="152" t="s">
        <v>18</v>
      </c>
      <c r="B17" s="319">
        <v>0</v>
      </c>
      <c r="C17" s="320"/>
      <c r="D17" s="271">
        <v>0</v>
      </c>
      <c r="E17" s="272"/>
    </row>
    <row r="18" spans="1:5" ht="15" x14ac:dyDescent="0.25">
      <c r="A18" s="152" t="s">
        <v>19</v>
      </c>
      <c r="B18" s="319">
        <v>0</v>
      </c>
      <c r="C18" s="320"/>
      <c r="D18" s="271">
        <v>0</v>
      </c>
      <c r="E18" s="272"/>
    </row>
    <row r="19" spans="1:5" ht="15" x14ac:dyDescent="0.25">
      <c r="A19" s="152" t="s">
        <v>20</v>
      </c>
      <c r="B19" s="319">
        <v>0</v>
      </c>
      <c r="C19" s="320"/>
      <c r="D19" s="271">
        <v>0</v>
      </c>
      <c r="E19" s="272"/>
    </row>
    <row r="20" spans="1:5" ht="12.75" customHeight="1" x14ac:dyDescent="0.25">
      <c r="A20" s="152" t="s">
        <v>21</v>
      </c>
      <c r="B20" s="319">
        <v>30</v>
      </c>
      <c r="C20" s="320"/>
      <c r="D20" s="271">
        <v>30</v>
      </c>
      <c r="E20" s="272"/>
    </row>
    <row r="21" spans="1:5" ht="12.75" customHeight="1" x14ac:dyDescent="0.25">
      <c r="A21" s="152" t="s">
        <v>22</v>
      </c>
      <c r="B21" s="319">
        <v>0</v>
      </c>
      <c r="C21" s="320"/>
      <c r="D21" s="271">
        <v>0</v>
      </c>
      <c r="E21" s="272"/>
    </row>
    <row r="22" spans="1:5" ht="12.75" customHeight="1" x14ac:dyDescent="0.25">
      <c r="A22" s="152" t="s">
        <v>23</v>
      </c>
      <c r="B22" s="319">
        <v>280</v>
      </c>
      <c r="C22" s="320"/>
      <c r="D22" s="271">
        <v>420</v>
      </c>
      <c r="E22" s="272"/>
    </row>
    <row r="23" spans="1:5" ht="12.75" customHeight="1" x14ac:dyDescent="0.25">
      <c r="A23" s="152" t="s">
        <v>24</v>
      </c>
      <c r="B23" s="319">
        <v>0</v>
      </c>
      <c r="C23" s="320"/>
      <c r="D23" s="271">
        <v>0</v>
      </c>
      <c r="E23" s="272"/>
    </row>
    <row r="24" spans="1:5" ht="15" x14ac:dyDescent="0.25">
      <c r="A24" s="153" t="s">
        <v>25</v>
      </c>
      <c r="B24" s="319">
        <v>120</v>
      </c>
      <c r="C24" s="320"/>
      <c r="D24" s="271">
        <v>200</v>
      </c>
      <c r="E24" s="272"/>
    </row>
    <row r="25" spans="1:5" ht="15" x14ac:dyDescent="0.25">
      <c r="A25" s="153" t="s">
        <v>26</v>
      </c>
      <c r="B25" s="319">
        <v>10</v>
      </c>
      <c r="C25" s="320"/>
      <c r="D25" s="271">
        <v>10</v>
      </c>
      <c r="E25" s="272"/>
    </row>
    <row r="26" spans="1:5" ht="15" x14ac:dyDescent="0.25">
      <c r="A26" s="152" t="s">
        <v>27</v>
      </c>
      <c r="B26" s="319">
        <v>0</v>
      </c>
      <c r="C26" s="320"/>
      <c r="D26" s="271">
        <v>0</v>
      </c>
      <c r="E26" s="272"/>
    </row>
    <row r="27" spans="1:5" ht="15" x14ac:dyDescent="0.25">
      <c r="A27" s="152" t="s">
        <v>28</v>
      </c>
      <c r="B27" s="319">
        <v>30</v>
      </c>
      <c r="C27" s="320"/>
      <c r="D27" s="271">
        <v>30</v>
      </c>
      <c r="E27" s="272"/>
    </row>
    <row r="28" spans="1:5" ht="15" x14ac:dyDescent="0.25">
      <c r="A28" s="153" t="s">
        <v>29</v>
      </c>
      <c r="B28" s="319">
        <v>60</v>
      </c>
      <c r="C28" s="320"/>
      <c r="D28" s="271">
        <v>60</v>
      </c>
      <c r="E28" s="272"/>
    </row>
    <row r="29" spans="1:5" ht="15.75" thickBot="1" x14ac:dyDescent="0.3">
      <c r="A29" s="154" t="s">
        <v>30</v>
      </c>
      <c r="B29" s="319">
        <v>220</v>
      </c>
      <c r="C29" s="320"/>
      <c r="D29" s="271">
        <v>260</v>
      </c>
      <c r="E29" s="272"/>
    </row>
    <row r="30" spans="1:5" ht="13.5" thickBot="1" x14ac:dyDescent="0.25">
      <c r="A30" s="150" t="s">
        <v>31</v>
      </c>
      <c r="B30" s="303">
        <f>SUM(B16:C29)</f>
        <v>750</v>
      </c>
      <c r="C30" s="304"/>
      <c r="D30" s="285">
        <f>SUM(D16:E29)</f>
        <v>1010</v>
      </c>
      <c r="E30" s="286"/>
    </row>
    <row r="31" spans="1:5" ht="15" x14ac:dyDescent="0.25">
      <c r="A31" s="155" t="s">
        <v>32</v>
      </c>
      <c r="B31" s="322">
        <v>922</v>
      </c>
      <c r="C31" s="323"/>
      <c r="D31" s="297">
        <v>864</v>
      </c>
      <c r="E31" s="298"/>
    </row>
    <row r="32" spans="1:5" ht="15" x14ac:dyDescent="0.25">
      <c r="A32" s="152" t="s">
        <v>33</v>
      </c>
      <c r="B32" s="299">
        <v>0</v>
      </c>
      <c r="C32" s="300"/>
      <c r="D32" s="271">
        <v>0</v>
      </c>
      <c r="E32" s="272"/>
    </row>
    <row r="33" spans="1:5" ht="15" x14ac:dyDescent="0.25">
      <c r="A33" s="152" t="s">
        <v>34</v>
      </c>
      <c r="B33" s="299">
        <v>0</v>
      </c>
      <c r="C33" s="300"/>
      <c r="D33" s="271">
        <v>0</v>
      </c>
      <c r="E33" s="272"/>
    </row>
    <row r="34" spans="1:5" ht="15" x14ac:dyDescent="0.25">
      <c r="A34" s="152" t="s">
        <v>142</v>
      </c>
      <c r="B34" s="299">
        <v>60</v>
      </c>
      <c r="C34" s="300"/>
      <c r="D34" s="271">
        <v>38</v>
      </c>
      <c r="E34" s="272"/>
    </row>
    <row r="35" spans="1:5" ht="15" x14ac:dyDescent="0.25">
      <c r="A35" s="152" t="s">
        <v>35</v>
      </c>
      <c r="B35" s="299">
        <v>0</v>
      </c>
      <c r="C35" s="300"/>
      <c r="D35" s="271">
        <v>0</v>
      </c>
      <c r="E35" s="272"/>
    </row>
    <row r="36" spans="1:5" ht="15" x14ac:dyDescent="0.25">
      <c r="A36" s="152" t="s">
        <v>36</v>
      </c>
      <c r="B36" s="299">
        <v>0</v>
      </c>
      <c r="C36" s="300"/>
      <c r="D36" s="271">
        <v>0</v>
      </c>
      <c r="E36" s="272"/>
    </row>
    <row r="37" spans="1:5" ht="15" x14ac:dyDescent="0.25">
      <c r="A37" s="152" t="s">
        <v>37</v>
      </c>
      <c r="B37" s="299">
        <v>0</v>
      </c>
      <c r="C37" s="300"/>
      <c r="D37" s="271">
        <v>0</v>
      </c>
      <c r="E37" s="272"/>
    </row>
    <row r="38" spans="1:5" ht="15" x14ac:dyDescent="0.25">
      <c r="A38" s="152" t="s">
        <v>38</v>
      </c>
      <c r="B38" s="299">
        <v>150</v>
      </c>
      <c r="C38" s="300"/>
      <c r="D38" s="271">
        <v>100</v>
      </c>
      <c r="E38" s="272"/>
    </row>
    <row r="39" spans="1:5" ht="15" x14ac:dyDescent="0.25">
      <c r="A39" s="152" t="s">
        <v>39</v>
      </c>
      <c r="B39" s="299">
        <v>0</v>
      </c>
      <c r="C39" s="300"/>
      <c r="D39" s="271">
        <v>0</v>
      </c>
      <c r="E39" s="272"/>
    </row>
    <row r="40" spans="1:5" ht="15" x14ac:dyDescent="0.25">
      <c r="A40" s="152" t="s">
        <v>40</v>
      </c>
      <c r="B40" s="299">
        <v>0</v>
      </c>
      <c r="C40" s="300"/>
      <c r="D40" s="271">
        <v>0</v>
      </c>
      <c r="E40" s="272"/>
    </row>
    <row r="41" spans="1:5" ht="15" x14ac:dyDescent="0.25">
      <c r="A41" s="152" t="s">
        <v>41</v>
      </c>
      <c r="B41" s="299">
        <v>0</v>
      </c>
      <c r="C41" s="300"/>
      <c r="D41" s="271">
        <v>0</v>
      </c>
      <c r="E41" s="272"/>
    </row>
    <row r="42" spans="1:5" ht="15" x14ac:dyDescent="0.25">
      <c r="A42" s="152" t="s">
        <v>42</v>
      </c>
      <c r="B42" s="299">
        <v>0</v>
      </c>
      <c r="C42" s="300"/>
      <c r="D42" s="271">
        <v>0</v>
      </c>
      <c r="E42" s="272"/>
    </row>
    <row r="43" spans="1:5" ht="15" x14ac:dyDescent="0.25">
      <c r="A43" s="152" t="s">
        <v>43</v>
      </c>
      <c r="B43" s="299">
        <v>65</v>
      </c>
      <c r="C43" s="300"/>
      <c r="D43" s="271">
        <v>65</v>
      </c>
      <c r="E43" s="272"/>
    </row>
    <row r="44" spans="1:5" ht="15" x14ac:dyDescent="0.25">
      <c r="A44" s="152" t="s">
        <v>44</v>
      </c>
      <c r="B44" s="299">
        <v>0</v>
      </c>
      <c r="C44" s="300"/>
      <c r="D44" s="271">
        <v>0</v>
      </c>
      <c r="E44" s="272"/>
    </row>
    <row r="45" spans="1:5" ht="26.25" customHeight="1" x14ac:dyDescent="0.25">
      <c r="A45" s="153" t="s">
        <v>45</v>
      </c>
      <c r="B45" s="299">
        <v>2860</v>
      </c>
      <c r="C45" s="300"/>
      <c r="D45" s="271">
        <v>2052</v>
      </c>
      <c r="E45" s="272"/>
    </row>
    <row r="46" spans="1:5" ht="15" x14ac:dyDescent="0.25">
      <c r="A46" s="152" t="s">
        <v>46</v>
      </c>
      <c r="B46" s="299">
        <v>120</v>
      </c>
      <c r="C46" s="300"/>
      <c r="D46" s="271">
        <v>120</v>
      </c>
      <c r="E46" s="272"/>
    </row>
    <row r="47" spans="1:5" ht="15" x14ac:dyDescent="0.25">
      <c r="A47" s="152" t="s">
        <v>47</v>
      </c>
      <c r="B47" s="299">
        <v>25</v>
      </c>
      <c r="C47" s="300"/>
      <c r="D47" s="271">
        <v>20</v>
      </c>
      <c r="E47" s="272"/>
    </row>
    <row r="48" spans="1:5" ht="15" x14ac:dyDescent="0.25">
      <c r="A48" s="152" t="s">
        <v>48</v>
      </c>
      <c r="B48" s="299">
        <v>100</v>
      </c>
      <c r="C48" s="300"/>
      <c r="D48" s="271">
        <v>100</v>
      </c>
      <c r="E48" s="272"/>
    </row>
    <row r="49" spans="1:5" ht="15" x14ac:dyDescent="0.25">
      <c r="A49" s="152" t="s">
        <v>49</v>
      </c>
      <c r="B49" s="299">
        <v>150</v>
      </c>
      <c r="C49" s="300"/>
      <c r="D49" s="271">
        <v>250</v>
      </c>
      <c r="E49" s="272"/>
    </row>
    <row r="50" spans="1:5" ht="15" x14ac:dyDescent="0.25">
      <c r="A50" s="152" t="s">
        <v>50</v>
      </c>
      <c r="B50" s="299">
        <v>350</v>
      </c>
      <c r="C50" s="309"/>
      <c r="D50" s="271">
        <v>230</v>
      </c>
      <c r="E50" s="272"/>
    </row>
    <row r="51" spans="1:5" ht="15" x14ac:dyDescent="0.25">
      <c r="A51" s="152" t="s">
        <v>51</v>
      </c>
      <c r="B51" s="299">
        <v>80</v>
      </c>
      <c r="C51" s="300"/>
      <c r="D51" s="271">
        <v>120</v>
      </c>
      <c r="E51" s="272"/>
    </row>
    <row r="52" spans="1:5" ht="15" x14ac:dyDescent="0.25">
      <c r="A52" s="152" t="s">
        <v>52</v>
      </c>
      <c r="B52" s="299">
        <v>400</v>
      </c>
      <c r="C52" s="300"/>
      <c r="D52" s="271">
        <v>300</v>
      </c>
      <c r="E52" s="272"/>
    </row>
    <row r="53" spans="1:5" ht="15" x14ac:dyDescent="0.25">
      <c r="A53" s="152" t="s">
        <v>53</v>
      </c>
      <c r="B53" s="299">
        <v>700</v>
      </c>
      <c r="C53" s="300"/>
      <c r="D53" s="271">
        <v>700</v>
      </c>
      <c r="E53" s="272"/>
    </row>
    <row r="54" spans="1:5" ht="15" x14ac:dyDescent="0.25">
      <c r="A54" s="152" t="s">
        <v>54</v>
      </c>
      <c r="B54" s="299">
        <v>150</v>
      </c>
      <c r="C54" s="300"/>
      <c r="D54" s="271">
        <v>150</v>
      </c>
      <c r="E54" s="272"/>
    </row>
    <row r="55" spans="1:5" ht="15" x14ac:dyDescent="0.25">
      <c r="A55" s="152" t="s">
        <v>55</v>
      </c>
      <c r="B55" s="299">
        <v>155</v>
      </c>
      <c r="C55" s="300"/>
      <c r="D55" s="271">
        <v>200</v>
      </c>
      <c r="E55" s="272"/>
    </row>
    <row r="56" spans="1:5" ht="15" x14ac:dyDescent="0.25">
      <c r="A56" s="152" t="s">
        <v>56</v>
      </c>
      <c r="B56" s="299">
        <v>0</v>
      </c>
      <c r="C56" s="300"/>
      <c r="D56" s="271">
        <v>95</v>
      </c>
      <c r="E56" s="272"/>
    </row>
    <row r="57" spans="1:5" ht="15.75" thickBot="1" x14ac:dyDescent="0.3">
      <c r="A57" s="156" t="s">
        <v>57</v>
      </c>
      <c r="B57" s="301">
        <v>0</v>
      </c>
      <c r="C57" s="302"/>
      <c r="D57" s="283">
        <v>0</v>
      </c>
      <c r="E57" s="284"/>
    </row>
    <row r="58" spans="1:5" ht="13.5" thickBot="1" x14ac:dyDescent="0.25">
      <c r="A58" s="157" t="s">
        <v>58</v>
      </c>
      <c r="B58" s="303">
        <f>SUM(B31:C57)</f>
        <v>6287</v>
      </c>
      <c r="C58" s="304"/>
      <c r="D58" s="285">
        <f>SUM(D31:E57)</f>
        <v>5404</v>
      </c>
      <c r="E58" s="286"/>
    </row>
    <row r="59" spans="1:5" ht="15" x14ac:dyDescent="0.25">
      <c r="A59" s="152" t="s">
        <v>59</v>
      </c>
      <c r="B59" s="305">
        <v>0</v>
      </c>
      <c r="C59" s="306"/>
      <c r="D59" s="273">
        <v>0</v>
      </c>
      <c r="E59" s="275"/>
    </row>
    <row r="60" spans="1:5" ht="15" x14ac:dyDescent="0.25">
      <c r="A60" s="152" t="s">
        <v>60</v>
      </c>
      <c r="B60" s="307">
        <v>0</v>
      </c>
      <c r="C60" s="308"/>
      <c r="D60" s="273">
        <v>0</v>
      </c>
      <c r="E60" s="275"/>
    </row>
    <row r="61" spans="1:5" ht="15" x14ac:dyDescent="0.25">
      <c r="A61" s="152" t="s">
        <v>61</v>
      </c>
      <c r="B61" s="307">
        <v>0</v>
      </c>
      <c r="C61" s="308"/>
      <c r="D61" s="273">
        <v>0</v>
      </c>
      <c r="E61" s="275"/>
    </row>
    <row r="62" spans="1:5" ht="15" x14ac:dyDescent="0.25">
      <c r="A62" s="152" t="s">
        <v>62</v>
      </c>
      <c r="B62" s="307">
        <v>60</v>
      </c>
      <c r="C62" s="308"/>
      <c r="D62" s="273">
        <v>60</v>
      </c>
      <c r="E62" s="275"/>
    </row>
    <row r="63" spans="1:5" ht="15" x14ac:dyDescent="0.25">
      <c r="A63" s="152" t="s">
        <v>63</v>
      </c>
      <c r="B63" s="307">
        <v>0</v>
      </c>
      <c r="C63" s="308"/>
      <c r="D63" s="273">
        <v>0</v>
      </c>
      <c r="E63" s="275"/>
    </row>
    <row r="64" spans="1:5" x14ac:dyDescent="0.2">
      <c r="A64" s="152" t="s">
        <v>64</v>
      </c>
      <c r="B64" s="307">
        <v>0</v>
      </c>
      <c r="C64" s="308"/>
      <c r="D64" s="273">
        <v>0</v>
      </c>
      <c r="E64" s="274"/>
    </row>
    <row r="65" spans="1:5" x14ac:dyDescent="0.2">
      <c r="A65" s="153" t="s">
        <v>65</v>
      </c>
      <c r="B65" s="307">
        <v>77</v>
      </c>
      <c r="C65" s="308"/>
      <c r="D65" s="273">
        <v>90</v>
      </c>
      <c r="E65" s="282"/>
    </row>
    <row r="66" spans="1:5" ht="15" x14ac:dyDescent="0.25">
      <c r="A66" s="152" t="s">
        <v>66</v>
      </c>
      <c r="B66" s="307">
        <v>2000</v>
      </c>
      <c r="C66" s="308"/>
      <c r="D66" s="273">
        <v>1700</v>
      </c>
      <c r="E66" s="275"/>
    </row>
    <row r="67" spans="1:5" x14ac:dyDescent="0.2">
      <c r="A67" s="152" t="s">
        <v>67</v>
      </c>
      <c r="B67" s="307">
        <v>0</v>
      </c>
      <c r="C67" s="308"/>
      <c r="D67" s="273">
        <v>40</v>
      </c>
      <c r="E67" s="274"/>
    </row>
    <row r="68" spans="1:5" x14ac:dyDescent="0.2">
      <c r="A68" s="158" t="s">
        <v>68</v>
      </c>
      <c r="B68" s="307">
        <v>0</v>
      </c>
      <c r="C68" s="308"/>
      <c r="D68" s="273">
        <v>0</v>
      </c>
      <c r="E68" s="274"/>
    </row>
    <row r="69" spans="1:5" ht="15" x14ac:dyDescent="0.25">
      <c r="A69" s="152" t="s">
        <v>69</v>
      </c>
      <c r="B69" s="307">
        <v>25</v>
      </c>
      <c r="C69" s="308"/>
      <c r="D69" s="273">
        <v>10</v>
      </c>
      <c r="E69" s="275"/>
    </row>
    <row r="70" spans="1:5" ht="15" x14ac:dyDescent="0.25">
      <c r="A70" s="153" t="s">
        <v>70</v>
      </c>
      <c r="B70" s="307">
        <v>550</v>
      </c>
      <c r="C70" s="308"/>
      <c r="D70" s="273">
        <v>550</v>
      </c>
      <c r="E70" s="275"/>
    </row>
    <row r="71" spans="1:5" ht="15" x14ac:dyDescent="0.25">
      <c r="A71" s="152" t="s">
        <v>71</v>
      </c>
      <c r="B71" s="307">
        <v>350</v>
      </c>
      <c r="C71" s="308"/>
      <c r="D71" s="273">
        <v>422</v>
      </c>
      <c r="E71" s="275"/>
    </row>
    <row r="72" spans="1:5" ht="15" x14ac:dyDescent="0.25">
      <c r="A72" s="152" t="s">
        <v>72</v>
      </c>
      <c r="B72" s="307">
        <v>120</v>
      </c>
      <c r="C72" s="308"/>
      <c r="D72" s="273">
        <v>120</v>
      </c>
      <c r="E72" s="275"/>
    </row>
    <row r="73" spans="1:5" ht="15" x14ac:dyDescent="0.25">
      <c r="A73" s="152" t="s">
        <v>73</v>
      </c>
      <c r="B73" s="307">
        <v>190</v>
      </c>
      <c r="C73" s="308"/>
      <c r="D73" s="273">
        <v>180</v>
      </c>
      <c r="E73" s="275"/>
    </row>
    <row r="74" spans="1:5" ht="15.75" thickBot="1" x14ac:dyDescent="0.3">
      <c r="A74" s="153" t="s">
        <v>74</v>
      </c>
      <c r="B74" s="312">
        <v>250</v>
      </c>
      <c r="C74" s="313"/>
      <c r="D74" s="273">
        <v>250</v>
      </c>
      <c r="E74" s="275"/>
    </row>
    <row r="75" spans="1:5" ht="15.75" thickBot="1" x14ac:dyDescent="0.3">
      <c r="A75" s="159" t="s">
        <v>75</v>
      </c>
      <c r="B75" s="314">
        <f>SUM(B59:C74)</f>
        <v>3622</v>
      </c>
      <c r="C75" s="318"/>
      <c r="D75" s="278">
        <f>SUM(D59:E74)</f>
        <v>3422</v>
      </c>
      <c r="E75" s="279"/>
    </row>
    <row r="76" spans="1:5" ht="15.75" thickTop="1" x14ac:dyDescent="0.25">
      <c r="A76" s="152" t="s">
        <v>76</v>
      </c>
      <c r="B76" s="310">
        <v>100</v>
      </c>
      <c r="C76" s="311"/>
      <c r="D76" s="273">
        <v>100</v>
      </c>
      <c r="E76" s="275"/>
    </row>
    <row r="77" spans="1:5" x14ac:dyDescent="0.2">
      <c r="A77" s="152" t="s">
        <v>141</v>
      </c>
      <c r="B77" s="124"/>
      <c r="C77" s="123"/>
      <c r="D77" s="295">
        <v>52</v>
      </c>
      <c r="E77" s="296"/>
    </row>
    <row r="78" spans="1:5" ht="15" x14ac:dyDescent="0.25">
      <c r="A78" s="152" t="s">
        <v>77</v>
      </c>
      <c r="B78" s="307">
        <v>0</v>
      </c>
      <c r="C78" s="308"/>
      <c r="D78" s="273">
        <v>0</v>
      </c>
      <c r="E78" s="275"/>
    </row>
    <row r="79" spans="1:5" ht="15" x14ac:dyDescent="0.25">
      <c r="A79" s="152" t="s">
        <v>78</v>
      </c>
      <c r="B79" s="307">
        <v>300</v>
      </c>
      <c r="C79" s="308"/>
      <c r="D79" s="273">
        <v>129</v>
      </c>
      <c r="E79" s="275"/>
    </row>
    <row r="80" spans="1:5" ht="15" x14ac:dyDescent="0.25">
      <c r="A80" s="153" t="s">
        <v>79</v>
      </c>
      <c r="B80" s="307">
        <v>285</v>
      </c>
      <c r="C80" s="308"/>
      <c r="D80" s="273">
        <v>285</v>
      </c>
      <c r="E80" s="275"/>
    </row>
    <row r="81" spans="1:5" ht="24" thickBot="1" x14ac:dyDescent="0.3">
      <c r="A81" s="160" t="s">
        <v>80</v>
      </c>
      <c r="B81" s="312">
        <v>3450</v>
      </c>
      <c r="C81" s="313"/>
      <c r="D81" s="276">
        <v>2300</v>
      </c>
      <c r="E81" s="277"/>
    </row>
    <row r="82" spans="1:5" ht="15.75" thickBot="1" x14ac:dyDescent="0.3">
      <c r="A82" s="159" t="s">
        <v>81</v>
      </c>
      <c r="B82" s="314">
        <f>SUM(B76:C81)</f>
        <v>4135</v>
      </c>
      <c r="C82" s="315"/>
      <c r="D82" s="278">
        <f>SUM(D76:E81)</f>
        <v>2866</v>
      </c>
      <c r="E82" s="279"/>
    </row>
    <row r="83" spans="1:5" ht="19.5" customHeight="1" thickTop="1" thickBot="1" x14ac:dyDescent="0.3">
      <c r="A83" s="161" t="s">
        <v>82</v>
      </c>
      <c r="B83" s="316">
        <f>B82+B75+B58+B30+B15</f>
        <v>16239</v>
      </c>
      <c r="C83" s="317"/>
      <c r="D83" s="280">
        <f>D82+D75+D58+D30+D15</f>
        <v>14162</v>
      </c>
      <c r="E83" s="281"/>
    </row>
    <row r="84" spans="1:5" ht="13.5" thickTop="1" x14ac:dyDescent="0.2"/>
  </sheetData>
  <mergeCells count="148">
    <mergeCell ref="A6:A10"/>
    <mergeCell ref="B6:C10"/>
    <mergeCell ref="B11:C11"/>
    <mergeCell ref="B12:C12"/>
    <mergeCell ref="B16:C16"/>
    <mergeCell ref="B17:C17"/>
    <mergeCell ref="B18:C18"/>
    <mergeCell ref="B13:C13"/>
    <mergeCell ref="B14:C14"/>
    <mergeCell ref="B24:C24"/>
    <mergeCell ref="B19:C19"/>
    <mergeCell ref="B20:C20"/>
    <mergeCell ref="B21:C21"/>
    <mergeCell ref="B15:C15"/>
    <mergeCell ref="B22:C22"/>
    <mergeCell ref="B23:C23"/>
    <mergeCell ref="B31:C31"/>
    <mergeCell ref="B32:C32"/>
    <mergeCell ref="B43:C43"/>
    <mergeCell ref="B44:C44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82:C82"/>
    <mergeCell ref="B83:C83"/>
    <mergeCell ref="B78:C78"/>
    <mergeCell ref="B79:C79"/>
    <mergeCell ref="B73:C73"/>
    <mergeCell ref="B74:C74"/>
    <mergeCell ref="B75:C75"/>
    <mergeCell ref="B67:C67"/>
    <mergeCell ref="B68:C68"/>
    <mergeCell ref="B69:C69"/>
    <mergeCell ref="B70:C70"/>
    <mergeCell ref="B71:C71"/>
    <mergeCell ref="B72:C72"/>
    <mergeCell ref="B61:C61"/>
    <mergeCell ref="B62:C62"/>
    <mergeCell ref="B63:C63"/>
    <mergeCell ref="B64:C64"/>
    <mergeCell ref="B65:C65"/>
    <mergeCell ref="B76:C76"/>
    <mergeCell ref="B80:C80"/>
    <mergeCell ref="B81:C81"/>
    <mergeCell ref="B66:C66"/>
    <mergeCell ref="D28:E28"/>
    <mergeCell ref="D29:E29"/>
    <mergeCell ref="B55:C55"/>
    <mergeCell ref="B56:C56"/>
    <mergeCell ref="B57:C57"/>
    <mergeCell ref="B58:C58"/>
    <mergeCell ref="B59:C59"/>
    <mergeCell ref="B60:C60"/>
    <mergeCell ref="B49:C4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37:C37"/>
    <mergeCell ref="B38:C38"/>
    <mergeCell ref="B39:C39"/>
    <mergeCell ref="B40:C40"/>
    <mergeCell ref="B41:C41"/>
    <mergeCell ref="B42:C42"/>
    <mergeCell ref="D43:E43"/>
    <mergeCell ref="D44:E44"/>
    <mergeCell ref="D6:E10"/>
    <mergeCell ref="D11:E11"/>
    <mergeCell ref="D12:E12"/>
    <mergeCell ref="D13:E13"/>
    <mergeCell ref="D14:E14"/>
    <mergeCell ref="D77:E77"/>
    <mergeCell ref="D20:E20"/>
    <mergeCell ref="D15:E15"/>
    <mergeCell ref="D16:E16"/>
    <mergeCell ref="D17:E17"/>
    <mergeCell ref="D18:E18"/>
    <mergeCell ref="D19:E19"/>
    <mergeCell ref="D30:E30"/>
    <mergeCell ref="D31:E31"/>
    <mergeCell ref="D32:E32"/>
    <mergeCell ref="D21:E21"/>
    <mergeCell ref="D22:E22"/>
    <mergeCell ref="D23:E23"/>
    <mergeCell ref="D24:E24"/>
    <mergeCell ref="D25:E25"/>
    <mergeCell ref="D26:E26"/>
    <mergeCell ref="D27:E27"/>
    <mergeCell ref="D80:E80"/>
    <mergeCell ref="D81:E81"/>
    <mergeCell ref="D82:E82"/>
    <mergeCell ref="D83:E83"/>
    <mergeCell ref="D65:E65"/>
    <mergeCell ref="D66:E66"/>
    <mergeCell ref="D67:E67"/>
    <mergeCell ref="D68:E68"/>
    <mergeCell ref="D57:E57"/>
    <mergeCell ref="D58:E58"/>
    <mergeCell ref="D59:E59"/>
    <mergeCell ref="D60:E60"/>
    <mergeCell ref="D61:E61"/>
    <mergeCell ref="D62:E62"/>
    <mergeCell ref="D70:E70"/>
    <mergeCell ref="D71:E71"/>
    <mergeCell ref="D72:E72"/>
    <mergeCell ref="D73:E73"/>
    <mergeCell ref="D74:E74"/>
    <mergeCell ref="D75:E75"/>
    <mergeCell ref="D76:E76"/>
    <mergeCell ref="D78:E78"/>
    <mergeCell ref="D79:E79"/>
    <mergeCell ref="D63:E63"/>
    <mergeCell ref="D33:E33"/>
    <mergeCell ref="D34:E34"/>
    <mergeCell ref="D35:E35"/>
    <mergeCell ref="D64:E64"/>
    <mergeCell ref="D69:E69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D55:E55"/>
    <mergeCell ref="D56:E56"/>
    <mergeCell ref="D36:E36"/>
    <mergeCell ref="D37:E37"/>
    <mergeCell ref="D38:E38"/>
    <mergeCell ref="D39:E39"/>
    <mergeCell ref="D40:E40"/>
    <mergeCell ref="D41:E41"/>
    <mergeCell ref="D42:E4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firstPageNumber="149" orientation="portrait" useFirstPageNumber="1" r:id="rId1"/>
  <headerFooter>
    <oddFooter>&amp;L&amp;"Arial,Kurzíva"Zastupitelstvo Olomouckého kraje 18-12-2015
5. - Rozpočet Olomouckého kraje 2016 - návrh rozpočtu
Příloha č. 7: Závazné ukazatele příspěvkových organizací &amp;R&amp;"Arial,Kurzíva"Strana &amp;P (celkem 154)</oddFooter>
  </headerFooter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N54"/>
  <sheetViews>
    <sheetView tabSelected="1" topLeftCell="E2" zoomScaleNormal="100" zoomScaleSheetLayoutView="100" workbookViewId="0">
      <selection activeCell="H41" sqref="H41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61" style="1" customWidth="1"/>
    <col min="6" max="7" width="17.7109375" customWidth="1"/>
    <col min="203" max="206" width="0" hidden="1" customWidth="1"/>
    <col min="207" max="207" width="70.7109375" customWidth="1"/>
    <col min="208" max="208" width="16.42578125" customWidth="1"/>
    <col min="209" max="210" width="14.85546875" customWidth="1"/>
    <col min="211" max="211" width="11.7109375" customWidth="1"/>
    <col min="212" max="212" width="13.7109375" customWidth="1"/>
    <col min="213" max="213" width="2.140625" customWidth="1"/>
    <col min="214" max="214" width="0" hidden="1" customWidth="1"/>
    <col min="215" max="215" width="15" customWidth="1"/>
    <col min="216" max="216" width="0" hidden="1" customWidth="1"/>
    <col min="459" max="462" width="0" hidden="1" customWidth="1"/>
    <col min="463" max="463" width="70.7109375" customWidth="1"/>
    <col min="464" max="464" width="16.42578125" customWidth="1"/>
    <col min="465" max="466" width="14.85546875" customWidth="1"/>
    <col min="467" max="467" width="11.7109375" customWidth="1"/>
    <col min="468" max="468" width="13.7109375" customWidth="1"/>
    <col min="469" max="469" width="2.140625" customWidth="1"/>
    <col min="470" max="470" width="0" hidden="1" customWidth="1"/>
    <col min="471" max="471" width="15" customWidth="1"/>
    <col min="472" max="472" width="0" hidden="1" customWidth="1"/>
    <col min="715" max="718" width="0" hidden="1" customWidth="1"/>
    <col min="719" max="719" width="70.7109375" customWidth="1"/>
    <col min="720" max="720" width="16.42578125" customWidth="1"/>
    <col min="721" max="722" width="14.85546875" customWidth="1"/>
    <col min="723" max="723" width="11.7109375" customWidth="1"/>
    <col min="724" max="724" width="13.7109375" customWidth="1"/>
    <col min="725" max="725" width="2.140625" customWidth="1"/>
    <col min="726" max="726" width="0" hidden="1" customWidth="1"/>
    <col min="727" max="727" width="15" customWidth="1"/>
    <col min="728" max="728" width="0" hidden="1" customWidth="1"/>
    <col min="971" max="974" width="0" hidden="1" customWidth="1"/>
    <col min="975" max="975" width="70.7109375" customWidth="1"/>
    <col min="976" max="976" width="16.42578125" customWidth="1"/>
    <col min="977" max="978" width="14.85546875" customWidth="1"/>
    <col min="979" max="979" width="11.7109375" customWidth="1"/>
    <col min="980" max="980" width="13.7109375" customWidth="1"/>
    <col min="981" max="981" width="2.140625" customWidth="1"/>
    <col min="982" max="982" width="0" hidden="1" customWidth="1"/>
    <col min="983" max="983" width="15" customWidth="1"/>
    <col min="984" max="984" width="0" hidden="1" customWidth="1"/>
    <col min="1227" max="1230" width="0" hidden="1" customWidth="1"/>
    <col min="1231" max="1231" width="70.7109375" customWidth="1"/>
    <col min="1232" max="1232" width="16.42578125" customWidth="1"/>
    <col min="1233" max="1234" width="14.85546875" customWidth="1"/>
    <col min="1235" max="1235" width="11.7109375" customWidth="1"/>
    <col min="1236" max="1236" width="13.7109375" customWidth="1"/>
    <col min="1237" max="1237" width="2.140625" customWidth="1"/>
    <col min="1238" max="1238" width="0" hidden="1" customWidth="1"/>
    <col min="1239" max="1239" width="15" customWidth="1"/>
    <col min="1240" max="1240" width="0" hidden="1" customWidth="1"/>
    <col min="1483" max="1486" width="0" hidden="1" customWidth="1"/>
    <col min="1487" max="1487" width="70.7109375" customWidth="1"/>
    <col min="1488" max="1488" width="16.42578125" customWidth="1"/>
    <col min="1489" max="1490" width="14.85546875" customWidth="1"/>
    <col min="1491" max="1491" width="11.7109375" customWidth="1"/>
    <col min="1492" max="1492" width="13.7109375" customWidth="1"/>
    <col min="1493" max="1493" width="2.140625" customWidth="1"/>
    <col min="1494" max="1494" width="0" hidden="1" customWidth="1"/>
    <col min="1495" max="1495" width="15" customWidth="1"/>
    <col min="1496" max="1496" width="0" hidden="1" customWidth="1"/>
    <col min="1739" max="1742" width="0" hidden="1" customWidth="1"/>
    <col min="1743" max="1743" width="70.7109375" customWidth="1"/>
    <col min="1744" max="1744" width="16.42578125" customWidth="1"/>
    <col min="1745" max="1746" width="14.85546875" customWidth="1"/>
    <col min="1747" max="1747" width="11.7109375" customWidth="1"/>
    <col min="1748" max="1748" width="13.7109375" customWidth="1"/>
    <col min="1749" max="1749" width="2.140625" customWidth="1"/>
    <col min="1750" max="1750" width="0" hidden="1" customWidth="1"/>
    <col min="1751" max="1751" width="15" customWidth="1"/>
    <col min="1752" max="1752" width="0" hidden="1" customWidth="1"/>
    <col min="1995" max="1998" width="0" hidden="1" customWidth="1"/>
    <col min="1999" max="1999" width="70.7109375" customWidth="1"/>
    <col min="2000" max="2000" width="16.42578125" customWidth="1"/>
    <col min="2001" max="2002" width="14.85546875" customWidth="1"/>
    <col min="2003" max="2003" width="11.7109375" customWidth="1"/>
    <col min="2004" max="2004" width="13.7109375" customWidth="1"/>
    <col min="2005" max="2005" width="2.140625" customWidth="1"/>
    <col min="2006" max="2006" width="0" hidden="1" customWidth="1"/>
    <col min="2007" max="2007" width="15" customWidth="1"/>
    <col min="2008" max="2008" width="0" hidden="1" customWidth="1"/>
    <col min="2251" max="2254" width="0" hidden="1" customWidth="1"/>
    <col min="2255" max="2255" width="70.7109375" customWidth="1"/>
    <col min="2256" max="2256" width="16.42578125" customWidth="1"/>
    <col min="2257" max="2258" width="14.85546875" customWidth="1"/>
    <col min="2259" max="2259" width="11.7109375" customWidth="1"/>
    <col min="2260" max="2260" width="13.7109375" customWidth="1"/>
    <col min="2261" max="2261" width="2.140625" customWidth="1"/>
    <col min="2262" max="2262" width="0" hidden="1" customWidth="1"/>
    <col min="2263" max="2263" width="15" customWidth="1"/>
    <col min="2264" max="2264" width="0" hidden="1" customWidth="1"/>
    <col min="2507" max="2510" width="0" hidden="1" customWidth="1"/>
    <col min="2511" max="2511" width="70.7109375" customWidth="1"/>
    <col min="2512" max="2512" width="16.42578125" customWidth="1"/>
    <col min="2513" max="2514" width="14.85546875" customWidth="1"/>
    <col min="2515" max="2515" width="11.7109375" customWidth="1"/>
    <col min="2516" max="2516" width="13.7109375" customWidth="1"/>
    <col min="2517" max="2517" width="2.140625" customWidth="1"/>
    <col min="2518" max="2518" width="0" hidden="1" customWidth="1"/>
    <col min="2519" max="2519" width="15" customWidth="1"/>
    <col min="2520" max="2520" width="0" hidden="1" customWidth="1"/>
    <col min="2763" max="2766" width="0" hidden="1" customWidth="1"/>
    <col min="2767" max="2767" width="70.7109375" customWidth="1"/>
    <col min="2768" max="2768" width="16.42578125" customWidth="1"/>
    <col min="2769" max="2770" width="14.85546875" customWidth="1"/>
    <col min="2771" max="2771" width="11.7109375" customWidth="1"/>
    <col min="2772" max="2772" width="13.7109375" customWidth="1"/>
    <col min="2773" max="2773" width="2.140625" customWidth="1"/>
    <col min="2774" max="2774" width="0" hidden="1" customWidth="1"/>
    <col min="2775" max="2775" width="15" customWidth="1"/>
    <col min="2776" max="2776" width="0" hidden="1" customWidth="1"/>
    <col min="3019" max="3022" width="0" hidden="1" customWidth="1"/>
    <col min="3023" max="3023" width="70.7109375" customWidth="1"/>
    <col min="3024" max="3024" width="16.42578125" customWidth="1"/>
    <col min="3025" max="3026" width="14.85546875" customWidth="1"/>
    <col min="3027" max="3027" width="11.7109375" customWidth="1"/>
    <col min="3028" max="3028" width="13.7109375" customWidth="1"/>
    <col min="3029" max="3029" width="2.140625" customWidth="1"/>
    <col min="3030" max="3030" width="0" hidden="1" customWidth="1"/>
    <col min="3031" max="3031" width="15" customWidth="1"/>
    <col min="3032" max="3032" width="0" hidden="1" customWidth="1"/>
    <col min="3275" max="3278" width="0" hidden="1" customWidth="1"/>
    <col min="3279" max="3279" width="70.7109375" customWidth="1"/>
    <col min="3280" max="3280" width="16.42578125" customWidth="1"/>
    <col min="3281" max="3282" width="14.85546875" customWidth="1"/>
    <col min="3283" max="3283" width="11.7109375" customWidth="1"/>
    <col min="3284" max="3284" width="13.7109375" customWidth="1"/>
    <col min="3285" max="3285" width="2.140625" customWidth="1"/>
    <col min="3286" max="3286" width="0" hidden="1" customWidth="1"/>
    <col min="3287" max="3287" width="15" customWidth="1"/>
    <col min="3288" max="3288" width="0" hidden="1" customWidth="1"/>
    <col min="3531" max="3534" width="0" hidden="1" customWidth="1"/>
    <col min="3535" max="3535" width="70.7109375" customWidth="1"/>
    <col min="3536" max="3536" width="16.42578125" customWidth="1"/>
    <col min="3537" max="3538" width="14.85546875" customWidth="1"/>
    <col min="3539" max="3539" width="11.7109375" customWidth="1"/>
    <col min="3540" max="3540" width="13.7109375" customWidth="1"/>
    <col min="3541" max="3541" width="2.140625" customWidth="1"/>
    <col min="3542" max="3542" width="0" hidden="1" customWidth="1"/>
    <col min="3543" max="3543" width="15" customWidth="1"/>
    <col min="3544" max="3544" width="0" hidden="1" customWidth="1"/>
    <col min="3787" max="3790" width="0" hidden="1" customWidth="1"/>
    <col min="3791" max="3791" width="70.7109375" customWidth="1"/>
    <col min="3792" max="3792" width="16.42578125" customWidth="1"/>
    <col min="3793" max="3794" width="14.85546875" customWidth="1"/>
    <col min="3795" max="3795" width="11.7109375" customWidth="1"/>
    <col min="3796" max="3796" width="13.7109375" customWidth="1"/>
    <col min="3797" max="3797" width="2.140625" customWidth="1"/>
    <col min="3798" max="3798" width="0" hidden="1" customWidth="1"/>
    <col min="3799" max="3799" width="15" customWidth="1"/>
    <col min="3800" max="3800" width="0" hidden="1" customWidth="1"/>
    <col min="4043" max="4046" width="0" hidden="1" customWidth="1"/>
    <col min="4047" max="4047" width="70.7109375" customWidth="1"/>
    <col min="4048" max="4048" width="16.42578125" customWidth="1"/>
    <col min="4049" max="4050" width="14.85546875" customWidth="1"/>
    <col min="4051" max="4051" width="11.7109375" customWidth="1"/>
    <col min="4052" max="4052" width="13.7109375" customWidth="1"/>
    <col min="4053" max="4053" width="2.140625" customWidth="1"/>
    <col min="4054" max="4054" width="0" hidden="1" customWidth="1"/>
    <col min="4055" max="4055" width="15" customWidth="1"/>
    <col min="4056" max="4056" width="0" hidden="1" customWidth="1"/>
    <col min="4299" max="4302" width="0" hidden="1" customWidth="1"/>
    <col min="4303" max="4303" width="70.7109375" customWidth="1"/>
    <col min="4304" max="4304" width="16.42578125" customWidth="1"/>
    <col min="4305" max="4306" width="14.85546875" customWidth="1"/>
    <col min="4307" max="4307" width="11.7109375" customWidth="1"/>
    <col min="4308" max="4308" width="13.7109375" customWidth="1"/>
    <col min="4309" max="4309" width="2.140625" customWidth="1"/>
    <col min="4310" max="4310" width="0" hidden="1" customWidth="1"/>
    <col min="4311" max="4311" width="15" customWidth="1"/>
    <col min="4312" max="4312" width="0" hidden="1" customWidth="1"/>
    <col min="4555" max="4558" width="0" hidden="1" customWidth="1"/>
    <col min="4559" max="4559" width="70.7109375" customWidth="1"/>
    <col min="4560" max="4560" width="16.42578125" customWidth="1"/>
    <col min="4561" max="4562" width="14.85546875" customWidth="1"/>
    <col min="4563" max="4563" width="11.7109375" customWidth="1"/>
    <col min="4564" max="4564" width="13.7109375" customWidth="1"/>
    <col min="4565" max="4565" width="2.140625" customWidth="1"/>
    <col min="4566" max="4566" width="0" hidden="1" customWidth="1"/>
    <col min="4567" max="4567" width="15" customWidth="1"/>
    <col min="4568" max="4568" width="0" hidden="1" customWidth="1"/>
    <col min="4811" max="4814" width="0" hidden="1" customWidth="1"/>
    <col min="4815" max="4815" width="70.7109375" customWidth="1"/>
    <col min="4816" max="4816" width="16.42578125" customWidth="1"/>
    <col min="4817" max="4818" width="14.85546875" customWidth="1"/>
    <col min="4819" max="4819" width="11.7109375" customWidth="1"/>
    <col min="4820" max="4820" width="13.7109375" customWidth="1"/>
    <col min="4821" max="4821" width="2.140625" customWidth="1"/>
    <col min="4822" max="4822" width="0" hidden="1" customWidth="1"/>
    <col min="4823" max="4823" width="15" customWidth="1"/>
    <col min="4824" max="4824" width="0" hidden="1" customWidth="1"/>
    <col min="5067" max="5070" width="0" hidden="1" customWidth="1"/>
    <col min="5071" max="5071" width="70.7109375" customWidth="1"/>
    <col min="5072" max="5072" width="16.42578125" customWidth="1"/>
    <col min="5073" max="5074" width="14.85546875" customWidth="1"/>
    <col min="5075" max="5075" width="11.7109375" customWidth="1"/>
    <col min="5076" max="5076" width="13.7109375" customWidth="1"/>
    <col min="5077" max="5077" width="2.140625" customWidth="1"/>
    <col min="5078" max="5078" width="0" hidden="1" customWidth="1"/>
    <col min="5079" max="5079" width="15" customWidth="1"/>
    <col min="5080" max="5080" width="0" hidden="1" customWidth="1"/>
    <col min="5323" max="5326" width="0" hidden="1" customWidth="1"/>
    <col min="5327" max="5327" width="70.7109375" customWidth="1"/>
    <col min="5328" max="5328" width="16.42578125" customWidth="1"/>
    <col min="5329" max="5330" width="14.85546875" customWidth="1"/>
    <col min="5331" max="5331" width="11.7109375" customWidth="1"/>
    <col min="5332" max="5332" width="13.7109375" customWidth="1"/>
    <col min="5333" max="5333" width="2.140625" customWidth="1"/>
    <col min="5334" max="5334" width="0" hidden="1" customWidth="1"/>
    <col min="5335" max="5335" width="15" customWidth="1"/>
    <col min="5336" max="5336" width="0" hidden="1" customWidth="1"/>
    <col min="5579" max="5582" width="0" hidden="1" customWidth="1"/>
    <col min="5583" max="5583" width="70.7109375" customWidth="1"/>
    <col min="5584" max="5584" width="16.42578125" customWidth="1"/>
    <col min="5585" max="5586" width="14.85546875" customWidth="1"/>
    <col min="5587" max="5587" width="11.7109375" customWidth="1"/>
    <col min="5588" max="5588" width="13.7109375" customWidth="1"/>
    <col min="5589" max="5589" width="2.140625" customWidth="1"/>
    <col min="5590" max="5590" width="0" hidden="1" customWidth="1"/>
    <col min="5591" max="5591" width="15" customWidth="1"/>
    <col min="5592" max="5592" width="0" hidden="1" customWidth="1"/>
    <col min="5835" max="5838" width="0" hidden="1" customWidth="1"/>
    <col min="5839" max="5839" width="70.7109375" customWidth="1"/>
    <col min="5840" max="5840" width="16.42578125" customWidth="1"/>
    <col min="5841" max="5842" width="14.85546875" customWidth="1"/>
    <col min="5843" max="5843" width="11.7109375" customWidth="1"/>
    <col min="5844" max="5844" width="13.7109375" customWidth="1"/>
    <col min="5845" max="5845" width="2.140625" customWidth="1"/>
    <col min="5846" max="5846" width="0" hidden="1" customWidth="1"/>
    <col min="5847" max="5847" width="15" customWidth="1"/>
    <col min="5848" max="5848" width="0" hidden="1" customWidth="1"/>
    <col min="6091" max="6094" width="0" hidden="1" customWidth="1"/>
    <col min="6095" max="6095" width="70.7109375" customWidth="1"/>
    <col min="6096" max="6096" width="16.42578125" customWidth="1"/>
    <col min="6097" max="6098" width="14.85546875" customWidth="1"/>
    <col min="6099" max="6099" width="11.7109375" customWidth="1"/>
    <col min="6100" max="6100" width="13.7109375" customWidth="1"/>
    <col min="6101" max="6101" width="2.140625" customWidth="1"/>
    <col min="6102" max="6102" width="0" hidden="1" customWidth="1"/>
    <col min="6103" max="6103" width="15" customWidth="1"/>
    <col min="6104" max="6104" width="0" hidden="1" customWidth="1"/>
    <col min="6347" max="6350" width="0" hidden="1" customWidth="1"/>
    <col min="6351" max="6351" width="70.7109375" customWidth="1"/>
    <col min="6352" max="6352" width="16.42578125" customWidth="1"/>
    <col min="6353" max="6354" width="14.85546875" customWidth="1"/>
    <col min="6355" max="6355" width="11.7109375" customWidth="1"/>
    <col min="6356" max="6356" width="13.7109375" customWidth="1"/>
    <col min="6357" max="6357" width="2.140625" customWidth="1"/>
    <col min="6358" max="6358" width="0" hidden="1" customWidth="1"/>
    <col min="6359" max="6359" width="15" customWidth="1"/>
    <col min="6360" max="6360" width="0" hidden="1" customWidth="1"/>
    <col min="6603" max="6606" width="0" hidden="1" customWidth="1"/>
    <col min="6607" max="6607" width="70.7109375" customWidth="1"/>
    <col min="6608" max="6608" width="16.42578125" customWidth="1"/>
    <col min="6609" max="6610" width="14.85546875" customWidth="1"/>
    <col min="6611" max="6611" width="11.7109375" customWidth="1"/>
    <col min="6612" max="6612" width="13.7109375" customWidth="1"/>
    <col min="6613" max="6613" width="2.140625" customWidth="1"/>
    <col min="6614" max="6614" width="0" hidden="1" customWidth="1"/>
    <col min="6615" max="6615" width="15" customWidth="1"/>
    <col min="6616" max="6616" width="0" hidden="1" customWidth="1"/>
    <col min="6859" max="6862" width="0" hidden="1" customWidth="1"/>
    <col min="6863" max="6863" width="70.7109375" customWidth="1"/>
    <col min="6864" max="6864" width="16.42578125" customWidth="1"/>
    <col min="6865" max="6866" width="14.85546875" customWidth="1"/>
    <col min="6867" max="6867" width="11.7109375" customWidth="1"/>
    <col min="6868" max="6868" width="13.7109375" customWidth="1"/>
    <col min="6869" max="6869" width="2.140625" customWidth="1"/>
    <col min="6870" max="6870" width="0" hidden="1" customWidth="1"/>
    <col min="6871" max="6871" width="15" customWidth="1"/>
    <col min="6872" max="6872" width="0" hidden="1" customWidth="1"/>
    <col min="7115" max="7118" width="0" hidden="1" customWidth="1"/>
    <col min="7119" max="7119" width="70.7109375" customWidth="1"/>
    <col min="7120" max="7120" width="16.42578125" customWidth="1"/>
    <col min="7121" max="7122" width="14.85546875" customWidth="1"/>
    <col min="7123" max="7123" width="11.7109375" customWidth="1"/>
    <col min="7124" max="7124" width="13.7109375" customWidth="1"/>
    <col min="7125" max="7125" width="2.140625" customWidth="1"/>
    <col min="7126" max="7126" width="0" hidden="1" customWidth="1"/>
    <col min="7127" max="7127" width="15" customWidth="1"/>
    <col min="7128" max="7128" width="0" hidden="1" customWidth="1"/>
    <col min="7371" max="7374" width="0" hidden="1" customWidth="1"/>
    <col min="7375" max="7375" width="70.7109375" customWidth="1"/>
    <col min="7376" max="7376" width="16.42578125" customWidth="1"/>
    <col min="7377" max="7378" width="14.85546875" customWidth="1"/>
    <col min="7379" max="7379" width="11.7109375" customWidth="1"/>
    <col min="7380" max="7380" width="13.7109375" customWidth="1"/>
    <col min="7381" max="7381" width="2.140625" customWidth="1"/>
    <col min="7382" max="7382" width="0" hidden="1" customWidth="1"/>
    <col min="7383" max="7383" width="15" customWidth="1"/>
    <col min="7384" max="7384" width="0" hidden="1" customWidth="1"/>
    <col min="7627" max="7630" width="0" hidden="1" customWidth="1"/>
    <col min="7631" max="7631" width="70.7109375" customWidth="1"/>
    <col min="7632" max="7632" width="16.42578125" customWidth="1"/>
    <col min="7633" max="7634" width="14.85546875" customWidth="1"/>
    <col min="7635" max="7635" width="11.7109375" customWidth="1"/>
    <col min="7636" max="7636" width="13.7109375" customWidth="1"/>
    <col min="7637" max="7637" width="2.140625" customWidth="1"/>
    <col min="7638" max="7638" width="0" hidden="1" customWidth="1"/>
    <col min="7639" max="7639" width="15" customWidth="1"/>
    <col min="7640" max="7640" width="0" hidden="1" customWidth="1"/>
    <col min="7883" max="7886" width="0" hidden="1" customWidth="1"/>
    <col min="7887" max="7887" width="70.7109375" customWidth="1"/>
    <col min="7888" max="7888" width="16.42578125" customWidth="1"/>
    <col min="7889" max="7890" width="14.85546875" customWidth="1"/>
    <col min="7891" max="7891" width="11.7109375" customWidth="1"/>
    <col min="7892" max="7892" width="13.7109375" customWidth="1"/>
    <col min="7893" max="7893" width="2.140625" customWidth="1"/>
    <col min="7894" max="7894" width="0" hidden="1" customWidth="1"/>
    <col min="7895" max="7895" width="15" customWidth="1"/>
    <col min="7896" max="7896" width="0" hidden="1" customWidth="1"/>
    <col min="8139" max="8142" width="0" hidden="1" customWidth="1"/>
    <col min="8143" max="8143" width="70.7109375" customWidth="1"/>
    <col min="8144" max="8144" width="16.42578125" customWidth="1"/>
    <col min="8145" max="8146" width="14.85546875" customWidth="1"/>
    <col min="8147" max="8147" width="11.7109375" customWidth="1"/>
    <col min="8148" max="8148" width="13.7109375" customWidth="1"/>
    <col min="8149" max="8149" width="2.140625" customWidth="1"/>
    <col min="8150" max="8150" width="0" hidden="1" customWidth="1"/>
    <col min="8151" max="8151" width="15" customWidth="1"/>
    <col min="8152" max="8152" width="0" hidden="1" customWidth="1"/>
    <col min="8395" max="8398" width="0" hidden="1" customWidth="1"/>
    <col min="8399" max="8399" width="70.7109375" customWidth="1"/>
    <col min="8400" max="8400" width="16.42578125" customWidth="1"/>
    <col min="8401" max="8402" width="14.85546875" customWidth="1"/>
    <col min="8403" max="8403" width="11.7109375" customWidth="1"/>
    <col min="8404" max="8404" width="13.7109375" customWidth="1"/>
    <col min="8405" max="8405" width="2.140625" customWidth="1"/>
    <col min="8406" max="8406" width="0" hidden="1" customWidth="1"/>
    <col min="8407" max="8407" width="15" customWidth="1"/>
    <col min="8408" max="8408" width="0" hidden="1" customWidth="1"/>
    <col min="8651" max="8654" width="0" hidden="1" customWidth="1"/>
    <col min="8655" max="8655" width="70.7109375" customWidth="1"/>
    <col min="8656" max="8656" width="16.42578125" customWidth="1"/>
    <col min="8657" max="8658" width="14.85546875" customWidth="1"/>
    <col min="8659" max="8659" width="11.7109375" customWidth="1"/>
    <col min="8660" max="8660" width="13.7109375" customWidth="1"/>
    <col min="8661" max="8661" width="2.140625" customWidth="1"/>
    <col min="8662" max="8662" width="0" hidden="1" customWidth="1"/>
    <col min="8663" max="8663" width="15" customWidth="1"/>
    <col min="8664" max="8664" width="0" hidden="1" customWidth="1"/>
    <col min="8907" max="8910" width="0" hidden="1" customWidth="1"/>
    <col min="8911" max="8911" width="70.7109375" customWidth="1"/>
    <col min="8912" max="8912" width="16.42578125" customWidth="1"/>
    <col min="8913" max="8914" width="14.85546875" customWidth="1"/>
    <col min="8915" max="8915" width="11.7109375" customWidth="1"/>
    <col min="8916" max="8916" width="13.7109375" customWidth="1"/>
    <col min="8917" max="8917" width="2.140625" customWidth="1"/>
    <col min="8918" max="8918" width="0" hidden="1" customWidth="1"/>
    <col min="8919" max="8919" width="15" customWidth="1"/>
    <col min="8920" max="8920" width="0" hidden="1" customWidth="1"/>
    <col min="9163" max="9166" width="0" hidden="1" customWidth="1"/>
    <col min="9167" max="9167" width="70.7109375" customWidth="1"/>
    <col min="9168" max="9168" width="16.42578125" customWidth="1"/>
    <col min="9169" max="9170" width="14.85546875" customWidth="1"/>
    <col min="9171" max="9171" width="11.7109375" customWidth="1"/>
    <col min="9172" max="9172" width="13.7109375" customWidth="1"/>
    <col min="9173" max="9173" width="2.140625" customWidth="1"/>
    <col min="9174" max="9174" width="0" hidden="1" customWidth="1"/>
    <col min="9175" max="9175" width="15" customWidth="1"/>
    <col min="9176" max="9176" width="0" hidden="1" customWidth="1"/>
    <col min="9419" max="9422" width="0" hidden="1" customWidth="1"/>
    <col min="9423" max="9423" width="70.7109375" customWidth="1"/>
    <col min="9424" max="9424" width="16.42578125" customWidth="1"/>
    <col min="9425" max="9426" width="14.85546875" customWidth="1"/>
    <col min="9427" max="9427" width="11.7109375" customWidth="1"/>
    <col min="9428" max="9428" width="13.7109375" customWidth="1"/>
    <col min="9429" max="9429" width="2.140625" customWidth="1"/>
    <col min="9430" max="9430" width="0" hidden="1" customWidth="1"/>
    <col min="9431" max="9431" width="15" customWidth="1"/>
    <col min="9432" max="9432" width="0" hidden="1" customWidth="1"/>
    <col min="9675" max="9678" width="0" hidden="1" customWidth="1"/>
    <col min="9679" max="9679" width="70.7109375" customWidth="1"/>
    <col min="9680" max="9680" width="16.42578125" customWidth="1"/>
    <col min="9681" max="9682" width="14.85546875" customWidth="1"/>
    <col min="9683" max="9683" width="11.7109375" customWidth="1"/>
    <col min="9684" max="9684" width="13.7109375" customWidth="1"/>
    <col min="9685" max="9685" width="2.140625" customWidth="1"/>
    <col min="9686" max="9686" width="0" hidden="1" customWidth="1"/>
    <col min="9687" max="9687" width="15" customWidth="1"/>
    <col min="9688" max="9688" width="0" hidden="1" customWidth="1"/>
    <col min="9931" max="9934" width="0" hidden="1" customWidth="1"/>
    <col min="9935" max="9935" width="70.7109375" customWidth="1"/>
    <col min="9936" max="9936" width="16.42578125" customWidth="1"/>
    <col min="9937" max="9938" width="14.85546875" customWidth="1"/>
    <col min="9939" max="9939" width="11.7109375" customWidth="1"/>
    <col min="9940" max="9940" width="13.7109375" customWidth="1"/>
    <col min="9941" max="9941" width="2.140625" customWidth="1"/>
    <col min="9942" max="9942" width="0" hidden="1" customWidth="1"/>
    <col min="9943" max="9943" width="15" customWidth="1"/>
    <col min="9944" max="9944" width="0" hidden="1" customWidth="1"/>
    <col min="10187" max="10190" width="0" hidden="1" customWidth="1"/>
    <col min="10191" max="10191" width="70.7109375" customWidth="1"/>
    <col min="10192" max="10192" width="16.42578125" customWidth="1"/>
    <col min="10193" max="10194" width="14.85546875" customWidth="1"/>
    <col min="10195" max="10195" width="11.7109375" customWidth="1"/>
    <col min="10196" max="10196" width="13.7109375" customWidth="1"/>
    <col min="10197" max="10197" width="2.140625" customWidth="1"/>
    <col min="10198" max="10198" width="0" hidden="1" customWidth="1"/>
    <col min="10199" max="10199" width="15" customWidth="1"/>
    <col min="10200" max="10200" width="0" hidden="1" customWidth="1"/>
    <col min="10443" max="10446" width="0" hidden="1" customWidth="1"/>
    <col min="10447" max="10447" width="70.7109375" customWidth="1"/>
    <col min="10448" max="10448" width="16.42578125" customWidth="1"/>
    <col min="10449" max="10450" width="14.85546875" customWidth="1"/>
    <col min="10451" max="10451" width="11.7109375" customWidth="1"/>
    <col min="10452" max="10452" width="13.7109375" customWidth="1"/>
    <col min="10453" max="10453" width="2.140625" customWidth="1"/>
    <col min="10454" max="10454" width="0" hidden="1" customWidth="1"/>
    <col min="10455" max="10455" width="15" customWidth="1"/>
    <col min="10456" max="10456" width="0" hidden="1" customWidth="1"/>
    <col min="10699" max="10702" width="0" hidden="1" customWidth="1"/>
    <col min="10703" max="10703" width="70.7109375" customWidth="1"/>
    <col min="10704" max="10704" width="16.42578125" customWidth="1"/>
    <col min="10705" max="10706" width="14.85546875" customWidth="1"/>
    <col min="10707" max="10707" width="11.7109375" customWidth="1"/>
    <col min="10708" max="10708" width="13.7109375" customWidth="1"/>
    <col min="10709" max="10709" width="2.140625" customWidth="1"/>
    <col min="10710" max="10710" width="0" hidden="1" customWidth="1"/>
    <col min="10711" max="10711" width="15" customWidth="1"/>
    <col min="10712" max="10712" width="0" hidden="1" customWidth="1"/>
    <col min="10955" max="10958" width="0" hidden="1" customWidth="1"/>
    <col min="10959" max="10959" width="70.7109375" customWidth="1"/>
    <col min="10960" max="10960" width="16.42578125" customWidth="1"/>
    <col min="10961" max="10962" width="14.85546875" customWidth="1"/>
    <col min="10963" max="10963" width="11.7109375" customWidth="1"/>
    <col min="10964" max="10964" width="13.7109375" customWidth="1"/>
    <col min="10965" max="10965" width="2.140625" customWidth="1"/>
    <col min="10966" max="10966" width="0" hidden="1" customWidth="1"/>
    <col min="10967" max="10967" width="15" customWidth="1"/>
    <col min="10968" max="10968" width="0" hidden="1" customWidth="1"/>
    <col min="11211" max="11214" width="0" hidden="1" customWidth="1"/>
    <col min="11215" max="11215" width="70.7109375" customWidth="1"/>
    <col min="11216" max="11216" width="16.42578125" customWidth="1"/>
    <col min="11217" max="11218" width="14.85546875" customWidth="1"/>
    <col min="11219" max="11219" width="11.7109375" customWidth="1"/>
    <col min="11220" max="11220" width="13.7109375" customWidth="1"/>
    <col min="11221" max="11221" width="2.140625" customWidth="1"/>
    <col min="11222" max="11222" width="0" hidden="1" customWidth="1"/>
    <col min="11223" max="11223" width="15" customWidth="1"/>
    <col min="11224" max="11224" width="0" hidden="1" customWidth="1"/>
    <col min="11467" max="11470" width="0" hidden="1" customWidth="1"/>
    <col min="11471" max="11471" width="70.7109375" customWidth="1"/>
    <col min="11472" max="11472" width="16.42578125" customWidth="1"/>
    <col min="11473" max="11474" width="14.85546875" customWidth="1"/>
    <col min="11475" max="11475" width="11.7109375" customWidth="1"/>
    <col min="11476" max="11476" width="13.7109375" customWidth="1"/>
    <col min="11477" max="11477" width="2.140625" customWidth="1"/>
    <col min="11478" max="11478" width="0" hidden="1" customWidth="1"/>
    <col min="11479" max="11479" width="15" customWidth="1"/>
    <col min="11480" max="11480" width="0" hidden="1" customWidth="1"/>
    <col min="11723" max="11726" width="0" hidden="1" customWidth="1"/>
    <col min="11727" max="11727" width="70.7109375" customWidth="1"/>
    <col min="11728" max="11728" width="16.42578125" customWidth="1"/>
    <col min="11729" max="11730" width="14.85546875" customWidth="1"/>
    <col min="11731" max="11731" width="11.7109375" customWidth="1"/>
    <col min="11732" max="11732" width="13.7109375" customWidth="1"/>
    <col min="11733" max="11733" width="2.140625" customWidth="1"/>
    <col min="11734" max="11734" width="0" hidden="1" customWidth="1"/>
    <col min="11735" max="11735" width="15" customWidth="1"/>
    <col min="11736" max="11736" width="0" hidden="1" customWidth="1"/>
    <col min="11979" max="11982" width="0" hidden="1" customWidth="1"/>
    <col min="11983" max="11983" width="70.7109375" customWidth="1"/>
    <col min="11984" max="11984" width="16.42578125" customWidth="1"/>
    <col min="11985" max="11986" width="14.85546875" customWidth="1"/>
    <col min="11987" max="11987" width="11.7109375" customWidth="1"/>
    <col min="11988" max="11988" width="13.7109375" customWidth="1"/>
    <col min="11989" max="11989" width="2.140625" customWidth="1"/>
    <col min="11990" max="11990" width="0" hidden="1" customWidth="1"/>
    <col min="11991" max="11991" width="15" customWidth="1"/>
    <col min="11992" max="11992" width="0" hidden="1" customWidth="1"/>
    <col min="12235" max="12238" width="0" hidden="1" customWidth="1"/>
    <col min="12239" max="12239" width="70.7109375" customWidth="1"/>
    <col min="12240" max="12240" width="16.42578125" customWidth="1"/>
    <col min="12241" max="12242" width="14.85546875" customWidth="1"/>
    <col min="12243" max="12243" width="11.7109375" customWidth="1"/>
    <col min="12244" max="12244" width="13.7109375" customWidth="1"/>
    <col min="12245" max="12245" width="2.140625" customWidth="1"/>
    <col min="12246" max="12246" width="0" hidden="1" customWidth="1"/>
    <col min="12247" max="12247" width="15" customWidth="1"/>
    <col min="12248" max="12248" width="0" hidden="1" customWidth="1"/>
    <col min="12491" max="12494" width="0" hidden="1" customWidth="1"/>
    <col min="12495" max="12495" width="70.7109375" customWidth="1"/>
    <col min="12496" max="12496" width="16.42578125" customWidth="1"/>
    <col min="12497" max="12498" width="14.85546875" customWidth="1"/>
    <col min="12499" max="12499" width="11.7109375" customWidth="1"/>
    <col min="12500" max="12500" width="13.7109375" customWidth="1"/>
    <col min="12501" max="12501" width="2.140625" customWidth="1"/>
    <col min="12502" max="12502" width="0" hidden="1" customWidth="1"/>
    <col min="12503" max="12503" width="15" customWidth="1"/>
    <col min="12504" max="12504" width="0" hidden="1" customWidth="1"/>
    <col min="12747" max="12750" width="0" hidden="1" customWidth="1"/>
    <col min="12751" max="12751" width="70.7109375" customWidth="1"/>
    <col min="12752" max="12752" width="16.42578125" customWidth="1"/>
    <col min="12753" max="12754" width="14.85546875" customWidth="1"/>
    <col min="12755" max="12755" width="11.7109375" customWidth="1"/>
    <col min="12756" max="12756" width="13.7109375" customWidth="1"/>
    <col min="12757" max="12757" width="2.140625" customWidth="1"/>
    <col min="12758" max="12758" width="0" hidden="1" customWidth="1"/>
    <col min="12759" max="12759" width="15" customWidth="1"/>
    <col min="12760" max="12760" width="0" hidden="1" customWidth="1"/>
    <col min="13003" max="13006" width="0" hidden="1" customWidth="1"/>
    <col min="13007" max="13007" width="70.7109375" customWidth="1"/>
    <col min="13008" max="13008" width="16.42578125" customWidth="1"/>
    <col min="13009" max="13010" width="14.85546875" customWidth="1"/>
    <col min="13011" max="13011" width="11.7109375" customWidth="1"/>
    <col min="13012" max="13012" width="13.7109375" customWidth="1"/>
    <col min="13013" max="13013" width="2.140625" customWidth="1"/>
    <col min="13014" max="13014" width="0" hidden="1" customWidth="1"/>
    <col min="13015" max="13015" width="15" customWidth="1"/>
    <col min="13016" max="13016" width="0" hidden="1" customWidth="1"/>
    <col min="13259" max="13262" width="0" hidden="1" customWidth="1"/>
    <col min="13263" max="13263" width="70.7109375" customWidth="1"/>
    <col min="13264" max="13264" width="16.42578125" customWidth="1"/>
    <col min="13265" max="13266" width="14.85546875" customWidth="1"/>
    <col min="13267" max="13267" width="11.7109375" customWidth="1"/>
    <col min="13268" max="13268" width="13.7109375" customWidth="1"/>
    <col min="13269" max="13269" width="2.140625" customWidth="1"/>
    <col min="13270" max="13270" width="0" hidden="1" customWidth="1"/>
    <col min="13271" max="13271" width="15" customWidth="1"/>
    <col min="13272" max="13272" width="0" hidden="1" customWidth="1"/>
    <col min="13515" max="13518" width="0" hidden="1" customWidth="1"/>
    <col min="13519" max="13519" width="70.7109375" customWidth="1"/>
    <col min="13520" max="13520" width="16.42578125" customWidth="1"/>
    <col min="13521" max="13522" width="14.85546875" customWidth="1"/>
    <col min="13523" max="13523" width="11.7109375" customWidth="1"/>
    <col min="13524" max="13524" width="13.7109375" customWidth="1"/>
    <col min="13525" max="13525" width="2.140625" customWidth="1"/>
    <col min="13526" max="13526" width="0" hidden="1" customWidth="1"/>
    <col min="13527" max="13527" width="15" customWidth="1"/>
    <col min="13528" max="13528" width="0" hidden="1" customWidth="1"/>
    <col min="13771" max="13774" width="0" hidden="1" customWidth="1"/>
    <col min="13775" max="13775" width="70.7109375" customWidth="1"/>
    <col min="13776" max="13776" width="16.42578125" customWidth="1"/>
    <col min="13777" max="13778" width="14.85546875" customWidth="1"/>
    <col min="13779" max="13779" width="11.7109375" customWidth="1"/>
    <col min="13780" max="13780" width="13.7109375" customWidth="1"/>
    <col min="13781" max="13781" width="2.140625" customWidth="1"/>
    <col min="13782" max="13782" width="0" hidden="1" customWidth="1"/>
    <col min="13783" max="13783" width="15" customWidth="1"/>
    <col min="13784" max="13784" width="0" hidden="1" customWidth="1"/>
    <col min="14027" max="14030" width="0" hidden="1" customWidth="1"/>
    <col min="14031" max="14031" width="70.7109375" customWidth="1"/>
    <col min="14032" max="14032" width="16.42578125" customWidth="1"/>
    <col min="14033" max="14034" width="14.85546875" customWidth="1"/>
    <col min="14035" max="14035" width="11.7109375" customWidth="1"/>
    <col min="14036" max="14036" width="13.7109375" customWidth="1"/>
    <col min="14037" max="14037" width="2.140625" customWidth="1"/>
    <col min="14038" max="14038" width="0" hidden="1" customWidth="1"/>
    <col min="14039" max="14039" width="15" customWidth="1"/>
    <col min="14040" max="14040" width="0" hidden="1" customWidth="1"/>
    <col min="14283" max="14286" width="0" hidden="1" customWidth="1"/>
    <col min="14287" max="14287" width="70.7109375" customWidth="1"/>
    <col min="14288" max="14288" width="16.42578125" customWidth="1"/>
    <col min="14289" max="14290" width="14.85546875" customWidth="1"/>
    <col min="14291" max="14291" width="11.7109375" customWidth="1"/>
    <col min="14292" max="14292" width="13.7109375" customWidth="1"/>
    <col min="14293" max="14293" width="2.140625" customWidth="1"/>
    <col min="14294" max="14294" width="0" hidden="1" customWidth="1"/>
    <col min="14295" max="14295" width="15" customWidth="1"/>
    <col min="14296" max="14296" width="0" hidden="1" customWidth="1"/>
    <col min="14539" max="14542" width="0" hidden="1" customWidth="1"/>
    <col min="14543" max="14543" width="70.7109375" customWidth="1"/>
    <col min="14544" max="14544" width="16.42578125" customWidth="1"/>
    <col min="14545" max="14546" width="14.85546875" customWidth="1"/>
    <col min="14547" max="14547" width="11.7109375" customWidth="1"/>
    <col min="14548" max="14548" width="13.7109375" customWidth="1"/>
    <col min="14549" max="14549" width="2.140625" customWidth="1"/>
    <col min="14550" max="14550" width="0" hidden="1" customWidth="1"/>
    <col min="14551" max="14551" width="15" customWidth="1"/>
    <col min="14552" max="14552" width="0" hidden="1" customWidth="1"/>
    <col min="14795" max="14798" width="0" hidden="1" customWidth="1"/>
    <col min="14799" max="14799" width="70.7109375" customWidth="1"/>
    <col min="14800" max="14800" width="16.42578125" customWidth="1"/>
    <col min="14801" max="14802" width="14.85546875" customWidth="1"/>
    <col min="14803" max="14803" width="11.7109375" customWidth="1"/>
    <col min="14804" max="14804" width="13.7109375" customWidth="1"/>
    <col min="14805" max="14805" width="2.140625" customWidth="1"/>
    <col min="14806" max="14806" width="0" hidden="1" customWidth="1"/>
    <col min="14807" max="14807" width="15" customWidth="1"/>
    <col min="14808" max="14808" width="0" hidden="1" customWidth="1"/>
    <col min="15051" max="15054" width="0" hidden="1" customWidth="1"/>
    <col min="15055" max="15055" width="70.7109375" customWidth="1"/>
    <col min="15056" max="15056" width="16.42578125" customWidth="1"/>
    <col min="15057" max="15058" width="14.85546875" customWidth="1"/>
    <col min="15059" max="15059" width="11.7109375" customWidth="1"/>
    <col min="15060" max="15060" width="13.7109375" customWidth="1"/>
    <col min="15061" max="15061" width="2.140625" customWidth="1"/>
    <col min="15062" max="15062" width="0" hidden="1" customWidth="1"/>
    <col min="15063" max="15063" width="15" customWidth="1"/>
    <col min="15064" max="15064" width="0" hidden="1" customWidth="1"/>
    <col min="15307" max="15310" width="0" hidden="1" customWidth="1"/>
    <col min="15311" max="15311" width="70.7109375" customWidth="1"/>
    <col min="15312" max="15312" width="16.42578125" customWidth="1"/>
    <col min="15313" max="15314" width="14.85546875" customWidth="1"/>
    <col min="15315" max="15315" width="11.7109375" customWidth="1"/>
    <col min="15316" max="15316" width="13.7109375" customWidth="1"/>
    <col min="15317" max="15317" width="2.140625" customWidth="1"/>
    <col min="15318" max="15318" width="0" hidden="1" customWidth="1"/>
    <col min="15319" max="15319" width="15" customWidth="1"/>
    <col min="15320" max="15320" width="0" hidden="1" customWidth="1"/>
    <col min="15563" max="15566" width="0" hidden="1" customWidth="1"/>
    <col min="15567" max="15567" width="70.7109375" customWidth="1"/>
    <col min="15568" max="15568" width="16.42578125" customWidth="1"/>
    <col min="15569" max="15570" width="14.85546875" customWidth="1"/>
    <col min="15571" max="15571" width="11.7109375" customWidth="1"/>
    <col min="15572" max="15572" width="13.7109375" customWidth="1"/>
    <col min="15573" max="15573" width="2.140625" customWidth="1"/>
    <col min="15574" max="15574" width="0" hidden="1" customWidth="1"/>
    <col min="15575" max="15575" width="15" customWidth="1"/>
    <col min="15576" max="15576" width="0" hidden="1" customWidth="1"/>
    <col min="15819" max="15822" width="0" hidden="1" customWidth="1"/>
    <col min="15823" max="15823" width="70.7109375" customWidth="1"/>
    <col min="15824" max="15824" width="16.42578125" customWidth="1"/>
    <col min="15825" max="15826" width="14.85546875" customWidth="1"/>
    <col min="15827" max="15827" width="11.7109375" customWidth="1"/>
    <col min="15828" max="15828" width="13.7109375" customWidth="1"/>
    <col min="15829" max="15829" width="2.140625" customWidth="1"/>
    <col min="15830" max="15830" width="0" hidden="1" customWidth="1"/>
    <col min="15831" max="15831" width="15" customWidth="1"/>
    <col min="15832" max="15832" width="0" hidden="1" customWidth="1"/>
    <col min="16075" max="16078" width="0" hidden="1" customWidth="1"/>
    <col min="16079" max="16079" width="70.7109375" customWidth="1"/>
    <col min="16080" max="16080" width="16.42578125" customWidth="1"/>
    <col min="16081" max="16082" width="14.85546875" customWidth="1"/>
    <col min="16083" max="16083" width="11.7109375" customWidth="1"/>
    <col min="16084" max="16084" width="13.7109375" customWidth="1"/>
    <col min="16085" max="16085" width="2.140625" customWidth="1"/>
    <col min="16086" max="16086" width="0" hidden="1" customWidth="1"/>
    <col min="16087" max="16087" width="15" customWidth="1"/>
    <col min="16088" max="16088" width="0" hidden="1" customWidth="1"/>
  </cols>
  <sheetData>
    <row r="1" spans="1:7" hidden="1" x14ac:dyDescent="0.2"/>
    <row r="2" spans="1:7" ht="15.75" x14ac:dyDescent="0.25">
      <c r="E2" s="30" t="s">
        <v>193</v>
      </c>
    </row>
    <row r="3" spans="1:7" x14ac:dyDescent="0.2">
      <c r="E3" s="266" t="s">
        <v>195</v>
      </c>
    </row>
    <row r="4" spans="1:7" ht="15.75" thickBot="1" x14ac:dyDescent="0.3">
      <c r="A4"/>
      <c r="B4"/>
      <c r="C4"/>
      <c r="D4"/>
      <c r="G4" s="128" t="s">
        <v>192</v>
      </c>
    </row>
    <row r="5" spans="1:7" ht="13.5" customHeight="1" thickTop="1" x14ac:dyDescent="0.2">
      <c r="A5" s="349" t="s">
        <v>86</v>
      </c>
      <c r="B5" s="350"/>
      <c r="C5" s="350"/>
      <c r="D5" s="351"/>
      <c r="E5" s="352" t="s">
        <v>0</v>
      </c>
      <c r="F5" s="340" t="s">
        <v>150</v>
      </c>
      <c r="G5" s="357" t="s">
        <v>191</v>
      </c>
    </row>
    <row r="6" spans="1:7" x14ac:dyDescent="0.2">
      <c r="A6" s="42"/>
      <c r="B6" s="43"/>
      <c r="C6" s="43"/>
      <c r="D6" s="44"/>
      <c r="E6" s="353"/>
      <c r="F6" s="341"/>
      <c r="G6" s="358"/>
    </row>
    <row r="7" spans="1:7" ht="8.25" customHeight="1" x14ac:dyDescent="0.2">
      <c r="A7" s="45" t="s">
        <v>87</v>
      </c>
      <c r="B7" s="46" t="s">
        <v>88</v>
      </c>
      <c r="C7" s="47" t="s">
        <v>89</v>
      </c>
      <c r="D7" s="48" t="s">
        <v>90</v>
      </c>
      <c r="E7" s="354"/>
      <c r="F7" s="341"/>
      <c r="G7" s="358"/>
    </row>
    <row r="8" spans="1:7" ht="59.25" customHeight="1" x14ac:dyDescent="0.2">
      <c r="A8" s="163"/>
      <c r="B8" s="164"/>
      <c r="C8" s="165"/>
      <c r="D8" s="166"/>
      <c r="E8" s="198"/>
      <c r="F8" s="199" t="s">
        <v>152</v>
      </c>
      <c r="G8" s="359"/>
    </row>
    <row r="9" spans="1:7" ht="11.25" customHeight="1" thickBot="1" x14ac:dyDescent="0.25">
      <c r="A9" s="163"/>
      <c r="B9" s="164"/>
      <c r="C9" s="165"/>
      <c r="D9" s="166"/>
      <c r="E9" s="167"/>
      <c r="F9" s="171" t="s">
        <v>1</v>
      </c>
      <c r="G9" s="172"/>
    </row>
    <row r="10" spans="1:7" s="41" customFormat="1" ht="14.25" x14ac:dyDescent="0.2">
      <c r="A10" s="49">
        <v>4357</v>
      </c>
      <c r="B10" s="50">
        <v>4316</v>
      </c>
      <c r="C10" s="344">
        <v>5331</v>
      </c>
      <c r="D10" s="51" t="s">
        <v>91</v>
      </c>
      <c r="E10" s="186" t="s">
        <v>162</v>
      </c>
      <c r="F10" s="169">
        <v>22691</v>
      </c>
      <c r="G10" s="170">
        <v>84.4</v>
      </c>
    </row>
    <row r="11" spans="1:7" s="41" customFormat="1" ht="14.25" x14ac:dyDescent="0.2">
      <c r="A11" s="52">
        <v>4357</v>
      </c>
      <c r="B11" s="53">
        <v>4316</v>
      </c>
      <c r="C11" s="345"/>
      <c r="D11" s="54" t="s">
        <v>92</v>
      </c>
      <c r="E11" s="193" t="s">
        <v>163</v>
      </c>
      <c r="F11" s="169">
        <v>0</v>
      </c>
      <c r="G11" s="170">
        <v>0</v>
      </c>
    </row>
    <row r="12" spans="1:7" s="58" customFormat="1" x14ac:dyDescent="0.2">
      <c r="A12" s="55">
        <v>4357</v>
      </c>
      <c r="B12" s="56">
        <v>4313</v>
      </c>
      <c r="C12" s="345"/>
      <c r="D12" s="57" t="s">
        <v>93</v>
      </c>
      <c r="E12" s="114" t="s">
        <v>94</v>
      </c>
      <c r="F12" s="169">
        <v>15867</v>
      </c>
      <c r="G12" s="170">
        <v>63.8</v>
      </c>
    </row>
    <row r="13" spans="1:7" s="58" customFormat="1" x14ac:dyDescent="0.2">
      <c r="A13" s="59">
        <v>4351</v>
      </c>
      <c r="B13" s="60">
        <v>4314</v>
      </c>
      <c r="C13" s="345"/>
      <c r="D13" s="61" t="s">
        <v>95</v>
      </c>
      <c r="E13" s="114" t="s">
        <v>96</v>
      </c>
      <c r="F13" s="169">
        <v>2590</v>
      </c>
      <c r="G13" s="170">
        <v>10</v>
      </c>
    </row>
    <row r="14" spans="1:7" s="58" customFormat="1" ht="14.25" x14ac:dyDescent="0.2">
      <c r="A14" s="62">
        <v>4357</v>
      </c>
      <c r="B14" s="63">
        <v>4316</v>
      </c>
      <c r="C14" s="345"/>
      <c r="D14" s="61" t="s">
        <v>97</v>
      </c>
      <c r="E14" s="114" t="s">
        <v>164</v>
      </c>
      <c r="F14" s="169">
        <v>23730</v>
      </c>
      <c r="G14" s="170">
        <v>87.15</v>
      </c>
    </row>
    <row r="15" spans="1:7" s="58" customFormat="1" x14ac:dyDescent="0.2">
      <c r="A15" s="62">
        <v>4357</v>
      </c>
      <c r="B15" s="60">
        <v>4316</v>
      </c>
      <c r="C15" s="345"/>
      <c r="D15" s="61" t="s">
        <v>98</v>
      </c>
      <c r="E15" s="114" t="s">
        <v>99</v>
      </c>
      <c r="F15" s="169">
        <v>6338</v>
      </c>
      <c r="G15" s="170">
        <v>25</v>
      </c>
    </row>
    <row r="16" spans="1:7" s="58" customFormat="1" ht="14.25" x14ac:dyDescent="0.2">
      <c r="A16" s="62">
        <v>4357</v>
      </c>
      <c r="B16" s="60">
        <v>4316</v>
      </c>
      <c r="C16" s="345"/>
      <c r="D16" s="61" t="s">
        <v>100</v>
      </c>
      <c r="E16" s="114" t="s">
        <v>166</v>
      </c>
      <c r="F16" s="169">
        <v>13879</v>
      </c>
      <c r="G16" s="170">
        <v>57</v>
      </c>
    </row>
    <row r="17" spans="1:7" s="58" customFormat="1" x14ac:dyDescent="0.2">
      <c r="A17" s="62">
        <v>4357</v>
      </c>
      <c r="B17" s="60">
        <v>4316</v>
      </c>
      <c r="C17" s="345"/>
      <c r="D17" s="61" t="s">
        <v>101</v>
      </c>
      <c r="E17" s="114" t="s">
        <v>102</v>
      </c>
      <c r="F17" s="169">
        <v>64809</v>
      </c>
      <c r="G17" s="170">
        <v>245</v>
      </c>
    </row>
    <row r="18" spans="1:7" s="58" customFormat="1" x14ac:dyDescent="0.2">
      <c r="A18" s="62">
        <v>4351</v>
      </c>
      <c r="B18" s="60">
        <v>4314</v>
      </c>
      <c r="C18" s="345"/>
      <c r="D18" s="61" t="s">
        <v>103</v>
      </c>
      <c r="E18" s="114" t="s">
        <v>104</v>
      </c>
      <c r="F18" s="169">
        <v>28445</v>
      </c>
      <c r="G18" s="170">
        <v>115</v>
      </c>
    </row>
    <row r="19" spans="1:7" s="64" customFormat="1" x14ac:dyDescent="0.2">
      <c r="A19" s="62">
        <v>4357</v>
      </c>
      <c r="B19" s="60">
        <v>4311</v>
      </c>
      <c r="C19" s="345"/>
      <c r="D19" s="61" t="s">
        <v>105</v>
      </c>
      <c r="E19" s="114" t="s">
        <v>167</v>
      </c>
      <c r="F19" s="169">
        <v>55446</v>
      </c>
      <c r="G19" s="170">
        <v>208.6</v>
      </c>
    </row>
    <row r="20" spans="1:7" s="64" customFormat="1" x14ac:dyDescent="0.2">
      <c r="A20" s="59">
        <v>4356</v>
      </c>
      <c r="B20" s="60">
        <v>4313</v>
      </c>
      <c r="C20" s="345"/>
      <c r="D20" s="61" t="s">
        <v>106</v>
      </c>
      <c r="E20" s="114" t="s">
        <v>107</v>
      </c>
      <c r="F20" s="169">
        <f>14665-20</f>
        <v>14645</v>
      </c>
      <c r="G20" s="170">
        <v>52.5</v>
      </c>
    </row>
    <row r="21" spans="1:7" s="64" customFormat="1" x14ac:dyDescent="0.2">
      <c r="A21" s="62">
        <v>4357</v>
      </c>
      <c r="B21" s="60">
        <v>4311</v>
      </c>
      <c r="C21" s="345"/>
      <c r="D21" s="61" t="s">
        <v>108</v>
      </c>
      <c r="E21" s="114" t="s">
        <v>109</v>
      </c>
      <c r="F21" s="169">
        <v>34976</v>
      </c>
      <c r="G21" s="170">
        <v>124</v>
      </c>
    </row>
    <row r="22" spans="1:7" s="64" customFormat="1" x14ac:dyDescent="0.2">
      <c r="A22" s="59">
        <v>4372</v>
      </c>
      <c r="B22" s="60">
        <v>4323</v>
      </c>
      <c r="C22" s="345"/>
      <c r="D22" s="61" t="s">
        <v>110</v>
      </c>
      <c r="E22" s="114" t="s">
        <v>111</v>
      </c>
      <c r="F22" s="169">
        <v>10848</v>
      </c>
      <c r="G22" s="170">
        <v>32</v>
      </c>
    </row>
    <row r="23" spans="1:7" s="64" customFormat="1" ht="14.25" x14ac:dyDescent="0.2">
      <c r="A23" s="59">
        <v>4357</v>
      </c>
      <c r="B23" s="60">
        <v>4316</v>
      </c>
      <c r="C23" s="345"/>
      <c r="D23" s="61" t="s">
        <v>112</v>
      </c>
      <c r="E23" s="114" t="s">
        <v>168</v>
      </c>
      <c r="F23" s="169">
        <v>38600</v>
      </c>
      <c r="G23" s="170">
        <v>153.75</v>
      </c>
    </row>
    <row r="24" spans="1:7" s="64" customFormat="1" ht="14.25" x14ac:dyDescent="0.2">
      <c r="A24" s="59">
        <v>4357</v>
      </c>
      <c r="B24" s="65">
        <v>4316</v>
      </c>
      <c r="C24" s="345"/>
      <c r="D24" s="61" t="s">
        <v>113</v>
      </c>
      <c r="E24" s="114" t="s">
        <v>169</v>
      </c>
      <c r="F24" s="169">
        <v>11320</v>
      </c>
      <c r="G24" s="170">
        <v>47</v>
      </c>
    </row>
    <row r="25" spans="1:7" s="64" customFormat="1" ht="14.25" x14ac:dyDescent="0.2">
      <c r="A25" s="59">
        <v>4357</v>
      </c>
      <c r="B25" s="65">
        <v>4316</v>
      </c>
      <c r="C25" s="345"/>
      <c r="D25" s="61" t="s">
        <v>114</v>
      </c>
      <c r="E25" s="114" t="s">
        <v>170</v>
      </c>
      <c r="F25" s="169">
        <v>21300</v>
      </c>
      <c r="G25" s="170">
        <v>76</v>
      </c>
    </row>
    <row r="26" spans="1:7" s="64" customFormat="1" ht="14.25" x14ac:dyDescent="0.2">
      <c r="A26" s="66">
        <v>4354</v>
      </c>
      <c r="B26" s="65">
        <v>4317</v>
      </c>
      <c r="C26" s="345"/>
      <c r="D26" s="61" t="s">
        <v>115</v>
      </c>
      <c r="E26" s="114" t="s">
        <v>171</v>
      </c>
      <c r="F26" s="169">
        <v>2410</v>
      </c>
      <c r="G26" s="170">
        <v>10</v>
      </c>
    </row>
    <row r="27" spans="1:7" s="64" customFormat="1" x14ac:dyDescent="0.2">
      <c r="A27" s="66">
        <v>4357</v>
      </c>
      <c r="B27" s="67">
        <v>4313</v>
      </c>
      <c r="C27" s="345"/>
      <c r="D27" s="61" t="s">
        <v>116</v>
      </c>
      <c r="E27" s="114" t="s">
        <v>117</v>
      </c>
      <c r="F27" s="169">
        <v>12140</v>
      </c>
      <c r="G27" s="170">
        <v>49.7</v>
      </c>
    </row>
    <row r="28" spans="1:7" s="64" customFormat="1" ht="14.25" x14ac:dyDescent="0.2">
      <c r="A28" s="66">
        <v>4357</v>
      </c>
      <c r="B28" s="67">
        <v>4316</v>
      </c>
      <c r="C28" s="345"/>
      <c r="D28" s="61" t="s">
        <v>118</v>
      </c>
      <c r="E28" s="114" t="s">
        <v>172</v>
      </c>
      <c r="F28" s="169">
        <v>30974</v>
      </c>
      <c r="G28" s="170">
        <v>111.88</v>
      </c>
    </row>
    <row r="29" spans="1:7" s="64" customFormat="1" ht="14.25" x14ac:dyDescent="0.2">
      <c r="A29" s="66">
        <v>4357</v>
      </c>
      <c r="B29" s="67">
        <v>4316</v>
      </c>
      <c r="C29" s="345"/>
      <c r="D29" s="61" t="s">
        <v>119</v>
      </c>
      <c r="E29" s="114" t="s">
        <v>173</v>
      </c>
      <c r="F29" s="169">
        <v>10782</v>
      </c>
      <c r="G29" s="170">
        <v>44.08</v>
      </c>
    </row>
    <row r="30" spans="1:7" s="64" customFormat="1" x14ac:dyDescent="0.2">
      <c r="A30" s="68">
        <v>4357</v>
      </c>
      <c r="B30" s="67">
        <v>4313</v>
      </c>
      <c r="C30" s="346"/>
      <c r="D30" s="61" t="s">
        <v>120</v>
      </c>
      <c r="E30" s="114" t="s">
        <v>121</v>
      </c>
      <c r="F30" s="169">
        <v>20038</v>
      </c>
      <c r="G30" s="170">
        <v>87.9</v>
      </c>
    </row>
    <row r="31" spans="1:7" s="64" customFormat="1" x14ac:dyDescent="0.2">
      <c r="A31" s="66">
        <v>4357</v>
      </c>
      <c r="B31" s="67">
        <v>4316</v>
      </c>
      <c r="C31" s="347"/>
      <c r="D31" s="61" t="s">
        <v>122</v>
      </c>
      <c r="E31" s="114" t="s">
        <v>174</v>
      </c>
      <c r="F31" s="169">
        <v>51899</v>
      </c>
      <c r="G31" s="170">
        <v>198.75000000000003</v>
      </c>
    </row>
    <row r="32" spans="1:7" s="64" customFormat="1" x14ac:dyDescent="0.2">
      <c r="A32" s="66">
        <v>4357</v>
      </c>
      <c r="B32" s="67">
        <v>4316</v>
      </c>
      <c r="C32" s="347"/>
      <c r="D32" s="61" t="s">
        <v>123</v>
      </c>
      <c r="E32" s="114" t="s">
        <v>124</v>
      </c>
      <c r="F32" s="169">
        <v>35778</v>
      </c>
      <c r="G32" s="170">
        <v>136.5</v>
      </c>
    </row>
    <row r="33" spans="1:14" s="64" customFormat="1" x14ac:dyDescent="0.2">
      <c r="A33" s="66">
        <v>4357</v>
      </c>
      <c r="B33" s="67">
        <v>4316</v>
      </c>
      <c r="C33" s="347"/>
      <c r="D33" s="61" t="s">
        <v>125</v>
      </c>
      <c r="E33" s="114" t="s">
        <v>126</v>
      </c>
      <c r="F33" s="169">
        <v>21065</v>
      </c>
      <c r="G33" s="170">
        <v>71.75</v>
      </c>
    </row>
    <row r="34" spans="1:14" s="64" customFormat="1" x14ac:dyDescent="0.2">
      <c r="A34" s="66">
        <v>4357</v>
      </c>
      <c r="B34" s="67">
        <v>4316</v>
      </c>
      <c r="C34" s="347"/>
      <c r="D34" s="61" t="s">
        <v>127</v>
      </c>
      <c r="E34" s="114" t="s">
        <v>128</v>
      </c>
      <c r="F34" s="169">
        <f>23775+1</f>
        <v>23776</v>
      </c>
      <c r="G34" s="170">
        <v>90</v>
      </c>
    </row>
    <row r="35" spans="1:14" s="64" customFormat="1" x14ac:dyDescent="0.2">
      <c r="A35" s="66">
        <v>4357</v>
      </c>
      <c r="B35" s="67">
        <v>4313</v>
      </c>
      <c r="C35" s="347"/>
      <c r="D35" s="61" t="s">
        <v>129</v>
      </c>
      <c r="E35" s="114" t="s">
        <v>130</v>
      </c>
      <c r="F35" s="169">
        <f>13990+1</f>
        <v>13991</v>
      </c>
      <c r="G35" s="170">
        <v>55.5</v>
      </c>
    </row>
    <row r="36" spans="1:14" s="64" customFormat="1" ht="14.25" x14ac:dyDescent="0.2">
      <c r="A36" s="66">
        <v>4357</v>
      </c>
      <c r="B36" s="67">
        <v>4311</v>
      </c>
      <c r="C36" s="347"/>
      <c r="D36" s="61" t="s">
        <v>131</v>
      </c>
      <c r="E36" s="114" t="s">
        <v>175</v>
      </c>
      <c r="F36" s="169">
        <v>31389</v>
      </c>
      <c r="G36" s="170">
        <v>120</v>
      </c>
    </row>
    <row r="37" spans="1:14" s="64" customFormat="1" ht="14.25" x14ac:dyDescent="0.2">
      <c r="A37" s="66">
        <v>4357</v>
      </c>
      <c r="B37" s="67">
        <v>4311</v>
      </c>
      <c r="C37" s="347"/>
      <c r="D37" s="61" t="s">
        <v>132</v>
      </c>
      <c r="E37" s="193" t="s">
        <v>176</v>
      </c>
      <c r="F37" s="169">
        <v>0</v>
      </c>
      <c r="G37" s="170">
        <v>0</v>
      </c>
    </row>
    <row r="38" spans="1:14" s="64" customFormat="1" ht="13.5" thickBot="1" x14ac:dyDescent="0.25">
      <c r="A38" s="69">
        <v>4357</v>
      </c>
      <c r="B38" s="70">
        <v>4311</v>
      </c>
      <c r="C38" s="348"/>
      <c r="D38" s="61" t="s">
        <v>133</v>
      </c>
      <c r="E38" s="115" t="s">
        <v>134</v>
      </c>
      <c r="F38" s="169">
        <v>26619</v>
      </c>
      <c r="G38" s="170">
        <v>112.75</v>
      </c>
    </row>
    <row r="39" spans="1:14" ht="15.75" thickBot="1" x14ac:dyDescent="0.3">
      <c r="A39" s="71"/>
      <c r="B39" s="72"/>
      <c r="C39" s="73"/>
      <c r="D39" s="74"/>
      <c r="E39" s="270" t="s">
        <v>199</v>
      </c>
      <c r="F39" s="173">
        <f>SUM(F10:F38)</f>
        <v>646345</v>
      </c>
      <c r="G39" s="174">
        <f t="shared" ref="G39" si="0">SUM(G10:G38)</f>
        <v>2470.0100000000002</v>
      </c>
    </row>
    <row r="40" spans="1:14" ht="13.5" thickTop="1" x14ac:dyDescent="0.2">
      <c r="E40" s="342"/>
      <c r="F40" s="343"/>
      <c r="G40" s="343"/>
    </row>
    <row r="41" spans="1:14" ht="26.25" hidden="1" customHeight="1" x14ac:dyDescent="0.2">
      <c r="E41" s="338"/>
      <c r="F41" s="338"/>
      <c r="G41" s="338"/>
      <c r="J41" s="41"/>
      <c r="K41" s="187"/>
      <c r="N41" s="127"/>
    </row>
    <row r="42" spans="1:14" s="64" customFormat="1" ht="17.25" customHeight="1" x14ac:dyDescent="0.2">
      <c r="A42" s="188"/>
      <c r="B42" s="188"/>
      <c r="C42" s="188"/>
      <c r="D42" s="188"/>
      <c r="E42" s="355" t="s">
        <v>161</v>
      </c>
      <c r="F42" s="356"/>
      <c r="G42" s="356"/>
      <c r="J42" s="58"/>
      <c r="K42" s="189"/>
      <c r="L42"/>
      <c r="M42"/>
      <c r="N42" s="127"/>
    </row>
    <row r="43" spans="1:14" s="64" customFormat="1" ht="21" customHeight="1" x14ac:dyDescent="0.2">
      <c r="A43" s="188"/>
      <c r="B43" s="188"/>
      <c r="C43" s="188"/>
      <c r="D43" s="188"/>
      <c r="E43" s="355"/>
      <c r="F43" s="356"/>
      <c r="G43" s="356"/>
      <c r="J43" s="58"/>
      <c r="K43" s="189"/>
      <c r="L43"/>
      <c r="M43"/>
      <c r="N43" s="127"/>
    </row>
    <row r="44" spans="1:14" s="64" customFormat="1" ht="4.5" customHeight="1" x14ac:dyDescent="0.2">
      <c r="A44" s="188"/>
      <c r="B44" s="188"/>
      <c r="C44" s="188"/>
      <c r="D44" s="188"/>
      <c r="E44" s="356"/>
      <c r="F44" s="356"/>
      <c r="G44" s="356"/>
      <c r="N44" s="261"/>
    </row>
    <row r="45" spans="1:14" s="64" customFormat="1" ht="15" customHeight="1" x14ac:dyDescent="0.2">
      <c r="A45" s="188"/>
      <c r="B45" s="188"/>
      <c r="C45" s="188"/>
      <c r="D45" s="188"/>
      <c r="E45" s="339" t="s">
        <v>177</v>
      </c>
      <c r="F45" s="338"/>
      <c r="G45" s="338"/>
    </row>
    <row r="46" spans="1:14" s="64" customFormat="1" ht="27" customHeight="1" x14ac:dyDescent="0.2">
      <c r="A46" s="188"/>
      <c r="B46" s="188"/>
      <c r="C46" s="188"/>
      <c r="D46" s="188"/>
      <c r="E46" s="338"/>
      <c r="F46" s="338"/>
      <c r="G46" s="338"/>
    </row>
    <row r="47" spans="1:14" ht="12" customHeight="1" x14ac:dyDescent="0.2">
      <c r="E47" s="337" t="s">
        <v>165</v>
      </c>
      <c r="F47" s="338"/>
      <c r="G47" s="338"/>
    </row>
    <row r="48" spans="1:14" x14ac:dyDescent="0.2">
      <c r="E48" s="338"/>
      <c r="F48" s="338"/>
      <c r="G48" s="338"/>
    </row>
    <row r="49" spans="5:7" x14ac:dyDescent="0.2">
      <c r="E49" s="338"/>
      <c r="F49" s="338"/>
      <c r="G49" s="338"/>
    </row>
    <row r="50" spans="5:7" x14ac:dyDescent="0.2">
      <c r="E50" s="338"/>
      <c r="F50" s="338"/>
      <c r="G50" s="338"/>
    </row>
    <row r="51" spans="5:7" x14ac:dyDescent="0.2">
      <c r="E51" s="338"/>
      <c r="F51" s="338"/>
      <c r="G51" s="338"/>
    </row>
    <row r="52" spans="5:7" x14ac:dyDescent="0.2">
      <c r="E52" s="338"/>
      <c r="F52" s="338"/>
      <c r="G52" s="338"/>
    </row>
    <row r="53" spans="5:7" ht="52.5" customHeight="1" x14ac:dyDescent="0.2">
      <c r="E53" s="338"/>
      <c r="F53" s="338"/>
      <c r="G53" s="338"/>
    </row>
    <row r="54" spans="5:7" x14ac:dyDescent="0.2">
      <c r="E54" s="195"/>
      <c r="F54" s="195"/>
      <c r="G54" s="195"/>
    </row>
  </sheetData>
  <mergeCells count="10">
    <mergeCell ref="E47:G53"/>
    <mergeCell ref="E45:G46"/>
    <mergeCell ref="F5:F7"/>
    <mergeCell ref="E40:G41"/>
    <mergeCell ref="C10:C30"/>
    <mergeCell ref="C31:C38"/>
    <mergeCell ref="A5:D5"/>
    <mergeCell ref="E5:E7"/>
    <mergeCell ref="E42:G44"/>
    <mergeCell ref="G5:G8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95" firstPageNumber="151" orientation="portrait" useFirstPageNumber="1" r:id="rId1"/>
  <headerFooter>
    <oddFooter>&amp;L&amp;"Arial,Kurzíva"&amp;9Zastupitelstvo Olomouckého kraje 18-12-2015
5. - Rozpočet Olomouckého kraje 2016 - návrh rozpočtu
Příloha č. 7: Závazné ukazatele příspěvkových organizací &amp;R&amp;"Arial,Kurzíva"Strana &amp;P (celkem 154)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1:AI52"/>
  <sheetViews>
    <sheetView topLeftCell="E2" zoomScaleNormal="100" workbookViewId="0">
      <selection activeCell="V44" sqref="V44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61" style="1" customWidth="1"/>
    <col min="6" max="7" width="17.7109375" customWidth="1"/>
    <col min="8" max="8" width="11.5703125" hidden="1" customWidth="1"/>
    <col min="9" max="9" width="9.140625" hidden="1" customWidth="1"/>
    <col min="10" max="10" width="12" hidden="1" customWidth="1"/>
    <col min="11" max="11" width="11.5703125" hidden="1" customWidth="1"/>
    <col min="12" max="14" width="9.140625" hidden="1" customWidth="1"/>
    <col min="15" max="15" width="10.42578125" customWidth="1"/>
    <col min="16" max="16" width="10.28515625" hidden="1" customWidth="1"/>
    <col min="17" max="17" width="11.42578125" hidden="1" customWidth="1"/>
    <col min="18" max="18" width="10.140625" hidden="1" customWidth="1"/>
    <col min="19" max="19" width="9.140625" hidden="1" customWidth="1"/>
    <col min="20" max="20" width="11.85546875" hidden="1" customWidth="1"/>
    <col min="224" max="227" width="0" hidden="1" customWidth="1"/>
    <col min="228" max="228" width="70.7109375" customWidth="1"/>
    <col min="229" max="229" width="16.42578125" customWidth="1"/>
    <col min="230" max="231" width="14.85546875" customWidth="1"/>
    <col min="232" max="232" width="11.7109375" customWidth="1"/>
    <col min="233" max="233" width="13.7109375" customWidth="1"/>
    <col min="234" max="234" width="2.140625" customWidth="1"/>
    <col min="235" max="235" width="0" hidden="1" customWidth="1"/>
    <col min="236" max="236" width="15" customWidth="1"/>
    <col min="237" max="237" width="0" hidden="1" customWidth="1"/>
    <col min="480" max="483" width="0" hidden="1" customWidth="1"/>
    <col min="484" max="484" width="70.7109375" customWidth="1"/>
    <col min="485" max="485" width="16.42578125" customWidth="1"/>
    <col min="486" max="487" width="14.85546875" customWidth="1"/>
    <col min="488" max="488" width="11.7109375" customWidth="1"/>
    <col min="489" max="489" width="13.7109375" customWidth="1"/>
    <col min="490" max="490" width="2.140625" customWidth="1"/>
    <col min="491" max="491" width="0" hidden="1" customWidth="1"/>
    <col min="492" max="492" width="15" customWidth="1"/>
    <col min="493" max="493" width="0" hidden="1" customWidth="1"/>
    <col min="736" max="739" width="0" hidden="1" customWidth="1"/>
    <col min="740" max="740" width="70.7109375" customWidth="1"/>
    <col min="741" max="741" width="16.42578125" customWidth="1"/>
    <col min="742" max="743" width="14.85546875" customWidth="1"/>
    <col min="744" max="744" width="11.7109375" customWidth="1"/>
    <col min="745" max="745" width="13.7109375" customWidth="1"/>
    <col min="746" max="746" width="2.140625" customWidth="1"/>
    <col min="747" max="747" width="0" hidden="1" customWidth="1"/>
    <col min="748" max="748" width="15" customWidth="1"/>
    <col min="749" max="749" width="0" hidden="1" customWidth="1"/>
    <col min="992" max="995" width="0" hidden="1" customWidth="1"/>
    <col min="996" max="996" width="70.7109375" customWidth="1"/>
    <col min="997" max="997" width="16.42578125" customWidth="1"/>
    <col min="998" max="999" width="14.85546875" customWidth="1"/>
    <col min="1000" max="1000" width="11.7109375" customWidth="1"/>
    <col min="1001" max="1001" width="13.7109375" customWidth="1"/>
    <col min="1002" max="1002" width="2.140625" customWidth="1"/>
    <col min="1003" max="1003" width="0" hidden="1" customWidth="1"/>
    <col min="1004" max="1004" width="15" customWidth="1"/>
    <col min="1005" max="1005" width="0" hidden="1" customWidth="1"/>
    <col min="1248" max="1251" width="0" hidden="1" customWidth="1"/>
    <col min="1252" max="1252" width="70.7109375" customWidth="1"/>
    <col min="1253" max="1253" width="16.42578125" customWidth="1"/>
    <col min="1254" max="1255" width="14.85546875" customWidth="1"/>
    <col min="1256" max="1256" width="11.7109375" customWidth="1"/>
    <col min="1257" max="1257" width="13.7109375" customWidth="1"/>
    <col min="1258" max="1258" width="2.140625" customWidth="1"/>
    <col min="1259" max="1259" width="0" hidden="1" customWidth="1"/>
    <col min="1260" max="1260" width="15" customWidth="1"/>
    <col min="1261" max="1261" width="0" hidden="1" customWidth="1"/>
    <col min="1504" max="1507" width="0" hidden="1" customWidth="1"/>
    <col min="1508" max="1508" width="70.7109375" customWidth="1"/>
    <col min="1509" max="1509" width="16.42578125" customWidth="1"/>
    <col min="1510" max="1511" width="14.85546875" customWidth="1"/>
    <col min="1512" max="1512" width="11.7109375" customWidth="1"/>
    <col min="1513" max="1513" width="13.7109375" customWidth="1"/>
    <col min="1514" max="1514" width="2.140625" customWidth="1"/>
    <col min="1515" max="1515" width="0" hidden="1" customWidth="1"/>
    <col min="1516" max="1516" width="15" customWidth="1"/>
    <col min="1517" max="1517" width="0" hidden="1" customWidth="1"/>
    <col min="1760" max="1763" width="0" hidden="1" customWidth="1"/>
    <col min="1764" max="1764" width="70.7109375" customWidth="1"/>
    <col min="1765" max="1765" width="16.42578125" customWidth="1"/>
    <col min="1766" max="1767" width="14.85546875" customWidth="1"/>
    <col min="1768" max="1768" width="11.7109375" customWidth="1"/>
    <col min="1769" max="1769" width="13.7109375" customWidth="1"/>
    <col min="1770" max="1770" width="2.140625" customWidth="1"/>
    <col min="1771" max="1771" width="0" hidden="1" customWidth="1"/>
    <col min="1772" max="1772" width="15" customWidth="1"/>
    <col min="1773" max="1773" width="0" hidden="1" customWidth="1"/>
    <col min="2016" max="2019" width="0" hidden="1" customWidth="1"/>
    <col min="2020" max="2020" width="70.7109375" customWidth="1"/>
    <col min="2021" max="2021" width="16.42578125" customWidth="1"/>
    <col min="2022" max="2023" width="14.85546875" customWidth="1"/>
    <col min="2024" max="2024" width="11.7109375" customWidth="1"/>
    <col min="2025" max="2025" width="13.7109375" customWidth="1"/>
    <col min="2026" max="2026" width="2.140625" customWidth="1"/>
    <col min="2027" max="2027" width="0" hidden="1" customWidth="1"/>
    <col min="2028" max="2028" width="15" customWidth="1"/>
    <col min="2029" max="2029" width="0" hidden="1" customWidth="1"/>
    <col min="2272" max="2275" width="0" hidden="1" customWidth="1"/>
    <col min="2276" max="2276" width="70.7109375" customWidth="1"/>
    <col min="2277" max="2277" width="16.42578125" customWidth="1"/>
    <col min="2278" max="2279" width="14.85546875" customWidth="1"/>
    <col min="2280" max="2280" width="11.7109375" customWidth="1"/>
    <col min="2281" max="2281" width="13.7109375" customWidth="1"/>
    <col min="2282" max="2282" width="2.140625" customWidth="1"/>
    <col min="2283" max="2283" width="0" hidden="1" customWidth="1"/>
    <col min="2284" max="2284" width="15" customWidth="1"/>
    <col min="2285" max="2285" width="0" hidden="1" customWidth="1"/>
    <col min="2528" max="2531" width="0" hidden="1" customWidth="1"/>
    <col min="2532" max="2532" width="70.7109375" customWidth="1"/>
    <col min="2533" max="2533" width="16.42578125" customWidth="1"/>
    <col min="2534" max="2535" width="14.85546875" customWidth="1"/>
    <col min="2536" max="2536" width="11.7109375" customWidth="1"/>
    <col min="2537" max="2537" width="13.7109375" customWidth="1"/>
    <col min="2538" max="2538" width="2.140625" customWidth="1"/>
    <col min="2539" max="2539" width="0" hidden="1" customWidth="1"/>
    <col min="2540" max="2540" width="15" customWidth="1"/>
    <col min="2541" max="2541" width="0" hidden="1" customWidth="1"/>
    <col min="2784" max="2787" width="0" hidden="1" customWidth="1"/>
    <col min="2788" max="2788" width="70.7109375" customWidth="1"/>
    <col min="2789" max="2789" width="16.42578125" customWidth="1"/>
    <col min="2790" max="2791" width="14.85546875" customWidth="1"/>
    <col min="2792" max="2792" width="11.7109375" customWidth="1"/>
    <col min="2793" max="2793" width="13.7109375" customWidth="1"/>
    <col min="2794" max="2794" width="2.140625" customWidth="1"/>
    <col min="2795" max="2795" width="0" hidden="1" customWidth="1"/>
    <col min="2796" max="2796" width="15" customWidth="1"/>
    <col min="2797" max="2797" width="0" hidden="1" customWidth="1"/>
    <col min="3040" max="3043" width="0" hidden="1" customWidth="1"/>
    <col min="3044" max="3044" width="70.7109375" customWidth="1"/>
    <col min="3045" max="3045" width="16.42578125" customWidth="1"/>
    <col min="3046" max="3047" width="14.85546875" customWidth="1"/>
    <col min="3048" max="3048" width="11.7109375" customWidth="1"/>
    <col min="3049" max="3049" width="13.7109375" customWidth="1"/>
    <col min="3050" max="3050" width="2.140625" customWidth="1"/>
    <col min="3051" max="3051" width="0" hidden="1" customWidth="1"/>
    <col min="3052" max="3052" width="15" customWidth="1"/>
    <col min="3053" max="3053" width="0" hidden="1" customWidth="1"/>
    <col min="3296" max="3299" width="0" hidden="1" customWidth="1"/>
    <col min="3300" max="3300" width="70.7109375" customWidth="1"/>
    <col min="3301" max="3301" width="16.42578125" customWidth="1"/>
    <col min="3302" max="3303" width="14.85546875" customWidth="1"/>
    <col min="3304" max="3304" width="11.7109375" customWidth="1"/>
    <col min="3305" max="3305" width="13.7109375" customWidth="1"/>
    <col min="3306" max="3306" width="2.140625" customWidth="1"/>
    <col min="3307" max="3307" width="0" hidden="1" customWidth="1"/>
    <col min="3308" max="3308" width="15" customWidth="1"/>
    <col min="3309" max="3309" width="0" hidden="1" customWidth="1"/>
    <col min="3552" max="3555" width="0" hidden="1" customWidth="1"/>
    <col min="3556" max="3556" width="70.7109375" customWidth="1"/>
    <col min="3557" max="3557" width="16.42578125" customWidth="1"/>
    <col min="3558" max="3559" width="14.85546875" customWidth="1"/>
    <col min="3560" max="3560" width="11.7109375" customWidth="1"/>
    <col min="3561" max="3561" width="13.7109375" customWidth="1"/>
    <col min="3562" max="3562" width="2.140625" customWidth="1"/>
    <col min="3563" max="3563" width="0" hidden="1" customWidth="1"/>
    <col min="3564" max="3564" width="15" customWidth="1"/>
    <col min="3565" max="3565" width="0" hidden="1" customWidth="1"/>
    <col min="3808" max="3811" width="0" hidden="1" customWidth="1"/>
    <col min="3812" max="3812" width="70.7109375" customWidth="1"/>
    <col min="3813" max="3813" width="16.42578125" customWidth="1"/>
    <col min="3814" max="3815" width="14.85546875" customWidth="1"/>
    <col min="3816" max="3816" width="11.7109375" customWidth="1"/>
    <col min="3817" max="3817" width="13.7109375" customWidth="1"/>
    <col min="3818" max="3818" width="2.140625" customWidth="1"/>
    <col min="3819" max="3819" width="0" hidden="1" customWidth="1"/>
    <col min="3820" max="3820" width="15" customWidth="1"/>
    <col min="3821" max="3821" width="0" hidden="1" customWidth="1"/>
    <col min="4064" max="4067" width="0" hidden="1" customWidth="1"/>
    <col min="4068" max="4068" width="70.7109375" customWidth="1"/>
    <col min="4069" max="4069" width="16.42578125" customWidth="1"/>
    <col min="4070" max="4071" width="14.85546875" customWidth="1"/>
    <col min="4072" max="4072" width="11.7109375" customWidth="1"/>
    <col min="4073" max="4073" width="13.7109375" customWidth="1"/>
    <col min="4074" max="4074" width="2.140625" customWidth="1"/>
    <col min="4075" max="4075" width="0" hidden="1" customWidth="1"/>
    <col min="4076" max="4076" width="15" customWidth="1"/>
    <col min="4077" max="4077" width="0" hidden="1" customWidth="1"/>
    <col min="4320" max="4323" width="0" hidden="1" customWidth="1"/>
    <col min="4324" max="4324" width="70.7109375" customWidth="1"/>
    <col min="4325" max="4325" width="16.42578125" customWidth="1"/>
    <col min="4326" max="4327" width="14.85546875" customWidth="1"/>
    <col min="4328" max="4328" width="11.7109375" customWidth="1"/>
    <col min="4329" max="4329" width="13.7109375" customWidth="1"/>
    <col min="4330" max="4330" width="2.140625" customWidth="1"/>
    <col min="4331" max="4331" width="0" hidden="1" customWidth="1"/>
    <col min="4332" max="4332" width="15" customWidth="1"/>
    <col min="4333" max="4333" width="0" hidden="1" customWidth="1"/>
    <col min="4576" max="4579" width="0" hidden="1" customWidth="1"/>
    <col min="4580" max="4580" width="70.7109375" customWidth="1"/>
    <col min="4581" max="4581" width="16.42578125" customWidth="1"/>
    <col min="4582" max="4583" width="14.85546875" customWidth="1"/>
    <col min="4584" max="4584" width="11.7109375" customWidth="1"/>
    <col min="4585" max="4585" width="13.7109375" customWidth="1"/>
    <col min="4586" max="4586" width="2.140625" customWidth="1"/>
    <col min="4587" max="4587" width="0" hidden="1" customWidth="1"/>
    <col min="4588" max="4588" width="15" customWidth="1"/>
    <col min="4589" max="4589" width="0" hidden="1" customWidth="1"/>
    <col min="4832" max="4835" width="0" hidden="1" customWidth="1"/>
    <col min="4836" max="4836" width="70.7109375" customWidth="1"/>
    <col min="4837" max="4837" width="16.42578125" customWidth="1"/>
    <col min="4838" max="4839" width="14.85546875" customWidth="1"/>
    <col min="4840" max="4840" width="11.7109375" customWidth="1"/>
    <col min="4841" max="4841" width="13.7109375" customWidth="1"/>
    <col min="4842" max="4842" width="2.140625" customWidth="1"/>
    <col min="4843" max="4843" width="0" hidden="1" customWidth="1"/>
    <col min="4844" max="4844" width="15" customWidth="1"/>
    <col min="4845" max="4845" width="0" hidden="1" customWidth="1"/>
    <col min="5088" max="5091" width="0" hidden="1" customWidth="1"/>
    <col min="5092" max="5092" width="70.7109375" customWidth="1"/>
    <col min="5093" max="5093" width="16.42578125" customWidth="1"/>
    <col min="5094" max="5095" width="14.85546875" customWidth="1"/>
    <col min="5096" max="5096" width="11.7109375" customWidth="1"/>
    <col min="5097" max="5097" width="13.7109375" customWidth="1"/>
    <col min="5098" max="5098" width="2.140625" customWidth="1"/>
    <col min="5099" max="5099" width="0" hidden="1" customWidth="1"/>
    <col min="5100" max="5100" width="15" customWidth="1"/>
    <col min="5101" max="5101" width="0" hidden="1" customWidth="1"/>
    <col min="5344" max="5347" width="0" hidden="1" customWidth="1"/>
    <col min="5348" max="5348" width="70.7109375" customWidth="1"/>
    <col min="5349" max="5349" width="16.42578125" customWidth="1"/>
    <col min="5350" max="5351" width="14.85546875" customWidth="1"/>
    <col min="5352" max="5352" width="11.7109375" customWidth="1"/>
    <col min="5353" max="5353" width="13.7109375" customWidth="1"/>
    <col min="5354" max="5354" width="2.140625" customWidth="1"/>
    <col min="5355" max="5355" width="0" hidden="1" customWidth="1"/>
    <col min="5356" max="5356" width="15" customWidth="1"/>
    <col min="5357" max="5357" width="0" hidden="1" customWidth="1"/>
    <col min="5600" max="5603" width="0" hidden="1" customWidth="1"/>
    <col min="5604" max="5604" width="70.7109375" customWidth="1"/>
    <col min="5605" max="5605" width="16.42578125" customWidth="1"/>
    <col min="5606" max="5607" width="14.85546875" customWidth="1"/>
    <col min="5608" max="5608" width="11.7109375" customWidth="1"/>
    <col min="5609" max="5609" width="13.7109375" customWidth="1"/>
    <col min="5610" max="5610" width="2.140625" customWidth="1"/>
    <col min="5611" max="5611" width="0" hidden="1" customWidth="1"/>
    <col min="5612" max="5612" width="15" customWidth="1"/>
    <col min="5613" max="5613" width="0" hidden="1" customWidth="1"/>
    <col min="5856" max="5859" width="0" hidden="1" customWidth="1"/>
    <col min="5860" max="5860" width="70.7109375" customWidth="1"/>
    <col min="5861" max="5861" width="16.42578125" customWidth="1"/>
    <col min="5862" max="5863" width="14.85546875" customWidth="1"/>
    <col min="5864" max="5864" width="11.7109375" customWidth="1"/>
    <col min="5865" max="5865" width="13.7109375" customWidth="1"/>
    <col min="5866" max="5866" width="2.140625" customWidth="1"/>
    <col min="5867" max="5867" width="0" hidden="1" customWidth="1"/>
    <col min="5868" max="5868" width="15" customWidth="1"/>
    <col min="5869" max="5869" width="0" hidden="1" customWidth="1"/>
    <col min="6112" max="6115" width="0" hidden="1" customWidth="1"/>
    <col min="6116" max="6116" width="70.7109375" customWidth="1"/>
    <col min="6117" max="6117" width="16.42578125" customWidth="1"/>
    <col min="6118" max="6119" width="14.85546875" customWidth="1"/>
    <col min="6120" max="6120" width="11.7109375" customWidth="1"/>
    <col min="6121" max="6121" width="13.7109375" customWidth="1"/>
    <col min="6122" max="6122" width="2.140625" customWidth="1"/>
    <col min="6123" max="6123" width="0" hidden="1" customWidth="1"/>
    <col min="6124" max="6124" width="15" customWidth="1"/>
    <col min="6125" max="6125" width="0" hidden="1" customWidth="1"/>
    <col min="6368" max="6371" width="0" hidden="1" customWidth="1"/>
    <col min="6372" max="6372" width="70.7109375" customWidth="1"/>
    <col min="6373" max="6373" width="16.42578125" customWidth="1"/>
    <col min="6374" max="6375" width="14.85546875" customWidth="1"/>
    <col min="6376" max="6376" width="11.7109375" customWidth="1"/>
    <col min="6377" max="6377" width="13.7109375" customWidth="1"/>
    <col min="6378" max="6378" width="2.140625" customWidth="1"/>
    <col min="6379" max="6379" width="0" hidden="1" customWidth="1"/>
    <col min="6380" max="6380" width="15" customWidth="1"/>
    <col min="6381" max="6381" width="0" hidden="1" customWidth="1"/>
    <col min="6624" max="6627" width="0" hidden="1" customWidth="1"/>
    <col min="6628" max="6628" width="70.7109375" customWidth="1"/>
    <col min="6629" max="6629" width="16.42578125" customWidth="1"/>
    <col min="6630" max="6631" width="14.85546875" customWidth="1"/>
    <col min="6632" max="6632" width="11.7109375" customWidth="1"/>
    <col min="6633" max="6633" width="13.7109375" customWidth="1"/>
    <col min="6634" max="6634" width="2.140625" customWidth="1"/>
    <col min="6635" max="6635" width="0" hidden="1" customWidth="1"/>
    <col min="6636" max="6636" width="15" customWidth="1"/>
    <col min="6637" max="6637" width="0" hidden="1" customWidth="1"/>
    <col min="6880" max="6883" width="0" hidden="1" customWidth="1"/>
    <col min="6884" max="6884" width="70.7109375" customWidth="1"/>
    <col min="6885" max="6885" width="16.42578125" customWidth="1"/>
    <col min="6886" max="6887" width="14.85546875" customWidth="1"/>
    <col min="6888" max="6888" width="11.7109375" customWidth="1"/>
    <col min="6889" max="6889" width="13.7109375" customWidth="1"/>
    <col min="6890" max="6890" width="2.140625" customWidth="1"/>
    <col min="6891" max="6891" width="0" hidden="1" customWidth="1"/>
    <col min="6892" max="6892" width="15" customWidth="1"/>
    <col min="6893" max="6893" width="0" hidden="1" customWidth="1"/>
    <col min="7136" max="7139" width="0" hidden="1" customWidth="1"/>
    <col min="7140" max="7140" width="70.7109375" customWidth="1"/>
    <col min="7141" max="7141" width="16.42578125" customWidth="1"/>
    <col min="7142" max="7143" width="14.85546875" customWidth="1"/>
    <col min="7144" max="7144" width="11.7109375" customWidth="1"/>
    <col min="7145" max="7145" width="13.7109375" customWidth="1"/>
    <col min="7146" max="7146" width="2.140625" customWidth="1"/>
    <col min="7147" max="7147" width="0" hidden="1" customWidth="1"/>
    <col min="7148" max="7148" width="15" customWidth="1"/>
    <col min="7149" max="7149" width="0" hidden="1" customWidth="1"/>
    <col min="7392" max="7395" width="0" hidden="1" customWidth="1"/>
    <col min="7396" max="7396" width="70.7109375" customWidth="1"/>
    <col min="7397" max="7397" width="16.42578125" customWidth="1"/>
    <col min="7398" max="7399" width="14.85546875" customWidth="1"/>
    <col min="7400" max="7400" width="11.7109375" customWidth="1"/>
    <col min="7401" max="7401" width="13.7109375" customWidth="1"/>
    <col min="7402" max="7402" width="2.140625" customWidth="1"/>
    <col min="7403" max="7403" width="0" hidden="1" customWidth="1"/>
    <col min="7404" max="7404" width="15" customWidth="1"/>
    <col min="7405" max="7405" width="0" hidden="1" customWidth="1"/>
    <col min="7648" max="7651" width="0" hidden="1" customWidth="1"/>
    <col min="7652" max="7652" width="70.7109375" customWidth="1"/>
    <col min="7653" max="7653" width="16.42578125" customWidth="1"/>
    <col min="7654" max="7655" width="14.85546875" customWidth="1"/>
    <col min="7656" max="7656" width="11.7109375" customWidth="1"/>
    <col min="7657" max="7657" width="13.7109375" customWidth="1"/>
    <col min="7658" max="7658" width="2.140625" customWidth="1"/>
    <col min="7659" max="7659" width="0" hidden="1" customWidth="1"/>
    <col min="7660" max="7660" width="15" customWidth="1"/>
    <col min="7661" max="7661" width="0" hidden="1" customWidth="1"/>
    <col min="7904" max="7907" width="0" hidden="1" customWidth="1"/>
    <col min="7908" max="7908" width="70.7109375" customWidth="1"/>
    <col min="7909" max="7909" width="16.42578125" customWidth="1"/>
    <col min="7910" max="7911" width="14.85546875" customWidth="1"/>
    <col min="7912" max="7912" width="11.7109375" customWidth="1"/>
    <col min="7913" max="7913" width="13.7109375" customWidth="1"/>
    <col min="7914" max="7914" width="2.140625" customWidth="1"/>
    <col min="7915" max="7915" width="0" hidden="1" customWidth="1"/>
    <col min="7916" max="7916" width="15" customWidth="1"/>
    <col min="7917" max="7917" width="0" hidden="1" customWidth="1"/>
    <col min="8160" max="8163" width="0" hidden="1" customWidth="1"/>
    <col min="8164" max="8164" width="70.7109375" customWidth="1"/>
    <col min="8165" max="8165" width="16.42578125" customWidth="1"/>
    <col min="8166" max="8167" width="14.85546875" customWidth="1"/>
    <col min="8168" max="8168" width="11.7109375" customWidth="1"/>
    <col min="8169" max="8169" width="13.7109375" customWidth="1"/>
    <col min="8170" max="8170" width="2.140625" customWidth="1"/>
    <col min="8171" max="8171" width="0" hidden="1" customWidth="1"/>
    <col min="8172" max="8172" width="15" customWidth="1"/>
    <col min="8173" max="8173" width="0" hidden="1" customWidth="1"/>
    <col min="8416" max="8419" width="0" hidden="1" customWidth="1"/>
    <col min="8420" max="8420" width="70.7109375" customWidth="1"/>
    <col min="8421" max="8421" width="16.42578125" customWidth="1"/>
    <col min="8422" max="8423" width="14.85546875" customWidth="1"/>
    <col min="8424" max="8424" width="11.7109375" customWidth="1"/>
    <col min="8425" max="8425" width="13.7109375" customWidth="1"/>
    <col min="8426" max="8426" width="2.140625" customWidth="1"/>
    <col min="8427" max="8427" width="0" hidden="1" customWidth="1"/>
    <col min="8428" max="8428" width="15" customWidth="1"/>
    <col min="8429" max="8429" width="0" hidden="1" customWidth="1"/>
    <col min="8672" max="8675" width="0" hidden="1" customWidth="1"/>
    <col min="8676" max="8676" width="70.7109375" customWidth="1"/>
    <col min="8677" max="8677" width="16.42578125" customWidth="1"/>
    <col min="8678" max="8679" width="14.85546875" customWidth="1"/>
    <col min="8680" max="8680" width="11.7109375" customWidth="1"/>
    <col min="8681" max="8681" width="13.7109375" customWidth="1"/>
    <col min="8682" max="8682" width="2.140625" customWidth="1"/>
    <col min="8683" max="8683" width="0" hidden="1" customWidth="1"/>
    <col min="8684" max="8684" width="15" customWidth="1"/>
    <col min="8685" max="8685" width="0" hidden="1" customWidth="1"/>
    <col min="8928" max="8931" width="0" hidden="1" customWidth="1"/>
    <col min="8932" max="8932" width="70.7109375" customWidth="1"/>
    <col min="8933" max="8933" width="16.42578125" customWidth="1"/>
    <col min="8934" max="8935" width="14.85546875" customWidth="1"/>
    <col min="8936" max="8936" width="11.7109375" customWidth="1"/>
    <col min="8937" max="8937" width="13.7109375" customWidth="1"/>
    <col min="8938" max="8938" width="2.140625" customWidth="1"/>
    <col min="8939" max="8939" width="0" hidden="1" customWidth="1"/>
    <col min="8940" max="8940" width="15" customWidth="1"/>
    <col min="8941" max="8941" width="0" hidden="1" customWidth="1"/>
    <col min="9184" max="9187" width="0" hidden="1" customWidth="1"/>
    <col min="9188" max="9188" width="70.7109375" customWidth="1"/>
    <col min="9189" max="9189" width="16.42578125" customWidth="1"/>
    <col min="9190" max="9191" width="14.85546875" customWidth="1"/>
    <col min="9192" max="9192" width="11.7109375" customWidth="1"/>
    <col min="9193" max="9193" width="13.7109375" customWidth="1"/>
    <col min="9194" max="9194" width="2.140625" customWidth="1"/>
    <col min="9195" max="9195" width="0" hidden="1" customWidth="1"/>
    <col min="9196" max="9196" width="15" customWidth="1"/>
    <col min="9197" max="9197" width="0" hidden="1" customWidth="1"/>
    <col min="9440" max="9443" width="0" hidden="1" customWidth="1"/>
    <col min="9444" max="9444" width="70.7109375" customWidth="1"/>
    <col min="9445" max="9445" width="16.42578125" customWidth="1"/>
    <col min="9446" max="9447" width="14.85546875" customWidth="1"/>
    <col min="9448" max="9448" width="11.7109375" customWidth="1"/>
    <col min="9449" max="9449" width="13.7109375" customWidth="1"/>
    <col min="9450" max="9450" width="2.140625" customWidth="1"/>
    <col min="9451" max="9451" width="0" hidden="1" customWidth="1"/>
    <col min="9452" max="9452" width="15" customWidth="1"/>
    <col min="9453" max="9453" width="0" hidden="1" customWidth="1"/>
    <col min="9696" max="9699" width="0" hidden="1" customWidth="1"/>
    <col min="9700" max="9700" width="70.7109375" customWidth="1"/>
    <col min="9701" max="9701" width="16.42578125" customWidth="1"/>
    <col min="9702" max="9703" width="14.85546875" customWidth="1"/>
    <col min="9704" max="9704" width="11.7109375" customWidth="1"/>
    <col min="9705" max="9705" width="13.7109375" customWidth="1"/>
    <col min="9706" max="9706" width="2.140625" customWidth="1"/>
    <col min="9707" max="9707" width="0" hidden="1" customWidth="1"/>
    <col min="9708" max="9708" width="15" customWidth="1"/>
    <col min="9709" max="9709" width="0" hidden="1" customWidth="1"/>
    <col min="9952" max="9955" width="0" hidden="1" customWidth="1"/>
    <col min="9956" max="9956" width="70.7109375" customWidth="1"/>
    <col min="9957" max="9957" width="16.42578125" customWidth="1"/>
    <col min="9958" max="9959" width="14.85546875" customWidth="1"/>
    <col min="9960" max="9960" width="11.7109375" customWidth="1"/>
    <col min="9961" max="9961" width="13.7109375" customWidth="1"/>
    <col min="9962" max="9962" width="2.140625" customWidth="1"/>
    <col min="9963" max="9963" width="0" hidden="1" customWidth="1"/>
    <col min="9964" max="9964" width="15" customWidth="1"/>
    <col min="9965" max="9965" width="0" hidden="1" customWidth="1"/>
    <col min="10208" max="10211" width="0" hidden="1" customWidth="1"/>
    <col min="10212" max="10212" width="70.7109375" customWidth="1"/>
    <col min="10213" max="10213" width="16.42578125" customWidth="1"/>
    <col min="10214" max="10215" width="14.85546875" customWidth="1"/>
    <col min="10216" max="10216" width="11.7109375" customWidth="1"/>
    <col min="10217" max="10217" width="13.7109375" customWidth="1"/>
    <col min="10218" max="10218" width="2.140625" customWidth="1"/>
    <col min="10219" max="10219" width="0" hidden="1" customWidth="1"/>
    <col min="10220" max="10220" width="15" customWidth="1"/>
    <col min="10221" max="10221" width="0" hidden="1" customWidth="1"/>
    <col min="10464" max="10467" width="0" hidden="1" customWidth="1"/>
    <col min="10468" max="10468" width="70.7109375" customWidth="1"/>
    <col min="10469" max="10469" width="16.42578125" customWidth="1"/>
    <col min="10470" max="10471" width="14.85546875" customWidth="1"/>
    <col min="10472" max="10472" width="11.7109375" customWidth="1"/>
    <col min="10473" max="10473" width="13.7109375" customWidth="1"/>
    <col min="10474" max="10474" width="2.140625" customWidth="1"/>
    <col min="10475" max="10475" width="0" hidden="1" customWidth="1"/>
    <col min="10476" max="10476" width="15" customWidth="1"/>
    <col min="10477" max="10477" width="0" hidden="1" customWidth="1"/>
    <col min="10720" max="10723" width="0" hidden="1" customWidth="1"/>
    <col min="10724" max="10724" width="70.7109375" customWidth="1"/>
    <col min="10725" max="10725" width="16.42578125" customWidth="1"/>
    <col min="10726" max="10727" width="14.85546875" customWidth="1"/>
    <col min="10728" max="10728" width="11.7109375" customWidth="1"/>
    <col min="10729" max="10729" width="13.7109375" customWidth="1"/>
    <col min="10730" max="10730" width="2.140625" customWidth="1"/>
    <col min="10731" max="10731" width="0" hidden="1" customWidth="1"/>
    <col min="10732" max="10732" width="15" customWidth="1"/>
    <col min="10733" max="10733" width="0" hidden="1" customWidth="1"/>
    <col min="10976" max="10979" width="0" hidden="1" customWidth="1"/>
    <col min="10980" max="10980" width="70.7109375" customWidth="1"/>
    <col min="10981" max="10981" width="16.42578125" customWidth="1"/>
    <col min="10982" max="10983" width="14.85546875" customWidth="1"/>
    <col min="10984" max="10984" width="11.7109375" customWidth="1"/>
    <col min="10985" max="10985" width="13.7109375" customWidth="1"/>
    <col min="10986" max="10986" width="2.140625" customWidth="1"/>
    <col min="10987" max="10987" width="0" hidden="1" customWidth="1"/>
    <col min="10988" max="10988" width="15" customWidth="1"/>
    <col min="10989" max="10989" width="0" hidden="1" customWidth="1"/>
    <col min="11232" max="11235" width="0" hidden="1" customWidth="1"/>
    <col min="11236" max="11236" width="70.7109375" customWidth="1"/>
    <col min="11237" max="11237" width="16.42578125" customWidth="1"/>
    <col min="11238" max="11239" width="14.85546875" customWidth="1"/>
    <col min="11240" max="11240" width="11.7109375" customWidth="1"/>
    <col min="11241" max="11241" width="13.7109375" customWidth="1"/>
    <col min="11242" max="11242" width="2.140625" customWidth="1"/>
    <col min="11243" max="11243" width="0" hidden="1" customWidth="1"/>
    <col min="11244" max="11244" width="15" customWidth="1"/>
    <col min="11245" max="11245" width="0" hidden="1" customWidth="1"/>
    <col min="11488" max="11491" width="0" hidden="1" customWidth="1"/>
    <col min="11492" max="11492" width="70.7109375" customWidth="1"/>
    <col min="11493" max="11493" width="16.42578125" customWidth="1"/>
    <col min="11494" max="11495" width="14.85546875" customWidth="1"/>
    <col min="11496" max="11496" width="11.7109375" customWidth="1"/>
    <col min="11497" max="11497" width="13.7109375" customWidth="1"/>
    <col min="11498" max="11498" width="2.140625" customWidth="1"/>
    <col min="11499" max="11499" width="0" hidden="1" customWidth="1"/>
    <col min="11500" max="11500" width="15" customWidth="1"/>
    <col min="11501" max="11501" width="0" hidden="1" customWidth="1"/>
    <col min="11744" max="11747" width="0" hidden="1" customWidth="1"/>
    <col min="11748" max="11748" width="70.7109375" customWidth="1"/>
    <col min="11749" max="11749" width="16.42578125" customWidth="1"/>
    <col min="11750" max="11751" width="14.85546875" customWidth="1"/>
    <col min="11752" max="11752" width="11.7109375" customWidth="1"/>
    <col min="11753" max="11753" width="13.7109375" customWidth="1"/>
    <col min="11754" max="11754" width="2.140625" customWidth="1"/>
    <col min="11755" max="11755" width="0" hidden="1" customWidth="1"/>
    <col min="11756" max="11756" width="15" customWidth="1"/>
    <col min="11757" max="11757" width="0" hidden="1" customWidth="1"/>
    <col min="12000" max="12003" width="0" hidden="1" customWidth="1"/>
    <col min="12004" max="12004" width="70.7109375" customWidth="1"/>
    <col min="12005" max="12005" width="16.42578125" customWidth="1"/>
    <col min="12006" max="12007" width="14.85546875" customWidth="1"/>
    <col min="12008" max="12008" width="11.7109375" customWidth="1"/>
    <col min="12009" max="12009" width="13.7109375" customWidth="1"/>
    <col min="12010" max="12010" width="2.140625" customWidth="1"/>
    <col min="12011" max="12011" width="0" hidden="1" customWidth="1"/>
    <col min="12012" max="12012" width="15" customWidth="1"/>
    <col min="12013" max="12013" width="0" hidden="1" customWidth="1"/>
    <col min="12256" max="12259" width="0" hidden="1" customWidth="1"/>
    <col min="12260" max="12260" width="70.7109375" customWidth="1"/>
    <col min="12261" max="12261" width="16.42578125" customWidth="1"/>
    <col min="12262" max="12263" width="14.85546875" customWidth="1"/>
    <col min="12264" max="12264" width="11.7109375" customWidth="1"/>
    <col min="12265" max="12265" width="13.7109375" customWidth="1"/>
    <col min="12266" max="12266" width="2.140625" customWidth="1"/>
    <col min="12267" max="12267" width="0" hidden="1" customWidth="1"/>
    <col min="12268" max="12268" width="15" customWidth="1"/>
    <col min="12269" max="12269" width="0" hidden="1" customWidth="1"/>
    <col min="12512" max="12515" width="0" hidden="1" customWidth="1"/>
    <col min="12516" max="12516" width="70.7109375" customWidth="1"/>
    <col min="12517" max="12517" width="16.42578125" customWidth="1"/>
    <col min="12518" max="12519" width="14.85546875" customWidth="1"/>
    <col min="12520" max="12520" width="11.7109375" customWidth="1"/>
    <col min="12521" max="12521" width="13.7109375" customWidth="1"/>
    <col min="12522" max="12522" width="2.140625" customWidth="1"/>
    <col min="12523" max="12523" width="0" hidden="1" customWidth="1"/>
    <col min="12524" max="12524" width="15" customWidth="1"/>
    <col min="12525" max="12525" width="0" hidden="1" customWidth="1"/>
    <col min="12768" max="12771" width="0" hidden="1" customWidth="1"/>
    <col min="12772" max="12772" width="70.7109375" customWidth="1"/>
    <col min="12773" max="12773" width="16.42578125" customWidth="1"/>
    <col min="12774" max="12775" width="14.85546875" customWidth="1"/>
    <col min="12776" max="12776" width="11.7109375" customWidth="1"/>
    <col min="12777" max="12777" width="13.7109375" customWidth="1"/>
    <col min="12778" max="12778" width="2.140625" customWidth="1"/>
    <col min="12779" max="12779" width="0" hidden="1" customWidth="1"/>
    <col min="12780" max="12780" width="15" customWidth="1"/>
    <col min="12781" max="12781" width="0" hidden="1" customWidth="1"/>
    <col min="13024" max="13027" width="0" hidden="1" customWidth="1"/>
    <col min="13028" max="13028" width="70.7109375" customWidth="1"/>
    <col min="13029" max="13029" width="16.42578125" customWidth="1"/>
    <col min="13030" max="13031" width="14.85546875" customWidth="1"/>
    <col min="13032" max="13032" width="11.7109375" customWidth="1"/>
    <col min="13033" max="13033" width="13.7109375" customWidth="1"/>
    <col min="13034" max="13034" width="2.140625" customWidth="1"/>
    <col min="13035" max="13035" width="0" hidden="1" customWidth="1"/>
    <col min="13036" max="13036" width="15" customWidth="1"/>
    <col min="13037" max="13037" width="0" hidden="1" customWidth="1"/>
    <col min="13280" max="13283" width="0" hidden="1" customWidth="1"/>
    <col min="13284" max="13284" width="70.7109375" customWidth="1"/>
    <col min="13285" max="13285" width="16.42578125" customWidth="1"/>
    <col min="13286" max="13287" width="14.85546875" customWidth="1"/>
    <col min="13288" max="13288" width="11.7109375" customWidth="1"/>
    <col min="13289" max="13289" width="13.7109375" customWidth="1"/>
    <col min="13290" max="13290" width="2.140625" customWidth="1"/>
    <col min="13291" max="13291" width="0" hidden="1" customWidth="1"/>
    <col min="13292" max="13292" width="15" customWidth="1"/>
    <col min="13293" max="13293" width="0" hidden="1" customWidth="1"/>
    <col min="13536" max="13539" width="0" hidden="1" customWidth="1"/>
    <col min="13540" max="13540" width="70.7109375" customWidth="1"/>
    <col min="13541" max="13541" width="16.42578125" customWidth="1"/>
    <col min="13542" max="13543" width="14.85546875" customWidth="1"/>
    <col min="13544" max="13544" width="11.7109375" customWidth="1"/>
    <col min="13545" max="13545" width="13.7109375" customWidth="1"/>
    <col min="13546" max="13546" width="2.140625" customWidth="1"/>
    <col min="13547" max="13547" width="0" hidden="1" customWidth="1"/>
    <col min="13548" max="13548" width="15" customWidth="1"/>
    <col min="13549" max="13549" width="0" hidden="1" customWidth="1"/>
    <col min="13792" max="13795" width="0" hidden="1" customWidth="1"/>
    <col min="13796" max="13796" width="70.7109375" customWidth="1"/>
    <col min="13797" max="13797" width="16.42578125" customWidth="1"/>
    <col min="13798" max="13799" width="14.85546875" customWidth="1"/>
    <col min="13800" max="13800" width="11.7109375" customWidth="1"/>
    <col min="13801" max="13801" width="13.7109375" customWidth="1"/>
    <col min="13802" max="13802" width="2.140625" customWidth="1"/>
    <col min="13803" max="13803" width="0" hidden="1" customWidth="1"/>
    <col min="13804" max="13804" width="15" customWidth="1"/>
    <col min="13805" max="13805" width="0" hidden="1" customWidth="1"/>
    <col min="14048" max="14051" width="0" hidden="1" customWidth="1"/>
    <col min="14052" max="14052" width="70.7109375" customWidth="1"/>
    <col min="14053" max="14053" width="16.42578125" customWidth="1"/>
    <col min="14054" max="14055" width="14.85546875" customWidth="1"/>
    <col min="14056" max="14056" width="11.7109375" customWidth="1"/>
    <col min="14057" max="14057" width="13.7109375" customWidth="1"/>
    <col min="14058" max="14058" width="2.140625" customWidth="1"/>
    <col min="14059" max="14059" width="0" hidden="1" customWidth="1"/>
    <col min="14060" max="14060" width="15" customWidth="1"/>
    <col min="14061" max="14061" width="0" hidden="1" customWidth="1"/>
    <col min="14304" max="14307" width="0" hidden="1" customWidth="1"/>
    <col min="14308" max="14308" width="70.7109375" customWidth="1"/>
    <col min="14309" max="14309" width="16.42578125" customWidth="1"/>
    <col min="14310" max="14311" width="14.85546875" customWidth="1"/>
    <col min="14312" max="14312" width="11.7109375" customWidth="1"/>
    <col min="14313" max="14313" width="13.7109375" customWidth="1"/>
    <col min="14314" max="14314" width="2.140625" customWidth="1"/>
    <col min="14315" max="14315" width="0" hidden="1" customWidth="1"/>
    <col min="14316" max="14316" width="15" customWidth="1"/>
    <col min="14317" max="14317" width="0" hidden="1" customWidth="1"/>
    <col min="14560" max="14563" width="0" hidden="1" customWidth="1"/>
    <col min="14564" max="14564" width="70.7109375" customWidth="1"/>
    <col min="14565" max="14565" width="16.42578125" customWidth="1"/>
    <col min="14566" max="14567" width="14.85546875" customWidth="1"/>
    <col min="14568" max="14568" width="11.7109375" customWidth="1"/>
    <col min="14569" max="14569" width="13.7109375" customWidth="1"/>
    <col min="14570" max="14570" width="2.140625" customWidth="1"/>
    <col min="14571" max="14571" width="0" hidden="1" customWidth="1"/>
    <col min="14572" max="14572" width="15" customWidth="1"/>
    <col min="14573" max="14573" width="0" hidden="1" customWidth="1"/>
    <col min="14816" max="14819" width="0" hidden="1" customWidth="1"/>
    <col min="14820" max="14820" width="70.7109375" customWidth="1"/>
    <col min="14821" max="14821" width="16.42578125" customWidth="1"/>
    <col min="14822" max="14823" width="14.85546875" customWidth="1"/>
    <col min="14824" max="14824" width="11.7109375" customWidth="1"/>
    <col min="14825" max="14825" width="13.7109375" customWidth="1"/>
    <col min="14826" max="14826" width="2.140625" customWidth="1"/>
    <col min="14827" max="14827" width="0" hidden="1" customWidth="1"/>
    <col min="14828" max="14828" width="15" customWidth="1"/>
    <col min="14829" max="14829" width="0" hidden="1" customWidth="1"/>
    <col min="15072" max="15075" width="0" hidden="1" customWidth="1"/>
    <col min="15076" max="15076" width="70.7109375" customWidth="1"/>
    <col min="15077" max="15077" width="16.42578125" customWidth="1"/>
    <col min="15078" max="15079" width="14.85546875" customWidth="1"/>
    <col min="15080" max="15080" width="11.7109375" customWidth="1"/>
    <col min="15081" max="15081" width="13.7109375" customWidth="1"/>
    <col min="15082" max="15082" width="2.140625" customWidth="1"/>
    <col min="15083" max="15083" width="0" hidden="1" customWidth="1"/>
    <col min="15084" max="15084" width="15" customWidth="1"/>
    <col min="15085" max="15085" width="0" hidden="1" customWidth="1"/>
    <col min="15328" max="15331" width="0" hidden="1" customWidth="1"/>
    <col min="15332" max="15332" width="70.7109375" customWidth="1"/>
    <col min="15333" max="15333" width="16.42578125" customWidth="1"/>
    <col min="15334" max="15335" width="14.85546875" customWidth="1"/>
    <col min="15336" max="15336" width="11.7109375" customWidth="1"/>
    <col min="15337" max="15337" width="13.7109375" customWidth="1"/>
    <col min="15338" max="15338" width="2.140625" customWidth="1"/>
    <col min="15339" max="15339" width="0" hidden="1" customWidth="1"/>
    <col min="15340" max="15340" width="15" customWidth="1"/>
    <col min="15341" max="15341" width="0" hidden="1" customWidth="1"/>
    <col min="15584" max="15587" width="0" hidden="1" customWidth="1"/>
    <col min="15588" max="15588" width="70.7109375" customWidth="1"/>
    <col min="15589" max="15589" width="16.42578125" customWidth="1"/>
    <col min="15590" max="15591" width="14.85546875" customWidth="1"/>
    <col min="15592" max="15592" width="11.7109375" customWidth="1"/>
    <col min="15593" max="15593" width="13.7109375" customWidth="1"/>
    <col min="15594" max="15594" width="2.140625" customWidth="1"/>
    <col min="15595" max="15595" width="0" hidden="1" customWidth="1"/>
    <col min="15596" max="15596" width="15" customWidth="1"/>
    <col min="15597" max="15597" width="0" hidden="1" customWidth="1"/>
    <col min="15840" max="15843" width="0" hidden="1" customWidth="1"/>
    <col min="15844" max="15844" width="70.7109375" customWidth="1"/>
    <col min="15845" max="15845" width="16.42578125" customWidth="1"/>
    <col min="15846" max="15847" width="14.85546875" customWidth="1"/>
    <col min="15848" max="15848" width="11.7109375" customWidth="1"/>
    <col min="15849" max="15849" width="13.7109375" customWidth="1"/>
    <col min="15850" max="15850" width="2.140625" customWidth="1"/>
    <col min="15851" max="15851" width="0" hidden="1" customWidth="1"/>
    <col min="15852" max="15852" width="15" customWidth="1"/>
    <col min="15853" max="15853" width="0" hidden="1" customWidth="1"/>
    <col min="16096" max="16099" width="0" hidden="1" customWidth="1"/>
    <col min="16100" max="16100" width="70.7109375" customWidth="1"/>
    <col min="16101" max="16101" width="16.42578125" customWidth="1"/>
    <col min="16102" max="16103" width="14.85546875" customWidth="1"/>
    <col min="16104" max="16104" width="11.7109375" customWidth="1"/>
    <col min="16105" max="16105" width="13.7109375" customWidth="1"/>
    <col min="16106" max="16106" width="2.140625" customWidth="1"/>
    <col min="16107" max="16107" width="0" hidden="1" customWidth="1"/>
    <col min="16108" max="16108" width="15" customWidth="1"/>
    <col min="16109" max="16109" width="0" hidden="1" customWidth="1"/>
  </cols>
  <sheetData>
    <row r="1" spans="1:25" hidden="1" x14ac:dyDescent="0.2"/>
    <row r="2" spans="1:25" ht="15.75" thickBot="1" x14ac:dyDescent="0.3">
      <c r="A2"/>
      <c r="B2"/>
      <c r="C2"/>
      <c r="D2"/>
      <c r="E2" s="2" t="s">
        <v>149</v>
      </c>
      <c r="G2" s="128" t="s">
        <v>145</v>
      </c>
      <c r="Y2" s="205"/>
    </row>
    <row r="3" spans="1:25" ht="13.5" customHeight="1" thickTop="1" x14ac:dyDescent="0.2">
      <c r="A3" s="349" t="s">
        <v>86</v>
      </c>
      <c r="B3" s="350"/>
      <c r="C3" s="350"/>
      <c r="D3" s="351"/>
      <c r="E3" s="352" t="s">
        <v>0</v>
      </c>
      <c r="F3" s="340" t="s">
        <v>150</v>
      </c>
      <c r="G3" s="357" t="s">
        <v>143</v>
      </c>
      <c r="H3" s="204"/>
      <c r="I3" s="204"/>
      <c r="J3" s="204"/>
      <c r="K3" s="204"/>
      <c r="L3" s="204"/>
      <c r="M3" s="204"/>
      <c r="N3" s="204"/>
      <c r="O3" s="219"/>
      <c r="P3" s="220"/>
      <c r="Q3" s="220"/>
      <c r="R3" s="220"/>
      <c r="S3" s="220"/>
      <c r="T3" s="220"/>
      <c r="U3" s="252"/>
      <c r="V3" s="220"/>
      <c r="W3" s="220"/>
      <c r="X3" s="220"/>
      <c r="Y3" s="243"/>
    </row>
    <row r="4" spans="1:25" x14ac:dyDescent="0.2">
      <c r="A4" s="42"/>
      <c r="B4" s="43"/>
      <c r="C4" s="43"/>
      <c r="D4" s="44"/>
      <c r="E4" s="353"/>
      <c r="F4" s="341"/>
      <c r="G4" s="358"/>
      <c r="H4" s="205"/>
      <c r="I4" s="205"/>
      <c r="J4" s="205"/>
      <c r="K4" s="205"/>
      <c r="L4" s="205"/>
      <c r="M4" s="205"/>
      <c r="N4" s="205"/>
      <c r="O4" s="221"/>
      <c r="P4" s="222"/>
      <c r="Q4" s="222"/>
      <c r="R4" s="222"/>
      <c r="S4" s="222"/>
      <c r="T4" s="222"/>
      <c r="U4" s="241"/>
      <c r="V4" s="222"/>
      <c r="W4" s="222"/>
      <c r="X4" s="222"/>
      <c r="Y4" s="244"/>
    </row>
    <row r="5" spans="1:25" ht="8.25" customHeight="1" x14ac:dyDescent="0.2">
      <c r="A5" s="45" t="s">
        <v>87</v>
      </c>
      <c r="B5" s="46" t="s">
        <v>88</v>
      </c>
      <c r="C5" s="47" t="s">
        <v>89</v>
      </c>
      <c r="D5" s="48" t="s">
        <v>90</v>
      </c>
      <c r="E5" s="354"/>
      <c r="F5" s="341"/>
      <c r="G5" s="358"/>
      <c r="H5" s="205"/>
      <c r="I5" s="205"/>
      <c r="J5" s="205"/>
      <c r="K5" s="205"/>
      <c r="L5" s="205"/>
      <c r="M5" s="205"/>
      <c r="N5" s="205"/>
      <c r="O5" s="221"/>
      <c r="P5" s="222"/>
      <c r="Q5" s="222"/>
      <c r="R5" s="222"/>
      <c r="S5" s="222"/>
      <c r="T5" s="222"/>
      <c r="U5" s="241"/>
      <c r="V5" s="222"/>
      <c r="W5" s="222"/>
      <c r="X5" s="222"/>
      <c r="Y5" s="244"/>
    </row>
    <row r="6" spans="1:25" ht="59.25" customHeight="1" x14ac:dyDescent="0.2">
      <c r="A6" s="163"/>
      <c r="B6" s="164"/>
      <c r="C6" s="165"/>
      <c r="D6" s="166"/>
      <c r="E6" s="198"/>
      <c r="F6" s="199" t="s">
        <v>152</v>
      </c>
      <c r="G6" s="184"/>
      <c r="H6" s="206" t="s">
        <v>178</v>
      </c>
      <c r="I6" s="206" t="s">
        <v>179</v>
      </c>
      <c r="J6" s="205"/>
      <c r="K6" s="205"/>
      <c r="L6" s="206" t="s">
        <v>181</v>
      </c>
      <c r="M6" s="205"/>
      <c r="N6" s="205"/>
      <c r="O6" s="223" t="s">
        <v>182</v>
      </c>
      <c r="P6" s="222"/>
      <c r="Q6" s="222"/>
      <c r="R6" s="360" t="s">
        <v>184</v>
      </c>
      <c r="S6" s="222"/>
      <c r="T6" s="224" t="s">
        <v>183</v>
      </c>
      <c r="U6" s="238" t="s">
        <v>185</v>
      </c>
      <c r="V6" s="239"/>
      <c r="W6" s="239"/>
      <c r="X6" s="240"/>
      <c r="Y6" s="248" t="s">
        <v>183</v>
      </c>
    </row>
    <row r="7" spans="1:25" ht="11.25" customHeight="1" thickBot="1" x14ac:dyDescent="0.25">
      <c r="A7" s="163"/>
      <c r="B7" s="164"/>
      <c r="C7" s="165"/>
      <c r="D7" s="166"/>
      <c r="E7" s="167"/>
      <c r="F7" s="171" t="s">
        <v>1</v>
      </c>
      <c r="G7" s="172"/>
      <c r="H7" s="253"/>
      <c r="I7" s="205"/>
      <c r="J7" s="205"/>
      <c r="K7" s="205"/>
      <c r="L7" s="205"/>
      <c r="M7" s="205"/>
      <c r="N7" s="205"/>
      <c r="O7" s="225" t="s">
        <v>178</v>
      </c>
      <c r="P7" s="226" t="s">
        <v>179</v>
      </c>
      <c r="Q7" s="226" t="s">
        <v>183</v>
      </c>
      <c r="R7" s="361"/>
      <c r="S7" s="227"/>
      <c r="T7" s="227"/>
      <c r="U7" s="228" t="s">
        <v>186</v>
      </c>
      <c r="V7" s="203" t="s">
        <v>187</v>
      </c>
      <c r="W7" s="203" t="s">
        <v>188</v>
      </c>
      <c r="X7" s="242" t="s">
        <v>183</v>
      </c>
      <c r="Y7" s="245"/>
    </row>
    <row r="8" spans="1:25" s="41" customFormat="1" ht="14.25" x14ac:dyDescent="0.2">
      <c r="A8" s="49">
        <v>4357</v>
      </c>
      <c r="B8" s="50">
        <v>4316</v>
      </c>
      <c r="C8" s="344">
        <v>5331</v>
      </c>
      <c r="D8" s="51" t="s">
        <v>91</v>
      </c>
      <c r="E8" s="186" t="s">
        <v>162</v>
      </c>
      <c r="F8" s="169">
        <v>22691</v>
      </c>
      <c r="G8" s="170">
        <v>84.4</v>
      </c>
      <c r="H8" s="254">
        <f>8275+185+13516</f>
        <v>21976</v>
      </c>
      <c r="I8" s="206">
        <v>714.7</v>
      </c>
      <c r="J8" s="208">
        <f>I8+H8</f>
        <v>22690.7</v>
      </c>
      <c r="K8" s="208">
        <f>ROUND(J8,0)</f>
        <v>22691</v>
      </c>
      <c r="L8" s="208">
        <f>K8-F8</f>
        <v>0</v>
      </c>
      <c r="M8" s="206"/>
      <c r="N8" s="206"/>
      <c r="O8" s="207">
        <f>ROUND(H8,0)</f>
        <v>21976</v>
      </c>
      <c r="P8" s="208">
        <f>ROUND(I8,0)</f>
        <v>715</v>
      </c>
      <c r="Q8" s="208">
        <f>P8+O8</f>
        <v>22691</v>
      </c>
      <c r="R8" s="209">
        <v>715</v>
      </c>
      <c r="S8" s="208">
        <f>R8-P8</f>
        <v>0</v>
      </c>
      <c r="T8" s="208">
        <f>O8+R8</f>
        <v>22691</v>
      </c>
      <c r="U8" s="229">
        <f>'[1]Př. b)  Naříz. vl. II. varianta'!AH8</f>
        <v>445</v>
      </c>
      <c r="V8" s="230">
        <f>'[1]Př. b)  Naříz. vl. II. varianta'!AI8</f>
        <v>0</v>
      </c>
      <c r="W8" s="230">
        <f>'[1]Př. b)  Naříz. vl. II. varianta'!AJ8</f>
        <v>270</v>
      </c>
      <c r="X8" s="231">
        <f>'[1]Př. b)  Naříz. vl. II. varianta'!AK8</f>
        <v>715</v>
      </c>
      <c r="Y8" s="246">
        <f>X8+O8</f>
        <v>22691</v>
      </c>
    </row>
    <row r="9" spans="1:25" s="41" customFormat="1" ht="14.25" x14ac:dyDescent="0.2">
      <c r="A9" s="52">
        <v>4357</v>
      </c>
      <c r="B9" s="53">
        <v>4316</v>
      </c>
      <c r="C9" s="345"/>
      <c r="D9" s="54" t="s">
        <v>92</v>
      </c>
      <c r="E9" s="193" t="s">
        <v>163</v>
      </c>
      <c r="F9" s="169">
        <v>0</v>
      </c>
      <c r="G9" s="170">
        <v>0</v>
      </c>
      <c r="H9" s="254"/>
      <c r="I9" s="206"/>
      <c r="J9" s="208">
        <f t="shared" ref="J9:J36" si="0">I9+H9</f>
        <v>0</v>
      </c>
      <c r="K9" s="208">
        <f t="shared" ref="K9:K36" si="1">ROUND(J9,0)</f>
        <v>0</v>
      </c>
      <c r="L9" s="208">
        <f t="shared" ref="L9:L36" si="2">K9-F9</f>
        <v>0</v>
      </c>
      <c r="M9" s="206"/>
      <c r="N9" s="206"/>
      <c r="O9" s="249">
        <f t="shared" ref="O9:P36" si="3">ROUND(H9,0)</f>
        <v>0</v>
      </c>
      <c r="P9" s="208">
        <f t="shared" si="3"/>
        <v>0</v>
      </c>
      <c r="Q9" s="208">
        <f t="shared" ref="Q9:Q36" si="4">P9+O9</f>
        <v>0</v>
      </c>
      <c r="R9" s="209">
        <v>0</v>
      </c>
      <c r="S9" s="208">
        <f t="shared" ref="S9:S37" si="5">R9-P9</f>
        <v>0</v>
      </c>
      <c r="T9" s="208">
        <f t="shared" ref="T9:T37" si="6">O9+R9</f>
        <v>0</v>
      </c>
      <c r="U9" s="229">
        <f>'[1]Př. b)  Naříz. vl. II. varianta'!AH9</f>
        <v>0</v>
      </c>
      <c r="V9" s="230">
        <f>'[1]Př. b)  Naříz. vl. II. varianta'!AI9</f>
        <v>0</v>
      </c>
      <c r="W9" s="230">
        <f>'[1]Př. b)  Naříz. vl. II. varianta'!AJ9</f>
        <v>0</v>
      </c>
      <c r="X9" s="231">
        <f>'[1]Př. b)  Naříz. vl. II. varianta'!AK9</f>
        <v>0</v>
      </c>
      <c r="Y9" s="246">
        <f t="shared" ref="Y9:Y36" si="7">X9+O9</f>
        <v>0</v>
      </c>
    </row>
    <row r="10" spans="1:25" s="58" customFormat="1" x14ac:dyDescent="0.2">
      <c r="A10" s="55">
        <v>4357</v>
      </c>
      <c r="B10" s="56">
        <v>4313</v>
      </c>
      <c r="C10" s="345"/>
      <c r="D10" s="57" t="s">
        <v>93</v>
      </c>
      <c r="E10" s="114" t="s">
        <v>94</v>
      </c>
      <c r="F10" s="169">
        <v>15867</v>
      </c>
      <c r="G10" s="170">
        <v>63.8</v>
      </c>
      <c r="H10" s="255">
        <v>15467</v>
      </c>
      <c r="I10" s="256">
        <v>400</v>
      </c>
      <c r="J10" s="208">
        <f t="shared" si="0"/>
        <v>15867</v>
      </c>
      <c r="K10" s="208">
        <f t="shared" si="1"/>
        <v>15867</v>
      </c>
      <c r="L10" s="208">
        <f t="shared" si="2"/>
        <v>0</v>
      </c>
      <c r="M10" s="256"/>
      <c r="N10" s="256"/>
      <c r="O10" s="249">
        <f t="shared" si="3"/>
        <v>15467</v>
      </c>
      <c r="P10" s="208">
        <f t="shared" si="3"/>
        <v>400</v>
      </c>
      <c r="Q10" s="208">
        <f t="shared" si="4"/>
        <v>15867</v>
      </c>
      <c r="R10" s="209">
        <v>400</v>
      </c>
      <c r="S10" s="208">
        <f t="shared" si="5"/>
        <v>0</v>
      </c>
      <c r="T10" s="208">
        <f t="shared" si="6"/>
        <v>15867</v>
      </c>
      <c r="U10" s="229">
        <f>'[1]Př. b)  Naříz. vl. II. varianta'!AH10</f>
        <v>289</v>
      </c>
      <c r="V10" s="230">
        <f>'[1]Př. b)  Naříz. vl. II. varianta'!AI10</f>
        <v>0</v>
      </c>
      <c r="W10" s="230">
        <f>'[1]Př. b)  Naříz. vl. II. varianta'!AJ10</f>
        <v>111</v>
      </c>
      <c r="X10" s="231">
        <f>'[1]Př. b)  Naříz. vl. II. varianta'!AK10</f>
        <v>400</v>
      </c>
      <c r="Y10" s="246">
        <f t="shared" si="7"/>
        <v>15867</v>
      </c>
    </row>
    <row r="11" spans="1:25" s="58" customFormat="1" x14ac:dyDescent="0.2">
      <c r="A11" s="59">
        <v>4351</v>
      </c>
      <c r="B11" s="60">
        <v>4314</v>
      </c>
      <c r="C11" s="345"/>
      <c r="D11" s="61" t="s">
        <v>95</v>
      </c>
      <c r="E11" s="114" t="s">
        <v>96</v>
      </c>
      <c r="F11" s="169">
        <v>2590</v>
      </c>
      <c r="G11" s="170">
        <v>10</v>
      </c>
      <c r="H11" s="255">
        <v>2529.6</v>
      </c>
      <c r="I11" s="256">
        <v>60</v>
      </c>
      <c r="J11" s="208">
        <f t="shared" si="0"/>
        <v>2589.6</v>
      </c>
      <c r="K11" s="208">
        <f t="shared" si="1"/>
        <v>2590</v>
      </c>
      <c r="L11" s="208">
        <f t="shared" si="2"/>
        <v>0</v>
      </c>
      <c r="M11" s="256"/>
      <c r="N11" s="256"/>
      <c r="O11" s="249">
        <f t="shared" si="3"/>
        <v>2530</v>
      </c>
      <c r="P11" s="208">
        <f t="shared" si="3"/>
        <v>60</v>
      </c>
      <c r="Q11" s="208">
        <f t="shared" si="4"/>
        <v>2590</v>
      </c>
      <c r="R11" s="209">
        <v>60</v>
      </c>
      <c r="S11" s="208">
        <f t="shared" si="5"/>
        <v>0</v>
      </c>
      <c r="T11" s="208">
        <f t="shared" si="6"/>
        <v>2590</v>
      </c>
      <c r="U11" s="229">
        <f>'[1]Př. b)  Naříz. vl. II. varianta'!AH11</f>
        <v>60</v>
      </c>
      <c r="V11" s="230">
        <f>'[1]Př. b)  Naříz. vl. II. varianta'!AI11</f>
        <v>0</v>
      </c>
      <c r="W11" s="230">
        <f>'[1]Př. b)  Naříz. vl. II. varianta'!AJ11</f>
        <v>0</v>
      </c>
      <c r="X11" s="231">
        <f>'[1]Př. b)  Naříz. vl. II. varianta'!AK11</f>
        <v>60</v>
      </c>
      <c r="Y11" s="246">
        <f t="shared" si="7"/>
        <v>2590</v>
      </c>
    </row>
    <row r="12" spans="1:25" s="58" customFormat="1" ht="14.25" x14ac:dyDescent="0.2">
      <c r="A12" s="62">
        <v>4357</v>
      </c>
      <c r="B12" s="63">
        <v>4316</v>
      </c>
      <c r="C12" s="345"/>
      <c r="D12" s="61" t="s">
        <v>97</v>
      </c>
      <c r="E12" s="114" t="s">
        <v>164</v>
      </c>
      <c r="F12" s="169">
        <v>23730</v>
      </c>
      <c r="G12" s="170">
        <v>87.15</v>
      </c>
      <c r="H12" s="255">
        <v>23000</v>
      </c>
      <c r="I12" s="256">
        <v>730</v>
      </c>
      <c r="J12" s="208">
        <f t="shared" si="0"/>
        <v>23730</v>
      </c>
      <c r="K12" s="208">
        <f t="shared" si="1"/>
        <v>23730</v>
      </c>
      <c r="L12" s="208">
        <f t="shared" si="2"/>
        <v>0</v>
      </c>
      <c r="M12" s="256"/>
      <c r="N12" s="256"/>
      <c r="O12" s="249">
        <f t="shared" si="3"/>
        <v>23000</v>
      </c>
      <c r="P12" s="208">
        <f t="shared" si="3"/>
        <v>730</v>
      </c>
      <c r="Q12" s="208">
        <f t="shared" si="4"/>
        <v>23730</v>
      </c>
      <c r="R12" s="209">
        <v>730</v>
      </c>
      <c r="S12" s="208">
        <f t="shared" si="5"/>
        <v>0</v>
      </c>
      <c r="T12" s="208">
        <f t="shared" si="6"/>
        <v>23730</v>
      </c>
      <c r="U12" s="229">
        <f>'[1]Př. b)  Naříz. vl. II. varianta'!AH12</f>
        <v>396</v>
      </c>
      <c r="V12" s="230">
        <f>'[1]Př. b)  Naříz. vl. II. varianta'!AI12</f>
        <v>0</v>
      </c>
      <c r="W12" s="230">
        <f>'[1]Př. b)  Naříz. vl. II. varianta'!AJ12</f>
        <v>334</v>
      </c>
      <c r="X12" s="231">
        <f>'[1]Př. b)  Naříz. vl. II. varianta'!AK12</f>
        <v>730</v>
      </c>
      <c r="Y12" s="246">
        <f t="shared" si="7"/>
        <v>23730</v>
      </c>
    </row>
    <row r="13" spans="1:25" s="58" customFormat="1" x14ac:dyDescent="0.2">
      <c r="A13" s="62">
        <v>4357</v>
      </c>
      <c r="B13" s="60">
        <v>4316</v>
      </c>
      <c r="C13" s="345"/>
      <c r="D13" s="61" t="s">
        <v>98</v>
      </c>
      <c r="E13" s="114" t="s">
        <v>99</v>
      </c>
      <c r="F13" s="169">
        <v>6338</v>
      </c>
      <c r="G13" s="170">
        <v>25</v>
      </c>
      <c r="H13" s="255">
        <v>6151</v>
      </c>
      <c r="I13" s="256">
        <v>186.54</v>
      </c>
      <c r="J13" s="208">
        <f t="shared" si="0"/>
        <v>6337.54</v>
      </c>
      <c r="K13" s="208">
        <f t="shared" si="1"/>
        <v>6338</v>
      </c>
      <c r="L13" s="208">
        <f t="shared" si="2"/>
        <v>0</v>
      </c>
      <c r="M13" s="256"/>
      <c r="N13" s="256"/>
      <c r="O13" s="249">
        <f t="shared" si="3"/>
        <v>6151</v>
      </c>
      <c r="P13" s="210">
        <f>ROUND(I13,0)</f>
        <v>187</v>
      </c>
      <c r="Q13" s="208">
        <f t="shared" si="4"/>
        <v>6338</v>
      </c>
      <c r="R13" s="209">
        <v>187</v>
      </c>
      <c r="S13" s="208">
        <f t="shared" si="5"/>
        <v>0</v>
      </c>
      <c r="T13" s="208">
        <f t="shared" si="6"/>
        <v>6338</v>
      </c>
      <c r="U13" s="229">
        <f>'[1]Př. b)  Naříz. vl. II. varianta'!AH13</f>
        <v>100</v>
      </c>
      <c r="V13" s="230">
        <f>'[1]Př. b)  Naříz. vl. II. varianta'!AI13</f>
        <v>0</v>
      </c>
      <c r="W13" s="230">
        <f>'[1]Př. b)  Naříz. vl. II. varianta'!AJ13</f>
        <v>87</v>
      </c>
      <c r="X13" s="231">
        <f>'[1]Př. b)  Naříz. vl. II. varianta'!AK13</f>
        <v>187</v>
      </c>
      <c r="Y13" s="246">
        <f t="shared" si="7"/>
        <v>6338</v>
      </c>
    </row>
    <row r="14" spans="1:25" s="58" customFormat="1" ht="14.25" x14ac:dyDescent="0.2">
      <c r="A14" s="62">
        <v>4357</v>
      </c>
      <c r="B14" s="60">
        <v>4316</v>
      </c>
      <c r="C14" s="345"/>
      <c r="D14" s="61" t="s">
        <v>100</v>
      </c>
      <c r="E14" s="114" t="s">
        <v>166</v>
      </c>
      <c r="F14" s="169">
        <v>13879</v>
      </c>
      <c r="G14" s="170">
        <v>57</v>
      </c>
      <c r="H14" s="255">
        <v>13470</v>
      </c>
      <c r="I14" s="256">
        <v>409</v>
      </c>
      <c r="J14" s="208">
        <f t="shared" si="0"/>
        <v>13879</v>
      </c>
      <c r="K14" s="208">
        <f t="shared" si="1"/>
        <v>13879</v>
      </c>
      <c r="L14" s="208">
        <f t="shared" si="2"/>
        <v>0</v>
      </c>
      <c r="M14" s="256"/>
      <c r="N14" s="256"/>
      <c r="O14" s="249">
        <f t="shared" si="3"/>
        <v>13470</v>
      </c>
      <c r="P14" s="208">
        <f t="shared" si="3"/>
        <v>409</v>
      </c>
      <c r="Q14" s="208">
        <f t="shared" si="4"/>
        <v>13879</v>
      </c>
      <c r="R14" s="209">
        <v>409</v>
      </c>
      <c r="S14" s="208">
        <f t="shared" si="5"/>
        <v>0</v>
      </c>
      <c r="T14" s="208">
        <f t="shared" si="6"/>
        <v>13879</v>
      </c>
      <c r="U14" s="229">
        <f>'[1]Př. b)  Naříz. vl. II. varianta'!AH14</f>
        <v>251</v>
      </c>
      <c r="V14" s="230">
        <f>'[1]Př. b)  Naříz. vl. II. varianta'!AI14</f>
        <v>0</v>
      </c>
      <c r="W14" s="230">
        <f>'[1]Př. b)  Naříz. vl. II. varianta'!AJ14</f>
        <v>158</v>
      </c>
      <c r="X14" s="231">
        <f>'[1]Př. b)  Naříz. vl. II. varianta'!AK14</f>
        <v>409</v>
      </c>
      <c r="Y14" s="246">
        <f t="shared" si="7"/>
        <v>13879</v>
      </c>
    </row>
    <row r="15" spans="1:25" s="58" customFormat="1" x14ac:dyDescent="0.2">
      <c r="A15" s="62">
        <v>4357</v>
      </c>
      <c r="B15" s="60">
        <v>4316</v>
      </c>
      <c r="C15" s="345"/>
      <c r="D15" s="61" t="s">
        <v>101</v>
      </c>
      <c r="E15" s="114" t="s">
        <v>102</v>
      </c>
      <c r="F15" s="169">
        <v>64809</v>
      </c>
      <c r="G15" s="170">
        <v>245</v>
      </c>
      <c r="H15" s="255">
        <v>62747.31</v>
      </c>
      <c r="I15" s="256">
        <v>2061.6999999999998</v>
      </c>
      <c r="J15" s="208">
        <f t="shared" si="0"/>
        <v>64809.009999999995</v>
      </c>
      <c r="K15" s="208">
        <f t="shared" si="1"/>
        <v>64809</v>
      </c>
      <c r="L15" s="208">
        <f t="shared" si="2"/>
        <v>0</v>
      </c>
      <c r="M15" s="256"/>
      <c r="N15" s="256"/>
      <c r="O15" s="249">
        <f t="shared" si="3"/>
        <v>62747</v>
      </c>
      <c r="P15" s="208">
        <f t="shared" si="3"/>
        <v>2062</v>
      </c>
      <c r="Q15" s="208">
        <f t="shared" si="4"/>
        <v>64809</v>
      </c>
      <c r="R15" s="209">
        <v>2062</v>
      </c>
      <c r="S15" s="208">
        <f t="shared" si="5"/>
        <v>0</v>
      </c>
      <c r="T15" s="208">
        <f t="shared" si="6"/>
        <v>64809</v>
      </c>
      <c r="U15" s="229">
        <f>'[1]Př. b)  Naříz. vl. II. varianta'!AH15</f>
        <v>1205</v>
      </c>
      <c r="V15" s="230">
        <f>'[1]Př. b)  Naříz. vl. II. varianta'!AI15</f>
        <v>0</v>
      </c>
      <c r="W15" s="230">
        <f>'[1]Př. b)  Naříz. vl. II. varianta'!AJ15</f>
        <v>857</v>
      </c>
      <c r="X15" s="231">
        <f>'[1]Př. b)  Naříz. vl. II. varianta'!AK15</f>
        <v>2062</v>
      </c>
      <c r="Y15" s="246">
        <f t="shared" si="7"/>
        <v>64809</v>
      </c>
    </row>
    <row r="16" spans="1:25" s="58" customFormat="1" x14ac:dyDescent="0.2">
      <c r="A16" s="62">
        <v>4351</v>
      </c>
      <c r="B16" s="60">
        <v>4314</v>
      </c>
      <c r="C16" s="345"/>
      <c r="D16" s="61" t="s">
        <v>103</v>
      </c>
      <c r="E16" s="114" t="s">
        <v>104</v>
      </c>
      <c r="F16" s="169">
        <v>28445</v>
      </c>
      <c r="G16" s="170">
        <v>115</v>
      </c>
      <c r="H16" s="255">
        <v>27786</v>
      </c>
      <c r="I16" s="256">
        <v>659</v>
      </c>
      <c r="J16" s="208">
        <f t="shared" si="0"/>
        <v>28445</v>
      </c>
      <c r="K16" s="208">
        <f t="shared" si="1"/>
        <v>28445</v>
      </c>
      <c r="L16" s="208">
        <f t="shared" si="2"/>
        <v>0</v>
      </c>
      <c r="M16" s="256"/>
      <c r="N16" s="256"/>
      <c r="O16" s="249">
        <f t="shared" si="3"/>
        <v>27786</v>
      </c>
      <c r="P16" s="208">
        <f t="shared" si="3"/>
        <v>659</v>
      </c>
      <c r="Q16" s="208">
        <f t="shared" si="4"/>
        <v>28445</v>
      </c>
      <c r="R16" s="209">
        <v>659</v>
      </c>
      <c r="S16" s="208">
        <f t="shared" si="5"/>
        <v>0</v>
      </c>
      <c r="T16" s="208">
        <f t="shared" si="6"/>
        <v>28445</v>
      </c>
      <c r="U16" s="229">
        <f>'[1]Př. b)  Naříz. vl. II. varianta'!AH16</f>
        <v>645</v>
      </c>
      <c r="V16" s="230">
        <f>'[1]Př. b)  Naříz. vl. II. varianta'!AI16</f>
        <v>0</v>
      </c>
      <c r="W16" s="230">
        <f>'[1]Př. b)  Naříz. vl. II. varianta'!AJ16</f>
        <v>14</v>
      </c>
      <c r="X16" s="231">
        <f>'[1]Př. b)  Naříz. vl. II. varianta'!AK16</f>
        <v>659</v>
      </c>
      <c r="Y16" s="246">
        <f t="shared" si="7"/>
        <v>28445</v>
      </c>
    </row>
    <row r="17" spans="1:25" s="64" customFormat="1" x14ac:dyDescent="0.2">
      <c r="A17" s="62">
        <v>4357</v>
      </c>
      <c r="B17" s="60">
        <v>4311</v>
      </c>
      <c r="C17" s="345"/>
      <c r="D17" s="61" t="s">
        <v>105</v>
      </c>
      <c r="E17" s="114" t="s">
        <v>167</v>
      </c>
      <c r="F17" s="169">
        <v>55446</v>
      </c>
      <c r="G17" s="170">
        <v>208.6</v>
      </c>
      <c r="H17" s="257">
        <v>53926</v>
      </c>
      <c r="I17" s="256">
        <v>1520</v>
      </c>
      <c r="J17" s="208">
        <f t="shared" si="0"/>
        <v>55446</v>
      </c>
      <c r="K17" s="208">
        <f t="shared" si="1"/>
        <v>55446</v>
      </c>
      <c r="L17" s="208">
        <f t="shared" si="2"/>
        <v>0</v>
      </c>
      <c r="M17" s="191"/>
      <c r="N17" s="191"/>
      <c r="O17" s="249">
        <f t="shared" si="3"/>
        <v>53926</v>
      </c>
      <c r="P17" s="208">
        <f t="shared" si="3"/>
        <v>1520</v>
      </c>
      <c r="Q17" s="208">
        <f t="shared" si="4"/>
        <v>55446</v>
      </c>
      <c r="R17" s="209">
        <v>1520</v>
      </c>
      <c r="S17" s="208">
        <f t="shared" si="5"/>
        <v>0</v>
      </c>
      <c r="T17" s="208">
        <f t="shared" si="6"/>
        <v>55446</v>
      </c>
      <c r="U17" s="229">
        <f>'[1]Př. b)  Naříz. vl. II. varianta'!AH17</f>
        <v>951</v>
      </c>
      <c r="V17" s="230">
        <f>'[1]Př. b)  Naříz. vl. II. varianta'!AI17</f>
        <v>181</v>
      </c>
      <c r="W17" s="230">
        <f>'[1]Př. b)  Naříz. vl. II. varianta'!AJ17</f>
        <v>388</v>
      </c>
      <c r="X17" s="231">
        <f>'[1]Př. b)  Naříz. vl. II. varianta'!AK17</f>
        <v>1520</v>
      </c>
      <c r="Y17" s="246">
        <f t="shared" si="7"/>
        <v>55446</v>
      </c>
    </row>
    <row r="18" spans="1:25" s="64" customFormat="1" x14ac:dyDescent="0.2">
      <c r="A18" s="59">
        <v>4356</v>
      </c>
      <c r="B18" s="60">
        <v>4313</v>
      </c>
      <c r="C18" s="345"/>
      <c r="D18" s="61" t="s">
        <v>106</v>
      </c>
      <c r="E18" s="114" t="s">
        <v>107</v>
      </c>
      <c r="F18" s="169">
        <f>14665-20</f>
        <v>14645</v>
      </c>
      <c r="G18" s="170">
        <v>52.5</v>
      </c>
      <c r="H18" s="257">
        <f>13808+450</f>
        <v>14258</v>
      </c>
      <c r="I18" s="256">
        <v>387</v>
      </c>
      <c r="J18" s="210">
        <f t="shared" si="0"/>
        <v>14645</v>
      </c>
      <c r="K18" s="210">
        <f t="shared" si="1"/>
        <v>14645</v>
      </c>
      <c r="L18" s="210">
        <f t="shared" si="2"/>
        <v>0</v>
      </c>
      <c r="M18" s="191"/>
      <c r="N18" s="191"/>
      <c r="O18" s="249">
        <f t="shared" si="3"/>
        <v>14258</v>
      </c>
      <c r="P18" s="208">
        <f t="shared" si="3"/>
        <v>387</v>
      </c>
      <c r="Q18" s="208">
        <f t="shared" si="4"/>
        <v>14645</v>
      </c>
      <c r="R18" s="209">
        <v>387</v>
      </c>
      <c r="S18" s="208">
        <f t="shared" si="5"/>
        <v>0</v>
      </c>
      <c r="T18" s="208">
        <f t="shared" si="6"/>
        <v>14645</v>
      </c>
      <c r="U18" s="229">
        <f>'[1]Př. b)  Naříz. vl. II. varianta'!AH18</f>
        <v>200</v>
      </c>
      <c r="V18" s="230">
        <f>'[1]Př. b)  Naříz. vl. II. varianta'!AI18</f>
        <v>84</v>
      </c>
      <c r="W18" s="230">
        <f>'[1]Př. b)  Naříz. vl. II. varianta'!AJ18</f>
        <v>103</v>
      </c>
      <c r="X18" s="231">
        <f>'[1]Př. b)  Naříz. vl. II. varianta'!AK18</f>
        <v>387</v>
      </c>
      <c r="Y18" s="246">
        <f t="shared" si="7"/>
        <v>14645</v>
      </c>
    </row>
    <row r="19" spans="1:25" s="64" customFormat="1" x14ac:dyDescent="0.2">
      <c r="A19" s="62">
        <v>4357</v>
      </c>
      <c r="B19" s="60">
        <v>4311</v>
      </c>
      <c r="C19" s="345"/>
      <c r="D19" s="61" t="s">
        <v>108</v>
      </c>
      <c r="E19" s="114" t="s">
        <v>109</v>
      </c>
      <c r="F19" s="169">
        <v>34976</v>
      </c>
      <c r="G19" s="170">
        <v>124</v>
      </c>
      <c r="H19" s="257">
        <v>34170</v>
      </c>
      <c r="I19" s="256">
        <v>805.86</v>
      </c>
      <c r="J19" s="208">
        <f t="shared" si="0"/>
        <v>34975.86</v>
      </c>
      <c r="K19" s="208">
        <f t="shared" si="1"/>
        <v>34976</v>
      </c>
      <c r="L19" s="208">
        <f t="shared" si="2"/>
        <v>0</v>
      </c>
      <c r="M19" s="191"/>
      <c r="N19" s="191"/>
      <c r="O19" s="249">
        <f t="shared" si="3"/>
        <v>34170</v>
      </c>
      <c r="P19" s="208">
        <f t="shared" si="3"/>
        <v>806</v>
      </c>
      <c r="Q19" s="208">
        <f t="shared" si="4"/>
        <v>34976</v>
      </c>
      <c r="R19" s="209">
        <v>806</v>
      </c>
      <c r="S19" s="208">
        <f t="shared" si="5"/>
        <v>0</v>
      </c>
      <c r="T19" s="208">
        <f t="shared" si="6"/>
        <v>34976</v>
      </c>
      <c r="U19" s="229">
        <f>'[1]Př. b)  Naříz. vl. II. varianta'!AH19</f>
        <v>607</v>
      </c>
      <c r="V19" s="230">
        <f>'[1]Př. b)  Naříz. vl. II. varianta'!AI19</f>
        <v>0</v>
      </c>
      <c r="W19" s="230">
        <f>'[1]Př. b)  Naříz. vl. II. varianta'!AJ19</f>
        <v>199</v>
      </c>
      <c r="X19" s="231">
        <f>'[1]Př. b)  Naříz. vl. II. varianta'!AK19</f>
        <v>806</v>
      </c>
      <c r="Y19" s="246">
        <f t="shared" si="7"/>
        <v>34976</v>
      </c>
    </row>
    <row r="20" spans="1:25" s="64" customFormat="1" x14ac:dyDescent="0.2">
      <c r="A20" s="59">
        <v>4372</v>
      </c>
      <c r="B20" s="60">
        <v>4323</v>
      </c>
      <c r="C20" s="345"/>
      <c r="D20" s="61" t="s">
        <v>110</v>
      </c>
      <c r="E20" s="114" t="s">
        <v>111</v>
      </c>
      <c r="F20" s="169">
        <v>10848</v>
      </c>
      <c r="G20" s="170">
        <v>32</v>
      </c>
      <c r="H20" s="257">
        <v>10630.22</v>
      </c>
      <c r="I20" s="256">
        <v>217.649</v>
      </c>
      <c r="J20" s="208">
        <f t="shared" si="0"/>
        <v>10847.868999999999</v>
      </c>
      <c r="K20" s="208">
        <f t="shared" si="1"/>
        <v>10848</v>
      </c>
      <c r="L20" s="208">
        <f t="shared" si="2"/>
        <v>0</v>
      </c>
      <c r="M20" s="191"/>
      <c r="N20" s="191"/>
      <c r="O20" s="249">
        <f t="shared" si="3"/>
        <v>10630</v>
      </c>
      <c r="P20" s="208">
        <f t="shared" si="3"/>
        <v>218</v>
      </c>
      <c r="Q20" s="208">
        <f t="shared" si="4"/>
        <v>10848</v>
      </c>
      <c r="R20" s="209">
        <v>218</v>
      </c>
      <c r="S20" s="208">
        <f t="shared" si="5"/>
        <v>0</v>
      </c>
      <c r="T20" s="208">
        <f t="shared" si="6"/>
        <v>10848</v>
      </c>
      <c r="U20" s="229">
        <f>'[1]Př. b)  Naříz. vl. II. varianta'!AH20</f>
        <v>218</v>
      </c>
      <c r="V20" s="230">
        <f>'[1]Př. b)  Naříz. vl. II. varianta'!AI20</f>
        <v>0</v>
      </c>
      <c r="W20" s="230">
        <f>'[1]Př. b)  Naříz. vl. II. varianta'!AJ20</f>
        <v>0</v>
      </c>
      <c r="X20" s="231">
        <f>'[1]Př. b)  Naříz. vl. II. varianta'!AK20</f>
        <v>218</v>
      </c>
      <c r="Y20" s="246">
        <f t="shared" si="7"/>
        <v>10848</v>
      </c>
    </row>
    <row r="21" spans="1:25" s="64" customFormat="1" ht="14.25" x14ac:dyDescent="0.2">
      <c r="A21" s="59">
        <v>4357</v>
      </c>
      <c r="B21" s="60">
        <v>4316</v>
      </c>
      <c r="C21" s="345"/>
      <c r="D21" s="61" t="s">
        <v>112</v>
      </c>
      <c r="E21" s="114" t="s">
        <v>168</v>
      </c>
      <c r="F21" s="169">
        <v>38600</v>
      </c>
      <c r="G21" s="170">
        <v>153.75</v>
      </c>
      <c r="H21" s="257">
        <v>37490</v>
      </c>
      <c r="I21" s="256">
        <v>1110</v>
      </c>
      <c r="J21" s="208">
        <f t="shared" si="0"/>
        <v>38600</v>
      </c>
      <c r="K21" s="208">
        <f t="shared" si="1"/>
        <v>38600</v>
      </c>
      <c r="L21" s="208">
        <f t="shared" si="2"/>
        <v>0</v>
      </c>
      <c r="M21" s="191"/>
      <c r="N21" s="191"/>
      <c r="O21" s="249">
        <f t="shared" si="3"/>
        <v>37490</v>
      </c>
      <c r="P21" s="208">
        <f t="shared" si="3"/>
        <v>1110</v>
      </c>
      <c r="Q21" s="208">
        <f t="shared" si="4"/>
        <v>38600</v>
      </c>
      <c r="R21" s="209">
        <v>1110</v>
      </c>
      <c r="S21" s="208">
        <f t="shared" si="5"/>
        <v>0</v>
      </c>
      <c r="T21" s="208">
        <f t="shared" si="6"/>
        <v>38600</v>
      </c>
      <c r="U21" s="229">
        <f>'[1]Př. b)  Naříz. vl. II. varianta'!AH21</f>
        <v>760</v>
      </c>
      <c r="V21" s="230">
        <f>'[1]Př. b)  Naříz. vl. II. varianta'!AI21</f>
        <v>0</v>
      </c>
      <c r="W21" s="230">
        <f>'[1]Př. b)  Naříz. vl. II. varianta'!AJ21</f>
        <v>350</v>
      </c>
      <c r="X21" s="231">
        <f>'[1]Př. b)  Naříz. vl. II. varianta'!AK21</f>
        <v>1110</v>
      </c>
      <c r="Y21" s="246">
        <f t="shared" si="7"/>
        <v>38600</v>
      </c>
    </row>
    <row r="22" spans="1:25" s="64" customFormat="1" ht="14.25" x14ac:dyDescent="0.2">
      <c r="A22" s="59">
        <v>4357</v>
      </c>
      <c r="B22" s="65">
        <v>4316</v>
      </c>
      <c r="C22" s="345"/>
      <c r="D22" s="61" t="s">
        <v>113</v>
      </c>
      <c r="E22" s="114" t="s">
        <v>169</v>
      </c>
      <c r="F22" s="169">
        <v>11320</v>
      </c>
      <c r="G22" s="170">
        <v>47</v>
      </c>
      <c r="H22" s="257">
        <v>10937</v>
      </c>
      <c r="I22" s="256">
        <v>383</v>
      </c>
      <c r="J22" s="208">
        <f t="shared" si="0"/>
        <v>11320</v>
      </c>
      <c r="K22" s="208">
        <f t="shared" si="1"/>
        <v>11320</v>
      </c>
      <c r="L22" s="208">
        <f t="shared" si="2"/>
        <v>0</v>
      </c>
      <c r="M22" s="191"/>
      <c r="N22" s="191"/>
      <c r="O22" s="249">
        <f t="shared" si="3"/>
        <v>10937</v>
      </c>
      <c r="P22" s="208">
        <f t="shared" si="3"/>
        <v>383</v>
      </c>
      <c r="Q22" s="208">
        <f t="shared" si="4"/>
        <v>11320</v>
      </c>
      <c r="R22" s="209">
        <v>383</v>
      </c>
      <c r="S22" s="208">
        <f t="shared" si="5"/>
        <v>0</v>
      </c>
      <c r="T22" s="208">
        <f t="shared" si="6"/>
        <v>11320</v>
      </c>
      <c r="U22" s="229">
        <f>'[1]Př. b)  Naříz. vl. II. varianta'!AH22</f>
        <v>219</v>
      </c>
      <c r="V22" s="230">
        <f>'[1]Př. b)  Naříz. vl. II. varianta'!AI22</f>
        <v>0</v>
      </c>
      <c r="W22" s="230">
        <f>'[1]Př. b)  Naříz. vl. II. varianta'!AJ22</f>
        <v>164</v>
      </c>
      <c r="X22" s="231">
        <f>'[1]Př. b)  Naříz. vl. II. varianta'!AK22</f>
        <v>383</v>
      </c>
      <c r="Y22" s="246">
        <f t="shared" si="7"/>
        <v>11320</v>
      </c>
    </row>
    <row r="23" spans="1:25" s="64" customFormat="1" ht="14.25" x14ac:dyDescent="0.2">
      <c r="A23" s="59">
        <v>4357</v>
      </c>
      <c r="B23" s="65">
        <v>4316</v>
      </c>
      <c r="C23" s="345"/>
      <c r="D23" s="61" t="s">
        <v>114</v>
      </c>
      <c r="E23" s="114" t="s">
        <v>170</v>
      </c>
      <c r="F23" s="169">
        <v>21300</v>
      </c>
      <c r="G23" s="170">
        <v>76</v>
      </c>
      <c r="H23" s="257">
        <v>20690</v>
      </c>
      <c r="I23" s="256">
        <v>610</v>
      </c>
      <c r="J23" s="208">
        <f t="shared" si="0"/>
        <v>21300</v>
      </c>
      <c r="K23" s="208">
        <f t="shared" si="1"/>
        <v>21300</v>
      </c>
      <c r="L23" s="208">
        <f t="shared" si="2"/>
        <v>0</v>
      </c>
      <c r="M23" s="191"/>
      <c r="N23" s="191"/>
      <c r="O23" s="249">
        <f t="shared" si="3"/>
        <v>20690</v>
      </c>
      <c r="P23" s="208">
        <f t="shared" si="3"/>
        <v>610</v>
      </c>
      <c r="Q23" s="208">
        <f t="shared" si="4"/>
        <v>21300</v>
      </c>
      <c r="R23" s="209">
        <v>610</v>
      </c>
      <c r="S23" s="208">
        <f t="shared" si="5"/>
        <v>0</v>
      </c>
      <c r="T23" s="208">
        <f t="shared" si="6"/>
        <v>21300</v>
      </c>
      <c r="U23" s="229">
        <f>'[1]Př. b)  Naříz. vl. II. varianta'!AH23</f>
        <v>420</v>
      </c>
      <c r="V23" s="230">
        <f>'[1]Př. b)  Naříz. vl. II. varianta'!AI23</f>
        <v>0</v>
      </c>
      <c r="W23" s="230">
        <f>'[1]Př. b)  Naříz. vl. II. varianta'!AJ23</f>
        <v>190</v>
      </c>
      <c r="X23" s="231">
        <f>'[1]Př. b)  Naříz. vl. II. varianta'!AK23</f>
        <v>610</v>
      </c>
      <c r="Y23" s="246">
        <f t="shared" si="7"/>
        <v>21300</v>
      </c>
    </row>
    <row r="24" spans="1:25" s="64" customFormat="1" ht="14.25" x14ac:dyDescent="0.2">
      <c r="A24" s="66">
        <v>4354</v>
      </c>
      <c r="B24" s="65">
        <v>4317</v>
      </c>
      <c r="C24" s="345"/>
      <c r="D24" s="61" t="s">
        <v>115</v>
      </c>
      <c r="E24" s="114" t="s">
        <v>171</v>
      </c>
      <c r="F24" s="169">
        <v>2410</v>
      </c>
      <c r="G24" s="170">
        <v>10</v>
      </c>
      <c r="H24" s="257">
        <f>2338.8+15.6</f>
        <v>2354.4</v>
      </c>
      <c r="I24" s="256">
        <v>56</v>
      </c>
      <c r="J24" s="210">
        <f t="shared" si="0"/>
        <v>2410.4</v>
      </c>
      <c r="K24" s="210">
        <f t="shared" si="1"/>
        <v>2410</v>
      </c>
      <c r="L24" s="210">
        <f t="shared" si="2"/>
        <v>0</v>
      </c>
      <c r="M24" s="191"/>
      <c r="N24" s="191"/>
      <c r="O24" s="249">
        <f t="shared" si="3"/>
        <v>2354</v>
      </c>
      <c r="P24" s="208">
        <f t="shared" si="3"/>
        <v>56</v>
      </c>
      <c r="Q24" s="208">
        <f t="shared" si="4"/>
        <v>2410</v>
      </c>
      <c r="R24" s="209">
        <v>56</v>
      </c>
      <c r="S24" s="208">
        <f t="shared" si="5"/>
        <v>0</v>
      </c>
      <c r="T24" s="208">
        <f t="shared" si="6"/>
        <v>2410</v>
      </c>
      <c r="U24" s="229">
        <f>'[1]Př. b)  Naříz. vl. II. varianta'!AH25</f>
        <v>56</v>
      </c>
      <c r="V24" s="230">
        <f>'[1]Př. b)  Naříz. vl. II. varianta'!AI25</f>
        <v>0</v>
      </c>
      <c r="W24" s="230">
        <f>'[1]Př. b)  Naříz. vl. II. varianta'!AJ25</f>
        <v>0</v>
      </c>
      <c r="X24" s="231">
        <f>'[1]Př. b)  Naříz. vl. II. varianta'!AK25</f>
        <v>56</v>
      </c>
      <c r="Y24" s="246">
        <f t="shared" si="7"/>
        <v>2410</v>
      </c>
    </row>
    <row r="25" spans="1:25" s="64" customFormat="1" x14ac:dyDescent="0.2">
      <c r="A25" s="66">
        <v>4357</v>
      </c>
      <c r="B25" s="67">
        <v>4313</v>
      </c>
      <c r="C25" s="345"/>
      <c r="D25" s="61" t="s">
        <v>116</v>
      </c>
      <c r="E25" s="114" t="s">
        <v>117</v>
      </c>
      <c r="F25" s="169">
        <v>12140</v>
      </c>
      <c r="G25" s="170">
        <v>49.7</v>
      </c>
      <c r="H25" s="257">
        <v>11794.9</v>
      </c>
      <c r="I25" s="256">
        <v>345.4</v>
      </c>
      <c r="J25" s="208">
        <f t="shared" si="0"/>
        <v>12140.3</v>
      </c>
      <c r="K25" s="208">
        <f t="shared" si="1"/>
        <v>12140</v>
      </c>
      <c r="L25" s="208">
        <f t="shared" si="2"/>
        <v>0</v>
      </c>
      <c r="M25" s="191"/>
      <c r="N25" s="191"/>
      <c r="O25" s="249">
        <f t="shared" si="3"/>
        <v>11795</v>
      </c>
      <c r="P25" s="208">
        <f t="shared" si="3"/>
        <v>345</v>
      </c>
      <c r="Q25" s="208">
        <f t="shared" si="4"/>
        <v>12140</v>
      </c>
      <c r="R25" s="209">
        <v>345</v>
      </c>
      <c r="S25" s="208">
        <f t="shared" si="5"/>
        <v>0</v>
      </c>
      <c r="T25" s="208">
        <f t="shared" si="6"/>
        <v>12140</v>
      </c>
      <c r="U25" s="229">
        <f>'[1]Př. b)  Naříz. vl. II. varianta'!AH26</f>
        <v>245</v>
      </c>
      <c r="V25" s="230">
        <f>'[1]Př. b)  Naříz. vl. II. varianta'!AI26</f>
        <v>15</v>
      </c>
      <c r="W25" s="230">
        <f>'[1]Př. b)  Naříz. vl. II. varianta'!AJ26</f>
        <v>85</v>
      </c>
      <c r="X25" s="231">
        <f>'[1]Př. b)  Naříz. vl. II. varianta'!AK26</f>
        <v>345</v>
      </c>
      <c r="Y25" s="246">
        <f t="shared" si="7"/>
        <v>12140</v>
      </c>
    </row>
    <row r="26" spans="1:25" s="64" customFormat="1" ht="14.25" x14ac:dyDescent="0.2">
      <c r="A26" s="66">
        <v>4357</v>
      </c>
      <c r="B26" s="67">
        <v>4316</v>
      </c>
      <c r="C26" s="345"/>
      <c r="D26" s="61" t="s">
        <v>118</v>
      </c>
      <c r="E26" s="114" t="s">
        <v>172</v>
      </c>
      <c r="F26" s="169">
        <v>30974</v>
      </c>
      <c r="G26" s="170">
        <v>111.88</v>
      </c>
      <c r="H26" s="257">
        <v>29952</v>
      </c>
      <c r="I26" s="256">
        <v>1022</v>
      </c>
      <c r="J26" s="208">
        <f t="shared" si="0"/>
        <v>30974</v>
      </c>
      <c r="K26" s="208">
        <f t="shared" si="1"/>
        <v>30974</v>
      </c>
      <c r="L26" s="208">
        <f t="shared" si="2"/>
        <v>0</v>
      </c>
      <c r="M26" s="191"/>
      <c r="N26" s="191"/>
      <c r="O26" s="249">
        <f t="shared" si="3"/>
        <v>29952</v>
      </c>
      <c r="P26" s="208">
        <f t="shared" si="3"/>
        <v>1022</v>
      </c>
      <c r="Q26" s="208">
        <f t="shared" si="4"/>
        <v>30974</v>
      </c>
      <c r="R26" s="209">
        <v>1022</v>
      </c>
      <c r="S26" s="208">
        <f t="shared" si="5"/>
        <v>0</v>
      </c>
      <c r="T26" s="208">
        <f t="shared" si="6"/>
        <v>30974</v>
      </c>
      <c r="U26" s="229">
        <f>'[1]Př. b)  Naříz. vl. II. varianta'!AH28</f>
        <v>771</v>
      </c>
      <c r="V26" s="230">
        <f>'[1]Př. b)  Naříz. vl. II. varianta'!AI28</f>
        <v>0</v>
      </c>
      <c r="W26" s="230">
        <f>'[1]Př. b)  Naříz. vl. II. varianta'!AJ28</f>
        <v>251</v>
      </c>
      <c r="X26" s="231">
        <f>'[1]Př. b)  Naříz. vl. II. varianta'!AK28</f>
        <v>1022</v>
      </c>
      <c r="Y26" s="246">
        <f t="shared" si="7"/>
        <v>30974</v>
      </c>
    </row>
    <row r="27" spans="1:25" s="64" customFormat="1" ht="14.25" x14ac:dyDescent="0.2">
      <c r="A27" s="66">
        <v>4357</v>
      </c>
      <c r="B27" s="67">
        <v>4316</v>
      </c>
      <c r="C27" s="345"/>
      <c r="D27" s="61" t="s">
        <v>119</v>
      </c>
      <c r="E27" s="114" t="s">
        <v>173</v>
      </c>
      <c r="F27" s="169">
        <v>10782</v>
      </c>
      <c r="G27" s="170">
        <v>44.08</v>
      </c>
      <c r="H27" s="257">
        <v>10476.9</v>
      </c>
      <c r="I27" s="256">
        <v>304.78800000000001</v>
      </c>
      <c r="J27" s="208">
        <f t="shared" si="0"/>
        <v>10781.688</v>
      </c>
      <c r="K27" s="208">
        <f t="shared" si="1"/>
        <v>10782</v>
      </c>
      <c r="L27" s="208">
        <f t="shared" si="2"/>
        <v>0</v>
      </c>
      <c r="M27" s="191"/>
      <c r="N27" s="191"/>
      <c r="O27" s="249">
        <f t="shared" si="3"/>
        <v>10477</v>
      </c>
      <c r="P27" s="208">
        <f t="shared" si="3"/>
        <v>305</v>
      </c>
      <c r="Q27" s="208">
        <f t="shared" si="4"/>
        <v>10782</v>
      </c>
      <c r="R27" s="209">
        <v>305</v>
      </c>
      <c r="S27" s="208">
        <f t="shared" si="5"/>
        <v>0</v>
      </c>
      <c r="T27" s="208">
        <f t="shared" si="6"/>
        <v>10782</v>
      </c>
      <c r="U27" s="229">
        <f>'[1]Př. b)  Naříz. vl. II. varianta'!AH29</f>
        <v>215</v>
      </c>
      <c r="V27" s="230">
        <f>'[1]Př. b)  Naříz. vl. II. varianta'!AI29</f>
        <v>0</v>
      </c>
      <c r="W27" s="230">
        <f>'[1]Př. b)  Naříz. vl. II. varianta'!AJ29</f>
        <v>90</v>
      </c>
      <c r="X27" s="231">
        <f>'[1]Př. b)  Naříz. vl. II. varianta'!AK29</f>
        <v>305</v>
      </c>
      <c r="Y27" s="246">
        <f t="shared" si="7"/>
        <v>10782</v>
      </c>
    </row>
    <row r="28" spans="1:25" s="64" customFormat="1" x14ac:dyDescent="0.2">
      <c r="A28" s="68">
        <v>4357</v>
      </c>
      <c r="B28" s="67">
        <v>4313</v>
      </c>
      <c r="C28" s="346"/>
      <c r="D28" s="61" t="s">
        <v>120</v>
      </c>
      <c r="E28" s="114" t="s">
        <v>121</v>
      </c>
      <c r="F28" s="169">
        <v>20038</v>
      </c>
      <c r="G28" s="170">
        <v>87.9</v>
      </c>
      <c r="H28" s="257">
        <v>19272.900000000001</v>
      </c>
      <c r="I28" s="256">
        <v>764.9</v>
      </c>
      <c r="J28" s="208">
        <f t="shared" si="0"/>
        <v>20037.800000000003</v>
      </c>
      <c r="K28" s="208">
        <f t="shared" si="1"/>
        <v>20038</v>
      </c>
      <c r="L28" s="208">
        <f t="shared" si="2"/>
        <v>0</v>
      </c>
      <c r="M28" s="191"/>
      <c r="N28" s="191"/>
      <c r="O28" s="249">
        <f t="shared" si="3"/>
        <v>19273</v>
      </c>
      <c r="P28" s="208">
        <f t="shared" si="3"/>
        <v>765</v>
      </c>
      <c r="Q28" s="208">
        <f t="shared" si="4"/>
        <v>20038</v>
      </c>
      <c r="R28" s="209">
        <v>765</v>
      </c>
      <c r="S28" s="208">
        <f t="shared" si="5"/>
        <v>0</v>
      </c>
      <c r="T28" s="208">
        <f t="shared" si="6"/>
        <v>20038</v>
      </c>
      <c r="U28" s="229">
        <f>'[1]Př. b)  Naříz. vl. II. varianta'!AH30</f>
        <v>576</v>
      </c>
      <c r="V28" s="230">
        <f>'[1]Př. b)  Naříz. vl. II. varianta'!AI30</f>
        <v>32</v>
      </c>
      <c r="W28" s="230">
        <f>'[1]Př. b)  Naříz. vl. II. varianta'!AJ30</f>
        <v>157</v>
      </c>
      <c r="X28" s="231">
        <f>'[1]Př. b)  Naříz. vl. II. varianta'!AK30</f>
        <v>765</v>
      </c>
      <c r="Y28" s="246">
        <f t="shared" si="7"/>
        <v>20038</v>
      </c>
    </row>
    <row r="29" spans="1:25" s="64" customFormat="1" x14ac:dyDescent="0.2">
      <c r="A29" s="66">
        <v>4357</v>
      </c>
      <c r="B29" s="67">
        <v>4316</v>
      </c>
      <c r="C29" s="347"/>
      <c r="D29" s="61" t="s">
        <v>122</v>
      </c>
      <c r="E29" s="114" t="s">
        <v>174</v>
      </c>
      <c r="F29" s="169">
        <v>51899</v>
      </c>
      <c r="G29" s="170">
        <v>198.75000000000003</v>
      </c>
      <c r="H29" s="257">
        <v>50627</v>
      </c>
      <c r="I29" s="256">
        <v>1272.3599999999999</v>
      </c>
      <c r="J29" s="208">
        <f t="shared" si="0"/>
        <v>51899.360000000001</v>
      </c>
      <c r="K29" s="208">
        <f t="shared" si="1"/>
        <v>51899</v>
      </c>
      <c r="L29" s="208">
        <f t="shared" si="2"/>
        <v>0</v>
      </c>
      <c r="M29" s="191"/>
      <c r="N29" s="191"/>
      <c r="O29" s="249">
        <f t="shared" si="3"/>
        <v>50627</v>
      </c>
      <c r="P29" s="208">
        <f t="shared" si="3"/>
        <v>1272</v>
      </c>
      <c r="Q29" s="208">
        <f t="shared" si="4"/>
        <v>51899</v>
      </c>
      <c r="R29" s="209">
        <v>1272</v>
      </c>
      <c r="S29" s="208">
        <f t="shared" si="5"/>
        <v>0</v>
      </c>
      <c r="T29" s="208">
        <f t="shared" si="6"/>
        <v>51899</v>
      </c>
      <c r="U29" s="229">
        <f>'[1]Př. b)  Naříz. vl. II. varianta'!AH32</f>
        <v>936</v>
      </c>
      <c r="V29" s="230">
        <f>'[1]Př. b)  Naříz. vl. II. varianta'!AI32</f>
        <v>0</v>
      </c>
      <c r="W29" s="230">
        <f>'[1]Př. b)  Naříz. vl. II. varianta'!AJ32</f>
        <v>336</v>
      </c>
      <c r="X29" s="231">
        <f>'[1]Př. b)  Naříz. vl. II. varianta'!AK32</f>
        <v>1272</v>
      </c>
      <c r="Y29" s="246">
        <f t="shared" si="7"/>
        <v>51899</v>
      </c>
    </row>
    <row r="30" spans="1:25" s="64" customFormat="1" x14ac:dyDescent="0.2">
      <c r="A30" s="66">
        <v>4357</v>
      </c>
      <c r="B30" s="67">
        <v>4316</v>
      </c>
      <c r="C30" s="347"/>
      <c r="D30" s="61" t="s">
        <v>123</v>
      </c>
      <c r="E30" s="114" t="s">
        <v>124</v>
      </c>
      <c r="F30" s="169">
        <v>35778</v>
      </c>
      <c r="G30" s="170">
        <v>136.5</v>
      </c>
      <c r="H30" s="257">
        <v>34698</v>
      </c>
      <c r="I30" s="256">
        <v>1080.0999999999999</v>
      </c>
      <c r="J30" s="208">
        <f t="shared" si="0"/>
        <v>35778.1</v>
      </c>
      <c r="K30" s="208">
        <f t="shared" si="1"/>
        <v>35778</v>
      </c>
      <c r="L30" s="208">
        <f t="shared" si="2"/>
        <v>0</v>
      </c>
      <c r="M30" s="191"/>
      <c r="N30" s="191"/>
      <c r="O30" s="249">
        <f t="shared" si="3"/>
        <v>34698</v>
      </c>
      <c r="P30" s="208">
        <f t="shared" si="3"/>
        <v>1080</v>
      </c>
      <c r="Q30" s="208">
        <f t="shared" si="4"/>
        <v>35778</v>
      </c>
      <c r="R30" s="209">
        <v>1080</v>
      </c>
      <c r="S30" s="208">
        <f t="shared" si="5"/>
        <v>0</v>
      </c>
      <c r="T30" s="208">
        <f t="shared" si="6"/>
        <v>35778</v>
      </c>
      <c r="U30" s="229">
        <f>'[1]Př. b)  Naříz. vl. II. varianta'!AH33</f>
        <v>618</v>
      </c>
      <c r="V30" s="230">
        <f>'[1]Př. b)  Naříz. vl. II. varianta'!AI33</f>
        <v>0</v>
      </c>
      <c r="W30" s="230">
        <f>'[1]Př. b)  Naříz. vl. II. varianta'!AJ33</f>
        <v>462</v>
      </c>
      <c r="X30" s="231">
        <f>'[1]Př. b)  Naříz. vl. II. varianta'!AK33</f>
        <v>1080</v>
      </c>
      <c r="Y30" s="246">
        <f t="shared" si="7"/>
        <v>35778</v>
      </c>
    </row>
    <row r="31" spans="1:25" s="64" customFormat="1" x14ac:dyDescent="0.2">
      <c r="A31" s="66">
        <v>4357</v>
      </c>
      <c r="B31" s="67">
        <v>4316</v>
      </c>
      <c r="C31" s="347"/>
      <c r="D31" s="61" t="s">
        <v>125</v>
      </c>
      <c r="E31" s="114" t="s">
        <v>126</v>
      </c>
      <c r="F31" s="169">
        <v>21065</v>
      </c>
      <c r="G31" s="170">
        <v>71.75</v>
      </c>
      <c r="H31" s="257">
        <v>20515</v>
      </c>
      <c r="I31" s="256">
        <v>550</v>
      </c>
      <c r="J31" s="208">
        <f t="shared" si="0"/>
        <v>21065</v>
      </c>
      <c r="K31" s="208">
        <f t="shared" si="1"/>
        <v>21065</v>
      </c>
      <c r="L31" s="208">
        <f t="shared" si="2"/>
        <v>0</v>
      </c>
      <c r="M31" s="191"/>
      <c r="N31" s="191"/>
      <c r="O31" s="249">
        <f t="shared" si="3"/>
        <v>20515</v>
      </c>
      <c r="P31" s="208">
        <f t="shared" si="3"/>
        <v>550</v>
      </c>
      <c r="Q31" s="208">
        <f t="shared" si="4"/>
        <v>21065</v>
      </c>
      <c r="R31" s="209">
        <v>550</v>
      </c>
      <c r="S31" s="208">
        <f t="shared" si="5"/>
        <v>0</v>
      </c>
      <c r="T31" s="208">
        <f t="shared" si="6"/>
        <v>21065</v>
      </c>
      <c r="U31" s="229">
        <f>'[1]Př. b)  Naříz. vl. II. varianta'!AH34</f>
        <v>350</v>
      </c>
      <c r="V31" s="230">
        <f>'[1]Př. b)  Naříz. vl. II. varianta'!AI34</f>
        <v>0</v>
      </c>
      <c r="W31" s="230">
        <f>'[1]Př. b)  Naříz. vl. II. varianta'!AJ34</f>
        <v>200</v>
      </c>
      <c r="X31" s="231">
        <f>'[1]Př. b)  Naříz. vl. II. varianta'!AK34</f>
        <v>550</v>
      </c>
      <c r="Y31" s="246">
        <f t="shared" si="7"/>
        <v>21065</v>
      </c>
    </row>
    <row r="32" spans="1:25" s="64" customFormat="1" x14ac:dyDescent="0.2">
      <c r="A32" s="66">
        <v>4357</v>
      </c>
      <c r="B32" s="67">
        <v>4316</v>
      </c>
      <c r="C32" s="347"/>
      <c r="D32" s="61" t="s">
        <v>127</v>
      </c>
      <c r="E32" s="114" t="s">
        <v>128</v>
      </c>
      <c r="F32" s="169">
        <f>23775+1</f>
        <v>23776</v>
      </c>
      <c r="G32" s="170">
        <v>90</v>
      </c>
      <c r="H32" s="257">
        <v>23100</v>
      </c>
      <c r="I32" s="258">
        <v>675.1</v>
      </c>
      <c r="J32" s="259">
        <f>I32+H32</f>
        <v>23775.1</v>
      </c>
      <c r="K32" s="259">
        <f>ROUND(J32,0)+1</f>
        <v>23776</v>
      </c>
      <c r="L32" s="208">
        <f t="shared" si="2"/>
        <v>0</v>
      </c>
      <c r="M32" s="191"/>
      <c r="N32" s="191"/>
      <c r="O32" s="250">
        <f t="shared" si="3"/>
        <v>23100</v>
      </c>
      <c r="P32" s="211">
        <f t="shared" si="3"/>
        <v>675</v>
      </c>
      <c r="Q32" s="211">
        <f t="shared" si="4"/>
        <v>23775</v>
      </c>
      <c r="R32" s="212">
        <v>676</v>
      </c>
      <c r="S32" s="213">
        <f t="shared" si="5"/>
        <v>1</v>
      </c>
      <c r="T32" s="208">
        <f t="shared" si="6"/>
        <v>23776</v>
      </c>
      <c r="U32" s="229">
        <f>'[1]Př. b)  Naříz. vl. II. varianta'!AH35</f>
        <v>472</v>
      </c>
      <c r="V32" s="230">
        <f>'[1]Př. b)  Naříz. vl. II. varianta'!AI35</f>
        <v>0</v>
      </c>
      <c r="W32" s="230">
        <f>'[1]Př. b)  Naříz. vl. II. varianta'!AJ35</f>
        <v>204</v>
      </c>
      <c r="X32" s="231">
        <f>'[1]Př. b)  Naříz. vl. II. varianta'!AK35</f>
        <v>676</v>
      </c>
      <c r="Y32" s="246">
        <f t="shared" si="7"/>
        <v>23776</v>
      </c>
    </row>
    <row r="33" spans="1:35" s="64" customFormat="1" x14ac:dyDescent="0.2">
      <c r="A33" s="66">
        <v>4357</v>
      </c>
      <c r="B33" s="67">
        <v>4313</v>
      </c>
      <c r="C33" s="347"/>
      <c r="D33" s="61" t="s">
        <v>129</v>
      </c>
      <c r="E33" s="114" t="s">
        <v>130</v>
      </c>
      <c r="F33" s="169">
        <f>13990+1</f>
        <v>13991</v>
      </c>
      <c r="G33" s="170">
        <v>55.5</v>
      </c>
      <c r="H33" s="257">
        <v>13565</v>
      </c>
      <c r="I33" s="258">
        <v>425.20600000000002</v>
      </c>
      <c r="J33" s="259">
        <f t="shared" si="0"/>
        <v>13990.206</v>
      </c>
      <c r="K33" s="259">
        <f>ROUND(J33,0)+1</f>
        <v>13991</v>
      </c>
      <c r="L33" s="208">
        <f t="shared" si="2"/>
        <v>0</v>
      </c>
      <c r="M33" s="191"/>
      <c r="N33" s="191"/>
      <c r="O33" s="250">
        <f t="shared" si="3"/>
        <v>13565</v>
      </c>
      <c r="P33" s="211">
        <f t="shared" si="3"/>
        <v>425</v>
      </c>
      <c r="Q33" s="211">
        <f t="shared" si="4"/>
        <v>13990</v>
      </c>
      <c r="R33" s="212">
        <v>426</v>
      </c>
      <c r="S33" s="213">
        <f t="shared" si="5"/>
        <v>1</v>
      </c>
      <c r="T33" s="208">
        <f t="shared" si="6"/>
        <v>13991</v>
      </c>
      <c r="U33" s="229">
        <f>'[1]Př. b)  Naříz. vl. II. varianta'!AH36</f>
        <v>304</v>
      </c>
      <c r="V33" s="230">
        <f>'[1]Př. b)  Naříz. vl. II. varianta'!AI36</f>
        <v>9</v>
      </c>
      <c r="W33" s="230">
        <f>'[1]Př. b)  Naříz. vl. II. varianta'!AJ36</f>
        <v>113</v>
      </c>
      <c r="X33" s="231">
        <f>'[1]Př. b)  Naříz. vl. II. varianta'!AK36</f>
        <v>426</v>
      </c>
      <c r="Y33" s="246">
        <f t="shared" si="7"/>
        <v>13991</v>
      </c>
    </row>
    <row r="34" spans="1:35" s="64" customFormat="1" ht="14.25" x14ac:dyDescent="0.2">
      <c r="A34" s="66">
        <v>4357</v>
      </c>
      <c r="B34" s="67">
        <v>4311</v>
      </c>
      <c r="C34" s="347"/>
      <c r="D34" s="61" t="s">
        <v>131</v>
      </c>
      <c r="E34" s="114" t="s">
        <v>175</v>
      </c>
      <c r="F34" s="169">
        <v>31389</v>
      </c>
      <c r="G34" s="170">
        <v>120</v>
      </c>
      <c r="H34" s="257">
        <f>12930+17570</f>
        <v>30500</v>
      </c>
      <c r="I34" s="256">
        <v>889</v>
      </c>
      <c r="J34" s="208">
        <f t="shared" si="0"/>
        <v>31389</v>
      </c>
      <c r="K34" s="208">
        <f t="shared" si="1"/>
        <v>31389</v>
      </c>
      <c r="L34" s="208">
        <f t="shared" si="2"/>
        <v>0</v>
      </c>
      <c r="M34" s="191"/>
      <c r="N34" s="191"/>
      <c r="O34" s="249">
        <f t="shared" si="3"/>
        <v>30500</v>
      </c>
      <c r="P34" s="208">
        <f t="shared" si="3"/>
        <v>889</v>
      </c>
      <c r="Q34" s="208">
        <f t="shared" si="4"/>
        <v>31389</v>
      </c>
      <c r="R34" s="214">
        <v>889</v>
      </c>
      <c r="S34" s="208">
        <f t="shared" si="5"/>
        <v>0</v>
      </c>
      <c r="T34" s="208">
        <f t="shared" si="6"/>
        <v>31389</v>
      </c>
      <c r="U34" s="232">
        <f>'[1]Př. b)  Naříz. vl. II. varianta'!AH37</f>
        <v>555</v>
      </c>
      <c r="V34" s="233">
        <f>'[1]Př. b)  Naříz. vl. II. varianta'!AI37</f>
        <v>0</v>
      </c>
      <c r="W34" s="233">
        <f>'[1]Př. b)  Naříz. vl. II. varianta'!AJ37</f>
        <v>334</v>
      </c>
      <c r="X34" s="234">
        <f>'[1]Př. b)  Naříz. vl. II. varianta'!AK37</f>
        <v>889</v>
      </c>
      <c r="Y34" s="246">
        <f t="shared" si="7"/>
        <v>31389</v>
      </c>
    </row>
    <row r="35" spans="1:35" s="64" customFormat="1" ht="14.25" x14ac:dyDescent="0.2">
      <c r="A35" s="66">
        <v>4357</v>
      </c>
      <c r="B35" s="67">
        <v>4311</v>
      </c>
      <c r="C35" s="347"/>
      <c r="D35" s="61" t="s">
        <v>132</v>
      </c>
      <c r="E35" s="193" t="s">
        <v>176</v>
      </c>
      <c r="F35" s="169">
        <v>0</v>
      </c>
      <c r="G35" s="170">
        <v>0</v>
      </c>
      <c r="H35" s="257"/>
      <c r="I35" s="191"/>
      <c r="J35" s="208">
        <f t="shared" si="0"/>
        <v>0</v>
      </c>
      <c r="K35" s="208">
        <f t="shared" si="1"/>
        <v>0</v>
      </c>
      <c r="L35" s="208">
        <f t="shared" si="2"/>
        <v>0</v>
      </c>
      <c r="M35" s="191"/>
      <c r="N35" s="191"/>
      <c r="O35" s="249">
        <f t="shared" si="3"/>
        <v>0</v>
      </c>
      <c r="P35" s="208">
        <f t="shared" si="3"/>
        <v>0</v>
      </c>
      <c r="Q35" s="208">
        <f t="shared" si="4"/>
        <v>0</v>
      </c>
      <c r="R35" s="214"/>
      <c r="S35" s="208">
        <f t="shared" si="5"/>
        <v>0</v>
      </c>
      <c r="T35" s="208">
        <f t="shared" si="6"/>
        <v>0</v>
      </c>
      <c r="U35" s="232"/>
      <c r="V35" s="233"/>
      <c r="W35" s="233"/>
      <c r="X35" s="234"/>
      <c r="Y35" s="246">
        <f t="shared" si="7"/>
        <v>0</v>
      </c>
    </row>
    <row r="36" spans="1:35" s="64" customFormat="1" ht="13.5" thickBot="1" x14ac:dyDescent="0.25">
      <c r="A36" s="69">
        <v>4357</v>
      </c>
      <c r="B36" s="70">
        <v>4311</v>
      </c>
      <c r="C36" s="348"/>
      <c r="D36" s="61" t="s">
        <v>133</v>
      </c>
      <c r="E36" s="115" t="s">
        <v>134</v>
      </c>
      <c r="F36" s="169">
        <v>26619</v>
      </c>
      <c r="G36" s="170">
        <v>112.75</v>
      </c>
      <c r="H36" s="257">
        <v>25945.3</v>
      </c>
      <c r="I36" s="191">
        <v>673.56</v>
      </c>
      <c r="J36" s="208">
        <f t="shared" si="0"/>
        <v>26618.86</v>
      </c>
      <c r="K36" s="208">
        <f t="shared" si="1"/>
        <v>26619</v>
      </c>
      <c r="L36" s="208">
        <f t="shared" si="2"/>
        <v>0</v>
      </c>
      <c r="M36" s="191"/>
      <c r="N36" s="191"/>
      <c r="O36" s="249">
        <f t="shared" si="3"/>
        <v>25945</v>
      </c>
      <c r="P36" s="208">
        <f t="shared" si="3"/>
        <v>674</v>
      </c>
      <c r="Q36" s="208">
        <f t="shared" si="4"/>
        <v>26619</v>
      </c>
      <c r="R36" s="214">
        <v>674</v>
      </c>
      <c r="S36" s="208">
        <f t="shared" si="5"/>
        <v>0</v>
      </c>
      <c r="T36" s="208">
        <f t="shared" si="6"/>
        <v>26619</v>
      </c>
      <c r="U36" s="232">
        <f>'[1]Př. b)  Naříz. vl. II. varianta'!AH39</f>
        <v>496</v>
      </c>
      <c r="V36" s="233">
        <f>'[1]Př. b)  Naříz. vl. II. varianta'!AI39</f>
        <v>0</v>
      </c>
      <c r="W36" s="233">
        <f>'[1]Př. b)  Naříz. vl. II. varianta'!AJ39</f>
        <v>178</v>
      </c>
      <c r="X36" s="234">
        <f>'[1]Př. b)  Naříz. vl. II. varianta'!AK39</f>
        <v>674</v>
      </c>
      <c r="Y36" s="246">
        <f t="shared" si="7"/>
        <v>26619</v>
      </c>
    </row>
    <row r="37" spans="1:35" ht="15.75" thickBot="1" x14ac:dyDescent="0.3">
      <c r="A37" s="71"/>
      <c r="B37" s="72"/>
      <c r="C37" s="73"/>
      <c r="D37" s="74"/>
      <c r="E37" s="162"/>
      <c r="F37" s="173">
        <f>SUM(F8:F36)</f>
        <v>646345</v>
      </c>
      <c r="G37" s="174">
        <f t="shared" ref="G37" si="8">SUM(G8:G36)</f>
        <v>2470.0100000000002</v>
      </c>
      <c r="H37" s="260">
        <f>SUM(H8:H36)</f>
        <v>628029.53000000014</v>
      </c>
      <c r="I37" s="260">
        <f>SUM(I8:I36)</f>
        <v>18312.863000000001</v>
      </c>
      <c r="J37" s="217">
        <f>SUM(J8:J36)</f>
        <v>646342.39299999992</v>
      </c>
      <c r="K37" s="217">
        <f>SUM(K8:K36)</f>
        <v>646345</v>
      </c>
      <c r="L37" s="251"/>
      <c r="M37" s="251"/>
      <c r="N37" s="251"/>
      <c r="O37" s="215">
        <f>SUM(O8:O36)</f>
        <v>628029</v>
      </c>
      <c r="P37" s="216">
        <f>SUM(P8:P36)</f>
        <v>18314</v>
      </c>
      <c r="Q37" s="217">
        <f>SUM(Q8:Q36)</f>
        <v>646343</v>
      </c>
      <c r="R37" s="218">
        <f>SUM(R8:R36)</f>
        <v>18316</v>
      </c>
      <c r="S37" s="217">
        <f t="shared" si="5"/>
        <v>2</v>
      </c>
      <c r="T37" s="217">
        <f t="shared" si="6"/>
        <v>646345</v>
      </c>
      <c r="U37" s="235">
        <f>SUM(U8:U36)</f>
        <v>12360</v>
      </c>
      <c r="V37" s="236">
        <f t="shared" ref="V37:Y37" si="9">SUM(V8:V36)</f>
        <v>321</v>
      </c>
      <c r="W37" s="236">
        <f t="shared" si="9"/>
        <v>5635</v>
      </c>
      <c r="X37" s="237">
        <f t="shared" si="9"/>
        <v>18316</v>
      </c>
      <c r="Y37" s="247">
        <f t="shared" si="9"/>
        <v>646345</v>
      </c>
    </row>
    <row r="38" spans="1:35" ht="13.5" thickTop="1" x14ac:dyDescent="0.2">
      <c r="E38" s="362" t="s">
        <v>180</v>
      </c>
      <c r="F38" s="363"/>
      <c r="G38" s="363"/>
      <c r="J38" s="127">
        <f>I37+H37</f>
        <v>646342.39300000016</v>
      </c>
      <c r="Q38" s="41" t="s">
        <v>178</v>
      </c>
      <c r="R38" s="200">
        <f>O37</f>
        <v>628029</v>
      </c>
      <c r="T38" s="127"/>
    </row>
    <row r="39" spans="1:35" ht="26.25" customHeight="1" x14ac:dyDescent="0.2">
      <c r="E39" s="338"/>
      <c r="F39" s="338"/>
      <c r="G39" s="338"/>
      <c r="H39" s="126"/>
      <c r="I39" s="126"/>
      <c r="J39" s="126"/>
      <c r="K39" s="126"/>
      <c r="L39" s="126"/>
      <c r="M39" s="126"/>
      <c r="N39" s="126"/>
      <c r="O39" s="126"/>
      <c r="P39" s="126"/>
      <c r="Q39" s="202" t="s">
        <v>183</v>
      </c>
      <c r="R39" s="201">
        <f>SUM(R37:R38)</f>
        <v>646345</v>
      </c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E39" s="41"/>
      <c r="AF39" s="187"/>
      <c r="AI39" s="127"/>
    </row>
    <row r="40" spans="1:35" s="64" customFormat="1" ht="17.25" customHeight="1" x14ac:dyDescent="0.2">
      <c r="A40" s="188"/>
      <c r="B40" s="188"/>
      <c r="C40" s="188"/>
      <c r="D40" s="188"/>
      <c r="E40" s="355" t="s">
        <v>161</v>
      </c>
      <c r="F40" s="356"/>
      <c r="G40" s="356"/>
      <c r="H40" s="194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4"/>
      <c r="AE40" s="58"/>
      <c r="AF40" s="189"/>
      <c r="AG40"/>
      <c r="AH40"/>
      <c r="AI40" s="127"/>
    </row>
    <row r="41" spans="1:35" s="64" customFormat="1" ht="21" customHeight="1" x14ac:dyDescent="0.2">
      <c r="A41" s="188"/>
      <c r="B41" s="188"/>
      <c r="C41" s="188"/>
      <c r="D41" s="188"/>
      <c r="E41" s="355"/>
      <c r="F41" s="356"/>
      <c r="G41" s="356"/>
      <c r="H41" s="194"/>
      <c r="I41" s="194"/>
      <c r="J41" s="194"/>
      <c r="K41" s="194"/>
      <c r="L41" s="194"/>
      <c r="M41" s="194"/>
      <c r="N41" s="194"/>
      <c r="O41" s="194"/>
      <c r="P41" s="194"/>
      <c r="Q41" s="194"/>
      <c r="R41" s="194"/>
      <c r="S41" s="194"/>
      <c r="T41" s="194"/>
      <c r="U41" s="194"/>
      <c r="V41" s="194"/>
      <c r="W41" s="194"/>
      <c r="X41" s="194"/>
      <c r="Y41" s="194"/>
      <c r="Z41" s="194"/>
      <c r="AA41" s="194"/>
      <c r="AB41" s="194"/>
      <c r="AE41" s="58"/>
      <c r="AF41" s="189"/>
      <c r="AG41"/>
      <c r="AH41"/>
      <c r="AI41" s="127"/>
    </row>
    <row r="42" spans="1:35" s="64" customFormat="1" ht="4.5" customHeight="1" x14ac:dyDescent="0.2">
      <c r="A42" s="188"/>
      <c r="B42" s="188"/>
      <c r="C42" s="188"/>
      <c r="D42" s="188"/>
      <c r="E42" s="356"/>
      <c r="F42" s="356"/>
      <c r="G42" s="356"/>
      <c r="H42" s="194"/>
      <c r="I42" s="194"/>
      <c r="J42" s="194"/>
      <c r="K42" s="194"/>
      <c r="L42" s="194"/>
      <c r="M42" s="194"/>
      <c r="N42" s="194"/>
      <c r="O42" s="194"/>
      <c r="P42" s="194"/>
      <c r="Q42" s="194"/>
      <c r="R42" s="194"/>
      <c r="S42" s="194"/>
      <c r="T42" s="194"/>
      <c r="U42" s="194"/>
      <c r="V42" s="194"/>
      <c r="W42" s="194"/>
      <c r="X42" s="194"/>
      <c r="Y42" s="194"/>
      <c r="Z42" s="194"/>
      <c r="AA42" s="194"/>
      <c r="AB42" s="194"/>
      <c r="AI42" s="190"/>
    </row>
    <row r="43" spans="1:35" s="64" customFormat="1" ht="15" customHeight="1" x14ac:dyDescent="0.2">
      <c r="A43" s="188"/>
      <c r="B43" s="188"/>
      <c r="C43" s="188"/>
      <c r="D43" s="188"/>
      <c r="E43" s="364" t="s">
        <v>160</v>
      </c>
      <c r="F43" s="338"/>
      <c r="G43" s="338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</row>
    <row r="44" spans="1:35" s="64" customFormat="1" ht="27" customHeight="1" x14ac:dyDescent="0.2">
      <c r="A44" s="188"/>
      <c r="B44" s="188"/>
      <c r="C44" s="188"/>
      <c r="D44" s="188"/>
      <c r="E44" s="338"/>
      <c r="F44" s="338"/>
      <c r="G44" s="338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</row>
    <row r="45" spans="1:35" ht="12" customHeight="1" x14ac:dyDescent="0.2">
      <c r="E45" s="337" t="s">
        <v>165</v>
      </c>
      <c r="F45" s="338"/>
      <c r="G45" s="338"/>
      <c r="H45" s="195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</row>
    <row r="46" spans="1:35" x14ac:dyDescent="0.2">
      <c r="E46" s="338"/>
      <c r="F46" s="338"/>
      <c r="G46" s="338"/>
      <c r="H46" s="195"/>
      <c r="I46" s="192"/>
      <c r="J46" s="192"/>
      <c r="K46" s="192"/>
      <c r="L46" s="192"/>
      <c r="M46" s="192"/>
      <c r="N46" s="192"/>
      <c r="O46" s="192"/>
      <c r="P46" s="192"/>
      <c r="Q46" s="192"/>
      <c r="R46" s="192"/>
      <c r="S46" s="192"/>
      <c r="T46" s="192"/>
    </row>
    <row r="47" spans="1:35" x14ac:dyDescent="0.2">
      <c r="E47" s="338"/>
      <c r="F47" s="338"/>
      <c r="G47" s="338"/>
      <c r="H47" s="195"/>
      <c r="I47" s="192"/>
      <c r="J47" s="192"/>
      <c r="K47" s="192"/>
      <c r="L47" s="192"/>
      <c r="M47" s="192"/>
      <c r="N47" s="192"/>
      <c r="O47" s="192"/>
      <c r="P47" s="192"/>
      <c r="Q47" s="192"/>
      <c r="R47" s="192"/>
      <c r="S47" s="192"/>
      <c r="T47" s="192"/>
    </row>
    <row r="48" spans="1:35" x14ac:dyDescent="0.2">
      <c r="E48" s="338"/>
      <c r="F48" s="338"/>
      <c r="G48" s="338"/>
      <c r="H48" s="195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</row>
    <row r="49" spans="5:8" x14ac:dyDescent="0.2">
      <c r="E49" s="338"/>
      <c r="F49" s="338"/>
      <c r="G49" s="338"/>
      <c r="H49" s="195"/>
    </row>
    <row r="50" spans="5:8" x14ac:dyDescent="0.2">
      <c r="E50" s="338"/>
      <c r="F50" s="338"/>
      <c r="G50" s="338"/>
      <c r="H50" s="195"/>
    </row>
    <row r="51" spans="5:8" ht="52.5" customHeight="1" x14ac:dyDescent="0.2">
      <c r="E51" s="338"/>
      <c r="F51" s="338"/>
      <c r="G51" s="338"/>
      <c r="H51" s="195"/>
    </row>
    <row r="52" spans="5:8" x14ac:dyDescent="0.2">
      <c r="E52" s="195"/>
      <c r="F52" s="195"/>
      <c r="G52" s="195"/>
      <c r="H52" s="195"/>
    </row>
  </sheetData>
  <sheetProtection password="CCFB" sheet="1" objects="1" scenarios="1"/>
  <mergeCells count="11">
    <mergeCell ref="R6:R7"/>
    <mergeCell ref="C29:C36"/>
    <mergeCell ref="E38:G39"/>
    <mergeCell ref="E40:G42"/>
    <mergeCell ref="E43:G44"/>
    <mergeCell ref="C8:C28"/>
    <mergeCell ref="A3:D3"/>
    <mergeCell ref="E3:E5"/>
    <mergeCell ref="F3:F5"/>
    <mergeCell ref="G3:G5"/>
    <mergeCell ref="E45:G51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85" firstPageNumber="116" orientation="landscape" r:id="rId1"/>
  <headerFooter>
    <oddFooter>&amp;L&amp;"Arial,Kurzíva"&amp;9Pracovní materiál Návrh rozpočtu &amp;C- &amp;P -&amp;R&amp;"Arial,Kurzíva"&amp;9Oblast sociální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C18"/>
  <sheetViews>
    <sheetView tabSelected="1" zoomScaleNormal="100" zoomScaleSheetLayoutView="100" workbookViewId="0">
      <selection activeCell="H41" sqref="H41"/>
    </sheetView>
  </sheetViews>
  <sheetFormatPr defaultRowHeight="12.75" x14ac:dyDescent="0.2"/>
  <cols>
    <col min="1" max="1" width="67" style="33" customWidth="1"/>
    <col min="2" max="3" width="17.7109375" style="33" customWidth="1"/>
    <col min="4" max="246" width="9.140625" style="33"/>
    <col min="247" max="247" width="61.28515625" style="33" customWidth="1"/>
    <col min="248" max="248" width="3.140625" style="33" customWidth="1"/>
    <col min="249" max="249" width="16.5703125" style="33" customWidth="1"/>
    <col min="250" max="250" width="15" style="33" customWidth="1"/>
    <col min="251" max="251" width="11.85546875" style="33" customWidth="1"/>
    <col min="252" max="252" width="11" style="33" customWidth="1"/>
    <col min="253" max="253" width="16.7109375" style="33" customWidth="1"/>
    <col min="254" max="254" width="3.85546875" style="33" customWidth="1"/>
    <col min="255" max="255" width="13.140625" style="33" customWidth="1"/>
    <col min="256" max="502" width="9.140625" style="33"/>
    <col min="503" max="503" width="61.28515625" style="33" customWidth="1"/>
    <col min="504" max="504" width="3.140625" style="33" customWidth="1"/>
    <col min="505" max="505" width="16.5703125" style="33" customWidth="1"/>
    <col min="506" max="506" width="15" style="33" customWidth="1"/>
    <col min="507" max="507" width="11.85546875" style="33" customWidth="1"/>
    <col min="508" max="508" width="11" style="33" customWidth="1"/>
    <col min="509" max="509" width="16.7109375" style="33" customWidth="1"/>
    <col min="510" max="510" width="3.85546875" style="33" customWidth="1"/>
    <col min="511" max="511" width="13.140625" style="33" customWidth="1"/>
    <col min="512" max="758" width="9.140625" style="33"/>
    <col min="759" max="759" width="61.28515625" style="33" customWidth="1"/>
    <col min="760" max="760" width="3.140625" style="33" customWidth="1"/>
    <col min="761" max="761" width="16.5703125" style="33" customWidth="1"/>
    <col min="762" max="762" width="15" style="33" customWidth="1"/>
    <col min="763" max="763" width="11.85546875" style="33" customWidth="1"/>
    <col min="764" max="764" width="11" style="33" customWidth="1"/>
    <col min="765" max="765" width="16.7109375" style="33" customWidth="1"/>
    <col min="766" max="766" width="3.85546875" style="33" customWidth="1"/>
    <col min="767" max="767" width="13.140625" style="33" customWidth="1"/>
    <col min="768" max="1014" width="9.140625" style="33"/>
    <col min="1015" max="1015" width="61.28515625" style="33" customWidth="1"/>
    <col min="1016" max="1016" width="3.140625" style="33" customWidth="1"/>
    <col min="1017" max="1017" width="16.5703125" style="33" customWidth="1"/>
    <col min="1018" max="1018" width="15" style="33" customWidth="1"/>
    <col min="1019" max="1019" width="11.85546875" style="33" customWidth="1"/>
    <col min="1020" max="1020" width="11" style="33" customWidth="1"/>
    <col min="1021" max="1021" width="16.7109375" style="33" customWidth="1"/>
    <col min="1022" max="1022" width="3.85546875" style="33" customWidth="1"/>
    <col min="1023" max="1023" width="13.140625" style="33" customWidth="1"/>
    <col min="1024" max="1270" width="9.140625" style="33"/>
    <col min="1271" max="1271" width="61.28515625" style="33" customWidth="1"/>
    <col min="1272" max="1272" width="3.140625" style="33" customWidth="1"/>
    <col min="1273" max="1273" width="16.5703125" style="33" customWidth="1"/>
    <col min="1274" max="1274" width="15" style="33" customWidth="1"/>
    <col min="1275" max="1275" width="11.85546875" style="33" customWidth="1"/>
    <col min="1276" max="1276" width="11" style="33" customWidth="1"/>
    <col min="1277" max="1277" width="16.7109375" style="33" customWidth="1"/>
    <col min="1278" max="1278" width="3.85546875" style="33" customWidth="1"/>
    <col min="1279" max="1279" width="13.140625" style="33" customWidth="1"/>
    <col min="1280" max="1526" width="9.140625" style="33"/>
    <col min="1527" max="1527" width="61.28515625" style="33" customWidth="1"/>
    <col min="1528" max="1528" width="3.140625" style="33" customWidth="1"/>
    <col min="1529" max="1529" width="16.5703125" style="33" customWidth="1"/>
    <col min="1530" max="1530" width="15" style="33" customWidth="1"/>
    <col min="1531" max="1531" width="11.85546875" style="33" customWidth="1"/>
    <col min="1532" max="1532" width="11" style="33" customWidth="1"/>
    <col min="1533" max="1533" width="16.7109375" style="33" customWidth="1"/>
    <col min="1534" max="1534" width="3.85546875" style="33" customWidth="1"/>
    <col min="1535" max="1535" width="13.140625" style="33" customWidth="1"/>
    <col min="1536" max="1782" width="9.140625" style="33"/>
    <col min="1783" max="1783" width="61.28515625" style="33" customWidth="1"/>
    <col min="1784" max="1784" width="3.140625" style="33" customWidth="1"/>
    <col min="1785" max="1785" width="16.5703125" style="33" customWidth="1"/>
    <col min="1786" max="1786" width="15" style="33" customWidth="1"/>
    <col min="1787" max="1787" width="11.85546875" style="33" customWidth="1"/>
    <col min="1788" max="1788" width="11" style="33" customWidth="1"/>
    <col min="1789" max="1789" width="16.7109375" style="33" customWidth="1"/>
    <col min="1790" max="1790" width="3.85546875" style="33" customWidth="1"/>
    <col min="1791" max="1791" width="13.140625" style="33" customWidth="1"/>
    <col min="1792" max="2038" width="9.140625" style="33"/>
    <col min="2039" max="2039" width="61.28515625" style="33" customWidth="1"/>
    <col min="2040" max="2040" width="3.140625" style="33" customWidth="1"/>
    <col min="2041" max="2041" width="16.5703125" style="33" customWidth="1"/>
    <col min="2042" max="2042" width="15" style="33" customWidth="1"/>
    <col min="2043" max="2043" width="11.85546875" style="33" customWidth="1"/>
    <col min="2044" max="2044" width="11" style="33" customWidth="1"/>
    <col min="2045" max="2045" width="16.7109375" style="33" customWidth="1"/>
    <col min="2046" max="2046" width="3.85546875" style="33" customWidth="1"/>
    <col min="2047" max="2047" width="13.140625" style="33" customWidth="1"/>
    <col min="2048" max="2294" width="9.140625" style="33"/>
    <col min="2295" max="2295" width="61.28515625" style="33" customWidth="1"/>
    <col min="2296" max="2296" width="3.140625" style="33" customWidth="1"/>
    <col min="2297" max="2297" width="16.5703125" style="33" customWidth="1"/>
    <col min="2298" max="2298" width="15" style="33" customWidth="1"/>
    <col min="2299" max="2299" width="11.85546875" style="33" customWidth="1"/>
    <col min="2300" max="2300" width="11" style="33" customWidth="1"/>
    <col min="2301" max="2301" width="16.7109375" style="33" customWidth="1"/>
    <col min="2302" max="2302" width="3.85546875" style="33" customWidth="1"/>
    <col min="2303" max="2303" width="13.140625" style="33" customWidth="1"/>
    <col min="2304" max="2550" width="9.140625" style="33"/>
    <col min="2551" max="2551" width="61.28515625" style="33" customWidth="1"/>
    <col min="2552" max="2552" width="3.140625" style="33" customWidth="1"/>
    <col min="2553" max="2553" width="16.5703125" style="33" customWidth="1"/>
    <col min="2554" max="2554" width="15" style="33" customWidth="1"/>
    <col min="2555" max="2555" width="11.85546875" style="33" customWidth="1"/>
    <col min="2556" max="2556" width="11" style="33" customWidth="1"/>
    <col min="2557" max="2557" width="16.7109375" style="33" customWidth="1"/>
    <col min="2558" max="2558" width="3.85546875" style="33" customWidth="1"/>
    <col min="2559" max="2559" width="13.140625" style="33" customWidth="1"/>
    <col min="2560" max="2806" width="9.140625" style="33"/>
    <col min="2807" max="2807" width="61.28515625" style="33" customWidth="1"/>
    <col min="2808" max="2808" width="3.140625" style="33" customWidth="1"/>
    <col min="2809" max="2809" width="16.5703125" style="33" customWidth="1"/>
    <col min="2810" max="2810" width="15" style="33" customWidth="1"/>
    <col min="2811" max="2811" width="11.85546875" style="33" customWidth="1"/>
    <col min="2812" max="2812" width="11" style="33" customWidth="1"/>
    <col min="2813" max="2813" width="16.7109375" style="33" customWidth="1"/>
    <col min="2814" max="2814" width="3.85546875" style="33" customWidth="1"/>
    <col min="2815" max="2815" width="13.140625" style="33" customWidth="1"/>
    <col min="2816" max="3062" width="9.140625" style="33"/>
    <col min="3063" max="3063" width="61.28515625" style="33" customWidth="1"/>
    <col min="3064" max="3064" width="3.140625" style="33" customWidth="1"/>
    <col min="3065" max="3065" width="16.5703125" style="33" customWidth="1"/>
    <col min="3066" max="3066" width="15" style="33" customWidth="1"/>
    <col min="3067" max="3067" width="11.85546875" style="33" customWidth="1"/>
    <col min="3068" max="3068" width="11" style="33" customWidth="1"/>
    <col min="3069" max="3069" width="16.7109375" style="33" customWidth="1"/>
    <col min="3070" max="3070" width="3.85546875" style="33" customWidth="1"/>
    <col min="3071" max="3071" width="13.140625" style="33" customWidth="1"/>
    <col min="3072" max="3318" width="9.140625" style="33"/>
    <col min="3319" max="3319" width="61.28515625" style="33" customWidth="1"/>
    <col min="3320" max="3320" width="3.140625" style="33" customWidth="1"/>
    <col min="3321" max="3321" width="16.5703125" style="33" customWidth="1"/>
    <col min="3322" max="3322" width="15" style="33" customWidth="1"/>
    <col min="3323" max="3323" width="11.85546875" style="33" customWidth="1"/>
    <col min="3324" max="3324" width="11" style="33" customWidth="1"/>
    <col min="3325" max="3325" width="16.7109375" style="33" customWidth="1"/>
    <col min="3326" max="3326" width="3.85546875" style="33" customWidth="1"/>
    <col min="3327" max="3327" width="13.140625" style="33" customWidth="1"/>
    <col min="3328" max="3574" width="9.140625" style="33"/>
    <col min="3575" max="3575" width="61.28515625" style="33" customWidth="1"/>
    <col min="3576" max="3576" width="3.140625" style="33" customWidth="1"/>
    <col min="3577" max="3577" width="16.5703125" style="33" customWidth="1"/>
    <col min="3578" max="3578" width="15" style="33" customWidth="1"/>
    <col min="3579" max="3579" width="11.85546875" style="33" customWidth="1"/>
    <col min="3580" max="3580" width="11" style="33" customWidth="1"/>
    <col min="3581" max="3581" width="16.7109375" style="33" customWidth="1"/>
    <col min="3582" max="3582" width="3.85546875" style="33" customWidth="1"/>
    <col min="3583" max="3583" width="13.140625" style="33" customWidth="1"/>
    <col min="3584" max="3830" width="9.140625" style="33"/>
    <col min="3831" max="3831" width="61.28515625" style="33" customWidth="1"/>
    <col min="3832" max="3832" width="3.140625" style="33" customWidth="1"/>
    <col min="3833" max="3833" width="16.5703125" style="33" customWidth="1"/>
    <col min="3834" max="3834" width="15" style="33" customWidth="1"/>
    <col min="3835" max="3835" width="11.85546875" style="33" customWidth="1"/>
    <col min="3836" max="3836" width="11" style="33" customWidth="1"/>
    <col min="3837" max="3837" width="16.7109375" style="33" customWidth="1"/>
    <col min="3838" max="3838" width="3.85546875" style="33" customWidth="1"/>
    <col min="3839" max="3839" width="13.140625" style="33" customWidth="1"/>
    <col min="3840" max="4086" width="9.140625" style="33"/>
    <col min="4087" max="4087" width="61.28515625" style="33" customWidth="1"/>
    <col min="4088" max="4088" width="3.140625" style="33" customWidth="1"/>
    <col min="4089" max="4089" width="16.5703125" style="33" customWidth="1"/>
    <col min="4090" max="4090" width="15" style="33" customWidth="1"/>
    <col min="4091" max="4091" width="11.85546875" style="33" customWidth="1"/>
    <col min="4092" max="4092" width="11" style="33" customWidth="1"/>
    <col min="4093" max="4093" width="16.7109375" style="33" customWidth="1"/>
    <col min="4094" max="4094" width="3.85546875" style="33" customWidth="1"/>
    <col min="4095" max="4095" width="13.140625" style="33" customWidth="1"/>
    <col min="4096" max="4342" width="9.140625" style="33"/>
    <col min="4343" max="4343" width="61.28515625" style="33" customWidth="1"/>
    <col min="4344" max="4344" width="3.140625" style="33" customWidth="1"/>
    <col min="4345" max="4345" width="16.5703125" style="33" customWidth="1"/>
    <col min="4346" max="4346" width="15" style="33" customWidth="1"/>
    <col min="4347" max="4347" width="11.85546875" style="33" customWidth="1"/>
    <col min="4348" max="4348" width="11" style="33" customWidth="1"/>
    <col min="4349" max="4349" width="16.7109375" style="33" customWidth="1"/>
    <col min="4350" max="4350" width="3.85546875" style="33" customWidth="1"/>
    <col min="4351" max="4351" width="13.140625" style="33" customWidth="1"/>
    <col min="4352" max="4598" width="9.140625" style="33"/>
    <col min="4599" max="4599" width="61.28515625" style="33" customWidth="1"/>
    <col min="4600" max="4600" width="3.140625" style="33" customWidth="1"/>
    <col min="4601" max="4601" width="16.5703125" style="33" customWidth="1"/>
    <col min="4602" max="4602" width="15" style="33" customWidth="1"/>
    <col min="4603" max="4603" width="11.85546875" style="33" customWidth="1"/>
    <col min="4604" max="4604" width="11" style="33" customWidth="1"/>
    <col min="4605" max="4605" width="16.7109375" style="33" customWidth="1"/>
    <col min="4606" max="4606" width="3.85546875" style="33" customWidth="1"/>
    <col min="4607" max="4607" width="13.140625" style="33" customWidth="1"/>
    <col min="4608" max="4854" width="9.140625" style="33"/>
    <col min="4855" max="4855" width="61.28515625" style="33" customWidth="1"/>
    <col min="4856" max="4856" width="3.140625" style="33" customWidth="1"/>
    <col min="4857" max="4857" width="16.5703125" style="33" customWidth="1"/>
    <col min="4858" max="4858" width="15" style="33" customWidth="1"/>
    <col min="4859" max="4859" width="11.85546875" style="33" customWidth="1"/>
    <col min="4860" max="4860" width="11" style="33" customWidth="1"/>
    <col min="4861" max="4861" width="16.7109375" style="33" customWidth="1"/>
    <col min="4862" max="4862" width="3.85546875" style="33" customWidth="1"/>
    <col min="4863" max="4863" width="13.140625" style="33" customWidth="1"/>
    <col min="4864" max="5110" width="9.140625" style="33"/>
    <col min="5111" max="5111" width="61.28515625" style="33" customWidth="1"/>
    <col min="5112" max="5112" width="3.140625" style="33" customWidth="1"/>
    <col min="5113" max="5113" width="16.5703125" style="33" customWidth="1"/>
    <col min="5114" max="5114" width="15" style="33" customWidth="1"/>
    <col min="5115" max="5115" width="11.85546875" style="33" customWidth="1"/>
    <col min="5116" max="5116" width="11" style="33" customWidth="1"/>
    <col min="5117" max="5117" width="16.7109375" style="33" customWidth="1"/>
    <col min="5118" max="5118" width="3.85546875" style="33" customWidth="1"/>
    <col min="5119" max="5119" width="13.140625" style="33" customWidth="1"/>
    <col min="5120" max="5366" width="9.140625" style="33"/>
    <col min="5367" max="5367" width="61.28515625" style="33" customWidth="1"/>
    <col min="5368" max="5368" width="3.140625" style="33" customWidth="1"/>
    <col min="5369" max="5369" width="16.5703125" style="33" customWidth="1"/>
    <col min="5370" max="5370" width="15" style="33" customWidth="1"/>
    <col min="5371" max="5371" width="11.85546875" style="33" customWidth="1"/>
    <col min="5372" max="5372" width="11" style="33" customWidth="1"/>
    <col min="5373" max="5373" width="16.7109375" style="33" customWidth="1"/>
    <col min="5374" max="5374" width="3.85546875" style="33" customWidth="1"/>
    <col min="5375" max="5375" width="13.140625" style="33" customWidth="1"/>
    <col min="5376" max="5622" width="9.140625" style="33"/>
    <col min="5623" max="5623" width="61.28515625" style="33" customWidth="1"/>
    <col min="5624" max="5624" width="3.140625" style="33" customWidth="1"/>
    <col min="5625" max="5625" width="16.5703125" style="33" customWidth="1"/>
    <col min="5626" max="5626" width="15" style="33" customWidth="1"/>
    <col min="5627" max="5627" width="11.85546875" style="33" customWidth="1"/>
    <col min="5628" max="5628" width="11" style="33" customWidth="1"/>
    <col min="5629" max="5629" width="16.7109375" style="33" customWidth="1"/>
    <col min="5630" max="5630" width="3.85546875" style="33" customWidth="1"/>
    <col min="5631" max="5631" width="13.140625" style="33" customWidth="1"/>
    <col min="5632" max="5878" width="9.140625" style="33"/>
    <col min="5879" max="5879" width="61.28515625" style="33" customWidth="1"/>
    <col min="5880" max="5880" width="3.140625" style="33" customWidth="1"/>
    <col min="5881" max="5881" width="16.5703125" style="33" customWidth="1"/>
    <col min="5882" max="5882" width="15" style="33" customWidth="1"/>
    <col min="5883" max="5883" width="11.85546875" style="33" customWidth="1"/>
    <col min="5884" max="5884" width="11" style="33" customWidth="1"/>
    <col min="5885" max="5885" width="16.7109375" style="33" customWidth="1"/>
    <col min="5886" max="5886" width="3.85546875" style="33" customWidth="1"/>
    <col min="5887" max="5887" width="13.140625" style="33" customWidth="1"/>
    <col min="5888" max="6134" width="9.140625" style="33"/>
    <col min="6135" max="6135" width="61.28515625" style="33" customWidth="1"/>
    <col min="6136" max="6136" width="3.140625" style="33" customWidth="1"/>
    <col min="6137" max="6137" width="16.5703125" style="33" customWidth="1"/>
    <col min="6138" max="6138" width="15" style="33" customWidth="1"/>
    <col min="6139" max="6139" width="11.85546875" style="33" customWidth="1"/>
    <col min="6140" max="6140" width="11" style="33" customWidth="1"/>
    <col min="6141" max="6141" width="16.7109375" style="33" customWidth="1"/>
    <col min="6142" max="6142" width="3.85546875" style="33" customWidth="1"/>
    <col min="6143" max="6143" width="13.140625" style="33" customWidth="1"/>
    <col min="6144" max="6390" width="9.140625" style="33"/>
    <col min="6391" max="6391" width="61.28515625" style="33" customWidth="1"/>
    <col min="6392" max="6392" width="3.140625" style="33" customWidth="1"/>
    <col min="6393" max="6393" width="16.5703125" style="33" customWidth="1"/>
    <col min="6394" max="6394" width="15" style="33" customWidth="1"/>
    <col min="6395" max="6395" width="11.85546875" style="33" customWidth="1"/>
    <col min="6396" max="6396" width="11" style="33" customWidth="1"/>
    <col min="6397" max="6397" width="16.7109375" style="33" customWidth="1"/>
    <col min="6398" max="6398" width="3.85546875" style="33" customWidth="1"/>
    <col min="6399" max="6399" width="13.140625" style="33" customWidth="1"/>
    <col min="6400" max="6646" width="9.140625" style="33"/>
    <col min="6647" max="6647" width="61.28515625" style="33" customWidth="1"/>
    <col min="6648" max="6648" width="3.140625" style="33" customWidth="1"/>
    <col min="6649" max="6649" width="16.5703125" style="33" customWidth="1"/>
    <col min="6650" max="6650" width="15" style="33" customWidth="1"/>
    <col min="6651" max="6651" width="11.85546875" style="33" customWidth="1"/>
    <col min="6652" max="6652" width="11" style="33" customWidth="1"/>
    <col min="6653" max="6653" width="16.7109375" style="33" customWidth="1"/>
    <col min="6654" max="6654" width="3.85546875" style="33" customWidth="1"/>
    <col min="6655" max="6655" width="13.140625" style="33" customWidth="1"/>
    <col min="6656" max="6902" width="9.140625" style="33"/>
    <col min="6903" max="6903" width="61.28515625" style="33" customWidth="1"/>
    <col min="6904" max="6904" width="3.140625" style="33" customWidth="1"/>
    <col min="6905" max="6905" width="16.5703125" style="33" customWidth="1"/>
    <col min="6906" max="6906" width="15" style="33" customWidth="1"/>
    <col min="6907" max="6907" width="11.85546875" style="33" customWidth="1"/>
    <col min="6908" max="6908" width="11" style="33" customWidth="1"/>
    <col min="6909" max="6909" width="16.7109375" style="33" customWidth="1"/>
    <col min="6910" max="6910" width="3.85546875" style="33" customWidth="1"/>
    <col min="6911" max="6911" width="13.140625" style="33" customWidth="1"/>
    <col min="6912" max="7158" width="9.140625" style="33"/>
    <col min="7159" max="7159" width="61.28515625" style="33" customWidth="1"/>
    <col min="7160" max="7160" width="3.140625" style="33" customWidth="1"/>
    <col min="7161" max="7161" width="16.5703125" style="33" customWidth="1"/>
    <col min="7162" max="7162" width="15" style="33" customWidth="1"/>
    <col min="7163" max="7163" width="11.85546875" style="33" customWidth="1"/>
    <col min="7164" max="7164" width="11" style="33" customWidth="1"/>
    <col min="7165" max="7165" width="16.7109375" style="33" customWidth="1"/>
    <col min="7166" max="7166" width="3.85546875" style="33" customWidth="1"/>
    <col min="7167" max="7167" width="13.140625" style="33" customWidth="1"/>
    <col min="7168" max="7414" width="9.140625" style="33"/>
    <col min="7415" max="7415" width="61.28515625" style="33" customWidth="1"/>
    <col min="7416" max="7416" width="3.140625" style="33" customWidth="1"/>
    <col min="7417" max="7417" width="16.5703125" style="33" customWidth="1"/>
    <col min="7418" max="7418" width="15" style="33" customWidth="1"/>
    <col min="7419" max="7419" width="11.85546875" style="33" customWidth="1"/>
    <col min="7420" max="7420" width="11" style="33" customWidth="1"/>
    <col min="7421" max="7421" width="16.7109375" style="33" customWidth="1"/>
    <col min="7422" max="7422" width="3.85546875" style="33" customWidth="1"/>
    <col min="7423" max="7423" width="13.140625" style="33" customWidth="1"/>
    <col min="7424" max="7670" width="9.140625" style="33"/>
    <col min="7671" max="7671" width="61.28515625" style="33" customWidth="1"/>
    <col min="7672" max="7672" width="3.140625" style="33" customWidth="1"/>
    <col min="7673" max="7673" width="16.5703125" style="33" customWidth="1"/>
    <col min="7674" max="7674" width="15" style="33" customWidth="1"/>
    <col min="7675" max="7675" width="11.85546875" style="33" customWidth="1"/>
    <col min="7676" max="7676" width="11" style="33" customWidth="1"/>
    <col min="7677" max="7677" width="16.7109375" style="33" customWidth="1"/>
    <col min="7678" max="7678" width="3.85546875" style="33" customWidth="1"/>
    <col min="7679" max="7679" width="13.140625" style="33" customWidth="1"/>
    <col min="7680" max="7926" width="9.140625" style="33"/>
    <col min="7927" max="7927" width="61.28515625" style="33" customWidth="1"/>
    <col min="7928" max="7928" width="3.140625" style="33" customWidth="1"/>
    <col min="7929" max="7929" width="16.5703125" style="33" customWidth="1"/>
    <col min="7930" max="7930" width="15" style="33" customWidth="1"/>
    <col min="7931" max="7931" width="11.85546875" style="33" customWidth="1"/>
    <col min="7932" max="7932" width="11" style="33" customWidth="1"/>
    <col min="7933" max="7933" width="16.7109375" style="33" customWidth="1"/>
    <col min="7934" max="7934" width="3.85546875" style="33" customWidth="1"/>
    <col min="7935" max="7935" width="13.140625" style="33" customWidth="1"/>
    <col min="7936" max="8182" width="9.140625" style="33"/>
    <col min="8183" max="8183" width="61.28515625" style="33" customWidth="1"/>
    <col min="8184" max="8184" width="3.140625" style="33" customWidth="1"/>
    <col min="8185" max="8185" width="16.5703125" style="33" customWidth="1"/>
    <col min="8186" max="8186" width="15" style="33" customWidth="1"/>
    <col min="8187" max="8187" width="11.85546875" style="33" customWidth="1"/>
    <col min="8188" max="8188" width="11" style="33" customWidth="1"/>
    <col min="8189" max="8189" width="16.7109375" style="33" customWidth="1"/>
    <col min="8190" max="8190" width="3.85546875" style="33" customWidth="1"/>
    <col min="8191" max="8191" width="13.140625" style="33" customWidth="1"/>
    <col min="8192" max="8438" width="9.140625" style="33"/>
    <col min="8439" max="8439" width="61.28515625" style="33" customWidth="1"/>
    <col min="8440" max="8440" width="3.140625" style="33" customWidth="1"/>
    <col min="8441" max="8441" width="16.5703125" style="33" customWidth="1"/>
    <col min="8442" max="8442" width="15" style="33" customWidth="1"/>
    <col min="8443" max="8443" width="11.85546875" style="33" customWidth="1"/>
    <col min="8444" max="8444" width="11" style="33" customWidth="1"/>
    <col min="8445" max="8445" width="16.7109375" style="33" customWidth="1"/>
    <col min="8446" max="8446" width="3.85546875" style="33" customWidth="1"/>
    <col min="8447" max="8447" width="13.140625" style="33" customWidth="1"/>
    <col min="8448" max="8694" width="9.140625" style="33"/>
    <col min="8695" max="8695" width="61.28515625" style="33" customWidth="1"/>
    <col min="8696" max="8696" width="3.140625" style="33" customWidth="1"/>
    <col min="8697" max="8697" width="16.5703125" style="33" customWidth="1"/>
    <col min="8698" max="8698" width="15" style="33" customWidth="1"/>
    <col min="8699" max="8699" width="11.85546875" style="33" customWidth="1"/>
    <col min="8700" max="8700" width="11" style="33" customWidth="1"/>
    <col min="8701" max="8701" width="16.7109375" style="33" customWidth="1"/>
    <col min="8702" max="8702" width="3.85546875" style="33" customWidth="1"/>
    <col min="8703" max="8703" width="13.140625" style="33" customWidth="1"/>
    <col min="8704" max="8950" width="9.140625" style="33"/>
    <col min="8951" max="8951" width="61.28515625" style="33" customWidth="1"/>
    <col min="8952" max="8952" width="3.140625" style="33" customWidth="1"/>
    <col min="8953" max="8953" width="16.5703125" style="33" customWidth="1"/>
    <col min="8954" max="8954" width="15" style="33" customWidth="1"/>
    <col min="8955" max="8955" width="11.85546875" style="33" customWidth="1"/>
    <col min="8956" max="8956" width="11" style="33" customWidth="1"/>
    <col min="8957" max="8957" width="16.7109375" style="33" customWidth="1"/>
    <col min="8958" max="8958" width="3.85546875" style="33" customWidth="1"/>
    <col min="8959" max="8959" width="13.140625" style="33" customWidth="1"/>
    <col min="8960" max="9206" width="9.140625" style="33"/>
    <col min="9207" max="9207" width="61.28515625" style="33" customWidth="1"/>
    <col min="9208" max="9208" width="3.140625" style="33" customWidth="1"/>
    <col min="9209" max="9209" width="16.5703125" style="33" customWidth="1"/>
    <col min="9210" max="9210" width="15" style="33" customWidth="1"/>
    <col min="9211" max="9211" width="11.85546875" style="33" customWidth="1"/>
    <col min="9212" max="9212" width="11" style="33" customWidth="1"/>
    <col min="9213" max="9213" width="16.7109375" style="33" customWidth="1"/>
    <col min="9214" max="9214" width="3.85546875" style="33" customWidth="1"/>
    <col min="9215" max="9215" width="13.140625" style="33" customWidth="1"/>
    <col min="9216" max="9462" width="9.140625" style="33"/>
    <col min="9463" max="9463" width="61.28515625" style="33" customWidth="1"/>
    <col min="9464" max="9464" width="3.140625" style="33" customWidth="1"/>
    <col min="9465" max="9465" width="16.5703125" style="33" customWidth="1"/>
    <col min="9466" max="9466" width="15" style="33" customWidth="1"/>
    <col min="9467" max="9467" width="11.85546875" style="33" customWidth="1"/>
    <col min="9468" max="9468" width="11" style="33" customWidth="1"/>
    <col min="9469" max="9469" width="16.7109375" style="33" customWidth="1"/>
    <col min="9470" max="9470" width="3.85546875" style="33" customWidth="1"/>
    <col min="9471" max="9471" width="13.140625" style="33" customWidth="1"/>
    <col min="9472" max="9718" width="9.140625" style="33"/>
    <col min="9719" max="9719" width="61.28515625" style="33" customWidth="1"/>
    <col min="9720" max="9720" width="3.140625" style="33" customWidth="1"/>
    <col min="9721" max="9721" width="16.5703125" style="33" customWidth="1"/>
    <col min="9722" max="9722" width="15" style="33" customWidth="1"/>
    <col min="9723" max="9723" width="11.85546875" style="33" customWidth="1"/>
    <col min="9724" max="9724" width="11" style="33" customWidth="1"/>
    <col min="9725" max="9725" width="16.7109375" style="33" customWidth="1"/>
    <col min="9726" max="9726" width="3.85546875" style="33" customWidth="1"/>
    <col min="9727" max="9727" width="13.140625" style="33" customWidth="1"/>
    <col min="9728" max="9974" width="9.140625" style="33"/>
    <col min="9975" max="9975" width="61.28515625" style="33" customWidth="1"/>
    <col min="9976" max="9976" width="3.140625" style="33" customWidth="1"/>
    <col min="9977" max="9977" width="16.5703125" style="33" customWidth="1"/>
    <col min="9978" max="9978" width="15" style="33" customWidth="1"/>
    <col min="9979" max="9979" width="11.85546875" style="33" customWidth="1"/>
    <col min="9980" max="9980" width="11" style="33" customWidth="1"/>
    <col min="9981" max="9981" width="16.7109375" style="33" customWidth="1"/>
    <col min="9982" max="9982" width="3.85546875" style="33" customWidth="1"/>
    <col min="9983" max="9983" width="13.140625" style="33" customWidth="1"/>
    <col min="9984" max="10230" width="9.140625" style="33"/>
    <col min="10231" max="10231" width="61.28515625" style="33" customWidth="1"/>
    <col min="10232" max="10232" width="3.140625" style="33" customWidth="1"/>
    <col min="10233" max="10233" width="16.5703125" style="33" customWidth="1"/>
    <col min="10234" max="10234" width="15" style="33" customWidth="1"/>
    <col min="10235" max="10235" width="11.85546875" style="33" customWidth="1"/>
    <col min="10236" max="10236" width="11" style="33" customWidth="1"/>
    <col min="10237" max="10237" width="16.7109375" style="33" customWidth="1"/>
    <col min="10238" max="10238" width="3.85546875" style="33" customWidth="1"/>
    <col min="10239" max="10239" width="13.140625" style="33" customWidth="1"/>
    <col min="10240" max="10486" width="9.140625" style="33"/>
    <col min="10487" max="10487" width="61.28515625" style="33" customWidth="1"/>
    <col min="10488" max="10488" width="3.140625" style="33" customWidth="1"/>
    <col min="10489" max="10489" width="16.5703125" style="33" customWidth="1"/>
    <col min="10490" max="10490" width="15" style="33" customWidth="1"/>
    <col min="10491" max="10491" width="11.85546875" style="33" customWidth="1"/>
    <col min="10492" max="10492" width="11" style="33" customWidth="1"/>
    <col min="10493" max="10493" width="16.7109375" style="33" customWidth="1"/>
    <col min="10494" max="10494" width="3.85546875" style="33" customWidth="1"/>
    <col min="10495" max="10495" width="13.140625" style="33" customWidth="1"/>
    <col min="10496" max="10742" width="9.140625" style="33"/>
    <col min="10743" max="10743" width="61.28515625" style="33" customWidth="1"/>
    <col min="10744" max="10744" width="3.140625" style="33" customWidth="1"/>
    <col min="10745" max="10745" width="16.5703125" style="33" customWidth="1"/>
    <col min="10746" max="10746" width="15" style="33" customWidth="1"/>
    <col min="10747" max="10747" width="11.85546875" style="33" customWidth="1"/>
    <col min="10748" max="10748" width="11" style="33" customWidth="1"/>
    <col min="10749" max="10749" width="16.7109375" style="33" customWidth="1"/>
    <col min="10750" max="10750" width="3.85546875" style="33" customWidth="1"/>
    <col min="10751" max="10751" width="13.140625" style="33" customWidth="1"/>
    <col min="10752" max="10998" width="9.140625" style="33"/>
    <col min="10999" max="10999" width="61.28515625" style="33" customWidth="1"/>
    <col min="11000" max="11000" width="3.140625" style="33" customWidth="1"/>
    <col min="11001" max="11001" width="16.5703125" style="33" customWidth="1"/>
    <col min="11002" max="11002" width="15" style="33" customWidth="1"/>
    <col min="11003" max="11003" width="11.85546875" style="33" customWidth="1"/>
    <col min="11004" max="11004" width="11" style="33" customWidth="1"/>
    <col min="11005" max="11005" width="16.7109375" style="33" customWidth="1"/>
    <col min="11006" max="11006" width="3.85546875" style="33" customWidth="1"/>
    <col min="11007" max="11007" width="13.140625" style="33" customWidth="1"/>
    <col min="11008" max="11254" width="9.140625" style="33"/>
    <col min="11255" max="11255" width="61.28515625" style="33" customWidth="1"/>
    <col min="11256" max="11256" width="3.140625" style="33" customWidth="1"/>
    <col min="11257" max="11257" width="16.5703125" style="33" customWidth="1"/>
    <col min="11258" max="11258" width="15" style="33" customWidth="1"/>
    <col min="11259" max="11259" width="11.85546875" style="33" customWidth="1"/>
    <col min="11260" max="11260" width="11" style="33" customWidth="1"/>
    <col min="11261" max="11261" width="16.7109375" style="33" customWidth="1"/>
    <col min="11262" max="11262" width="3.85546875" style="33" customWidth="1"/>
    <col min="11263" max="11263" width="13.140625" style="33" customWidth="1"/>
    <col min="11264" max="11510" width="9.140625" style="33"/>
    <col min="11511" max="11511" width="61.28515625" style="33" customWidth="1"/>
    <col min="11512" max="11512" width="3.140625" style="33" customWidth="1"/>
    <col min="11513" max="11513" width="16.5703125" style="33" customWidth="1"/>
    <col min="11514" max="11514" width="15" style="33" customWidth="1"/>
    <col min="11515" max="11515" width="11.85546875" style="33" customWidth="1"/>
    <col min="11516" max="11516" width="11" style="33" customWidth="1"/>
    <col min="11517" max="11517" width="16.7109375" style="33" customWidth="1"/>
    <col min="11518" max="11518" width="3.85546875" style="33" customWidth="1"/>
    <col min="11519" max="11519" width="13.140625" style="33" customWidth="1"/>
    <col min="11520" max="11766" width="9.140625" style="33"/>
    <col min="11767" max="11767" width="61.28515625" style="33" customWidth="1"/>
    <col min="11768" max="11768" width="3.140625" style="33" customWidth="1"/>
    <col min="11769" max="11769" width="16.5703125" style="33" customWidth="1"/>
    <col min="11770" max="11770" width="15" style="33" customWidth="1"/>
    <col min="11771" max="11771" width="11.85546875" style="33" customWidth="1"/>
    <col min="11772" max="11772" width="11" style="33" customWidth="1"/>
    <col min="11773" max="11773" width="16.7109375" style="33" customWidth="1"/>
    <col min="11774" max="11774" width="3.85546875" style="33" customWidth="1"/>
    <col min="11775" max="11775" width="13.140625" style="33" customWidth="1"/>
    <col min="11776" max="12022" width="9.140625" style="33"/>
    <col min="12023" max="12023" width="61.28515625" style="33" customWidth="1"/>
    <col min="12024" max="12024" width="3.140625" style="33" customWidth="1"/>
    <col min="12025" max="12025" width="16.5703125" style="33" customWidth="1"/>
    <col min="12026" max="12026" width="15" style="33" customWidth="1"/>
    <col min="12027" max="12027" width="11.85546875" style="33" customWidth="1"/>
    <col min="12028" max="12028" width="11" style="33" customWidth="1"/>
    <col min="12029" max="12029" width="16.7109375" style="33" customWidth="1"/>
    <col min="12030" max="12030" width="3.85546875" style="33" customWidth="1"/>
    <col min="12031" max="12031" width="13.140625" style="33" customWidth="1"/>
    <col min="12032" max="12278" width="9.140625" style="33"/>
    <col min="12279" max="12279" width="61.28515625" style="33" customWidth="1"/>
    <col min="12280" max="12280" width="3.140625" style="33" customWidth="1"/>
    <col min="12281" max="12281" width="16.5703125" style="33" customWidth="1"/>
    <col min="12282" max="12282" width="15" style="33" customWidth="1"/>
    <col min="12283" max="12283" width="11.85546875" style="33" customWidth="1"/>
    <col min="12284" max="12284" width="11" style="33" customWidth="1"/>
    <col min="12285" max="12285" width="16.7109375" style="33" customWidth="1"/>
    <col min="12286" max="12286" width="3.85546875" style="33" customWidth="1"/>
    <col min="12287" max="12287" width="13.140625" style="33" customWidth="1"/>
    <col min="12288" max="12534" width="9.140625" style="33"/>
    <col min="12535" max="12535" width="61.28515625" style="33" customWidth="1"/>
    <col min="12536" max="12536" width="3.140625" style="33" customWidth="1"/>
    <col min="12537" max="12537" width="16.5703125" style="33" customWidth="1"/>
    <col min="12538" max="12538" width="15" style="33" customWidth="1"/>
    <col min="12539" max="12539" width="11.85546875" style="33" customWidth="1"/>
    <col min="12540" max="12540" width="11" style="33" customWidth="1"/>
    <col min="12541" max="12541" width="16.7109375" style="33" customWidth="1"/>
    <col min="12542" max="12542" width="3.85546875" style="33" customWidth="1"/>
    <col min="12543" max="12543" width="13.140625" style="33" customWidth="1"/>
    <col min="12544" max="12790" width="9.140625" style="33"/>
    <col min="12791" max="12791" width="61.28515625" style="33" customWidth="1"/>
    <col min="12792" max="12792" width="3.140625" style="33" customWidth="1"/>
    <col min="12793" max="12793" width="16.5703125" style="33" customWidth="1"/>
    <col min="12794" max="12794" width="15" style="33" customWidth="1"/>
    <col min="12795" max="12795" width="11.85546875" style="33" customWidth="1"/>
    <col min="12796" max="12796" width="11" style="33" customWidth="1"/>
    <col min="12797" max="12797" width="16.7109375" style="33" customWidth="1"/>
    <col min="12798" max="12798" width="3.85546875" style="33" customWidth="1"/>
    <col min="12799" max="12799" width="13.140625" style="33" customWidth="1"/>
    <col min="12800" max="13046" width="9.140625" style="33"/>
    <col min="13047" max="13047" width="61.28515625" style="33" customWidth="1"/>
    <col min="13048" max="13048" width="3.140625" style="33" customWidth="1"/>
    <col min="13049" max="13049" width="16.5703125" style="33" customWidth="1"/>
    <col min="13050" max="13050" width="15" style="33" customWidth="1"/>
    <col min="13051" max="13051" width="11.85546875" style="33" customWidth="1"/>
    <col min="13052" max="13052" width="11" style="33" customWidth="1"/>
    <col min="13053" max="13053" width="16.7109375" style="33" customWidth="1"/>
    <col min="13054" max="13054" width="3.85546875" style="33" customWidth="1"/>
    <col min="13055" max="13055" width="13.140625" style="33" customWidth="1"/>
    <col min="13056" max="13302" width="9.140625" style="33"/>
    <col min="13303" max="13303" width="61.28515625" style="33" customWidth="1"/>
    <col min="13304" max="13304" width="3.140625" style="33" customWidth="1"/>
    <col min="13305" max="13305" width="16.5703125" style="33" customWidth="1"/>
    <col min="13306" max="13306" width="15" style="33" customWidth="1"/>
    <col min="13307" max="13307" width="11.85546875" style="33" customWidth="1"/>
    <col min="13308" max="13308" width="11" style="33" customWidth="1"/>
    <col min="13309" max="13309" width="16.7109375" style="33" customWidth="1"/>
    <col min="13310" max="13310" width="3.85546875" style="33" customWidth="1"/>
    <col min="13311" max="13311" width="13.140625" style="33" customWidth="1"/>
    <col min="13312" max="13558" width="9.140625" style="33"/>
    <col min="13559" max="13559" width="61.28515625" style="33" customWidth="1"/>
    <col min="13560" max="13560" width="3.140625" style="33" customWidth="1"/>
    <col min="13561" max="13561" width="16.5703125" style="33" customWidth="1"/>
    <col min="13562" max="13562" width="15" style="33" customWidth="1"/>
    <col min="13563" max="13563" width="11.85546875" style="33" customWidth="1"/>
    <col min="13564" max="13564" width="11" style="33" customWidth="1"/>
    <col min="13565" max="13565" width="16.7109375" style="33" customWidth="1"/>
    <col min="13566" max="13566" width="3.85546875" style="33" customWidth="1"/>
    <col min="13567" max="13567" width="13.140625" style="33" customWidth="1"/>
    <col min="13568" max="13814" width="9.140625" style="33"/>
    <col min="13815" max="13815" width="61.28515625" style="33" customWidth="1"/>
    <col min="13816" max="13816" width="3.140625" style="33" customWidth="1"/>
    <col min="13817" max="13817" width="16.5703125" style="33" customWidth="1"/>
    <col min="13818" max="13818" width="15" style="33" customWidth="1"/>
    <col min="13819" max="13819" width="11.85546875" style="33" customWidth="1"/>
    <col min="13820" max="13820" width="11" style="33" customWidth="1"/>
    <col min="13821" max="13821" width="16.7109375" style="33" customWidth="1"/>
    <col min="13822" max="13822" width="3.85546875" style="33" customWidth="1"/>
    <col min="13823" max="13823" width="13.140625" style="33" customWidth="1"/>
    <col min="13824" max="14070" width="9.140625" style="33"/>
    <col min="14071" max="14071" width="61.28515625" style="33" customWidth="1"/>
    <col min="14072" max="14072" width="3.140625" style="33" customWidth="1"/>
    <col min="14073" max="14073" width="16.5703125" style="33" customWidth="1"/>
    <col min="14074" max="14074" width="15" style="33" customWidth="1"/>
    <col min="14075" max="14075" width="11.85546875" style="33" customWidth="1"/>
    <col min="14076" max="14076" width="11" style="33" customWidth="1"/>
    <col min="14077" max="14077" width="16.7109375" style="33" customWidth="1"/>
    <col min="14078" max="14078" width="3.85546875" style="33" customWidth="1"/>
    <col min="14079" max="14079" width="13.140625" style="33" customWidth="1"/>
    <col min="14080" max="14326" width="9.140625" style="33"/>
    <col min="14327" max="14327" width="61.28515625" style="33" customWidth="1"/>
    <col min="14328" max="14328" width="3.140625" style="33" customWidth="1"/>
    <col min="14329" max="14329" width="16.5703125" style="33" customWidth="1"/>
    <col min="14330" max="14330" width="15" style="33" customWidth="1"/>
    <col min="14331" max="14331" width="11.85546875" style="33" customWidth="1"/>
    <col min="14332" max="14332" width="11" style="33" customWidth="1"/>
    <col min="14333" max="14333" width="16.7109375" style="33" customWidth="1"/>
    <col min="14334" max="14334" width="3.85546875" style="33" customWidth="1"/>
    <col min="14335" max="14335" width="13.140625" style="33" customWidth="1"/>
    <col min="14336" max="14582" width="9.140625" style="33"/>
    <col min="14583" max="14583" width="61.28515625" style="33" customWidth="1"/>
    <col min="14584" max="14584" width="3.140625" style="33" customWidth="1"/>
    <col min="14585" max="14585" width="16.5703125" style="33" customWidth="1"/>
    <col min="14586" max="14586" width="15" style="33" customWidth="1"/>
    <col min="14587" max="14587" width="11.85546875" style="33" customWidth="1"/>
    <col min="14588" max="14588" width="11" style="33" customWidth="1"/>
    <col min="14589" max="14589" width="16.7109375" style="33" customWidth="1"/>
    <col min="14590" max="14590" width="3.85546875" style="33" customWidth="1"/>
    <col min="14591" max="14591" width="13.140625" style="33" customWidth="1"/>
    <col min="14592" max="14838" width="9.140625" style="33"/>
    <col min="14839" max="14839" width="61.28515625" style="33" customWidth="1"/>
    <col min="14840" max="14840" width="3.140625" style="33" customWidth="1"/>
    <col min="14841" max="14841" width="16.5703125" style="33" customWidth="1"/>
    <col min="14842" max="14842" width="15" style="33" customWidth="1"/>
    <col min="14843" max="14843" width="11.85546875" style="33" customWidth="1"/>
    <col min="14844" max="14844" width="11" style="33" customWidth="1"/>
    <col min="14845" max="14845" width="16.7109375" style="33" customWidth="1"/>
    <col min="14846" max="14846" width="3.85546875" style="33" customWidth="1"/>
    <col min="14847" max="14847" width="13.140625" style="33" customWidth="1"/>
    <col min="14848" max="15094" width="9.140625" style="33"/>
    <col min="15095" max="15095" width="61.28515625" style="33" customWidth="1"/>
    <col min="15096" max="15096" width="3.140625" style="33" customWidth="1"/>
    <col min="15097" max="15097" width="16.5703125" style="33" customWidth="1"/>
    <col min="15098" max="15098" width="15" style="33" customWidth="1"/>
    <col min="15099" max="15099" width="11.85546875" style="33" customWidth="1"/>
    <col min="15100" max="15100" width="11" style="33" customWidth="1"/>
    <col min="15101" max="15101" width="16.7109375" style="33" customWidth="1"/>
    <col min="15102" max="15102" width="3.85546875" style="33" customWidth="1"/>
    <col min="15103" max="15103" width="13.140625" style="33" customWidth="1"/>
    <col min="15104" max="15350" width="9.140625" style="33"/>
    <col min="15351" max="15351" width="61.28515625" style="33" customWidth="1"/>
    <col min="15352" max="15352" width="3.140625" style="33" customWidth="1"/>
    <col min="15353" max="15353" width="16.5703125" style="33" customWidth="1"/>
    <col min="15354" max="15354" width="15" style="33" customWidth="1"/>
    <col min="15355" max="15355" width="11.85546875" style="33" customWidth="1"/>
    <col min="15356" max="15356" width="11" style="33" customWidth="1"/>
    <col min="15357" max="15357" width="16.7109375" style="33" customWidth="1"/>
    <col min="15358" max="15358" width="3.85546875" style="33" customWidth="1"/>
    <col min="15359" max="15359" width="13.140625" style="33" customWidth="1"/>
    <col min="15360" max="15606" width="9.140625" style="33"/>
    <col min="15607" max="15607" width="61.28515625" style="33" customWidth="1"/>
    <col min="15608" max="15608" width="3.140625" style="33" customWidth="1"/>
    <col min="15609" max="15609" width="16.5703125" style="33" customWidth="1"/>
    <col min="15610" max="15610" width="15" style="33" customWidth="1"/>
    <col min="15611" max="15611" width="11.85546875" style="33" customWidth="1"/>
    <col min="15612" max="15612" width="11" style="33" customWidth="1"/>
    <col min="15613" max="15613" width="16.7109375" style="33" customWidth="1"/>
    <col min="15614" max="15614" width="3.85546875" style="33" customWidth="1"/>
    <col min="15615" max="15615" width="13.140625" style="33" customWidth="1"/>
    <col min="15616" max="15862" width="9.140625" style="33"/>
    <col min="15863" max="15863" width="61.28515625" style="33" customWidth="1"/>
    <col min="15864" max="15864" width="3.140625" style="33" customWidth="1"/>
    <col min="15865" max="15865" width="16.5703125" style="33" customWidth="1"/>
    <col min="15866" max="15866" width="15" style="33" customWidth="1"/>
    <col min="15867" max="15867" width="11.85546875" style="33" customWidth="1"/>
    <col min="15868" max="15868" width="11" style="33" customWidth="1"/>
    <col min="15869" max="15869" width="16.7109375" style="33" customWidth="1"/>
    <col min="15870" max="15870" width="3.85546875" style="33" customWidth="1"/>
    <col min="15871" max="15871" width="13.140625" style="33" customWidth="1"/>
    <col min="15872" max="16118" width="9.140625" style="33"/>
    <col min="16119" max="16119" width="61.28515625" style="33" customWidth="1"/>
    <col min="16120" max="16120" width="3.140625" style="33" customWidth="1"/>
    <col min="16121" max="16121" width="16.5703125" style="33" customWidth="1"/>
    <col min="16122" max="16122" width="15" style="33" customWidth="1"/>
    <col min="16123" max="16123" width="11.85546875" style="33" customWidth="1"/>
    <col min="16124" max="16124" width="11" style="33" customWidth="1"/>
    <col min="16125" max="16125" width="16.7109375" style="33" customWidth="1"/>
    <col min="16126" max="16126" width="3.85546875" style="33" customWidth="1"/>
    <col min="16127" max="16127" width="13.140625" style="33" customWidth="1"/>
    <col min="16128" max="16384" width="9.140625" style="33"/>
  </cols>
  <sheetData>
    <row r="1" spans="1:3" ht="15.75" x14ac:dyDescent="0.25">
      <c r="A1" s="30" t="s">
        <v>193</v>
      </c>
      <c r="C1" s="128"/>
    </row>
    <row r="2" spans="1:3" ht="15" x14ac:dyDescent="0.25">
      <c r="A2" s="267" t="s">
        <v>196</v>
      </c>
      <c r="C2" s="128" t="s">
        <v>192</v>
      </c>
    </row>
    <row r="3" spans="1:3" x14ac:dyDescent="0.2">
      <c r="A3" s="32"/>
    </row>
    <row r="4" spans="1:3" ht="13.5" thickBot="1" x14ac:dyDescent="0.25"/>
    <row r="5" spans="1:3" ht="13.5" customHeight="1" thickTop="1" x14ac:dyDescent="0.2">
      <c r="A5" s="369" t="s">
        <v>0</v>
      </c>
      <c r="B5" s="365" t="s">
        <v>147</v>
      </c>
      <c r="C5" s="367" t="s">
        <v>148</v>
      </c>
    </row>
    <row r="6" spans="1:3" x14ac:dyDescent="0.2">
      <c r="A6" s="370"/>
      <c r="B6" s="366"/>
      <c r="C6" s="368"/>
    </row>
    <row r="7" spans="1:3" x14ac:dyDescent="0.2">
      <c r="A7" s="370"/>
      <c r="B7" s="366"/>
      <c r="C7" s="368"/>
    </row>
    <row r="8" spans="1:3" ht="19.5" customHeight="1" x14ac:dyDescent="0.2">
      <c r="A8" s="370"/>
      <c r="B8" s="366"/>
      <c r="C8" s="368"/>
    </row>
    <row r="9" spans="1:3" ht="51" customHeight="1" x14ac:dyDescent="0.2">
      <c r="A9" s="182"/>
      <c r="B9" s="183" t="s">
        <v>152</v>
      </c>
      <c r="C9" s="181"/>
    </row>
    <row r="10" spans="1:3" ht="23.25" customHeight="1" thickBot="1" x14ac:dyDescent="0.25">
      <c r="A10" s="136"/>
      <c r="B10" s="137" t="s">
        <v>146</v>
      </c>
      <c r="C10" s="168"/>
    </row>
    <row r="11" spans="1:3" ht="13.5" thickTop="1" x14ac:dyDescent="0.2">
      <c r="A11" s="38" t="s">
        <v>83</v>
      </c>
      <c r="B11" s="121">
        <v>111069</v>
      </c>
      <c r="C11" s="262">
        <v>447</v>
      </c>
    </row>
    <row r="12" spans="1:3" ht="17.25" customHeight="1" thickBot="1" x14ac:dyDescent="0.25">
      <c r="A12" s="39" t="s">
        <v>84</v>
      </c>
      <c r="B12" s="122">
        <f>6198+600</f>
        <v>6798</v>
      </c>
      <c r="C12" s="263">
        <f>2+15</f>
        <v>17</v>
      </c>
    </row>
    <row r="13" spans="1:3" ht="13.5" thickBot="1" x14ac:dyDescent="0.25">
      <c r="A13" s="138" t="s">
        <v>85</v>
      </c>
      <c r="B13" s="139">
        <f t="shared" ref="B13:C13" si="0">SUM(B11:B12)</f>
        <v>117867</v>
      </c>
      <c r="C13" s="140">
        <f t="shared" si="0"/>
        <v>464</v>
      </c>
    </row>
    <row r="14" spans="1:3" ht="13.5" thickTop="1" x14ac:dyDescent="0.2"/>
    <row r="15" spans="1:3" x14ac:dyDescent="0.2">
      <c r="A15" s="371"/>
      <c r="B15" s="372"/>
      <c r="C15" s="372"/>
    </row>
    <row r="16" spans="1:3" x14ac:dyDescent="0.2">
      <c r="A16" s="372"/>
      <c r="B16" s="372"/>
      <c r="C16" s="372"/>
    </row>
    <row r="17" spans="1:3" ht="28.5" customHeight="1" x14ac:dyDescent="0.2">
      <c r="A17" s="372"/>
      <c r="B17" s="372"/>
      <c r="C17" s="372"/>
    </row>
    <row r="18" spans="1:3" x14ac:dyDescent="0.2">
      <c r="A18" s="372"/>
      <c r="B18" s="372"/>
      <c r="C18" s="372"/>
    </row>
  </sheetData>
  <mergeCells count="4">
    <mergeCell ref="B5:B8"/>
    <mergeCell ref="C5:C8"/>
    <mergeCell ref="A5:A8"/>
    <mergeCell ref="A15:C18"/>
  </mergeCells>
  <printOptions horizontalCentered="1"/>
  <pageMargins left="0.31496062992125984" right="0.11811023622047245" top="0.78740157480314965" bottom="0.78740157480314965" header="0.31496062992125984" footer="0.31496062992125984"/>
  <pageSetup paperSize="9" scale="90" firstPageNumber="152" orientation="portrait" useFirstPageNumber="1" r:id="rId1"/>
  <headerFooter>
    <oddFooter>&amp;L&amp;"Arial,Kurzíva"&amp;9Zastupitelstvo Olomouckého kraje 18-12-2015
5. - Rozpočet Olomouckého kraje 2016 - návrh rozpočtu
Příloha č. 7: Závazné ukazatele příspěvkových organizací &amp;R&amp;"Arial,Kurzíva"Strana &amp;P (celkem 154)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2"/>
  <sheetViews>
    <sheetView tabSelected="1" topLeftCell="E1" zoomScaleNormal="100" zoomScaleSheetLayoutView="100" workbookViewId="0">
      <selection activeCell="H41" sqref="H41"/>
    </sheetView>
  </sheetViews>
  <sheetFormatPr defaultRowHeight="12.75" x14ac:dyDescent="0.2"/>
  <cols>
    <col min="1" max="4" width="9.140625" style="33" hidden="1" customWidth="1"/>
    <col min="5" max="5" width="61.85546875" style="33" customWidth="1"/>
    <col min="6" max="7" width="19" style="33" customWidth="1"/>
    <col min="8" max="250" width="9.140625" style="33"/>
    <col min="251" max="254" width="0" style="33" hidden="1" customWidth="1"/>
    <col min="255" max="255" width="49.140625" style="33" customWidth="1"/>
    <col min="256" max="257" width="16.42578125" style="33" customWidth="1"/>
    <col min="258" max="258" width="2.85546875" style="33" customWidth="1"/>
    <col min="259" max="259" width="12.42578125" style="33" customWidth="1"/>
    <col min="260" max="506" width="9.140625" style="33"/>
    <col min="507" max="510" width="0" style="33" hidden="1" customWidth="1"/>
    <col min="511" max="511" width="49.140625" style="33" customWidth="1"/>
    <col min="512" max="513" width="16.42578125" style="33" customWidth="1"/>
    <col min="514" max="514" width="2.85546875" style="33" customWidth="1"/>
    <col min="515" max="515" width="12.42578125" style="33" customWidth="1"/>
    <col min="516" max="762" width="9.140625" style="33"/>
    <col min="763" max="766" width="0" style="33" hidden="1" customWidth="1"/>
    <col min="767" max="767" width="49.140625" style="33" customWidth="1"/>
    <col min="768" max="769" width="16.42578125" style="33" customWidth="1"/>
    <col min="770" max="770" width="2.85546875" style="33" customWidth="1"/>
    <col min="771" max="771" width="12.42578125" style="33" customWidth="1"/>
    <col min="772" max="1018" width="9.140625" style="33"/>
    <col min="1019" max="1022" width="0" style="33" hidden="1" customWidth="1"/>
    <col min="1023" max="1023" width="49.140625" style="33" customWidth="1"/>
    <col min="1024" max="1025" width="16.42578125" style="33" customWidth="1"/>
    <col min="1026" max="1026" width="2.85546875" style="33" customWidth="1"/>
    <col min="1027" max="1027" width="12.42578125" style="33" customWidth="1"/>
    <col min="1028" max="1274" width="9.140625" style="33"/>
    <col min="1275" max="1278" width="0" style="33" hidden="1" customWidth="1"/>
    <col min="1279" max="1279" width="49.140625" style="33" customWidth="1"/>
    <col min="1280" max="1281" width="16.42578125" style="33" customWidth="1"/>
    <col min="1282" max="1282" width="2.85546875" style="33" customWidth="1"/>
    <col min="1283" max="1283" width="12.42578125" style="33" customWidth="1"/>
    <col min="1284" max="1530" width="9.140625" style="33"/>
    <col min="1531" max="1534" width="0" style="33" hidden="1" customWidth="1"/>
    <col min="1535" max="1535" width="49.140625" style="33" customWidth="1"/>
    <col min="1536" max="1537" width="16.42578125" style="33" customWidth="1"/>
    <col min="1538" max="1538" width="2.85546875" style="33" customWidth="1"/>
    <col min="1539" max="1539" width="12.42578125" style="33" customWidth="1"/>
    <col min="1540" max="1786" width="9.140625" style="33"/>
    <col min="1787" max="1790" width="0" style="33" hidden="1" customWidth="1"/>
    <col min="1791" max="1791" width="49.140625" style="33" customWidth="1"/>
    <col min="1792" max="1793" width="16.42578125" style="33" customWidth="1"/>
    <col min="1794" max="1794" width="2.85546875" style="33" customWidth="1"/>
    <col min="1795" max="1795" width="12.42578125" style="33" customWidth="1"/>
    <col min="1796" max="2042" width="9.140625" style="33"/>
    <col min="2043" max="2046" width="0" style="33" hidden="1" customWidth="1"/>
    <col min="2047" max="2047" width="49.140625" style="33" customWidth="1"/>
    <col min="2048" max="2049" width="16.42578125" style="33" customWidth="1"/>
    <col min="2050" max="2050" width="2.85546875" style="33" customWidth="1"/>
    <col min="2051" max="2051" width="12.42578125" style="33" customWidth="1"/>
    <col min="2052" max="2298" width="9.140625" style="33"/>
    <col min="2299" max="2302" width="0" style="33" hidden="1" customWidth="1"/>
    <col min="2303" max="2303" width="49.140625" style="33" customWidth="1"/>
    <col min="2304" max="2305" width="16.42578125" style="33" customWidth="1"/>
    <col min="2306" max="2306" width="2.85546875" style="33" customWidth="1"/>
    <col min="2307" max="2307" width="12.42578125" style="33" customWidth="1"/>
    <col min="2308" max="2554" width="9.140625" style="33"/>
    <col min="2555" max="2558" width="0" style="33" hidden="1" customWidth="1"/>
    <col min="2559" max="2559" width="49.140625" style="33" customWidth="1"/>
    <col min="2560" max="2561" width="16.42578125" style="33" customWidth="1"/>
    <col min="2562" max="2562" width="2.85546875" style="33" customWidth="1"/>
    <col min="2563" max="2563" width="12.42578125" style="33" customWidth="1"/>
    <col min="2564" max="2810" width="9.140625" style="33"/>
    <col min="2811" max="2814" width="0" style="33" hidden="1" customWidth="1"/>
    <col min="2815" max="2815" width="49.140625" style="33" customWidth="1"/>
    <col min="2816" max="2817" width="16.42578125" style="33" customWidth="1"/>
    <col min="2818" max="2818" width="2.85546875" style="33" customWidth="1"/>
    <col min="2819" max="2819" width="12.42578125" style="33" customWidth="1"/>
    <col min="2820" max="3066" width="9.140625" style="33"/>
    <col min="3067" max="3070" width="0" style="33" hidden="1" customWidth="1"/>
    <col min="3071" max="3071" width="49.140625" style="33" customWidth="1"/>
    <col min="3072" max="3073" width="16.42578125" style="33" customWidth="1"/>
    <col min="3074" max="3074" width="2.85546875" style="33" customWidth="1"/>
    <col min="3075" max="3075" width="12.42578125" style="33" customWidth="1"/>
    <col min="3076" max="3322" width="9.140625" style="33"/>
    <col min="3323" max="3326" width="0" style="33" hidden="1" customWidth="1"/>
    <col min="3327" max="3327" width="49.140625" style="33" customWidth="1"/>
    <col min="3328" max="3329" width="16.42578125" style="33" customWidth="1"/>
    <col min="3330" max="3330" width="2.85546875" style="33" customWidth="1"/>
    <col min="3331" max="3331" width="12.42578125" style="33" customWidth="1"/>
    <col min="3332" max="3578" width="9.140625" style="33"/>
    <col min="3579" max="3582" width="0" style="33" hidden="1" customWidth="1"/>
    <col min="3583" max="3583" width="49.140625" style="33" customWidth="1"/>
    <col min="3584" max="3585" width="16.42578125" style="33" customWidth="1"/>
    <col min="3586" max="3586" width="2.85546875" style="33" customWidth="1"/>
    <col min="3587" max="3587" width="12.42578125" style="33" customWidth="1"/>
    <col min="3588" max="3834" width="9.140625" style="33"/>
    <col min="3835" max="3838" width="0" style="33" hidden="1" customWidth="1"/>
    <col min="3839" max="3839" width="49.140625" style="33" customWidth="1"/>
    <col min="3840" max="3841" width="16.42578125" style="33" customWidth="1"/>
    <col min="3842" max="3842" width="2.85546875" style="33" customWidth="1"/>
    <col min="3843" max="3843" width="12.42578125" style="33" customWidth="1"/>
    <col min="3844" max="4090" width="9.140625" style="33"/>
    <col min="4091" max="4094" width="0" style="33" hidden="1" customWidth="1"/>
    <col min="4095" max="4095" width="49.140625" style="33" customWidth="1"/>
    <col min="4096" max="4097" width="16.42578125" style="33" customWidth="1"/>
    <col min="4098" max="4098" width="2.85546875" style="33" customWidth="1"/>
    <col min="4099" max="4099" width="12.42578125" style="33" customWidth="1"/>
    <col min="4100" max="4346" width="9.140625" style="33"/>
    <col min="4347" max="4350" width="0" style="33" hidden="1" customWidth="1"/>
    <col min="4351" max="4351" width="49.140625" style="33" customWidth="1"/>
    <col min="4352" max="4353" width="16.42578125" style="33" customWidth="1"/>
    <col min="4354" max="4354" width="2.85546875" style="33" customWidth="1"/>
    <col min="4355" max="4355" width="12.42578125" style="33" customWidth="1"/>
    <col min="4356" max="4602" width="9.140625" style="33"/>
    <col min="4603" max="4606" width="0" style="33" hidden="1" customWidth="1"/>
    <col min="4607" max="4607" width="49.140625" style="33" customWidth="1"/>
    <col min="4608" max="4609" width="16.42578125" style="33" customWidth="1"/>
    <col min="4610" max="4610" width="2.85546875" style="33" customWidth="1"/>
    <col min="4611" max="4611" width="12.42578125" style="33" customWidth="1"/>
    <col min="4612" max="4858" width="9.140625" style="33"/>
    <col min="4859" max="4862" width="0" style="33" hidden="1" customWidth="1"/>
    <col min="4863" max="4863" width="49.140625" style="33" customWidth="1"/>
    <col min="4864" max="4865" width="16.42578125" style="33" customWidth="1"/>
    <col min="4866" max="4866" width="2.85546875" style="33" customWidth="1"/>
    <col min="4867" max="4867" width="12.42578125" style="33" customWidth="1"/>
    <col min="4868" max="5114" width="9.140625" style="33"/>
    <col min="5115" max="5118" width="0" style="33" hidden="1" customWidth="1"/>
    <col min="5119" max="5119" width="49.140625" style="33" customWidth="1"/>
    <col min="5120" max="5121" width="16.42578125" style="33" customWidth="1"/>
    <col min="5122" max="5122" width="2.85546875" style="33" customWidth="1"/>
    <col min="5123" max="5123" width="12.42578125" style="33" customWidth="1"/>
    <col min="5124" max="5370" width="9.140625" style="33"/>
    <col min="5371" max="5374" width="0" style="33" hidden="1" customWidth="1"/>
    <col min="5375" max="5375" width="49.140625" style="33" customWidth="1"/>
    <col min="5376" max="5377" width="16.42578125" style="33" customWidth="1"/>
    <col min="5378" max="5378" width="2.85546875" style="33" customWidth="1"/>
    <col min="5379" max="5379" width="12.42578125" style="33" customWidth="1"/>
    <col min="5380" max="5626" width="9.140625" style="33"/>
    <col min="5627" max="5630" width="0" style="33" hidden="1" customWidth="1"/>
    <col min="5631" max="5631" width="49.140625" style="33" customWidth="1"/>
    <col min="5632" max="5633" width="16.42578125" style="33" customWidth="1"/>
    <col min="5634" max="5634" width="2.85546875" style="33" customWidth="1"/>
    <col min="5635" max="5635" width="12.42578125" style="33" customWidth="1"/>
    <col min="5636" max="5882" width="9.140625" style="33"/>
    <col min="5883" max="5886" width="0" style="33" hidden="1" customWidth="1"/>
    <col min="5887" max="5887" width="49.140625" style="33" customWidth="1"/>
    <col min="5888" max="5889" width="16.42578125" style="33" customWidth="1"/>
    <col min="5890" max="5890" width="2.85546875" style="33" customWidth="1"/>
    <col min="5891" max="5891" width="12.42578125" style="33" customWidth="1"/>
    <col min="5892" max="6138" width="9.140625" style="33"/>
    <col min="6139" max="6142" width="0" style="33" hidden="1" customWidth="1"/>
    <col min="6143" max="6143" width="49.140625" style="33" customWidth="1"/>
    <col min="6144" max="6145" width="16.42578125" style="33" customWidth="1"/>
    <col min="6146" max="6146" width="2.85546875" style="33" customWidth="1"/>
    <col min="6147" max="6147" width="12.42578125" style="33" customWidth="1"/>
    <col min="6148" max="6394" width="9.140625" style="33"/>
    <col min="6395" max="6398" width="0" style="33" hidden="1" customWidth="1"/>
    <col min="6399" max="6399" width="49.140625" style="33" customWidth="1"/>
    <col min="6400" max="6401" width="16.42578125" style="33" customWidth="1"/>
    <col min="6402" max="6402" width="2.85546875" style="33" customWidth="1"/>
    <col min="6403" max="6403" width="12.42578125" style="33" customWidth="1"/>
    <col min="6404" max="6650" width="9.140625" style="33"/>
    <col min="6651" max="6654" width="0" style="33" hidden="1" customWidth="1"/>
    <col min="6655" max="6655" width="49.140625" style="33" customWidth="1"/>
    <col min="6656" max="6657" width="16.42578125" style="33" customWidth="1"/>
    <col min="6658" max="6658" width="2.85546875" style="33" customWidth="1"/>
    <col min="6659" max="6659" width="12.42578125" style="33" customWidth="1"/>
    <col min="6660" max="6906" width="9.140625" style="33"/>
    <col min="6907" max="6910" width="0" style="33" hidden="1" customWidth="1"/>
    <col min="6911" max="6911" width="49.140625" style="33" customWidth="1"/>
    <col min="6912" max="6913" width="16.42578125" style="33" customWidth="1"/>
    <col min="6914" max="6914" width="2.85546875" style="33" customWidth="1"/>
    <col min="6915" max="6915" width="12.42578125" style="33" customWidth="1"/>
    <col min="6916" max="7162" width="9.140625" style="33"/>
    <col min="7163" max="7166" width="0" style="33" hidden="1" customWidth="1"/>
    <col min="7167" max="7167" width="49.140625" style="33" customWidth="1"/>
    <col min="7168" max="7169" width="16.42578125" style="33" customWidth="1"/>
    <col min="7170" max="7170" width="2.85546875" style="33" customWidth="1"/>
    <col min="7171" max="7171" width="12.42578125" style="33" customWidth="1"/>
    <col min="7172" max="7418" width="9.140625" style="33"/>
    <col min="7419" max="7422" width="0" style="33" hidden="1" customWidth="1"/>
    <col min="7423" max="7423" width="49.140625" style="33" customWidth="1"/>
    <col min="7424" max="7425" width="16.42578125" style="33" customWidth="1"/>
    <col min="7426" max="7426" width="2.85546875" style="33" customWidth="1"/>
    <col min="7427" max="7427" width="12.42578125" style="33" customWidth="1"/>
    <col min="7428" max="7674" width="9.140625" style="33"/>
    <col min="7675" max="7678" width="0" style="33" hidden="1" customWidth="1"/>
    <col min="7679" max="7679" width="49.140625" style="33" customWidth="1"/>
    <col min="7680" max="7681" width="16.42578125" style="33" customWidth="1"/>
    <col min="7682" max="7682" width="2.85546875" style="33" customWidth="1"/>
    <col min="7683" max="7683" width="12.42578125" style="33" customWidth="1"/>
    <col min="7684" max="7930" width="9.140625" style="33"/>
    <col min="7931" max="7934" width="0" style="33" hidden="1" customWidth="1"/>
    <col min="7935" max="7935" width="49.140625" style="33" customWidth="1"/>
    <col min="7936" max="7937" width="16.42578125" style="33" customWidth="1"/>
    <col min="7938" max="7938" width="2.85546875" style="33" customWidth="1"/>
    <col min="7939" max="7939" width="12.42578125" style="33" customWidth="1"/>
    <col min="7940" max="8186" width="9.140625" style="33"/>
    <col min="8187" max="8190" width="0" style="33" hidden="1" customWidth="1"/>
    <col min="8191" max="8191" width="49.140625" style="33" customWidth="1"/>
    <col min="8192" max="8193" width="16.42578125" style="33" customWidth="1"/>
    <col min="8194" max="8194" width="2.85546875" style="33" customWidth="1"/>
    <col min="8195" max="8195" width="12.42578125" style="33" customWidth="1"/>
    <col min="8196" max="8442" width="9.140625" style="33"/>
    <col min="8443" max="8446" width="0" style="33" hidden="1" customWidth="1"/>
    <col min="8447" max="8447" width="49.140625" style="33" customWidth="1"/>
    <col min="8448" max="8449" width="16.42578125" style="33" customWidth="1"/>
    <col min="8450" max="8450" width="2.85546875" style="33" customWidth="1"/>
    <col min="8451" max="8451" width="12.42578125" style="33" customWidth="1"/>
    <col min="8452" max="8698" width="9.140625" style="33"/>
    <col min="8699" max="8702" width="0" style="33" hidden="1" customWidth="1"/>
    <col min="8703" max="8703" width="49.140625" style="33" customWidth="1"/>
    <col min="8704" max="8705" width="16.42578125" style="33" customWidth="1"/>
    <col min="8706" max="8706" width="2.85546875" style="33" customWidth="1"/>
    <col min="8707" max="8707" width="12.42578125" style="33" customWidth="1"/>
    <col min="8708" max="8954" width="9.140625" style="33"/>
    <col min="8955" max="8958" width="0" style="33" hidden="1" customWidth="1"/>
    <col min="8959" max="8959" width="49.140625" style="33" customWidth="1"/>
    <col min="8960" max="8961" width="16.42578125" style="33" customWidth="1"/>
    <col min="8962" max="8962" width="2.85546875" style="33" customWidth="1"/>
    <col min="8963" max="8963" width="12.42578125" style="33" customWidth="1"/>
    <col min="8964" max="9210" width="9.140625" style="33"/>
    <col min="9211" max="9214" width="0" style="33" hidden="1" customWidth="1"/>
    <col min="9215" max="9215" width="49.140625" style="33" customWidth="1"/>
    <col min="9216" max="9217" width="16.42578125" style="33" customWidth="1"/>
    <col min="9218" max="9218" width="2.85546875" style="33" customWidth="1"/>
    <col min="9219" max="9219" width="12.42578125" style="33" customWidth="1"/>
    <col min="9220" max="9466" width="9.140625" style="33"/>
    <col min="9467" max="9470" width="0" style="33" hidden="1" customWidth="1"/>
    <col min="9471" max="9471" width="49.140625" style="33" customWidth="1"/>
    <col min="9472" max="9473" width="16.42578125" style="33" customWidth="1"/>
    <col min="9474" max="9474" width="2.85546875" style="33" customWidth="1"/>
    <col min="9475" max="9475" width="12.42578125" style="33" customWidth="1"/>
    <col min="9476" max="9722" width="9.140625" style="33"/>
    <col min="9723" max="9726" width="0" style="33" hidden="1" customWidth="1"/>
    <col min="9727" max="9727" width="49.140625" style="33" customWidth="1"/>
    <col min="9728" max="9729" width="16.42578125" style="33" customWidth="1"/>
    <col min="9730" max="9730" width="2.85546875" style="33" customWidth="1"/>
    <col min="9731" max="9731" width="12.42578125" style="33" customWidth="1"/>
    <col min="9732" max="9978" width="9.140625" style="33"/>
    <col min="9979" max="9982" width="0" style="33" hidden="1" customWidth="1"/>
    <col min="9983" max="9983" width="49.140625" style="33" customWidth="1"/>
    <col min="9984" max="9985" width="16.42578125" style="33" customWidth="1"/>
    <col min="9986" max="9986" width="2.85546875" style="33" customWidth="1"/>
    <col min="9987" max="9987" width="12.42578125" style="33" customWidth="1"/>
    <col min="9988" max="10234" width="9.140625" style="33"/>
    <col min="10235" max="10238" width="0" style="33" hidden="1" customWidth="1"/>
    <col min="10239" max="10239" width="49.140625" style="33" customWidth="1"/>
    <col min="10240" max="10241" width="16.42578125" style="33" customWidth="1"/>
    <col min="10242" max="10242" width="2.85546875" style="33" customWidth="1"/>
    <col min="10243" max="10243" width="12.42578125" style="33" customWidth="1"/>
    <col min="10244" max="10490" width="9.140625" style="33"/>
    <col min="10491" max="10494" width="0" style="33" hidden="1" customWidth="1"/>
    <col min="10495" max="10495" width="49.140625" style="33" customWidth="1"/>
    <col min="10496" max="10497" width="16.42578125" style="33" customWidth="1"/>
    <col min="10498" max="10498" width="2.85546875" style="33" customWidth="1"/>
    <col min="10499" max="10499" width="12.42578125" style="33" customWidth="1"/>
    <col min="10500" max="10746" width="9.140625" style="33"/>
    <col min="10747" max="10750" width="0" style="33" hidden="1" customWidth="1"/>
    <col min="10751" max="10751" width="49.140625" style="33" customWidth="1"/>
    <col min="10752" max="10753" width="16.42578125" style="33" customWidth="1"/>
    <col min="10754" max="10754" width="2.85546875" style="33" customWidth="1"/>
    <col min="10755" max="10755" width="12.42578125" style="33" customWidth="1"/>
    <col min="10756" max="11002" width="9.140625" style="33"/>
    <col min="11003" max="11006" width="0" style="33" hidden="1" customWidth="1"/>
    <col min="11007" max="11007" width="49.140625" style="33" customWidth="1"/>
    <col min="11008" max="11009" width="16.42578125" style="33" customWidth="1"/>
    <col min="11010" max="11010" width="2.85546875" style="33" customWidth="1"/>
    <col min="11011" max="11011" width="12.42578125" style="33" customWidth="1"/>
    <col min="11012" max="11258" width="9.140625" style="33"/>
    <col min="11259" max="11262" width="0" style="33" hidden="1" customWidth="1"/>
    <col min="11263" max="11263" width="49.140625" style="33" customWidth="1"/>
    <col min="11264" max="11265" width="16.42578125" style="33" customWidth="1"/>
    <col min="11266" max="11266" width="2.85546875" style="33" customWidth="1"/>
    <col min="11267" max="11267" width="12.42578125" style="33" customWidth="1"/>
    <col min="11268" max="11514" width="9.140625" style="33"/>
    <col min="11515" max="11518" width="0" style="33" hidden="1" customWidth="1"/>
    <col min="11519" max="11519" width="49.140625" style="33" customWidth="1"/>
    <col min="11520" max="11521" width="16.42578125" style="33" customWidth="1"/>
    <col min="11522" max="11522" width="2.85546875" style="33" customWidth="1"/>
    <col min="11523" max="11523" width="12.42578125" style="33" customWidth="1"/>
    <col min="11524" max="11770" width="9.140625" style="33"/>
    <col min="11771" max="11774" width="0" style="33" hidden="1" customWidth="1"/>
    <col min="11775" max="11775" width="49.140625" style="33" customWidth="1"/>
    <col min="11776" max="11777" width="16.42578125" style="33" customWidth="1"/>
    <col min="11778" max="11778" width="2.85546875" style="33" customWidth="1"/>
    <col min="11779" max="11779" width="12.42578125" style="33" customWidth="1"/>
    <col min="11780" max="12026" width="9.140625" style="33"/>
    <col min="12027" max="12030" width="0" style="33" hidden="1" customWidth="1"/>
    <col min="12031" max="12031" width="49.140625" style="33" customWidth="1"/>
    <col min="12032" max="12033" width="16.42578125" style="33" customWidth="1"/>
    <col min="12034" max="12034" width="2.85546875" style="33" customWidth="1"/>
    <col min="12035" max="12035" width="12.42578125" style="33" customWidth="1"/>
    <col min="12036" max="12282" width="9.140625" style="33"/>
    <col min="12283" max="12286" width="0" style="33" hidden="1" customWidth="1"/>
    <col min="12287" max="12287" width="49.140625" style="33" customWidth="1"/>
    <col min="12288" max="12289" width="16.42578125" style="33" customWidth="1"/>
    <col min="12290" max="12290" width="2.85546875" style="33" customWidth="1"/>
    <col min="12291" max="12291" width="12.42578125" style="33" customWidth="1"/>
    <col min="12292" max="12538" width="9.140625" style="33"/>
    <col min="12539" max="12542" width="0" style="33" hidden="1" customWidth="1"/>
    <col min="12543" max="12543" width="49.140625" style="33" customWidth="1"/>
    <col min="12544" max="12545" width="16.42578125" style="33" customWidth="1"/>
    <col min="12546" max="12546" width="2.85546875" style="33" customWidth="1"/>
    <col min="12547" max="12547" width="12.42578125" style="33" customWidth="1"/>
    <col min="12548" max="12794" width="9.140625" style="33"/>
    <col min="12795" max="12798" width="0" style="33" hidden="1" customWidth="1"/>
    <col min="12799" max="12799" width="49.140625" style="33" customWidth="1"/>
    <col min="12800" max="12801" width="16.42578125" style="33" customWidth="1"/>
    <col min="12802" max="12802" width="2.85546875" style="33" customWidth="1"/>
    <col min="12803" max="12803" width="12.42578125" style="33" customWidth="1"/>
    <col min="12804" max="13050" width="9.140625" style="33"/>
    <col min="13051" max="13054" width="0" style="33" hidden="1" customWidth="1"/>
    <col min="13055" max="13055" width="49.140625" style="33" customWidth="1"/>
    <col min="13056" max="13057" width="16.42578125" style="33" customWidth="1"/>
    <col min="13058" max="13058" width="2.85546875" style="33" customWidth="1"/>
    <col min="13059" max="13059" width="12.42578125" style="33" customWidth="1"/>
    <col min="13060" max="13306" width="9.140625" style="33"/>
    <col min="13307" max="13310" width="0" style="33" hidden="1" customWidth="1"/>
    <col min="13311" max="13311" width="49.140625" style="33" customWidth="1"/>
    <col min="13312" max="13313" width="16.42578125" style="33" customWidth="1"/>
    <col min="13314" max="13314" width="2.85546875" style="33" customWidth="1"/>
    <col min="13315" max="13315" width="12.42578125" style="33" customWidth="1"/>
    <col min="13316" max="13562" width="9.140625" style="33"/>
    <col min="13563" max="13566" width="0" style="33" hidden="1" customWidth="1"/>
    <col min="13567" max="13567" width="49.140625" style="33" customWidth="1"/>
    <col min="13568" max="13569" width="16.42578125" style="33" customWidth="1"/>
    <col min="13570" max="13570" width="2.85546875" style="33" customWidth="1"/>
    <col min="13571" max="13571" width="12.42578125" style="33" customWidth="1"/>
    <col min="13572" max="13818" width="9.140625" style="33"/>
    <col min="13819" max="13822" width="0" style="33" hidden="1" customWidth="1"/>
    <col min="13823" max="13823" width="49.140625" style="33" customWidth="1"/>
    <col min="13824" max="13825" width="16.42578125" style="33" customWidth="1"/>
    <col min="13826" max="13826" width="2.85546875" style="33" customWidth="1"/>
    <col min="13827" max="13827" width="12.42578125" style="33" customWidth="1"/>
    <col min="13828" max="14074" width="9.140625" style="33"/>
    <col min="14075" max="14078" width="0" style="33" hidden="1" customWidth="1"/>
    <col min="14079" max="14079" width="49.140625" style="33" customWidth="1"/>
    <col min="14080" max="14081" width="16.42578125" style="33" customWidth="1"/>
    <col min="14082" max="14082" width="2.85546875" style="33" customWidth="1"/>
    <col min="14083" max="14083" width="12.42578125" style="33" customWidth="1"/>
    <col min="14084" max="14330" width="9.140625" style="33"/>
    <col min="14331" max="14334" width="0" style="33" hidden="1" customWidth="1"/>
    <col min="14335" max="14335" width="49.140625" style="33" customWidth="1"/>
    <col min="14336" max="14337" width="16.42578125" style="33" customWidth="1"/>
    <col min="14338" max="14338" width="2.85546875" style="33" customWidth="1"/>
    <col min="14339" max="14339" width="12.42578125" style="33" customWidth="1"/>
    <col min="14340" max="14586" width="9.140625" style="33"/>
    <col min="14587" max="14590" width="0" style="33" hidden="1" customWidth="1"/>
    <col min="14591" max="14591" width="49.140625" style="33" customWidth="1"/>
    <col min="14592" max="14593" width="16.42578125" style="33" customWidth="1"/>
    <col min="14594" max="14594" width="2.85546875" style="33" customWidth="1"/>
    <col min="14595" max="14595" width="12.42578125" style="33" customWidth="1"/>
    <col min="14596" max="14842" width="9.140625" style="33"/>
    <col min="14843" max="14846" width="0" style="33" hidden="1" customWidth="1"/>
    <col min="14847" max="14847" width="49.140625" style="33" customWidth="1"/>
    <col min="14848" max="14849" width="16.42578125" style="33" customWidth="1"/>
    <col min="14850" max="14850" width="2.85546875" style="33" customWidth="1"/>
    <col min="14851" max="14851" width="12.42578125" style="33" customWidth="1"/>
    <col min="14852" max="15098" width="9.140625" style="33"/>
    <col min="15099" max="15102" width="0" style="33" hidden="1" customWidth="1"/>
    <col min="15103" max="15103" width="49.140625" style="33" customWidth="1"/>
    <col min="15104" max="15105" width="16.42578125" style="33" customWidth="1"/>
    <col min="15106" max="15106" width="2.85546875" style="33" customWidth="1"/>
    <col min="15107" max="15107" width="12.42578125" style="33" customWidth="1"/>
    <col min="15108" max="15354" width="9.140625" style="33"/>
    <col min="15355" max="15358" width="0" style="33" hidden="1" customWidth="1"/>
    <col min="15359" max="15359" width="49.140625" style="33" customWidth="1"/>
    <col min="15360" max="15361" width="16.42578125" style="33" customWidth="1"/>
    <col min="15362" max="15362" width="2.85546875" style="33" customWidth="1"/>
    <col min="15363" max="15363" width="12.42578125" style="33" customWidth="1"/>
    <col min="15364" max="15610" width="9.140625" style="33"/>
    <col min="15611" max="15614" width="0" style="33" hidden="1" customWidth="1"/>
    <col min="15615" max="15615" width="49.140625" style="33" customWidth="1"/>
    <col min="15616" max="15617" width="16.42578125" style="33" customWidth="1"/>
    <col min="15618" max="15618" width="2.85546875" style="33" customWidth="1"/>
    <col min="15619" max="15619" width="12.42578125" style="33" customWidth="1"/>
    <col min="15620" max="15866" width="9.140625" style="33"/>
    <col min="15867" max="15870" width="0" style="33" hidden="1" customWidth="1"/>
    <col min="15871" max="15871" width="49.140625" style="33" customWidth="1"/>
    <col min="15872" max="15873" width="16.42578125" style="33" customWidth="1"/>
    <col min="15874" max="15874" width="2.85546875" style="33" customWidth="1"/>
    <col min="15875" max="15875" width="12.42578125" style="33" customWidth="1"/>
    <col min="15876" max="16122" width="9.140625" style="33"/>
    <col min="16123" max="16126" width="0" style="33" hidden="1" customWidth="1"/>
    <col min="16127" max="16127" width="49.140625" style="33" customWidth="1"/>
    <col min="16128" max="16129" width="16.42578125" style="33" customWidth="1"/>
    <col min="16130" max="16130" width="2.85546875" style="33" customWidth="1"/>
    <col min="16131" max="16131" width="12.42578125" style="33" customWidth="1"/>
    <col min="16132" max="16384" width="9.140625" style="33"/>
  </cols>
  <sheetData>
    <row r="1" spans="1:7" ht="15.75" x14ac:dyDescent="0.25">
      <c r="E1" s="30" t="s">
        <v>193</v>
      </c>
      <c r="G1" s="128"/>
    </row>
    <row r="2" spans="1:7" customFormat="1" ht="15" x14ac:dyDescent="0.25">
      <c r="E2" s="2" t="s">
        <v>197</v>
      </c>
      <c r="G2" s="128" t="s">
        <v>192</v>
      </c>
    </row>
    <row r="3" spans="1:7" x14ac:dyDescent="0.2">
      <c r="E3" s="75"/>
    </row>
    <row r="4" spans="1:7" ht="13.5" thickBot="1" x14ac:dyDescent="0.25"/>
    <row r="5" spans="1:7" ht="13.5" customHeight="1" thickTop="1" x14ac:dyDescent="0.2">
      <c r="A5" s="76"/>
      <c r="B5" s="77"/>
      <c r="C5" s="77"/>
      <c r="D5" s="78"/>
      <c r="E5" s="141"/>
      <c r="F5" s="373" t="s">
        <v>153</v>
      </c>
      <c r="G5" s="375" t="s">
        <v>144</v>
      </c>
    </row>
    <row r="6" spans="1:7" ht="27.75" customHeight="1" x14ac:dyDescent="0.2">
      <c r="A6" s="79" t="s">
        <v>6</v>
      </c>
      <c r="B6" s="80" t="s">
        <v>5</v>
      </c>
      <c r="C6" s="81" t="s">
        <v>4</v>
      </c>
      <c r="D6" s="82" t="s">
        <v>3</v>
      </c>
      <c r="E6" s="142" t="s">
        <v>0</v>
      </c>
      <c r="F6" s="374"/>
      <c r="G6" s="376"/>
    </row>
    <row r="7" spans="1:7" ht="54.75" customHeight="1" thickBot="1" x14ac:dyDescent="0.25">
      <c r="A7" s="83"/>
      <c r="B7" s="84"/>
      <c r="C7" s="85"/>
      <c r="D7" s="86"/>
      <c r="E7" s="143"/>
      <c r="F7" s="374"/>
      <c r="G7" s="376"/>
    </row>
    <row r="8" spans="1:7" ht="15.75" customHeight="1" thickBot="1" x14ac:dyDescent="0.25">
      <c r="A8" s="132"/>
      <c r="B8" s="133"/>
      <c r="C8" s="134"/>
      <c r="D8" s="135"/>
      <c r="E8" s="144"/>
      <c r="F8" s="137" t="s">
        <v>146</v>
      </c>
      <c r="G8" s="145"/>
    </row>
    <row r="9" spans="1:7" s="91" customFormat="1" ht="13.5" thickTop="1" x14ac:dyDescent="0.2">
      <c r="A9" s="87">
        <v>30003001601</v>
      </c>
      <c r="B9" s="88">
        <v>3314</v>
      </c>
      <c r="C9" s="89" t="s">
        <v>2</v>
      </c>
      <c r="D9" s="90">
        <v>5331</v>
      </c>
      <c r="E9" s="106" t="s">
        <v>189</v>
      </c>
      <c r="F9" s="40">
        <v>20547</v>
      </c>
      <c r="G9" s="109">
        <v>88</v>
      </c>
    </row>
    <row r="10" spans="1:7" s="91" customFormat="1" x14ac:dyDescent="0.2">
      <c r="A10" s="92">
        <v>30003001602</v>
      </c>
      <c r="B10" s="93">
        <v>3315</v>
      </c>
      <c r="C10" s="94" t="str">
        <f t="shared" ref="C10:D12" si="0">C9</f>
        <v>00006</v>
      </c>
      <c r="D10" s="95">
        <f t="shared" si="0"/>
        <v>5331</v>
      </c>
      <c r="E10" s="107" t="s">
        <v>190</v>
      </c>
      <c r="F10" s="27">
        <f>'[1]Příloha d)'!$M$10</f>
        <v>16517</v>
      </c>
      <c r="G10" s="110">
        <f>67.9+0.5</f>
        <v>68.400000000000006</v>
      </c>
    </row>
    <row r="11" spans="1:7" s="91" customFormat="1" ht="15.75" customHeight="1" x14ac:dyDescent="0.2">
      <c r="A11" s="96">
        <v>30003001608</v>
      </c>
      <c r="B11" s="97">
        <v>3315</v>
      </c>
      <c r="C11" s="98" t="str">
        <f t="shared" si="0"/>
        <v>00006</v>
      </c>
      <c r="D11" s="99">
        <f t="shared" si="0"/>
        <v>5331</v>
      </c>
      <c r="E11" s="107" t="s">
        <v>135</v>
      </c>
      <c r="F11" s="113">
        <v>5447</v>
      </c>
      <c r="G11" s="111">
        <v>16</v>
      </c>
    </row>
    <row r="12" spans="1:7" s="101" customFormat="1" x14ac:dyDescent="0.2">
      <c r="A12" s="96">
        <v>30003001604</v>
      </c>
      <c r="B12" s="97">
        <v>3315</v>
      </c>
      <c r="C12" s="98" t="str">
        <f t="shared" si="0"/>
        <v>00006</v>
      </c>
      <c r="D12" s="99">
        <f t="shared" si="0"/>
        <v>5331</v>
      </c>
      <c r="E12" s="107" t="s">
        <v>136</v>
      </c>
      <c r="F12" s="113">
        <v>7184</v>
      </c>
      <c r="G12" s="100">
        <v>25.75</v>
      </c>
    </row>
    <row r="13" spans="1:7" s="91" customFormat="1" ht="18.75" customHeight="1" x14ac:dyDescent="0.2">
      <c r="A13" s="92">
        <v>30003001606</v>
      </c>
      <c r="B13" s="93">
        <v>3315</v>
      </c>
      <c r="C13" s="94" t="e">
        <f>#REF!</f>
        <v>#REF!</v>
      </c>
      <c r="D13" s="95" t="e">
        <f>#REF!</f>
        <v>#REF!</v>
      </c>
      <c r="E13" s="107" t="s">
        <v>137</v>
      </c>
      <c r="F13" s="27">
        <v>10836</v>
      </c>
      <c r="G13" s="110">
        <f>48.89-0.8</f>
        <v>48.09</v>
      </c>
    </row>
    <row r="14" spans="1:7" s="91" customFormat="1" ht="15" customHeight="1" x14ac:dyDescent="0.2">
      <c r="A14" s="92">
        <v>30003001607</v>
      </c>
      <c r="B14" s="93">
        <v>3315</v>
      </c>
      <c r="C14" s="94" t="e">
        <f>C13</f>
        <v>#REF!</v>
      </c>
      <c r="D14" s="95" t="e">
        <f>D13</f>
        <v>#REF!</v>
      </c>
      <c r="E14" s="107" t="s">
        <v>138</v>
      </c>
      <c r="F14" s="27">
        <v>11298</v>
      </c>
      <c r="G14" s="110">
        <v>53.97</v>
      </c>
    </row>
    <row r="15" spans="1:7" s="91" customFormat="1" ht="20.25" customHeight="1" thickBot="1" x14ac:dyDescent="0.25">
      <c r="A15" s="92">
        <v>30003001603</v>
      </c>
      <c r="B15" s="93">
        <v>3315</v>
      </c>
      <c r="C15" s="94" t="e">
        <f>C14</f>
        <v>#REF!</v>
      </c>
      <c r="D15" s="95" t="e">
        <f>D14</f>
        <v>#REF!</v>
      </c>
      <c r="E15" s="108" t="s">
        <v>139</v>
      </c>
      <c r="F15" s="28">
        <v>2998</v>
      </c>
      <c r="G15" s="112">
        <v>10.38</v>
      </c>
    </row>
    <row r="16" spans="1:7" s="105" customFormat="1" ht="23.25" customHeight="1" thickBot="1" x14ac:dyDescent="0.3">
      <c r="A16" s="102"/>
      <c r="B16" s="103"/>
      <c r="C16" s="103"/>
      <c r="D16" s="104"/>
      <c r="E16" s="269" t="s">
        <v>200</v>
      </c>
      <c r="F16" s="146">
        <f>SUM(F9:F15)</f>
        <v>74827</v>
      </c>
      <c r="G16" s="147">
        <f>SUM(G9:G15)</f>
        <v>310.59000000000003</v>
      </c>
    </row>
    <row r="17" spans="5:7" ht="13.5" thickTop="1" x14ac:dyDescent="0.2">
      <c r="F17" s="264"/>
    </row>
    <row r="18" spans="5:7" x14ac:dyDescent="0.2">
      <c r="E18" s="377"/>
      <c r="F18" s="356"/>
      <c r="G18" s="356"/>
    </row>
    <row r="19" spans="5:7" x14ac:dyDescent="0.2">
      <c r="E19" s="356"/>
      <c r="F19" s="356"/>
      <c r="G19" s="356"/>
    </row>
    <row r="20" spans="5:7" x14ac:dyDescent="0.2">
      <c r="E20" s="378"/>
      <c r="F20" s="338"/>
      <c r="G20" s="338"/>
    </row>
    <row r="21" spans="5:7" ht="15" customHeight="1" x14ac:dyDescent="0.2">
      <c r="E21" s="338"/>
      <c r="F21" s="338"/>
      <c r="G21" s="338"/>
    </row>
    <row r="22" spans="5:7" x14ac:dyDescent="0.2">
      <c r="E22" s="356"/>
      <c r="F22" s="356"/>
      <c r="G22" s="356"/>
    </row>
  </sheetData>
  <mergeCells count="4">
    <mergeCell ref="F5:F7"/>
    <mergeCell ref="G5:G7"/>
    <mergeCell ref="E18:G19"/>
    <mergeCell ref="E20:G22"/>
  </mergeCells>
  <printOptions horizontalCentered="1"/>
  <pageMargins left="0.31496062992125984" right="0.11811023622047245" top="0.78740157480314965" bottom="0.78740157480314965" header="0.31496062992125984" footer="0.31496062992125984"/>
  <pageSetup paperSize="9" scale="90" firstPageNumber="153" orientation="portrait" useFirstPageNumber="1" r:id="rId1"/>
  <headerFooter>
    <oddFooter>&amp;L&amp;"Arial,Kurzíva"&amp;9Zastupitelstvo Olomouckého kraje 18-12-2015
5. - Rozpočet Olomouckého kraje 2016 - návrh rozpočtu
Příloha č. 7: Závazné ukazatele příspěvkových organizací &amp;R&amp;"Arial,Kurzíva"Strana &amp;P (celkem 154)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G21"/>
  <sheetViews>
    <sheetView tabSelected="1" topLeftCell="E1" zoomScale="110" zoomScaleNormal="110" workbookViewId="0">
      <selection activeCell="H41" sqref="H41"/>
    </sheetView>
  </sheetViews>
  <sheetFormatPr defaultRowHeight="12.75" x14ac:dyDescent="0.2"/>
  <cols>
    <col min="1" max="1" width="5.140625" style="1" hidden="1" customWidth="1"/>
    <col min="2" max="2" width="6.42578125" style="1" hidden="1" customWidth="1"/>
    <col min="3" max="3" width="1.28515625" style="1" hidden="1" customWidth="1"/>
    <col min="4" max="4" width="1.85546875" style="1" hidden="1" customWidth="1"/>
    <col min="5" max="5" width="72.5703125" style="1" customWidth="1"/>
    <col min="6" max="7" width="15.7109375" customWidth="1"/>
  </cols>
  <sheetData>
    <row r="1" spans="1:7" ht="15" customHeight="1" x14ac:dyDescent="0.25">
      <c r="A1"/>
      <c r="B1"/>
      <c r="C1"/>
      <c r="D1"/>
      <c r="E1" s="30" t="s">
        <v>193</v>
      </c>
      <c r="G1" s="128"/>
    </row>
    <row r="2" spans="1:7" ht="15" x14ac:dyDescent="0.25">
      <c r="A2"/>
      <c r="B2"/>
      <c r="C2"/>
      <c r="D2"/>
      <c r="E2" s="2" t="s">
        <v>198</v>
      </c>
      <c r="G2" s="265" t="s">
        <v>192</v>
      </c>
    </row>
    <row r="3" spans="1:7" x14ac:dyDescent="0.2">
      <c r="A3"/>
      <c r="B3"/>
      <c r="C3"/>
      <c r="D3"/>
      <c r="E3"/>
    </row>
    <row r="4" spans="1:7" ht="13.5" thickBot="1" x14ac:dyDescent="0.25">
      <c r="A4"/>
      <c r="B4"/>
      <c r="C4"/>
      <c r="D4"/>
      <c r="E4"/>
    </row>
    <row r="5" spans="1:7" ht="32.25" customHeight="1" thickTop="1" x14ac:dyDescent="0.2">
      <c r="A5" s="3"/>
      <c r="B5" s="4"/>
      <c r="C5" s="4"/>
      <c r="D5" s="4"/>
      <c r="E5" s="175"/>
      <c r="F5" s="373" t="s">
        <v>154</v>
      </c>
      <c r="G5" s="375" t="s">
        <v>144</v>
      </c>
    </row>
    <row r="6" spans="1:7" ht="20.100000000000001" customHeight="1" x14ac:dyDescent="0.2">
      <c r="A6" s="5" t="s">
        <v>6</v>
      </c>
      <c r="B6" s="6" t="s">
        <v>5</v>
      </c>
      <c r="C6" s="7" t="s">
        <v>4</v>
      </c>
      <c r="D6" s="7" t="s">
        <v>3</v>
      </c>
      <c r="E6" s="176" t="s">
        <v>0</v>
      </c>
      <c r="F6" s="374"/>
      <c r="G6" s="376"/>
    </row>
    <row r="7" spans="1:7" ht="42" customHeight="1" thickBot="1" x14ac:dyDescent="0.25">
      <c r="A7" s="8"/>
      <c r="B7" s="9"/>
      <c r="C7" s="10"/>
      <c r="D7" s="10"/>
      <c r="E7" s="177"/>
      <c r="F7" s="374"/>
      <c r="G7" s="376"/>
    </row>
    <row r="8" spans="1:7" ht="14.25" customHeight="1" thickBot="1" x14ac:dyDescent="0.25">
      <c r="A8" s="129"/>
      <c r="B8" s="130"/>
      <c r="C8" s="131"/>
      <c r="D8" s="131"/>
      <c r="E8" s="178"/>
      <c r="F8" s="137" t="s">
        <v>146</v>
      </c>
      <c r="G8" s="179"/>
    </row>
    <row r="9" spans="1:7" ht="20.25" customHeight="1" thickTop="1" x14ac:dyDescent="0.2">
      <c r="A9" s="11">
        <v>30005001700</v>
      </c>
      <c r="B9" s="12">
        <v>3523</v>
      </c>
      <c r="C9" s="13" t="s">
        <v>2</v>
      </c>
      <c r="D9" s="21">
        <v>5331</v>
      </c>
      <c r="E9" s="24" t="s">
        <v>7</v>
      </c>
      <c r="F9" s="116">
        <v>128621</v>
      </c>
      <c r="G9" s="118">
        <v>389.06</v>
      </c>
    </row>
    <row r="10" spans="1:7" ht="20.25" hidden="1" customHeight="1" x14ac:dyDescent="0.2">
      <c r="A10" s="14">
        <v>30005001701</v>
      </c>
      <c r="B10" s="15">
        <v>3523</v>
      </c>
      <c r="C10" s="16" t="str">
        <f t="shared" ref="C10:D12" si="0">C9</f>
        <v>00006</v>
      </c>
      <c r="D10" s="22">
        <f t="shared" si="0"/>
        <v>5331</v>
      </c>
      <c r="E10" s="25" t="s">
        <v>140</v>
      </c>
      <c r="F10" s="117"/>
      <c r="G10" s="119"/>
    </row>
    <row r="11" spans="1:7" ht="20.25" customHeight="1" x14ac:dyDescent="0.2">
      <c r="A11" s="14">
        <v>30005001702</v>
      </c>
      <c r="B11" s="15">
        <v>3529</v>
      </c>
      <c r="C11" s="16" t="str">
        <f t="shared" si="0"/>
        <v>00006</v>
      </c>
      <c r="D11" s="22">
        <f t="shared" si="0"/>
        <v>5331</v>
      </c>
      <c r="E11" s="25" t="s">
        <v>10</v>
      </c>
      <c r="F11" s="117">
        <v>30630</v>
      </c>
      <c r="G11" s="119">
        <v>100.5</v>
      </c>
    </row>
    <row r="12" spans="1:7" ht="20.25" hidden="1" customHeight="1" x14ac:dyDescent="0.2">
      <c r="A12" s="14">
        <v>30005001703</v>
      </c>
      <c r="B12" s="15">
        <v>3529</v>
      </c>
      <c r="C12" s="16" t="str">
        <f t="shared" si="0"/>
        <v>00006</v>
      </c>
      <c r="D12" s="22">
        <f t="shared" si="0"/>
        <v>5331</v>
      </c>
      <c r="E12" s="25" t="s">
        <v>8</v>
      </c>
      <c r="F12" s="117"/>
      <c r="G12" s="119"/>
    </row>
    <row r="13" spans="1:7" ht="20.25" customHeight="1" thickBot="1" x14ac:dyDescent="0.25">
      <c r="A13" s="11">
        <v>30005001704</v>
      </c>
      <c r="B13" s="17">
        <v>3533</v>
      </c>
      <c r="C13" s="18" t="str">
        <f>C10</f>
        <v>00006</v>
      </c>
      <c r="D13" s="23">
        <f>D11</f>
        <v>5331</v>
      </c>
      <c r="E13" s="26" t="s">
        <v>9</v>
      </c>
      <c r="F13" s="117">
        <v>162554</v>
      </c>
      <c r="G13" s="120">
        <v>327.81</v>
      </c>
    </row>
    <row r="14" spans="1:7" ht="24.95" customHeight="1" thickBot="1" x14ac:dyDescent="0.3">
      <c r="A14" s="19"/>
      <c r="B14" s="20"/>
      <c r="C14" s="20"/>
      <c r="D14" s="20"/>
      <c r="E14" s="268" t="s">
        <v>201</v>
      </c>
      <c r="F14" s="180">
        <f t="shared" ref="F14:G14" si="1">SUM(F9:F13)</f>
        <v>321805</v>
      </c>
      <c r="G14" s="174">
        <f t="shared" si="1"/>
        <v>817.37</v>
      </c>
    </row>
    <row r="15" spans="1:7" ht="13.5" thickTop="1" x14ac:dyDescent="0.2"/>
    <row r="16" spans="1:7" x14ac:dyDescent="0.2">
      <c r="E16" s="29"/>
    </row>
    <row r="17" spans="6:6" x14ac:dyDescent="0.2">
      <c r="F17" s="127"/>
    </row>
    <row r="19" spans="6:6" hidden="1" x14ac:dyDescent="0.2"/>
    <row r="20" spans="6:6" hidden="1" x14ac:dyDescent="0.2"/>
    <row r="21" spans="6:6" hidden="1" x14ac:dyDescent="0.2"/>
  </sheetData>
  <sheetProtection selectLockedCells="1"/>
  <mergeCells count="2">
    <mergeCell ref="F5:F7"/>
    <mergeCell ref="G5:G7"/>
  </mergeCells>
  <printOptions horizontalCentered="1"/>
  <pageMargins left="0.31496062992125984" right="0.23622047244094491" top="0.51181102362204722" bottom="0.23622047244094491" header="0.27559055118110237" footer="0.39370078740157483"/>
  <pageSetup paperSize="9" scale="90" firstPageNumber="154" orientation="portrait" useFirstPageNumber="1" r:id="rId1"/>
  <headerFooter alignWithMargins="0">
    <oddFooter>&amp;L&amp;"Arial,Kurzíva"&amp;9Zastupitelstvo Olomouckého kraje 18-12-2015
5. - Rozpočet Olomouckého kraje 2016 - návrh rozpočtu
Příloha č. 7: Závazné ukazatele příspěvkových organizací &amp;R&amp;"Arial,Kurzíva"Strana &amp;P (celkem 154)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1"/>
  <sheetViews>
    <sheetView workbookViewId="0">
      <selection activeCell="B28" sqref="B28"/>
    </sheetView>
  </sheetViews>
  <sheetFormatPr defaultRowHeight="12.75" x14ac:dyDescent="0.2"/>
  <cols>
    <col min="1" max="1" width="13.28515625" customWidth="1"/>
    <col min="2" max="2" width="19.140625" customWidth="1"/>
    <col min="3" max="3" width="12.5703125" customWidth="1"/>
    <col min="4" max="4" width="19" customWidth="1"/>
  </cols>
  <sheetData>
    <row r="6" spans="1:4" x14ac:dyDescent="0.2">
      <c r="C6" s="185">
        <v>0.01</v>
      </c>
      <c r="D6" s="41" t="s">
        <v>156</v>
      </c>
    </row>
    <row r="7" spans="1:4" x14ac:dyDescent="0.2">
      <c r="A7" s="41" t="s">
        <v>155</v>
      </c>
      <c r="B7" s="127">
        <f>'Příloha b) '!F39*1000+18808000</f>
        <v>665153000</v>
      </c>
      <c r="C7" s="127">
        <f>B7*1/100</f>
        <v>6651530</v>
      </c>
      <c r="D7" s="127">
        <f>C7/2</f>
        <v>3325765</v>
      </c>
    </row>
    <row r="8" spans="1:4" x14ac:dyDescent="0.2">
      <c r="A8" s="41" t="s">
        <v>157</v>
      </c>
      <c r="B8" s="127">
        <f>'Příloha d)'!F16*1000</f>
        <v>74827000</v>
      </c>
      <c r="C8" s="127">
        <f>B8*1/100</f>
        <v>748270</v>
      </c>
      <c r="D8" s="127">
        <f>C8/2</f>
        <v>374135</v>
      </c>
    </row>
    <row r="9" spans="1:4" x14ac:dyDescent="0.2">
      <c r="A9" s="41" t="s">
        <v>158</v>
      </c>
      <c r="B9" s="127">
        <f>'Příloha c)'!B13*1000</f>
        <v>117867000</v>
      </c>
      <c r="C9" s="127">
        <f>B9*1/100</f>
        <v>1178670</v>
      </c>
      <c r="D9" s="127">
        <f>C9/2</f>
        <v>589335</v>
      </c>
    </row>
    <row r="10" spans="1:4" x14ac:dyDescent="0.2">
      <c r="A10" s="41" t="s">
        <v>159</v>
      </c>
      <c r="B10" s="127">
        <f>'Příloha e)'!F14*1000</f>
        <v>321805000</v>
      </c>
      <c r="C10" s="127">
        <f>B10*1/100</f>
        <v>3218050</v>
      </c>
      <c r="D10" s="127">
        <f>C10/2</f>
        <v>1609025</v>
      </c>
    </row>
    <row r="11" spans="1:4" x14ac:dyDescent="0.2">
      <c r="D11" s="127">
        <f>SUM(D7:D10)</f>
        <v>5898260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5</vt:i4>
      </vt:variant>
    </vt:vector>
  </HeadingPairs>
  <TitlesOfParts>
    <vt:vector size="12" baseType="lpstr">
      <vt:lpstr>Příloha a)</vt:lpstr>
      <vt:lpstr>Příloha b) </vt:lpstr>
      <vt:lpstr>Příloha b) základ</vt:lpstr>
      <vt:lpstr>Příloha c)</vt:lpstr>
      <vt:lpstr>Příloha d)</vt:lpstr>
      <vt:lpstr>Příloha e)</vt:lpstr>
      <vt:lpstr>List1</vt:lpstr>
      <vt:lpstr>'Příloha a)'!Názvy_tisku</vt:lpstr>
      <vt:lpstr>'Příloha e)'!Názvy_tisku</vt:lpstr>
      <vt:lpstr>'Příloha a)'!Oblast_tisku</vt:lpstr>
      <vt:lpstr>'Příloha b) '!Oblast_tisku</vt:lpstr>
      <vt:lpstr>'Příloha b) základ'!Oblast_tisku</vt:lpstr>
    </vt:vector>
  </TitlesOfParts>
  <Company>KÚOK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Dostalová Anna</dc:creator>
  <cp:lastModifiedBy>Balabuch Petr</cp:lastModifiedBy>
  <cp:lastPrinted>2015-11-30T11:32:48Z</cp:lastPrinted>
  <dcterms:created xsi:type="dcterms:W3CDTF">2010-12-21T14:19:56Z</dcterms:created>
  <dcterms:modified xsi:type="dcterms:W3CDTF">2015-11-30T11:32:50Z</dcterms:modified>
</cp:coreProperties>
</file>