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95" windowWidth="15480" windowHeight="5970" tabRatio="837" firstSheet="16" activeTab="1"/>
  </bookViews>
  <sheets>
    <sheet name="Souhrn (2)" sheetId="46" state="hidden" r:id="rId1"/>
    <sheet name="Souhrn" sheetId="25" r:id="rId2"/>
    <sheet name="Š-PD" sheetId="39" r:id="rId3"/>
    <sheet name="Š- nad 500" sheetId="52" r:id="rId4"/>
    <sheet name="Š- 40-500" sheetId="22" r:id="rId5"/>
    <sheet name="Š-ORJ 10" sheetId="47" state="hidden" r:id="rId6"/>
    <sheet name="Š- nákupy nad 200" sheetId="51" r:id="rId7"/>
    <sheet name="Sociální- nad 500" sheetId="32" r:id="rId8"/>
    <sheet name="Sociální- 40-500" sheetId="45" r:id="rId9"/>
    <sheet name="Sociální- nákupy nad 200" sheetId="34" r:id="rId10"/>
    <sheet name="Sociální-nákupy 40-200 " sheetId="55" r:id="rId11"/>
    <sheet name="Sociální-ORJ 11" sheetId="48" state="hidden" r:id="rId12"/>
    <sheet name="Kultura - PD" sheetId="64" r:id="rId13"/>
    <sheet name="Kultura- nad 500 " sheetId="53" r:id="rId14"/>
    <sheet name="Kultura-40-500" sheetId="49" r:id="rId15"/>
    <sheet name="Kultura nákupy nad 200" sheetId="62" r:id="rId16"/>
    <sheet name="Kultura nákupy 40 - 200" sheetId="61" r:id="rId17"/>
    <sheet name="Doprava-PD" sheetId="42" r:id="rId18"/>
    <sheet name="Doprava" sheetId="13" r:id="rId19"/>
    <sheet name="Doprava - nákupy nad 200" sheetId="60" r:id="rId20"/>
    <sheet name="ZDR.-PD" sheetId="38" state="hidden" r:id="rId21"/>
    <sheet name="Zdr.-nad 500" sheetId="54" r:id="rId22"/>
    <sheet name="Zdrav - 40-500" sheetId="50" r:id="rId23"/>
    <sheet name="Zdr.-nákupy nad 200" sheetId="19" r:id="rId24"/>
    <sheet name="Zdrav - nákupy 40-200" sheetId="56" r:id="rId25"/>
    <sheet name="Kotelny" sheetId="65" r:id="rId26"/>
    <sheet name="OTH" sheetId="43" r:id="rId27"/>
    <sheet name="OIT" sheetId="31" r:id="rId28"/>
    <sheet name="KŘ" sheetId="30" r:id="rId29"/>
    <sheet name="Dotace" sheetId="57" state="hidden" r:id="rId30"/>
    <sheet name="SFDI" sheetId="59" state="hidden" r:id="rId31"/>
  </sheets>
  <definedNames>
    <definedName name="_xlnm._FilterDatabase" localSheetId="18" hidden="1">Doprava!#REF!</definedName>
    <definedName name="_xlnm.Print_Titles" localSheetId="18">Doprava!$5:$7</definedName>
    <definedName name="_xlnm.Print_Titles" localSheetId="17">'Doprava-PD'!$5:$7</definedName>
    <definedName name="_xlnm.Print_Titles" localSheetId="13">'Kultura- nad 500 '!$5:$8</definedName>
    <definedName name="_xlnm.Print_Titles" localSheetId="8">'Sociální- 40-500'!$5:$7</definedName>
    <definedName name="_xlnm.Print_Titles" localSheetId="7">'Sociální- nad 500'!$5:$7</definedName>
    <definedName name="_xlnm.Print_Titles" localSheetId="9">'Sociální- nákupy nad 200'!$1:$7</definedName>
    <definedName name="_xlnm.Print_Titles" localSheetId="4">'Š- 40-500'!$1:$7</definedName>
    <definedName name="_xlnm.Print_Titles" localSheetId="3">'Š- nad 500'!$5:$7</definedName>
    <definedName name="_xlnm.Print_Titles" localSheetId="6">'Š- nákupy nad 200'!$1:$7</definedName>
    <definedName name="_xlnm.Print_Titles" localSheetId="2">'Š-PD'!$1:$7</definedName>
    <definedName name="_xlnm.Print_Titles" localSheetId="21">'Zdr.-nad 500'!$5:$7</definedName>
    <definedName name="_xlnm.Print_Titles" localSheetId="23">'Zdr.-nákupy nad 200'!$1:$7</definedName>
    <definedName name="_xlnm.Print_Titles" localSheetId="20">'ZDR.-PD'!$1:$7</definedName>
    <definedName name="_xlnm.Print_Area" localSheetId="18">Doprava!$A$1:$T$23</definedName>
    <definedName name="_xlnm.Print_Area" localSheetId="17">'Doprava-PD'!$A$1:$Q$34</definedName>
    <definedName name="_xlnm.Print_Area" localSheetId="25">Kotelny!$A$1:$R$24</definedName>
    <definedName name="_xlnm.Print_Area" localSheetId="28">KŘ!$A$1:$O$10</definedName>
    <definedName name="_xlnm.Print_Area" localSheetId="13">'Kultura- nad 500 '!$A$1:$T$20</definedName>
    <definedName name="_xlnm.Print_Area" localSheetId="27">OIT!$A$1:$Q$9</definedName>
    <definedName name="_xlnm.Print_Area" localSheetId="26">OTH!$A$1:$S$9</definedName>
    <definedName name="_xlnm.Print_Area" localSheetId="7">'Sociální- nad 500'!$A$1:$Q$32</definedName>
    <definedName name="_xlnm.Print_Area" localSheetId="9">'Sociální- nákupy nad 200'!$A$1:$K$17</definedName>
    <definedName name="_xlnm.Print_Area" localSheetId="1">Souhrn!$A$2:$I$38</definedName>
    <definedName name="_xlnm.Print_Area" localSheetId="0">'Souhrn (2)'!$A$1:$H$43</definedName>
    <definedName name="_xlnm.Print_Area" localSheetId="4">'Š- 40-500'!$A$1:$S$29</definedName>
    <definedName name="_xlnm.Print_Area" localSheetId="3">'Š- nad 500'!$A$1:$Q$62</definedName>
    <definedName name="_xlnm.Print_Area" localSheetId="6">'Š- nákupy nad 200'!$A$1:$L$15</definedName>
    <definedName name="_xlnm.Print_Area" localSheetId="2">'Š-PD'!$A$1:$Q$13</definedName>
    <definedName name="_xlnm.Print_Area" localSheetId="21">'Zdr.-nad 500'!$A$1:$S$20</definedName>
    <definedName name="_xlnm.Print_Area" localSheetId="23">'Zdr.-nákupy nad 200'!$A$1:$L$17</definedName>
    <definedName name="_xlnm.Print_Area" localSheetId="20">'ZDR.-PD'!$A$1:$R$9</definedName>
  </definedNames>
  <calcPr calcId="145621"/>
</workbook>
</file>

<file path=xl/calcChain.xml><?xml version="1.0" encoding="utf-8"?>
<calcChain xmlns="http://schemas.openxmlformats.org/spreadsheetml/2006/main">
  <c r="M24" i="65" l="1"/>
  <c r="Q24" i="65" l="1"/>
  <c r="J24" i="65"/>
  <c r="H31" i="25" l="1"/>
  <c r="H9" i="25"/>
  <c r="J9" i="65" l="1"/>
  <c r="J10" i="65"/>
  <c r="J11" i="65"/>
  <c r="J12" i="65"/>
  <c r="J13" i="65"/>
  <c r="J14" i="65"/>
  <c r="J15" i="65"/>
  <c r="J16" i="65"/>
  <c r="J17" i="65"/>
  <c r="J18" i="65"/>
  <c r="J19" i="65"/>
  <c r="J20" i="65"/>
  <c r="J21" i="65"/>
  <c r="J22" i="65"/>
  <c r="J23" i="65"/>
  <c r="J8" i="65"/>
  <c r="G32" i="25"/>
  <c r="M9" i="65"/>
  <c r="M10" i="65"/>
  <c r="M11" i="65"/>
  <c r="M12" i="65"/>
  <c r="M13" i="65"/>
  <c r="M14" i="65"/>
  <c r="M15" i="65"/>
  <c r="M16" i="65"/>
  <c r="M17" i="65"/>
  <c r="M18" i="65"/>
  <c r="M19" i="65"/>
  <c r="M20" i="65"/>
  <c r="M21" i="65"/>
  <c r="M22" i="65"/>
  <c r="M23" i="65"/>
  <c r="M8" i="65"/>
  <c r="P24" i="65" l="1"/>
  <c r="O24" i="65"/>
  <c r="N24" i="65"/>
  <c r="L24" i="65"/>
  <c r="R24" i="65"/>
  <c r="T23" i="13" l="1"/>
  <c r="S23" i="13"/>
  <c r="O23" i="13"/>
  <c r="L23" i="13"/>
  <c r="N14" i="42"/>
  <c r="P34" i="42"/>
  <c r="O34" i="42"/>
  <c r="M34" i="42"/>
  <c r="L34" i="42"/>
  <c r="K34" i="42"/>
  <c r="T20" i="53"/>
  <c r="S20" i="53"/>
  <c r="R20" i="53"/>
  <c r="N20" i="53"/>
  <c r="M20" i="53"/>
  <c r="L20" i="53"/>
  <c r="K20" i="53"/>
  <c r="K17" i="34"/>
  <c r="J17" i="34"/>
  <c r="I17" i="34"/>
  <c r="H17" i="34"/>
  <c r="P32" i="32"/>
  <c r="N32" i="32"/>
  <c r="K32" i="32"/>
  <c r="L15" i="51"/>
  <c r="J15" i="51"/>
  <c r="I15" i="51"/>
  <c r="E31" i="25" l="1"/>
  <c r="E26" i="25"/>
  <c r="H20" i="25"/>
  <c r="E20" i="25"/>
  <c r="E14" i="25"/>
  <c r="O19" i="53"/>
  <c r="P19" i="53"/>
  <c r="Q19" i="53"/>
  <c r="R19" i="53"/>
  <c r="N19" i="53"/>
  <c r="E9" i="25"/>
  <c r="J13" i="51" l="1"/>
  <c r="J12" i="51"/>
  <c r="T20" i="13" l="1"/>
  <c r="P9" i="64" l="1"/>
  <c r="G15" i="25" s="1"/>
  <c r="O9" i="64"/>
  <c r="M9" i="64"/>
  <c r="K9" i="64"/>
  <c r="N8" i="64"/>
  <c r="I15" i="25" l="1"/>
  <c r="D15" i="25"/>
  <c r="N9" i="64"/>
  <c r="Q8" i="64"/>
  <c r="N56" i="52" l="1"/>
  <c r="Q56" i="52" s="1"/>
  <c r="N55" i="52"/>
  <c r="Q55" i="52" s="1"/>
  <c r="N11" i="53" l="1"/>
  <c r="N12" i="53"/>
  <c r="N21" i="32" l="1"/>
  <c r="Q21" i="32" s="1"/>
  <c r="N22" i="32"/>
  <c r="Q22" i="32" s="1"/>
  <c r="N23" i="32"/>
  <c r="Q23" i="32" s="1"/>
  <c r="N24" i="32"/>
  <c r="Q24" i="32" s="1"/>
  <c r="N25" i="32"/>
  <c r="Q25" i="32" s="1"/>
  <c r="N26" i="32"/>
  <c r="Q26" i="32" s="1"/>
  <c r="I32" i="25" l="1"/>
  <c r="D32" i="25" s="1"/>
  <c r="N9" i="22" l="1"/>
  <c r="S9" i="22" s="1"/>
  <c r="N10" i="22"/>
  <c r="S10" i="22" s="1"/>
  <c r="N11" i="22"/>
  <c r="S11" i="22" s="1"/>
  <c r="N12" i="22"/>
  <c r="S12" i="22" s="1"/>
  <c r="N13" i="22"/>
  <c r="S13" i="22" s="1"/>
  <c r="N14" i="22"/>
  <c r="S14" i="22" s="1"/>
  <c r="N15" i="22"/>
  <c r="S15" i="22" s="1"/>
  <c r="N16" i="22"/>
  <c r="S16" i="22" s="1"/>
  <c r="N17" i="22"/>
  <c r="S17" i="22" s="1"/>
  <c r="N18" i="22"/>
  <c r="S18" i="22" s="1"/>
  <c r="N19" i="22"/>
  <c r="S19" i="22" s="1"/>
  <c r="N20" i="22"/>
  <c r="S20" i="22" s="1"/>
  <c r="N21" i="22"/>
  <c r="S21" i="22" s="1"/>
  <c r="N22" i="22"/>
  <c r="S22" i="22" s="1"/>
  <c r="N23" i="22"/>
  <c r="S23" i="22" s="1"/>
  <c r="N24" i="22"/>
  <c r="S24" i="22" s="1"/>
  <c r="N25" i="22"/>
  <c r="S25" i="22" s="1"/>
  <c r="N26" i="22"/>
  <c r="S26" i="22" s="1"/>
  <c r="N27" i="22"/>
  <c r="S27" i="22" s="1"/>
  <c r="N28" i="22"/>
  <c r="S28" i="22" s="1"/>
  <c r="N35" i="52"/>
  <c r="Q35" i="52" s="1"/>
  <c r="N36" i="52"/>
  <c r="Q36" i="52" s="1"/>
  <c r="N37" i="52"/>
  <c r="Q37" i="52" s="1"/>
  <c r="N38" i="52"/>
  <c r="Q38" i="52" s="1"/>
  <c r="N39" i="52"/>
  <c r="Q39" i="52" s="1"/>
  <c r="N40" i="52"/>
  <c r="Q40" i="52" s="1"/>
  <c r="N41" i="52"/>
  <c r="Q41" i="52" s="1"/>
  <c r="N42" i="52"/>
  <c r="Q42" i="52" s="1"/>
  <c r="N43" i="52"/>
  <c r="Q43" i="52" s="1"/>
  <c r="N44" i="52"/>
  <c r="Q44" i="52" s="1"/>
  <c r="N49" i="52"/>
  <c r="Q49" i="52" s="1"/>
  <c r="N50" i="52"/>
  <c r="Q50" i="52" s="1"/>
  <c r="N51" i="52"/>
  <c r="Q51" i="52" s="1"/>
  <c r="N52" i="52"/>
  <c r="Q52" i="52" s="1"/>
  <c r="N53" i="52"/>
  <c r="Q53" i="52" s="1"/>
  <c r="N54" i="52"/>
  <c r="Q54" i="52" s="1"/>
  <c r="N24" i="52"/>
  <c r="Q24" i="52" s="1"/>
  <c r="N25" i="52"/>
  <c r="Q25" i="52" s="1"/>
  <c r="N26" i="52"/>
  <c r="Q26" i="52" s="1"/>
  <c r="N27" i="52"/>
  <c r="Q27" i="52" s="1"/>
  <c r="N28" i="52"/>
  <c r="Q28" i="52" s="1"/>
  <c r="N29" i="52"/>
  <c r="Q29" i="52" s="1"/>
  <c r="N30" i="52"/>
  <c r="Q30" i="52" s="1"/>
  <c r="N31" i="52"/>
  <c r="Q31" i="52" s="1"/>
  <c r="N16" i="52"/>
  <c r="Q16" i="52" s="1"/>
  <c r="N17" i="52"/>
  <c r="Q17" i="52" s="1"/>
  <c r="N18" i="52"/>
  <c r="Q18" i="52" s="1"/>
  <c r="N19" i="52"/>
  <c r="Q19" i="52" s="1"/>
  <c r="N20" i="52"/>
  <c r="Q20" i="52" s="1"/>
  <c r="N21" i="52"/>
  <c r="Q21" i="52" s="1"/>
  <c r="N22" i="52"/>
  <c r="Q22" i="52" s="1"/>
  <c r="K17" i="19" l="1"/>
  <c r="L17" i="19"/>
  <c r="I17" i="19"/>
  <c r="N10" i="39" l="1"/>
  <c r="N11" i="39"/>
  <c r="N12" i="39"/>
  <c r="N9" i="39"/>
  <c r="N8" i="39"/>
  <c r="G18" i="25" l="1"/>
  <c r="I18" i="25" s="1"/>
  <c r="R15" i="53"/>
  <c r="N13" i="53"/>
  <c r="T13" i="53" s="1"/>
  <c r="N14" i="53"/>
  <c r="T14" i="53" s="1"/>
  <c r="N10" i="49"/>
  <c r="N9" i="49"/>
  <c r="K9" i="61"/>
  <c r="G19" i="25" s="1"/>
  <c r="I19" i="25" s="1"/>
  <c r="J9" i="61"/>
  <c r="F19" i="25" s="1"/>
  <c r="D19" i="25" s="1"/>
  <c r="H9" i="61"/>
  <c r="I8" i="61"/>
  <c r="I9" i="61" s="1"/>
  <c r="K10" i="62"/>
  <c r="J10" i="62"/>
  <c r="F18" i="25" s="1"/>
  <c r="H10" i="62"/>
  <c r="I9" i="62"/>
  <c r="I8" i="62"/>
  <c r="D18" i="25" l="1"/>
  <c r="I10" i="62"/>
  <c r="M9" i="47"/>
  <c r="M10" i="47"/>
  <c r="M11" i="47"/>
  <c r="M12" i="47"/>
  <c r="M13" i="47"/>
  <c r="M14" i="47"/>
  <c r="M15" i="47"/>
  <c r="M16" i="47"/>
  <c r="M17" i="47"/>
  <c r="M18" i="47"/>
  <c r="M19" i="47"/>
  <c r="M20" i="47"/>
  <c r="M21" i="47"/>
  <c r="M22" i="47"/>
  <c r="M23" i="47"/>
  <c r="M24" i="47"/>
  <c r="M25" i="47"/>
  <c r="M8" i="47"/>
  <c r="J8" i="19"/>
  <c r="J9" i="19"/>
  <c r="J10" i="19"/>
  <c r="J11" i="19"/>
  <c r="J13" i="19"/>
  <c r="J14" i="19"/>
  <c r="J15" i="19"/>
  <c r="J16" i="19"/>
  <c r="I12" i="56"/>
  <c r="K12" i="56"/>
  <c r="L12" i="56"/>
  <c r="J10" i="56"/>
  <c r="J11" i="56"/>
  <c r="J12" i="56" s="1"/>
  <c r="J9" i="56"/>
  <c r="N10" i="54"/>
  <c r="S10" i="54" s="1"/>
  <c r="N11" i="54"/>
  <c r="S11" i="54" s="1"/>
  <c r="N12" i="54"/>
  <c r="S12" i="54" s="1"/>
  <c r="N13" i="54"/>
  <c r="S13" i="54" s="1"/>
  <c r="N18" i="54"/>
  <c r="N14" i="54"/>
  <c r="S14" i="54" s="1"/>
  <c r="N9" i="54"/>
  <c r="S9" i="54" s="1"/>
  <c r="O16" i="50"/>
  <c r="K16" i="50"/>
  <c r="P16" i="50"/>
  <c r="N10" i="50"/>
  <c r="Q10" i="50" s="1"/>
  <c r="N11" i="50"/>
  <c r="Q11" i="50" s="1"/>
  <c r="N12" i="50"/>
  <c r="Q12" i="50" s="1"/>
  <c r="N13" i="50"/>
  <c r="Q13" i="50" s="1"/>
  <c r="N14" i="50"/>
  <c r="Q14" i="50" s="1"/>
  <c r="N15" i="50"/>
  <c r="Q15" i="50" s="1"/>
  <c r="M16" i="50"/>
  <c r="J17" i="19" l="1"/>
  <c r="I16" i="34"/>
  <c r="I9" i="34"/>
  <c r="I10" i="34"/>
  <c r="I11" i="34"/>
  <c r="I12" i="34"/>
  <c r="I13" i="34"/>
  <c r="I14" i="34"/>
  <c r="I15" i="34"/>
  <c r="J9" i="55" l="1"/>
  <c r="J10" i="55"/>
  <c r="J11" i="55"/>
  <c r="J12" i="55"/>
  <c r="J13" i="55"/>
  <c r="N9" i="45"/>
  <c r="Q9" i="45" s="1"/>
  <c r="N10" i="45"/>
  <c r="Q10" i="45" s="1"/>
  <c r="N11" i="45"/>
  <c r="Q11" i="45" s="1"/>
  <c r="N12" i="45"/>
  <c r="Q12" i="45" s="1"/>
  <c r="N13" i="45"/>
  <c r="Q13" i="45" s="1"/>
  <c r="N14" i="45"/>
  <c r="Q14" i="45" s="1"/>
  <c r="N15" i="45"/>
  <c r="Q15" i="45" s="1"/>
  <c r="N16" i="45"/>
  <c r="Q16" i="45" s="1"/>
  <c r="N17" i="45"/>
  <c r="Q17" i="45" s="1"/>
  <c r="N18" i="45"/>
  <c r="Q18" i="45" s="1"/>
  <c r="N19" i="45"/>
  <c r="Q19" i="45" s="1"/>
  <c r="N20" i="45"/>
  <c r="Q20" i="45" s="1"/>
  <c r="N21" i="45"/>
  <c r="Q21" i="45" s="1"/>
  <c r="N22" i="45"/>
  <c r="Q22" i="45" s="1"/>
  <c r="N23" i="45"/>
  <c r="Q23" i="45" s="1"/>
  <c r="N24" i="45"/>
  <c r="Q24" i="45" s="1"/>
  <c r="N25" i="45"/>
  <c r="Q25" i="45" s="1"/>
  <c r="N26" i="45"/>
  <c r="Q26" i="45" s="1"/>
  <c r="N27" i="45"/>
  <c r="Q27" i="45" s="1"/>
  <c r="N28" i="45"/>
  <c r="Q28" i="45" s="1"/>
  <c r="N29" i="45"/>
  <c r="Q29" i="45" s="1"/>
  <c r="N30" i="45"/>
  <c r="Q30" i="45" s="1"/>
  <c r="N31" i="45"/>
  <c r="Q31" i="45" s="1"/>
  <c r="N32" i="45"/>
  <c r="Q32" i="45" s="1"/>
  <c r="N33" i="45"/>
  <c r="Q33" i="45" s="1"/>
  <c r="N34" i="45"/>
  <c r="Q34" i="45" s="1"/>
  <c r="N35" i="45"/>
  <c r="Q35" i="45" s="1"/>
  <c r="N36" i="45"/>
  <c r="Q36" i="45" s="1"/>
  <c r="N37" i="45"/>
  <c r="Q37" i="45" s="1"/>
  <c r="N38" i="45"/>
  <c r="Q38" i="45" s="1"/>
  <c r="N39" i="45"/>
  <c r="Q39" i="45" s="1"/>
  <c r="N40" i="45"/>
  <c r="Q40" i="45" s="1"/>
  <c r="N41" i="45"/>
  <c r="Q41" i="45" s="1"/>
  <c r="N42" i="45"/>
  <c r="Q42" i="45" s="1"/>
  <c r="N43" i="45"/>
  <c r="Q43" i="45" s="1"/>
  <c r="N44" i="45"/>
  <c r="Q44" i="45" s="1"/>
  <c r="N45" i="45"/>
  <c r="Q45" i="45" s="1"/>
  <c r="N46" i="45"/>
  <c r="Q46" i="45" s="1"/>
  <c r="N47" i="45"/>
  <c r="Q47" i="45" s="1"/>
  <c r="N48" i="45"/>
  <c r="Q48" i="45" s="1"/>
  <c r="N49" i="45"/>
  <c r="Q49" i="45" s="1"/>
  <c r="N50" i="45"/>
  <c r="Q50" i="45" s="1"/>
  <c r="G25" i="25" l="1"/>
  <c r="D25" i="25" s="1"/>
  <c r="L10" i="60"/>
  <c r="K10" i="60"/>
  <c r="I10" i="60"/>
  <c r="J9" i="60"/>
  <c r="J10" i="60" s="1"/>
  <c r="O14" i="13" l="1"/>
  <c r="N15" i="42" l="1"/>
  <c r="N16" i="42"/>
  <c r="N17" i="42"/>
  <c r="G33" i="25" l="1"/>
  <c r="O15" i="13" l="1"/>
  <c r="O16" i="13"/>
  <c r="O17" i="13"/>
  <c r="O18" i="13"/>
  <c r="O19" i="13"/>
  <c r="O20" i="13"/>
  <c r="O21" i="13"/>
  <c r="O9" i="13"/>
  <c r="O10" i="13"/>
  <c r="O11" i="13"/>
  <c r="T22" i="13"/>
  <c r="S22" i="13"/>
  <c r="R22" i="13"/>
  <c r="Q22" i="13"/>
  <c r="P22" i="13"/>
  <c r="N22" i="13"/>
  <c r="L22" i="13"/>
  <c r="N18" i="42"/>
  <c r="N19" i="42"/>
  <c r="N20" i="42"/>
  <c r="N21" i="42"/>
  <c r="N22" i="42"/>
  <c r="N23" i="42"/>
  <c r="N25" i="42"/>
  <c r="N26" i="42"/>
  <c r="N27" i="42"/>
  <c r="N28" i="42"/>
  <c r="N29" i="42"/>
  <c r="N30" i="42"/>
  <c r="N31" i="42"/>
  <c r="N32" i="42"/>
  <c r="Q33" i="42"/>
  <c r="P33" i="42"/>
  <c r="G22" i="25" s="1"/>
  <c r="D22" i="25" s="1"/>
  <c r="O33" i="42"/>
  <c r="M33" i="42"/>
  <c r="L33" i="42"/>
  <c r="K33" i="42"/>
  <c r="T12" i="13"/>
  <c r="S12" i="13"/>
  <c r="G23" i="25" s="1"/>
  <c r="N12" i="13"/>
  <c r="L12" i="13"/>
  <c r="I23" i="25" l="1"/>
  <c r="D23" i="25"/>
  <c r="N23" i="13"/>
  <c r="I25" i="25"/>
  <c r="O22" i="13"/>
  <c r="G24" i="25" s="1"/>
  <c r="O12" i="13"/>
  <c r="N33" i="42"/>
  <c r="N34" i="42" s="1"/>
  <c r="I24" i="25" l="1"/>
  <c r="D24" i="25"/>
  <c r="L9" i="30"/>
  <c r="L8" i="30"/>
  <c r="J8" i="55"/>
  <c r="M11" i="57" l="1"/>
  <c r="O11" i="57" s="1"/>
  <c r="H5" i="59" l="1"/>
  <c r="H6" i="59" s="1"/>
  <c r="G6" i="59"/>
  <c r="F6" i="59"/>
  <c r="E35" i="25" s="1"/>
  <c r="M19" i="54" l="1"/>
  <c r="O19" i="54"/>
  <c r="P19" i="54"/>
  <c r="Q19" i="54"/>
  <c r="R19" i="54"/>
  <c r="K19" i="54"/>
  <c r="N17" i="54"/>
  <c r="S17" i="54" s="1"/>
  <c r="M15" i="54"/>
  <c r="O15" i="54"/>
  <c r="P15" i="54"/>
  <c r="Q15" i="54"/>
  <c r="R15" i="54"/>
  <c r="K15" i="54"/>
  <c r="O20" i="53"/>
  <c r="P20" i="53"/>
  <c r="Q20" i="53"/>
  <c r="F16" i="25"/>
  <c r="S19" i="53"/>
  <c r="M19" i="53"/>
  <c r="K19" i="53"/>
  <c r="S15" i="53"/>
  <c r="M15" i="53"/>
  <c r="K15" i="53"/>
  <c r="L62" i="52"/>
  <c r="M57" i="52"/>
  <c r="K57" i="52"/>
  <c r="M61" i="52"/>
  <c r="K61" i="52"/>
  <c r="O61" i="52"/>
  <c r="P61" i="52"/>
  <c r="N60" i="52"/>
  <c r="Q60" i="52" s="1"/>
  <c r="N59" i="52"/>
  <c r="Q59" i="52" s="1"/>
  <c r="O57" i="52"/>
  <c r="P57" i="52"/>
  <c r="G16" i="25" l="1"/>
  <c r="K20" i="54"/>
  <c r="Q20" i="54"/>
  <c r="P20" i="54"/>
  <c r="K62" i="52"/>
  <c r="P62" i="52"/>
  <c r="G6" i="25" s="1"/>
  <c r="I6" i="25" s="1"/>
  <c r="O62" i="52"/>
  <c r="F6" i="25" s="1"/>
  <c r="M62" i="52"/>
  <c r="Q61" i="52"/>
  <c r="N61" i="52"/>
  <c r="R20" i="54"/>
  <c r="G27" i="25" s="1"/>
  <c r="O20" i="54"/>
  <c r="F27" i="25" s="1"/>
  <c r="D27" i="25" s="1"/>
  <c r="N19" i="54"/>
  <c r="S19" i="54"/>
  <c r="M20" i="54"/>
  <c r="T19" i="53"/>
  <c r="I16" i="25" l="1"/>
  <c r="I27" i="25"/>
  <c r="M7" i="57" l="1"/>
  <c r="M8" i="57"/>
  <c r="M9" i="57"/>
  <c r="M10" i="57"/>
  <c r="M12" i="57"/>
  <c r="M13" i="57"/>
  <c r="M6" i="57"/>
  <c r="N15" i="57" l="1"/>
  <c r="M15" i="57"/>
  <c r="H33" i="25" s="1"/>
  <c r="H36" i="25" s="1"/>
  <c r="J15" i="57"/>
  <c r="I15" i="57"/>
  <c r="G15" i="57"/>
  <c r="E33" i="25" s="1"/>
  <c r="E36" i="25" s="1"/>
  <c r="F15" i="57"/>
  <c r="O14" i="57"/>
  <c r="L14" i="57"/>
  <c r="K14" i="57" s="1"/>
  <c r="O13" i="57"/>
  <c r="L13" i="57"/>
  <c r="K13" i="57"/>
  <c r="O12" i="57"/>
  <c r="L12" i="57"/>
  <c r="K12" i="57" s="1"/>
  <c r="O10" i="57"/>
  <c r="O9" i="57"/>
  <c r="L9" i="57"/>
  <c r="K9" i="57" s="1"/>
  <c r="O8" i="57"/>
  <c r="L8" i="57"/>
  <c r="K8" i="57" s="1"/>
  <c r="O7" i="57"/>
  <c r="H7" i="57"/>
  <c r="H15" i="57" s="1"/>
  <c r="O6" i="57"/>
  <c r="O15" i="57" l="1"/>
  <c r="L15" i="57"/>
  <c r="K15" i="57"/>
  <c r="I33" i="25" l="1"/>
  <c r="D33" i="25" s="1"/>
  <c r="O32" i="32" l="1"/>
  <c r="F10" i="25" s="1"/>
  <c r="M32" i="32"/>
  <c r="G10" i="25" l="1"/>
  <c r="G30" i="25"/>
  <c r="I30" i="25" s="1"/>
  <c r="F30" i="25"/>
  <c r="D10" i="25" l="1"/>
  <c r="D30" i="25"/>
  <c r="I10" i="25"/>
  <c r="L14" i="55"/>
  <c r="G13" i="25" s="1"/>
  <c r="I13" i="25" s="1"/>
  <c r="K14" i="55"/>
  <c r="F13" i="25" s="1"/>
  <c r="I14" i="55"/>
  <c r="N8" i="45"/>
  <c r="Q8" i="45" s="1"/>
  <c r="P51" i="45"/>
  <c r="G11" i="25" s="1"/>
  <c r="I11" i="25" s="1"/>
  <c r="O51" i="45"/>
  <c r="F11" i="25" s="1"/>
  <c r="M51" i="45"/>
  <c r="K51" i="45"/>
  <c r="J14" i="55" l="1"/>
  <c r="N51" i="45"/>
  <c r="Q51" i="45"/>
  <c r="P27" i="32"/>
  <c r="N14" i="32"/>
  <c r="Q14" i="32" s="1"/>
  <c r="K27" i="32"/>
  <c r="F28" i="25" l="1"/>
  <c r="N10" i="53"/>
  <c r="S15" i="54" l="1"/>
  <c r="S20" i="54" s="1"/>
  <c r="N15" i="54"/>
  <c r="N20" i="54" s="1"/>
  <c r="T10" i="53"/>
  <c r="T15" i="53" s="1"/>
  <c r="N15" i="53"/>
  <c r="N13" i="32"/>
  <c r="Q13" i="32" s="1"/>
  <c r="N48" i="52" l="1"/>
  <c r="Q48" i="52" s="1"/>
  <c r="N47" i="52"/>
  <c r="Q47" i="52" s="1"/>
  <c r="N46" i="52"/>
  <c r="Q46" i="52" s="1"/>
  <c r="N15" i="52"/>
  <c r="Q15" i="52" s="1"/>
  <c r="N45" i="52"/>
  <c r="Q45" i="52" s="1"/>
  <c r="N34" i="52"/>
  <c r="Q34" i="52" s="1"/>
  <c r="N33" i="52"/>
  <c r="Q33" i="52" s="1"/>
  <c r="N32" i="52"/>
  <c r="Q32" i="52" s="1"/>
  <c r="N23" i="52"/>
  <c r="Q23" i="52" s="1"/>
  <c r="N14" i="52"/>
  <c r="N13" i="52"/>
  <c r="P10" i="52"/>
  <c r="O10" i="52"/>
  <c r="M10" i="52"/>
  <c r="N9" i="52"/>
  <c r="N10" i="52" s="1"/>
  <c r="K15" i="51"/>
  <c r="F8" i="25" s="1"/>
  <c r="J11" i="51"/>
  <c r="J10" i="51"/>
  <c r="J9" i="51"/>
  <c r="J8" i="51"/>
  <c r="G8" i="25" l="1"/>
  <c r="N57" i="52"/>
  <c r="N62" i="52" s="1"/>
  <c r="Q13" i="52"/>
  <c r="Q9" i="52"/>
  <c r="Q10" i="52" s="1"/>
  <c r="Q14" i="52"/>
  <c r="I8" i="25" l="1"/>
  <c r="D8" i="25"/>
  <c r="Q57" i="52"/>
  <c r="Q62" i="52" s="1"/>
  <c r="G28" i="25"/>
  <c r="D28" i="25" s="1"/>
  <c r="I28" i="25" l="1"/>
  <c r="N9" i="50" l="1"/>
  <c r="N16" i="50" s="1"/>
  <c r="Q9" i="50" l="1"/>
  <c r="Q16" i="50" s="1"/>
  <c r="I8" i="34"/>
  <c r="N20" i="32"/>
  <c r="Q20" i="32" s="1"/>
  <c r="N19" i="32"/>
  <c r="N18" i="32"/>
  <c r="N17" i="32"/>
  <c r="N16" i="32"/>
  <c r="N15" i="32"/>
  <c r="N27" i="32" l="1"/>
  <c r="Q15" i="32"/>
  <c r="N8" i="22" l="1"/>
  <c r="S8" i="22" s="1"/>
  <c r="P12" i="42" l="1"/>
  <c r="O12" i="42"/>
  <c r="M12" i="42"/>
  <c r="L12" i="42"/>
  <c r="K12" i="42"/>
  <c r="F21" i="25" l="1"/>
  <c r="G21" i="25"/>
  <c r="G26" i="25" s="1"/>
  <c r="N12" i="42"/>
  <c r="Q12" i="42"/>
  <c r="Q34" i="42" s="1"/>
  <c r="F26" i="25" l="1"/>
  <c r="D21" i="25"/>
  <c r="D26" i="25" s="1"/>
  <c r="I21" i="25"/>
  <c r="Q16" i="32"/>
  <c r="Q17" i="32"/>
  <c r="Q18" i="32"/>
  <c r="P11" i="49" l="1"/>
  <c r="G17" i="25" s="1"/>
  <c r="G20" i="25" s="1"/>
  <c r="O11" i="49"/>
  <c r="F17" i="25" s="1"/>
  <c r="F20" i="25" s="1"/>
  <c r="M11" i="49"/>
  <c r="K11" i="49"/>
  <c r="Q10" i="49"/>
  <c r="Q9" i="49"/>
  <c r="D17" i="25" l="1"/>
  <c r="I17" i="25"/>
  <c r="I20" i="25" s="1"/>
  <c r="Q11" i="49"/>
  <c r="N11" i="49"/>
  <c r="Q14" i="48"/>
  <c r="P14" i="48"/>
  <c r="O14" i="48"/>
  <c r="N14" i="48"/>
  <c r="L14" i="48"/>
  <c r="J14" i="48"/>
  <c r="M13" i="48"/>
  <c r="R13" i="48" s="1"/>
  <c r="R14" i="48" s="1"/>
  <c r="M12" i="48"/>
  <c r="M11" i="48"/>
  <c r="M14" i="48" l="1"/>
  <c r="O26" i="47" l="1"/>
  <c r="N26" i="47"/>
  <c r="L26" i="47"/>
  <c r="J26" i="47"/>
  <c r="M26" i="47" l="1"/>
  <c r="P12" i="13" l="1"/>
  <c r="P23" i="13" s="1"/>
  <c r="Q12" i="13"/>
  <c r="Q23" i="13" s="1"/>
  <c r="R12" i="13"/>
  <c r="R23" i="13" s="1"/>
  <c r="I22" i="25" l="1"/>
  <c r="I26" i="25" s="1"/>
  <c r="F15" i="46"/>
  <c r="M10" i="30"/>
  <c r="N10" i="30"/>
  <c r="G35" i="25" s="1"/>
  <c r="I35" i="25" s="1"/>
  <c r="D35" i="25" s="1"/>
  <c r="L8" i="31"/>
  <c r="M9" i="31"/>
  <c r="N9" i="31"/>
  <c r="O9" i="31"/>
  <c r="P9" i="31"/>
  <c r="G34" i="25" s="1"/>
  <c r="I34" i="25" s="1"/>
  <c r="D34" i="25" s="1"/>
  <c r="N8" i="43"/>
  <c r="O9" i="43"/>
  <c r="P9" i="43"/>
  <c r="Q9" i="43"/>
  <c r="R9" i="43"/>
  <c r="G29" i="25"/>
  <c r="G31" i="25" s="1"/>
  <c r="N9" i="38"/>
  <c r="O9" i="38"/>
  <c r="P9" i="38"/>
  <c r="Q9" i="38"/>
  <c r="M8" i="38"/>
  <c r="F12" i="25"/>
  <c r="F14" i="25" s="1"/>
  <c r="O27" i="32"/>
  <c r="P29" i="22"/>
  <c r="Q9" i="39"/>
  <c r="Q8" i="39"/>
  <c r="G12" i="25" l="1"/>
  <c r="G14" i="25" s="1"/>
  <c r="I29" i="25"/>
  <c r="I31" i="25" s="1"/>
  <c r="S29" i="22"/>
  <c r="N29" i="22"/>
  <c r="D41" i="46"/>
  <c r="H40" i="46"/>
  <c r="H39" i="46"/>
  <c r="H38" i="46"/>
  <c r="H37" i="46"/>
  <c r="G36" i="46"/>
  <c r="G41" i="46" s="1"/>
  <c r="F36" i="46"/>
  <c r="F41" i="46" s="1"/>
  <c r="E36" i="46"/>
  <c r="E41" i="46" s="1"/>
  <c r="H35" i="46"/>
  <c r="H34" i="46"/>
  <c r="H33" i="46"/>
  <c r="F26" i="46"/>
  <c r="E26" i="46"/>
  <c r="F21" i="46"/>
  <c r="H20" i="46"/>
  <c r="F17" i="46"/>
  <c r="D16" i="46"/>
  <c r="D14" i="46"/>
  <c r="D12" i="46"/>
  <c r="D11" i="46"/>
  <c r="E6" i="46"/>
  <c r="E8" i="46" s="1"/>
  <c r="I12" i="25" l="1"/>
  <c r="I14" i="25" s="1"/>
  <c r="H18" i="46"/>
  <c r="H36" i="46"/>
  <c r="H41" i="46" s="1"/>
  <c r="H14" i="46" l="1"/>
  <c r="Q11" i="39" l="1"/>
  <c r="Q10" i="39"/>
  <c r="O9" i="30" l="1"/>
  <c r="S8" i="43" l="1"/>
  <c r="Q19" i="32" l="1"/>
  <c r="Q32" i="32" s="1"/>
  <c r="Q27" i="32" l="1"/>
  <c r="H12" i="46" l="1"/>
  <c r="O10" i="32" l="1"/>
  <c r="N9" i="32"/>
  <c r="Q9" i="32" s="1"/>
  <c r="D10" i="46" l="1"/>
  <c r="D13" i="46" s="1"/>
  <c r="N10" i="32"/>
  <c r="Q10" i="32"/>
  <c r="P31" i="32"/>
  <c r="E10" i="46" s="1"/>
  <c r="P10" i="32"/>
  <c r="N30" i="32"/>
  <c r="Q30" i="32" s="1"/>
  <c r="M27" i="32"/>
  <c r="M31" i="32"/>
  <c r="K31" i="32"/>
  <c r="M10" i="32"/>
  <c r="O29" i="22"/>
  <c r="F7" i="25" s="1"/>
  <c r="R29" i="22"/>
  <c r="G7" i="25" s="1"/>
  <c r="P13" i="39"/>
  <c r="G5" i="25" s="1"/>
  <c r="O13" i="39"/>
  <c r="F5" i="25" s="1"/>
  <c r="M13" i="39"/>
  <c r="K13" i="39"/>
  <c r="M9" i="43"/>
  <c r="K9" i="43"/>
  <c r="Q8" i="31"/>
  <c r="O8" i="30"/>
  <c r="F29" i="25"/>
  <c r="F31" i="25" s="1"/>
  <c r="M29" i="22"/>
  <c r="K29" i="22"/>
  <c r="J9" i="38"/>
  <c r="L9" i="38"/>
  <c r="K10" i="30"/>
  <c r="I10" i="30"/>
  <c r="I9" i="31"/>
  <c r="K9" i="31"/>
  <c r="F9" i="25" l="1"/>
  <c r="G9" i="25"/>
  <c r="D29" i="25"/>
  <c r="D31" i="25" s="1"/>
  <c r="D5" i="25"/>
  <c r="I5" i="25"/>
  <c r="G36" i="25"/>
  <c r="I7" i="25"/>
  <c r="D25" i="46"/>
  <c r="G25" i="46"/>
  <c r="D24" i="46"/>
  <c r="H24" i="46" s="1"/>
  <c r="D7" i="46"/>
  <c r="H7" i="46" s="1"/>
  <c r="D5" i="46"/>
  <c r="E9" i="46"/>
  <c r="E13" i="46" s="1"/>
  <c r="F6" i="46"/>
  <c r="F8" i="46" s="1"/>
  <c r="F10" i="46"/>
  <c r="F13" i="46" s="1"/>
  <c r="H29" i="46"/>
  <c r="Q9" i="31"/>
  <c r="H28" i="46"/>
  <c r="H27" i="46"/>
  <c r="H16" i="46"/>
  <c r="G17" i="46"/>
  <c r="E17" i="46"/>
  <c r="D15" i="46"/>
  <c r="D12" i="25"/>
  <c r="H11" i="46"/>
  <c r="G21" i="46"/>
  <c r="E19" i="46"/>
  <c r="E21" i="46" s="1"/>
  <c r="D19" i="46"/>
  <c r="L9" i="31"/>
  <c r="S9" i="43"/>
  <c r="D16" i="25"/>
  <c r="D20" i="25" s="1"/>
  <c r="N13" i="39"/>
  <c r="D13" i="25"/>
  <c r="O10" i="30"/>
  <c r="L10" i="30"/>
  <c r="M9" i="38"/>
  <c r="R8" i="38"/>
  <c r="R9" i="38" s="1"/>
  <c r="N29" i="32"/>
  <c r="Q29" i="32" s="1"/>
  <c r="Q31" i="32" s="1"/>
  <c r="N9" i="43"/>
  <c r="I9" i="25" l="1"/>
  <c r="F36" i="25"/>
  <c r="I36" i="25"/>
  <c r="D7" i="25"/>
  <c r="H25" i="46"/>
  <c r="F30" i="46"/>
  <c r="F43" i="46" s="1"/>
  <c r="E30" i="46"/>
  <c r="E43" i="46" s="1"/>
  <c r="D6" i="25"/>
  <c r="D9" i="25" s="1"/>
  <c r="D6" i="46"/>
  <c r="H10" i="46"/>
  <c r="D23" i="46"/>
  <c r="H22" i="46"/>
  <c r="G26" i="46"/>
  <c r="H15" i="46"/>
  <c r="D17" i="46"/>
  <c r="H17" i="46" s="1"/>
  <c r="G13" i="46"/>
  <c r="H13" i="46" s="1"/>
  <c r="H9" i="46"/>
  <c r="G8" i="46"/>
  <c r="H5" i="46"/>
  <c r="D21" i="46"/>
  <c r="H19" i="46"/>
  <c r="N31" i="32"/>
  <c r="D8" i="46" l="1"/>
  <c r="H8" i="46" s="1"/>
  <c r="H6" i="46"/>
  <c r="D26" i="46"/>
  <c r="H26" i="46" s="1"/>
  <c r="H23" i="46"/>
  <c r="G30" i="46"/>
  <c r="G43" i="46" s="1"/>
  <c r="H21" i="46"/>
  <c r="D30" i="46" l="1"/>
  <c r="D43" i="46" s="1"/>
  <c r="H30" i="46"/>
  <c r="H43" i="46" s="1"/>
  <c r="D11" i="25" l="1"/>
  <c r="D14" i="25" s="1"/>
  <c r="D36" i="25" s="1"/>
</calcChain>
</file>

<file path=xl/sharedStrings.xml><?xml version="1.0" encoding="utf-8"?>
<sst xmlns="http://schemas.openxmlformats.org/spreadsheetml/2006/main" count="1725" uniqueCount="718">
  <si>
    <t>Poř.číslo.</t>
  </si>
  <si>
    <t>z toho spolufinan. PO z IF:</t>
  </si>
  <si>
    <t>z toho rozpočet OK:</t>
  </si>
  <si>
    <t>§</t>
  </si>
  <si>
    <t>ORG</t>
  </si>
  <si>
    <t>pol.</t>
  </si>
  <si>
    <t xml:space="preserve">Správce: </t>
  </si>
  <si>
    <t>Ing. Miroslav Kubín</t>
  </si>
  <si>
    <t>ORJ -  17</t>
  </si>
  <si>
    <t xml:space="preserve">vedoucí odboru </t>
  </si>
  <si>
    <t>v tis. Kč</t>
  </si>
  <si>
    <t>Nové investice</t>
  </si>
  <si>
    <t>Oblast:</t>
  </si>
  <si>
    <t>Název akce:</t>
  </si>
  <si>
    <t>Popis:</t>
  </si>
  <si>
    <t>Stávající dokumentace</t>
  </si>
  <si>
    <t>K zajištění</t>
  </si>
  <si>
    <t xml:space="preserve">Celkové náklady s DPH            </t>
  </si>
  <si>
    <t>Termín realizace</t>
  </si>
  <si>
    <t xml:space="preserve">Celkem:     </t>
  </si>
  <si>
    <t>Nová projektová dokumentace</t>
  </si>
  <si>
    <t>Oblast zdravotnictví</t>
  </si>
  <si>
    <t>Poř. číslo.</t>
  </si>
  <si>
    <t>Nové investice - stavební</t>
  </si>
  <si>
    <t>Nové investice - nestavební</t>
  </si>
  <si>
    <t>Oblast školství</t>
  </si>
  <si>
    <t>v tis.Kč</t>
  </si>
  <si>
    <t xml:space="preserve">Celkem     </t>
  </si>
  <si>
    <t>Návrh na úvěrový rámec KB</t>
  </si>
  <si>
    <t>Návrh na úvěrový rámec EIB</t>
  </si>
  <si>
    <t>Nové investice - stavební KB</t>
  </si>
  <si>
    <t>Poř. Číslo</t>
  </si>
  <si>
    <t>Poř.číslo</t>
  </si>
  <si>
    <t>Název přílohy</t>
  </si>
  <si>
    <t>Nové investice - stavební EIB</t>
  </si>
  <si>
    <t>Nové investice - stavební OK</t>
  </si>
  <si>
    <t>Nové investice - stavební - OK</t>
  </si>
  <si>
    <t xml:space="preserve">Nové investice - stavební KB </t>
  </si>
  <si>
    <t>Oblast školství - součet</t>
  </si>
  <si>
    <t>Oblast sociální - součet</t>
  </si>
  <si>
    <t>Oblast kultury - součet</t>
  </si>
  <si>
    <t>Oblast zdravotnictví - součet</t>
  </si>
  <si>
    <t>Oblast dopravy - součet</t>
  </si>
  <si>
    <t>Návrh na rozpočet OK</t>
  </si>
  <si>
    <t>č.silnice</t>
  </si>
  <si>
    <t>Oblast zdrav. - nájemné SMN a.s.</t>
  </si>
  <si>
    <t>Oblast sociální</t>
  </si>
  <si>
    <t>Poř. číslo</t>
  </si>
  <si>
    <t>Odbor sociálních věcí</t>
  </si>
  <si>
    <t>Odbor  informačních technologií</t>
  </si>
  <si>
    <t>ORJ - 06</t>
  </si>
  <si>
    <t>vedoucí odboru</t>
  </si>
  <si>
    <t>Mgr. Jiří Šafránek</t>
  </si>
  <si>
    <t>KŘ</t>
  </si>
  <si>
    <t>OIT</t>
  </si>
  <si>
    <t>Oblast kultury</t>
  </si>
  <si>
    <t>Oblast dopravy</t>
  </si>
  <si>
    <t>z toho spolufinan. PO z IF</t>
  </si>
  <si>
    <t>z toho rozpočet OK</t>
  </si>
  <si>
    <t>Oblast</t>
  </si>
  <si>
    <t>Nové opravy</t>
  </si>
  <si>
    <t>Popis</t>
  </si>
  <si>
    <t>Název akce</t>
  </si>
  <si>
    <t>CELKEM</t>
  </si>
  <si>
    <t>Odbor investic a evropských programů</t>
  </si>
  <si>
    <t>Popis akce:</t>
  </si>
  <si>
    <t>položka</t>
  </si>
  <si>
    <t>Položka</t>
  </si>
  <si>
    <t>PhDr. Markéta Čožíková</t>
  </si>
  <si>
    <t>Celkem</t>
  </si>
  <si>
    <t>Nové investice OIEP</t>
  </si>
  <si>
    <t>Nové investice SSOK</t>
  </si>
  <si>
    <t xml:space="preserve">Nové investice </t>
  </si>
  <si>
    <t>KH - cestovní ruch</t>
  </si>
  <si>
    <t>Oblast školství  - nová projektová dokumentace celkem</t>
  </si>
  <si>
    <t>Nové  investice EIB</t>
  </si>
  <si>
    <t>Nové investice EIB celkem</t>
  </si>
  <si>
    <t>Oblast zdravotnictví - nová projektová dokumentace celkem</t>
  </si>
  <si>
    <t xml:space="preserve">Spolufinancování PO z ivestičních fondů (IF) je zapojeno do rozpočtu příjmů Olomouckého kraje ve výši 8 046 tis.Kč (oblast školství ve výši 5 146 tis.Kč a oblast zdravotnictví ve výši 2 900 tis.Kč. Zbývající výše 4 089 tis.Kč (oblast kultury ve výši 39 tis.Kč a oblast zdravotnictví ve výši 4 050 tis.Kč) budou realizovat přímo příspěvkové organizace. V těchto případech se jedná o nové investice - nestavební, kdy bude příspěvkovým organizacím poskytnut příspěvek z rozpočtu Olomouckého kraje a akci budou příspěvkové organizace realizovat se zapojením svých investičních fondů. </t>
  </si>
  <si>
    <t>OIT - nové investice celkem</t>
  </si>
  <si>
    <t>Kancelář ředitele - nové investice celkem</t>
  </si>
  <si>
    <t>Odbor Kancelář ředitele</t>
  </si>
  <si>
    <t>Ing. Luděk Niče</t>
  </si>
  <si>
    <t xml:space="preserve">Financování investičních akcí </t>
  </si>
  <si>
    <t>b) Návrh nových investičních akcí v roce 2012</t>
  </si>
  <si>
    <t xml:space="preserve">Z výše uvedeného vyplývá, že v návrhu rozpočtu výdajů Olomouckého kraje jsou nové investice v celkové výši 838 571 tis.Kč (celková výše nových investic 842 660 tis.Kč mínus 4 089 tis.Kč, což je podíl investičních fondů příspěvkových organizací  u akcí, které si  budou příspěvkové organizace realizovat přímo). </t>
  </si>
  <si>
    <t xml:space="preserve">Investice v celkové výši  …….Kč jsou navrhovány financovat z úvěrového rámce EIB, ze kterého je možné financovat akce bez DPH, tj. ve výši …....Kč. Zbylá část ve výši …….Kč musí být hrazena z rozpočtu Olomouckého kraje. </t>
  </si>
  <si>
    <t>z toho KB</t>
  </si>
  <si>
    <t>z toho EIB</t>
  </si>
  <si>
    <t>změny:</t>
  </si>
  <si>
    <t>Spolufinan. PO z IF:</t>
  </si>
  <si>
    <t>oblast školství</t>
  </si>
  <si>
    <t>oblast sociální</t>
  </si>
  <si>
    <t>oblast kultury</t>
  </si>
  <si>
    <t>oblast dopravy</t>
  </si>
  <si>
    <t>oblast zdravotnictví</t>
  </si>
  <si>
    <t>Celkem po změnách financování</t>
  </si>
  <si>
    <t>Vynaloženo k 31. 12. 2013</t>
  </si>
  <si>
    <t>Návrh na rok 2014</t>
  </si>
  <si>
    <t>Pokračování v roce 2015 a dalších</t>
  </si>
  <si>
    <t>Odbor školství, mládeže a tělovýchovy</t>
  </si>
  <si>
    <t>Mgr. Miroslav Gajdůšek, MBA</t>
  </si>
  <si>
    <t>ORJ - 10</t>
  </si>
  <si>
    <t>Oblast školství  - nové investice a opravy OŠMT celkem</t>
  </si>
  <si>
    <t>stav akce</t>
  </si>
  <si>
    <t>realizuje se</t>
  </si>
  <si>
    <t>ORJ 11</t>
  </si>
  <si>
    <t>Oblast sociální - nové investice a opravy OSV celkem</t>
  </si>
  <si>
    <t>Oblast dopravy - nová projektová dokumentace</t>
  </si>
  <si>
    <t>Oblast školství - nová projektová dokumentace</t>
  </si>
  <si>
    <t>Oblast školství - nové investice a opravy - OŠMT</t>
  </si>
  <si>
    <t>Oblast  sociální - nové investice a opravy OSV</t>
  </si>
  <si>
    <t>Odbor zdravotnictví  - nová projektová dokumentace</t>
  </si>
  <si>
    <t>OIT - nové investice</t>
  </si>
  <si>
    <t>Kancelář ředitele - nové investice</t>
  </si>
  <si>
    <t>Mgr. Irena Sonntagová</t>
  </si>
  <si>
    <t>2015-2016</t>
  </si>
  <si>
    <t>PR</t>
  </si>
  <si>
    <t>PV</t>
  </si>
  <si>
    <t>OL</t>
  </si>
  <si>
    <t>SU</t>
  </si>
  <si>
    <t>JE</t>
  </si>
  <si>
    <t>II/635</t>
  </si>
  <si>
    <t>II/446</t>
  </si>
  <si>
    <t>Oblast školství - nové investice a opravy nad 500 tis.</t>
  </si>
  <si>
    <t>Oblast školství - nové investice a opravy nad 500 tis. celkem</t>
  </si>
  <si>
    <t>Oblast školství - nové investice a opravy 40 - 500 tis.</t>
  </si>
  <si>
    <t>Oblast školství  - nové investice a opravy 40 - 500 tis. celkem</t>
  </si>
  <si>
    <t>Oblast sociální - nové investice a opravy 40 - 500 tis.</t>
  </si>
  <si>
    <t>Oblast sociální - nové investice a opravy 40 - 500 tis. celkem</t>
  </si>
  <si>
    <t>Nové investice - nestavební nad 200 tis.</t>
  </si>
  <si>
    <t>Oblast sociální - nové investice - nestavební nad 200 tis.</t>
  </si>
  <si>
    <t>Oblast sociální - nové investice - nestavební nad 200 tis. celkem</t>
  </si>
  <si>
    <t>Nové investice - nestavební 40 - 200 tis.</t>
  </si>
  <si>
    <t>Oblast sociální - nové investice - nestavební 40 - 200 tis.</t>
  </si>
  <si>
    <t>Oblast sociální - nové investice - nestavební 40 - 200 tis. celkem</t>
  </si>
  <si>
    <t>Oblast dopravy  - nová projektová dokumentace celkem</t>
  </si>
  <si>
    <t>Oblast zdravotnictví  - nové investice a opravy 40 - 500 tis.</t>
  </si>
  <si>
    <t>Oblast zdravotnictví  - nové investice a opravy 40 - 500 tis. celkem</t>
  </si>
  <si>
    <t>Oblast zdravotnictví - nové investice - nestavební nad 200 tis.</t>
  </si>
  <si>
    <t>Oblast zdravotnictví - nové investice - nestavební nad 200 tis. celkem</t>
  </si>
  <si>
    <t>Oblast zdravotnictví  - nové investice - nestavební 40 - 200 tis.</t>
  </si>
  <si>
    <t>Oblast zdravotnictví  - nové investice - nestavební 40 - 200 tis. celkem</t>
  </si>
  <si>
    <t>Oblast školství - nové investice - nestavební nad 200 tis.</t>
  </si>
  <si>
    <t>Oblast sociální  - nové investice a opravy nad 500 tis.</t>
  </si>
  <si>
    <t>Oblast sociální  - nové investice a opravy nad 500 tis. celkem</t>
  </si>
  <si>
    <t xml:space="preserve">Oblast kultury  - nové investice a opravy nad 500 tis. </t>
  </si>
  <si>
    <t>Oblast kultury - nové investice a opravy nad 500 tis. celkem</t>
  </si>
  <si>
    <t xml:space="preserve">Oblast zdravotnictví - nové investice a opravy nad 500 tis. </t>
  </si>
  <si>
    <t>Oblast zdravotnictví - nové investice a opravy nad 500 tis. celkem</t>
  </si>
  <si>
    <t>ORJ</t>
  </si>
  <si>
    <t>Seskup. Pol.</t>
  </si>
  <si>
    <t>Název projektu</t>
  </si>
  <si>
    <t>Celkové náklady</t>
  </si>
  <si>
    <t>Dotace</t>
  </si>
  <si>
    <t>Podíl OK</t>
  </si>
  <si>
    <t>Upravený rozpočet k 30.9.2014</t>
  </si>
  <si>
    <t>Požadavky 2014</t>
  </si>
  <si>
    <t>Profinancováno</t>
  </si>
  <si>
    <t>Předfinancování 2015</t>
  </si>
  <si>
    <t>Podíl OK 2015</t>
  </si>
  <si>
    <t>Celkem OK 2015</t>
  </si>
  <si>
    <t>ORJ 17</t>
  </si>
  <si>
    <t>ORJ 17 celkem</t>
  </si>
  <si>
    <t xml:space="preserve">Nové investice a opravy nad 500 tis. </t>
  </si>
  <si>
    <t xml:space="preserve">Nové investice a opravy 40 -  500 tis. </t>
  </si>
  <si>
    <t>Nové investice a opravy nad 500 tis.</t>
  </si>
  <si>
    <t>Nové investice a opravy 40 - 500 tis.</t>
  </si>
  <si>
    <t>ORJ 14</t>
  </si>
  <si>
    <t>ORJ 14 celkem</t>
  </si>
  <si>
    <t>Nova projektová dokumentace SSOK</t>
  </si>
  <si>
    <t>Projekty spolufinancované z evropských fondů</t>
  </si>
  <si>
    <t>Projekty spolufinancované ze SFDI</t>
  </si>
  <si>
    <t>Předfinancování dotace z rozpočtu OK</t>
  </si>
  <si>
    <t>Návrh na rozpočet OK celkem</t>
  </si>
  <si>
    <t>Číslo silnice</t>
  </si>
  <si>
    <t>III/44429</t>
  </si>
  <si>
    <t>III/5704</t>
  </si>
  <si>
    <t>Blatec - průtah</t>
  </si>
  <si>
    <t>III/4537</t>
  </si>
  <si>
    <t>Seznam staveb, ze kterých bude vybráno do limitu dotace ze SFDI</t>
  </si>
  <si>
    <t>Vynaloženo k 31. 12. 2015</t>
  </si>
  <si>
    <t>Návrh na rok 2016</t>
  </si>
  <si>
    <t>Služební vozidla</t>
  </si>
  <si>
    <t xml:space="preserve">Nákup 5 vozidel. Jedná se o plánovanou obměnu autoparku, vozidel starších 10ti let. </t>
  </si>
  <si>
    <t>Řízení vzduchotechniky v 10. NP a 3. NP</t>
  </si>
  <si>
    <t xml:space="preserve">Vzhledem k přechodu všech PC v budově KÚOK na Windows 7, je nutné pořídit nový řídící software. A společně s tím regulační a ovládací prvky. Takto upravené řízení bude zároveň sjednoceno s řízením bufetu a kongresového sálu, kde nové řízení již bylo provedeno dříve. Bez tohoto opatření nebude zařízení funkční. </t>
  </si>
  <si>
    <t>III/4353</t>
  </si>
  <si>
    <t>Bystročice - Nedvězí</t>
  </si>
  <si>
    <t>III/4466</t>
  </si>
  <si>
    <t>Skrbeň - průtah</t>
  </si>
  <si>
    <t>III/03549</t>
  </si>
  <si>
    <t>Příkazy - průtah</t>
  </si>
  <si>
    <t>III/43321</t>
  </si>
  <si>
    <t>Měrovice Hruška</t>
  </si>
  <si>
    <t>II/366</t>
  </si>
  <si>
    <t>Dzbel - hr.kraje-opěrná zeď</t>
  </si>
  <si>
    <t>III/4348</t>
  </si>
  <si>
    <t>Troubky - Vlkoš</t>
  </si>
  <si>
    <t>III/37324</t>
  </si>
  <si>
    <t>Loštice - Žádlovice</t>
  </si>
  <si>
    <t>Most ev.č. 446 -044</t>
  </si>
  <si>
    <t>Most ev.č. 446 -046</t>
  </si>
  <si>
    <t>Most ev.č. 446 -047</t>
  </si>
  <si>
    <t>Most ev.č. 446 -048</t>
  </si>
  <si>
    <t>Most ev.č. 446 -049</t>
  </si>
  <si>
    <t>Most ev.č. 446 -053</t>
  </si>
  <si>
    <t>diagnostika (OVZI,SSOK)</t>
  </si>
  <si>
    <t>III/44027 Hranice, ul. Nádražní</t>
  </si>
  <si>
    <t>III/44027</t>
  </si>
  <si>
    <t>Bernartice - Buková - 2. etapa</t>
  </si>
  <si>
    <t>Šternberk, Hvězdné údolí, 2. stavba</t>
  </si>
  <si>
    <t>III/4345</t>
  </si>
  <si>
    <t>Klenovice na Hané - Ivaň</t>
  </si>
  <si>
    <t xml:space="preserve">Štěpánov, křižovatka Březecká </t>
  </si>
  <si>
    <t>ORJ 17 - OVZI</t>
  </si>
  <si>
    <t>Oblast dopravy  - nová projektová dokumentace OVZI celkem</t>
  </si>
  <si>
    <t>ORJ 12 - SSOK</t>
  </si>
  <si>
    <t>Oblast dopravy  - nová projektová dokumentace SSOK celkem</t>
  </si>
  <si>
    <t>Oblast dopravy  - nové akce zajišťované OVZI celkem</t>
  </si>
  <si>
    <t>Oblast dopravy  - nové akce zajišťované SSOK celkem</t>
  </si>
  <si>
    <t>III3732</t>
  </si>
  <si>
    <t>Odrlice-průtah</t>
  </si>
  <si>
    <t>kř. III/4441 - Litovel</t>
  </si>
  <si>
    <t xml:space="preserve">Mohelnice - Loštice </t>
  </si>
  <si>
    <t>III/4468</t>
  </si>
  <si>
    <t>Štarnov - I/46 směr Štarnov</t>
  </si>
  <si>
    <t>III/44014</t>
  </si>
  <si>
    <t>Partutovice</t>
  </si>
  <si>
    <t>Olšovec - Partutovice</t>
  </si>
  <si>
    <t>III/44645</t>
  </si>
  <si>
    <t>Hanušovice - zárubní zeď</t>
  </si>
  <si>
    <t>Oblast dopravy  - nové akce  celkem</t>
  </si>
  <si>
    <t>Digitalizace Olomouc region Card</t>
  </si>
  <si>
    <t>Cílem projektu je digitalizace slevové karty Olomouc region Card z důvodu náročné ruční administrace, která probíhá v nezměněné podobě již od roku 2005. V roce 2015 byla vypracována studie optimálního technického řešení fungování karty na období 2016+, s ohledem na ekonomické nároky provozní fáze. Na základě zpracované studie bude vypsáno výběrové řízení na dodavatele nového technického řešení slevové karty Olomouc region Card s termínem realizace v letech 2015 - 2016. Záměr digitalizace Olomouc region Card schválila ROK usnesením č. UR/92/48/2012.</t>
  </si>
  <si>
    <t>Nová projektová dokumentace OVZI</t>
  </si>
  <si>
    <t>Nové investice OVZI</t>
  </si>
  <si>
    <t>Odbor tajemníka hejtmana</t>
  </si>
  <si>
    <t>Odbor informačních technologií</t>
  </si>
  <si>
    <t>Odbor kancelář ředitele</t>
  </si>
  <si>
    <t xml:space="preserve">Spolufinan. PO z IF: </t>
  </si>
  <si>
    <t>Výpočetní technika</t>
  </si>
  <si>
    <t>III/37310</t>
  </si>
  <si>
    <t>kř.II/635 - Měrotín -  kř. II/ 373</t>
  </si>
  <si>
    <t>III/4453</t>
  </si>
  <si>
    <t>Húzová - Arnoltice</t>
  </si>
  <si>
    <t>III/44814</t>
  </si>
  <si>
    <t>Luběnice - průtah</t>
  </si>
  <si>
    <t xml:space="preserve">III/44613, III/4468 </t>
  </si>
  <si>
    <t>Staré Město - Branná</t>
  </si>
  <si>
    <t>Loučka po kř. s III/44025</t>
  </si>
  <si>
    <t>Štarnov - průtah</t>
  </si>
  <si>
    <t xml:space="preserve">Oblast dopravy - nové akce </t>
  </si>
  <si>
    <t>Obor dopravy a silničního hospodářství</t>
  </si>
  <si>
    <t>ORJ - 12</t>
  </si>
  <si>
    <t>Ing. Ladislav Růžička</t>
  </si>
  <si>
    <t>Nákup nových sypačů</t>
  </si>
  <si>
    <t>Jená se o nákup 2 ks sypačů</t>
  </si>
  <si>
    <t>Odbor veřejných zakázek a investic  ORJ 17</t>
  </si>
  <si>
    <t>Odbor dopravy a silničního hospodářství  ORJ 12</t>
  </si>
  <si>
    <t>Správce:</t>
  </si>
  <si>
    <t>Oblast dopravy - nové investice - nestavební nad 200 tis.</t>
  </si>
  <si>
    <t>Oblast dopravy- nové investice - nestavební nad 200 tis. celkem</t>
  </si>
  <si>
    <t>Pokračování 
v roce 2017 a dalších</t>
  </si>
  <si>
    <t>Pokračování v roce 2017 a dalších</t>
  </si>
  <si>
    <t>III/4375, III/4377</t>
  </si>
  <si>
    <t xml:space="preserve">Domov Sněženka Jeseník - Odvlhčení zdiva suterénu budovy  - III.  etapa    </t>
  </si>
  <si>
    <t>Odstranění vlhkosti - plísně je z hygienického hlediska již neodkladné! Práce navazují na I. etapu v roce 2011 a II. etapu v roce 2012. Ve III. etapě se jedná o dokončení levé části hlavní chodby včetně místností navazujících na hlavní chodbu. Nejhorší situace je v jídelně zaměstnanců a archívu.</t>
  </si>
  <si>
    <t xml:space="preserve">Rekonstrukce PC sítě spočívající v posílení a zabezpečení včetně replikace infrastruktury - servery a kabelové rozvody </t>
  </si>
  <si>
    <t>Celková rekonstrukce elektroinstalace ve všech prostorách objektu</t>
  </si>
  <si>
    <t>V budově není zajištěn bezbariérový přístup, z toho důvodu není možno umístění uživatelů (hlavně do 1. patra) se sníženou pohyblivostí. Jedinou přístupovou cestou do 1. patra je schodiště, které je velmi příkré s krátkými nášlapnými plochami. Z  technického hlediska nelze ani konstrukčně upravit. Studie je vypracována tak, že výtah by byl zhotoven mimo vnitřní prostor budovy. Byl by vybudován z venkovní strany, kde se nachází terasa. Výhlednově bude zapotřebí i oprava (výměna) střechy a vybudováním výtahu by byl již také zajištěn přístup do nově vzniklých prostor k možnému dalšímu využití.</t>
  </si>
  <si>
    <t xml:space="preserve"> Domov "Na Zámku" Nezamyslice - Statické zajištění budovy, výměna oken a obnova fasády</t>
  </si>
  <si>
    <t>Trhliny na fasádě se vyskytují ve spodní i horní části budovy a souvisí se statikou budovy. Stávající okna v přívalových deštích propustily vodu, která se dostala až do obytných částí budovy. Okna jsou funkčně zastaralá a v nevyhovujícím stavu (29 oken) Na čelním pohledu budovy z plochy fasády odpadávají některé hůře držící části, zvláště v okolí trhlin, což narušuje pohled na celkovou rekontstrukci budovy, jako kulturní památky. Z tohoto důvodu je nutné provést také obnovu fasády.</t>
  </si>
  <si>
    <t xml:space="preserve">Rada OK schválila investiční akci pro rok 2014, která zahrnuje rekonstrukci vnitřních prostor a technické zhodnocení SO 14. Z důvodů zatékání a aby nedocházelo ke znehodnocování rekonstruovaných částí je třeba opravit také střechu a vyměnit okapy stavebního objektu. </t>
  </si>
  <si>
    <t>Vincentinum - poskytovatel sociálncíh služeb Šternberk - Rozvoj IT technologie</t>
  </si>
  <si>
    <t xml:space="preserve"> Domov pro seniory Javorník - Rekonstrukce koupelen</t>
  </si>
  <si>
    <t>Rekonstrukce koupelen</t>
  </si>
  <si>
    <t>Domov důchodců Kobylá nad Vidnavkou - Malování kuchyně a vybraných pokojů</t>
  </si>
  <si>
    <t>Malování kuchyně a vybraných pokojů</t>
  </si>
  <si>
    <t>Domov důchodců Kobylá nad Vidnavkou - Oprava sociálního zařízení BII.</t>
  </si>
  <si>
    <t>Oprava sociálního zařízení BII.</t>
  </si>
  <si>
    <t>Domov Sněženka Jeseník - Malování a nátěry v interiéru budovy</t>
  </si>
  <si>
    <t>Každoroční malování v prostorách domova dle požadavků hygieny, provozu a opotřebení stávající malby. Stěny jsou  opakovaně zněčišťovány uživateli domova.</t>
  </si>
  <si>
    <t xml:space="preserve">Domov Sněženka Jeseník - Oprava chodbové dlažby - II.NP vlevo </t>
  </si>
  <si>
    <t>Oprava chodbové dlažby.  Stávající podlahová krytina je z keramické dlažby, je popraskaná a uvolněná. Provádí se dílčí krátkodobé opravy. Hrozí nebezpečí úrazu.</t>
  </si>
  <si>
    <t>Domov důchodců Červenka - Oprava střechy na hospodářské budově       / oddělení Červenka, Nádražní 105 /</t>
  </si>
  <si>
    <t xml:space="preserve">Oprava poškozené krytiny v havarijním stavu,  která je po životnosti, hrozí zatékání a uvolňování jednotlivých komponentů. </t>
  </si>
  <si>
    <t>Domov důchodců Červenka - Malování v prostorách domova / oddělení Červenka Nádražní 105, oddělení Litovel Opletalova 1144 /</t>
  </si>
  <si>
    <t>Malování v prostorách domova, dle požadavků hygieny, provozu a opotřebení stávající malby.</t>
  </si>
  <si>
    <t>Domov důchodců Hrubá Voda - Malování</t>
  </si>
  <si>
    <t>Vymalování pokojů Hlavní budova</t>
  </si>
  <si>
    <t xml:space="preserve"> Domov seniorů POHODA Chválkovice - oplechování balkonů a terasy</t>
  </si>
  <si>
    <t>Nutnost oplechování z důvodu zatékání</t>
  </si>
  <si>
    <t>Domov seniorů POHODA Chválkovice - výměna řídící elektroniky kotlů VIADRUS 550</t>
  </si>
  <si>
    <t>Výměna elektroniky 3 ks kotlů  Viadrus 550</t>
  </si>
  <si>
    <t xml:space="preserve">Domov seniorů POHODA Chválkovice - Repas plast. oken, žaluzií a okenních sítí </t>
  </si>
  <si>
    <t>Okna nutno seřídit a promazat proti poškození, žaluzie nutno promazat ložiska a převodovky a provést běžné opravy z titulu používání, okenní sítě - vyměnit síťovinu, a spojovací rožky</t>
  </si>
  <si>
    <t xml:space="preserve">Domov seniorů POHODA Chválkovice - Oprava kuchyňských linek </t>
  </si>
  <si>
    <t>Výměna dvířek, pracovních desek apod.</t>
  </si>
  <si>
    <t xml:space="preserve">Domov seniorů POHODA Chválkovice - Výměna PVC v pavilonu D </t>
  </si>
  <si>
    <t>Výměna PVC v celém pavilonu D</t>
  </si>
  <si>
    <t>Sociální služby pro seniory Olomouc - Oprava oplocení objektu Tolstého</t>
  </si>
  <si>
    <t>Oprava oplocení objektu Tolstého</t>
  </si>
  <si>
    <t>Sociální služby pro seniory Olomouc - Oprava WC v Centrální kuchyni</t>
  </si>
  <si>
    <t>Oprava WC v centrální kuchyni</t>
  </si>
  <si>
    <t>Sociální služby pro seniory Olomouc - Bezbariérové WC na CDS</t>
  </si>
  <si>
    <t>Bezbariérové WC na CDS</t>
  </si>
  <si>
    <t>Sociální služby pro seniory Olomouc - Rekonstrukce el. rozvaděče na CHB</t>
  </si>
  <si>
    <t>Rekonstrukce el. rozvaděče na CHB</t>
  </si>
  <si>
    <t>Sociální služby pro seniory Olomouc - Výmalba 46 obytných jednotek CHB</t>
  </si>
  <si>
    <t>Výmalba 46 obytných jednotek CHB</t>
  </si>
  <si>
    <t>Sociální služby pro seniory Olomouc - Výmalba stravovacího provozu</t>
  </si>
  <si>
    <t>Výmalba stravovacího provozu</t>
  </si>
  <si>
    <t>Klíč - centrum sociálních služeb - Malování budovy TS, DZP Petrklíč a DS Slunovrat, Dolní Hejčínská 50/28, Olomouc</t>
  </si>
  <si>
    <t>Malování a nátěry.</t>
  </si>
  <si>
    <t>Klíč - centrum sociálních služeb - Malování budov denního stacionáře Domino, Selské náměstí 48/69, Olomouc</t>
  </si>
  <si>
    <t>Klíč - centrum sociálních služeb - Malování budovy chráněného bydlení Domov, Chválkovická 195/13 Olomouc</t>
  </si>
  <si>
    <t>Klíč - centrum sociálních služeb - Zděné oplocení areálu TS, DZP Petrklíč a DS Slunovrat, Dolní Hejčínská 50/28, Olomouc</t>
  </si>
  <si>
    <t>Zděné oplocení areálu Dolní Hejčínská 28 do ulice Ladova. Jedná se o vysekání prasklin, jejich vyztužení ocelovou konstrukcí, odstranění poškozeného, staticky nestabilního zdiva a jeho nahrazení novým, odizolování základů odkopáním a provedení izolace nopovou folií, lokální opravu omítek z vnitřní i vnější strany a provedení nátěru.</t>
  </si>
  <si>
    <t>Nové Zámky - poskytovatel sociálních služeb - Oprava maleb v budovách PO Nové Zámky - poskytovatel soc. služeb, Mladeč, Nové Zámky 2, 784 01 Litovel</t>
  </si>
  <si>
    <t>Pravidelná údržba maleb stravovacího provozu v rámci hygienyckých předpisů a další běžná údržba maleb pokojů, koupelen, WC a společných prostor v budovách Nových Zámků a Litovle.</t>
  </si>
  <si>
    <t>Domov důchodců Šumperk - Malování</t>
  </si>
  <si>
    <t>Malování chodeb, společných prostor, pokojů  - 4 obytné pavilony, 3 budovy ostatní</t>
  </si>
  <si>
    <t>Domov důchodců Šumperk - Výměna podlahových krytin na službě § 50.</t>
  </si>
  <si>
    <t>Výměna cca 800 m2 linolea v pokojích uživatelů. Linoleum je prošlapané, potrhané.</t>
  </si>
  <si>
    <t>Domov důchodců Libina - Výměna vodovodní stoupačky</t>
  </si>
  <si>
    <t>Bude provedena částečná výměna stoupačky na hlavní budově DD Libina, která je vyhotovena z nekvalitního lepeného plastu, který často praská a způsobuje havárie.</t>
  </si>
  <si>
    <t xml:space="preserve">Domov důchodců Libina - Výměna střešní krytiny </t>
  </si>
  <si>
    <t>Bude provedena výměna části plechové krytiny na objektu "Malého domku" v areálu DD Libina. Současná nevyhovující (místy prorezlá) plechová střešní krytina stará cca 50 let, již nedokáže spolehlivě zabránit protečení při intenzivních deštích (ochranný nátěr již nepomůže). Staré plechové šablony plánujeme nahradit moderní profilovanou plechovou krytinou.</t>
  </si>
  <si>
    <t>Domov důchodců Štíty - Výměna vodovodního a kanalizačního potrubí - DD Štíty</t>
  </si>
  <si>
    <t>Oprava vody a odpadu po jednotlivých stoupačkách</t>
  </si>
  <si>
    <t>Penzion pro důchodce Loštice - Oprava kanalizace</t>
  </si>
  <si>
    <t>Oprava dešťové kanalizace, která je v havarijním stavu.</t>
  </si>
  <si>
    <t xml:space="preserve"> Domov "Na Zámku" Nezamyslice - Nátěry schodiště</t>
  </si>
  <si>
    <t>Nátěry schodiště v Domově "Na Zámku" Nezamyslice</t>
  </si>
  <si>
    <t>Centrum sociálních služeb Prostějov - Automatické dveře na budovách SO-01, SO-03, SO-08</t>
  </si>
  <si>
    <t>Uživatelé služeb pohybující se pomocí kompenzačních pomůcek si nejsou schopni bez pomoci personálu tyto dveře otevřít.</t>
  </si>
  <si>
    <t>Centrum sociálních služeb Prostějov - Výměna vstupních dveří u nájezdové rampy budovy SO 08</t>
  </si>
  <si>
    <t>Výměna vstupních dveří na nájezdové rampě. Současné dveře jsou netěsníci, zkřížené a narušují bezpečnost objektu.</t>
  </si>
  <si>
    <t xml:space="preserve">Centrum sociálních služeb Prostějov - Výmalba budov </t>
  </si>
  <si>
    <t>Výmalbu jednotlivých zařízení nařizují schválené provozní řády organizace.</t>
  </si>
  <si>
    <t>Domov pro seniory Radkova Lhota - Věž na hlavní budově</t>
  </si>
  <si>
    <t>Oprava popraskané a oloupané fasády, penetrace, perlinka, fasádní omítka</t>
  </si>
  <si>
    <t>Centrum Dominika Kokory - Malování</t>
  </si>
  <si>
    <t>Malování stravování části (kuchyně, sklady), část budovy (pokoje klientů, chodba) z důvodu dodržování hygienických předpisů včetně HACCP</t>
  </si>
  <si>
    <t>Centrum Dominika Kokory - Výměna PVC</t>
  </si>
  <si>
    <t>Výměna PVC na pokojích klientů (část oddělení), z důvodu bezpečnosti personálu a kleintů - snížení rizik úrazů.</t>
  </si>
  <si>
    <t>Domov Na zámečku Rokytnice - Výměna kotle+bojleru v prádelně</t>
  </si>
  <si>
    <t>Zajištění provozu centrální prádelny.</t>
  </si>
  <si>
    <t>Domov Na zámečku Rokytnice - Nátěry oken</t>
  </si>
  <si>
    <t>Obnova nátěru oken</t>
  </si>
  <si>
    <t>Domov Na zámečku Rokytnice - Výměna lina na pokojích klientů</t>
  </si>
  <si>
    <t>Výměna poškozeného lina na pokojích klientů.</t>
  </si>
  <si>
    <t>Domov Na zámečku Rokytnice - Výměna podlahové krytiny v jídelně zaměstnanců.</t>
  </si>
  <si>
    <t>Výměna propadlé dlažby v jídelně zaměstnanců.</t>
  </si>
  <si>
    <t>Domov Na zámečku Rokytnice - Oprava prasklé stěny v hlavní budově zámku</t>
  </si>
  <si>
    <t>Oprava prasklé stěny u nouzového schodiště.</t>
  </si>
  <si>
    <t>Domov Na zámečku Rokytnice - Projektová dokumentace k rozšíření EPS</t>
  </si>
  <si>
    <t>Zpracování projektové dokumentace - rozšíření elektrické požární signalizace v celém objektu, napojení na stávající EPS.</t>
  </si>
  <si>
    <t xml:space="preserve"> Domov důchodců Červenka - Klimatizace do prádelny</t>
  </si>
  <si>
    <t>Pořízení chybějící klimatizace do prádelny -  místnost s pračkami a suškami, kde v současné době chybí. Naplnění hygienických požadavků na pracovní prostředí a dadržení zásad. Zlepšení pracovních podmínekbezpečnosti práce.</t>
  </si>
  <si>
    <t>Domov seniorů POHODA Chválkovice - Stavěcí zvedáky</t>
  </si>
  <si>
    <t>Klíč - centrum sociálních služeb - Průmyslová sušička</t>
  </si>
  <si>
    <t>Klíč - centrum sociálních služeb - Zvedací zařízení do budovy TS, DZP Petrklíč a DS Slunovrat, Dolní Hejčínská 50/28, Olomouc</t>
  </si>
  <si>
    <t xml:space="preserve"> Domov důchodců Štíty - Nákup polohovatelných lůžek</t>
  </si>
  <si>
    <t>Domov Na zámečku Rokytnice - Přesunovadlo pro částečně mobilní klienty</t>
  </si>
  <si>
    <t>Zlepšení služeb a komfortu pro částečně mobilní klienty.</t>
  </si>
  <si>
    <t>Nákup malých zvedáků 3 ks  postupná výměna stávajících.</t>
  </si>
  <si>
    <t>Výměna stávající dožité sušičky.</t>
  </si>
  <si>
    <t>K přesunu a manipulaci s imobilními klienty.</t>
  </si>
  <si>
    <t>Postupná obnova nevyhovujících lůžek DD Štíty a DD Jedlí.</t>
  </si>
  <si>
    <t>Domov důchodců Červenka - Univerzální žehlící lis / parní /   prádelna Červenka, Nádražní 105</t>
  </si>
  <si>
    <t>Nákup 1 ks parního žehlícího lisu jako výměna za dosloužilý lis / rok pořízení 1990 /. Na starý lis již nejsou náhradní díly a v případě poruchy je tedy neopravitelný.</t>
  </si>
  <si>
    <t>Sociální služby pro seniory Olomouc - Užitkové vozidlo pro rozvoz obědů</t>
  </si>
  <si>
    <t>užitkové vozidlo pro rozvoz obědů</t>
  </si>
  <si>
    <t>Sociální služby pro seniory Olomouc - Užitkové vozidlo pro rozvoz obědů s úpravou pro přepravu imobilních osob</t>
  </si>
  <si>
    <t>užitkové vozidlo pro rozvoz obědů s úpravou pro přepravu imobilních osob</t>
  </si>
  <si>
    <t>Sociální služby pro seniory Olomouc - Kuchyňské linky - II. etapa</t>
  </si>
  <si>
    <t>kuchyňské linky - II. etapa</t>
  </si>
  <si>
    <t>Vincentinum - poskytovatel sociálních služeb Šternberk - Kolejnicový přepravní systém</t>
  </si>
  <si>
    <t>Instalace stropního kolejnicového přepravního systému pro imobilní uživatele na pokojích, chodbách a sociálním zařízení</t>
  </si>
  <si>
    <t>Centrum sociálních služeb Prostějov - Míchací kotel 200 l</t>
  </si>
  <si>
    <t>Jedná se o varné kotle s míchacím ramenem. Současné varné kotle jsou vysoce poruchové a jejich opravy jsou nerentabilní. Vzhledem k navyšování kapacity v průběhu roku 2016 bude zakoupení nového míchacího kotle nezbytné.</t>
  </si>
  <si>
    <t>Domov pro seniory Tovačov - Míchací kotel do kuchyně</t>
  </si>
  <si>
    <t>Pořízení míchacího kotle do kuchyně domova - výměna za silně opotřebované varné kotle</t>
  </si>
  <si>
    <t xml:space="preserve"> Domov Větrný mlýn Skalička - Sekací stroj na trávu se sběrným košem</t>
  </si>
  <si>
    <t>V rámci dokončené revitalizace parku a udržitelnosti projektu, financovaného z EU, potřeba sečení velkých travnatých ploch</t>
  </si>
  <si>
    <t>Domov Na zámečku Rokytnice - Průmyslová pračka</t>
  </si>
  <si>
    <t>Výměna stávající dožité pračky k zajištění plynulého provozu centrální prádelny.</t>
  </si>
  <si>
    <t>Odborný léčebný ústav Paseka - Stabilizace a ošetření porostů</t>
  </si>
  <si>
    <t>udržení stavu porostů OLÚ paseka</t>
  </si>
  <si>
    <t>Odborný léčebný ústav Paseka - Vchodové plastové dveře</t>
  </si>
  <si>
    <t>oprava 2 ks vchodových plastových dveří</t>
  </si>
  <si>
    <t>Odborný léčebný ústav Paseka - Výměna dveří vchod A Pavilon 1</t>
  </si>
  <si>
    <t>2 x dveře vstup A</t>
  </si>
  <si>
    <t>Odborný léčebný ústav Paseka - Střecha nad vchody Pavilon 1</t>
  </si>
  <si>
    <t>oprava střechy nad oběma předními vchody Pavilonu 1</t>
  </si>
  <si>
    <t>Odborný léčebný ústav Paseka - Budova dílen</t>
  </si>
  <si>
    <t>stavební opravy budovy dílen</t>
  </si>
  <si>
    <t>Odborný léčebný ústav Paseka - Veřejné osvětlení</t>
  </si>
  <si>
    <t xml:space="preserve">oprava veřejného osvětlení </t>
  </si>
  <si>
    <t>Zdravotnická záchranná služba OK - Malování výjezdových základen</t>
  </si>
  <si>
    <t>VZ Aksamitova Olomouc, VZ Konice, VZ Přerov, VZ Šumperk (LPS a garáže)</t>
  </si>
  <si>
    <t>Odborný léčebný ústav Paseka - Budova "C" I. etapa, 2. část - nástavba budovy "C" o 4. NP - plícní oddělení</t>
  </si>
  <si>
    <t>Zvýšení pobytového komfortu pacientů s plícnim onemocněním -  méně lůžkové pokoje se sociálním zázemím.</t>
  </si>
  <si>
    <t>Odborný léčebný ústav Paseka - Sanace zdiva sklepních prostor Pavilonu 1 v Morav. Berouně</t>
  </si>
  <si>
    <t>Zdivo v suterénu Pavilonu 1 se vlhké a plesnivé, je třeba komplexně provést sanaci, izolaci a účinné odvětrání</t>
  </si>
  <si>
    <t>Vybudování evakuačního výtahu přestavbou stávajícího lůžkového výtahu se zřízením venkovní stanice pro možnost nástupu pacientů ze sanitních vozidel.</t>
  </si>
  <si>
    <t>Odborný léčebný ústav Paseka - Rekonstrukce byt.domu Masarykova 626, Mor. Ber., p.č.228</t>
  </si>
  <si>
    <t>Touto rekonstrukcí dojde k výměně rozvodů vody, tepla a el.energie, sanace zdiva, odvlhčení, dešťová kanalizace</t>
  </si>
  <si>
    <t>Odborný léčebný ústav Paseka - Evakuační výtah pro budovu "B"</t>
  </si>
  <si>
    <t>Odborný léčebný ústav Paseka - Redcord systém - závěsné zařízení</t>
  </si>
  <si>
    <t>Odborný léčebný ústav Paseka - Systém čárových kódů</t>
  </si>
  <si>
    <t>Odborný léčebný ústav Paseka - Parkovací závora</t>
  </si>
  <si>
    <t>nákup závěsného zařízení pro polohování pacientů</t>
  </si>
  <si>
    <t>nákup zařízení pro vedení evidence v systému čárových kódů ve skladu MTZ</t>
  </si>
  <si>
    <t>obnova původní parkovištní závory</t>
  </si>
  <si>
    <t>Odborný léčebný ústav Paseka - Užitkový automobil</t>
  </si>
  <si>
    <t>Nákup nového.</t>
  </si>
  <si>
    <t>Odborný léčebný ústav Paseka - Elektronizace dokumentů</t>
  </si>
  <si>
    <t>SW vybavení pro elektronizaci dokladů a dokumentů.</t>
  </si>
  <si>
    <t>Odborný léčebný ústav Paseka - Náhradní zdroj na výrobu el.energie (generátor)</t>
  </si>
  <si>
    <t>Obnova stávajícího za výkonnější, tišší</t>
  </si>
  <si>
    <t>Náhrada zastaralého řešení na bázi Linux</t>
  </si>
  <si>
    <t>Zdravotnická záchranná služba OK - Defibrilátory s příslušenstvím - 5ks</t>
  </si>
  <si>
    <t>Pořízení defibrilátorů do nových sanitních vozidel</t>
  </si>
  <si>
    <t>Zdravotnická záchranná služba OK - Nosítka se zádržným systémem pro děti - 5 ks</t>
  </si>
  <si>
    <t>Pořízení nosítek do nových sanitních vozidel</t>
  </si>
  <si>
    <t>Zdravotnická záchranná služba OK - Automatický systém pro kompresi hrudníku - 5 ks z krizových prostředků SR + spoluúčast OK</t>
  </si>
  <si>
    <t>Zdravotnická záchranná služba OK - Vozidlo přepravy osob z kriz. prostř. SR + spoluúčast OK</t>
  </si>
  <si>
    <t>Zdravotnická záchranná služba OK - Poštovní server</t>
  </si>
  <si>
    <t xml:space="preserve">Zdravotnická záchranná služba OK - Nákup nových sanitek </t>
  </si>
  <si>
    <t>Pořízení vozidla přepravy osob pro potřeby krizové připravenosti
Investiční záměr financovaný MZČR (80%)</t>
  </si>
  <si>
    <t>Doplnění zdravotnických přístrojů sloužících pro masáž srdce z důvodu pokrytí RLP a RZP výjezdových skupin,
Investiční záměr financovaný MZČR (80%)</t>
  </si>
  <si>
    <t>Odbor veřejných zakázek a investic</t>
  </si>
  <si>
    <t xml:space="preserve">  vedoucí odboru</t>
  </si>
  <si>
    <t>Oblast kultury - nové investice - nestavební nad 200 tis.</t>
  </si>
  <si>
    <t>Oblast kultury - nové investice - nestavební nad 200 tis. celkem</t>
  </si>
  <si>
    <t>Oblast kultury - nové investice - nestavební 40 - 200 tis.</t>
  </si>
  <si>
    <t>Oblast kultury - nové investice - nestavební 40 - 200 tis. celkem</t>
  </si>
  <si>
    <t>Vlastivědné muzeum v Olomouci  - Služební dodávka tranzit pro zámek a park v ČPK</t>
  </si>
  <si>
    <t>Dodávku je nutné pořídit pro potřeby zámku v Čechách pod Kosířem a částečně i Arboreta BL</t>
  </si>
  <si>
    <t>Vlastivědné muzeum v Olomouci - Vybavení zámku v ČPK expozicemi</t>
  </si>
  <si>
    <t>Nově zřízené expozice na zámku - lidová kultura, umělci Hané, filmová expozice. Je nutné připravit zálkadní fundus včetně vitrín a osvětlení.</t>
  </si>
  <si>
    <t>Vlastivědné muzeum v Olomouci - Měřič vlhkosti pro zámek ČPK</t>
  </si>
  <si>
    <t>Nutno pořídit jako podmínku pro vystavení obrazů v zámecké expozici</t>
  </si>
  <si>
    <t>Oblast kultury  - nové  investice a opravy 40 - 500 tis.</t>
  </si>
  <si>
    <t>Oblast kultury - nové investice a opravy 40 - 500 tis. celkem</t>
  </si>
  <si>
    <t>Vlastivědné muzeum v Olomouci - Oprava římsy nad parkánem</t>
  </si>
  <si>
    <t>oprava havarijního stavu římsy na budově VMO</t>
  </si>
  <si>
    <t>Muzeum Komenského v Přerově, příspěvková organizace  - Oprava střechy budovy restaurace na hradě Helfštýn</t>
  </si>
  <si>
    <t>Vlastivědné muzeum v Olomouci - Rekonstr. dřevěné lávky ABL</t>
  </si>
  <si>
    <t>Jedná se o havarijní stav, je nutno vyměnit stávající dřevěné kůly napadené hnilobou (pod vodou), je nutná výměna za betonové pilíře + dubové kůly.</t>
  </si>
  <si>
    <t>Vlastivědné muzeum v Olomouci - Rekonstrukce krovů v budově VMO</t>
  </si>
  <si>
    <t>Jedná se o váměnu trámů na střeše hlavní budovy v Olomouci, které jsou napadeny dřevomorkou.</t>
  </si>
  <si>
    <t>Muzeum Komenského v Přerově - Stavební úpravy budovy Nábřeží Dr. Beneše 21, Přerov</t>
  </si>
  <si>
    <t xml:space="preserve">Stavební úpravy budovy získané převodem od SŠE v Lipníku n/B pro účely depozitářů, restaurátorských dílen a archeologického pracoviště Muzea Komenského v Přerově.    V rámci rekonstrukce budou provedeny související stavební úpravy (přístavba nákladního výtahu, úpravy podlah, zvýšení nosnosti stropů, úprava vstupu do budovy, instalace EZS a datové sítě, izolace podlah a stěn suterénu). Z důvodu úspory energie na vytápění je nutno vyměnit okna a vstupní dveře, zateplit budovu a vyměnit topný systém. V depozitářích budou instalovány nové mobilní a stacionární regály.                  </t>
  </si>
  <si>
    <t>Muzeum Komenského v Přerově - Sanace zdiva okružní hradby v severním úseku na hradě Helfštýně 3. etapa</t>
  </si>
  <si>
    <t>Okružní hradba hradu Helfštýn je značně poškozena klimatickými vlivy. Koruna hradby je rozrušená, v některých úsecích chybí kameny. Zdivo hradby je nutné v celé ploše přespárovat a doplnit chybějící kameny.</t>
  </si>
  <si>
    <t>Vlastivědné muzeum v Šumperku - Nová expozice v Lovecko-lesnickém muzeum v Úsově</t>
  </si>
  <si>
    <t xml:space="preserve">Reinstalace části stálé expozice Lovecko-lesnického muzea v Úsově. Jedná se o prostory v druhém patře zámku, kde jsou prezentovány exponáty evropské fauny. Instalace do masivních vitrín je již velmi zastaralá, neatraktivní a bez osvětlení. S modernizováním expozice (nový fundus, osvětlené scény, atd.) bude spojena i reinstalace a repreparace některých exponátů. </t>
  </si>
  <si>
    <t>Hotelová škola Vincenze Priessnitze, Jeseník, Dukelská 680 - Zateplení budovy Kord</t>
  </si>
  <si>
    <t>Zateplení obvodového pláště budovy, včetně výměny oken.</t>
  </si>
  <si>
    <t>Střední škola gastronomie a farmářství Jeseník - Tělocvična</t>
  </si>
  <si>
    <t>Kompletní rekonstrukce tělocvičny v Horních Heřmanicích (střecha, zateplení, povrch, rozbité a popraskané luxfery, stropy), která je v havarijním stavu a z bezpečnostního hlediska naprosto nevyhovující a riziková. Jedná se starou budovu typu KORD.</t>
  </si>
  <si>
    <t>Historická budova je prohlášena nemovitou kulturní památkou, z čehož vyplývá požadavek na výměnu oken stejného typu a členění - dělená okna kastlová (špaletová).   Havarijní stav oken - okenice jsou trouchnivé a vydrolené, nedrží v nich panty a neumožňují tak žádnou manipulaci a větrání. Zároveň je nutná repase vstupních dřevěných dveří, u nichž dochází následkem vlhkosti zdiva k postupné deformaci. Fasáda historické budovy je na mnoha místech vydrolená a popraskaná vlivem povětrnostních vlivů a provedení její opravy vyžaduje z hlediska stavebních prací stupeň složitosti č. 3.</t>
  </si>
  <si>
    <t>Obchodní akademie a Jazyková škola s právem státní jazykové zkoušky, Přerov, Bartošova 24 - Kanalizace</t>
  </si>
  <si>
    <t>Rekonstrukce kanalizační sítě pod hlavní budovou školy a vybudování nového odlehčovacího potrubí, jehož trasa povede přes celý dvůr do jiné sítě kanalizační stoky tak, aby nedocházelo k zaplavování prostor 1. PP splaškovou vodou a k následnému vzlínání vlhkostí do svislých konstrukcí. Předláždění zpevněných ploch dvora ven od budovy.</t>
  </si>
  <si>
    <t>Jedná se o celkové zateplení obvodového pláště včetně střechy, otvorové výplně jsou již vyměněny.</t>
  </si>
  <si>
    <t>Dětský domov a Školní jídelna, Olomouc, U Sportovní haly 1a - Mikrobus</t>
  </si>
  <si>
    <t>Střední odborná škola a Střední odborné učiliště strojírenské a stavební, Jeseník, Dukelská 1240 - Nákladní auto</t>
  </si>
  <si>
    <t xml:space="preserve">K dopravě stavebního, kovo a vodoinstalačního materiálu v rámci praktické výuky učebních oborů - zedník, instalatér, strojní mechanik včetně dopravy materiálu pro svářečskou školu. </t>
  </si>
  <si>
    <t>Základní škola Uničov, Šternberská 35 - Vybavení výdejny stravy</t>
  </si>
  <si>
    <t>Pořízení souboru majetku -  ohřívacího pultu, sporáku, mikrovlnné trouby a stolů (manipulační plochy) k výdeji stravy. Nákupem majetku dojde k odstranění havarijního stavu současného zařízení a splnění hygienických norem pracoviště.</t>
  </si>
  <si>
    <t>Střední zdravotnická škola a Vyšší odborná škola zdravotnická Emanuela Pöttinga a Jazyková škola s právem státní jazykové zkoušky Olomouc - Laserový scaner</t>
  </si>
  <si>
    <t>Pořízení přístroje pro výuku oboru zubní technik.</t>
  </si>
  <si>
    <t>Výměna za starý mikrobus z r. 2002. Spoluúčast z prodeje</t>
  </si>
  <si>
    <t>Jená se o nákup 5 ks sanitek</t>
  </si>
  <si>
    <t xml:space="preserve">Oprava střechy budovy školy, která je v havarijním stavu - do budovy zatéká.   </t>
  </si>
  <si>
    <t xml:space="preserve">Výměna zastaralých plynových kotlů za kondenzační. Zdroje tepla jsou technicky zastaralé, pracující s nízkou účinností, příprava vody je za stávajícího systému ekonomicky náročná, finančně nevýhodná. Dle revízní zprávy technický stav neodpovídá současným požadavkům na tech., hospodárný a spolehlivý provoz. </t>
  </si>
  <si>
    <t xml:space="preserve">SOŠ a SOU stroj. a stav. Jeseník - komplexní adaptace sprchových boxů včetně rozvodů vody, kanalizace, elektroinstalace a VZT sociálních zařízení v budově domova mládeže. Sociální zařízení, prioritně sprchové boxy jsou dožité a v havarijním stavu, přičemž došlo k vytopení prostor pod sprchovými boxy včetně pronajatých prostor. </t>
  </si>
  <si>
    <t>SOŠ a SOU stroj. a stav. Jeseník - nová vodovodní přípojka pro areál školy. Stávající vodovodní přípojka je dožitá a dochází k haváriím a únikům vody.</t>
  </si>
  <si>
    <t>Vyřešení havarijního stavu terasy.</t>
  </si>
  <si>
    <t>Sanace a odstranění vlhkosti a plísně sklepních prostor školy, ve kterých jsou umístěny šatny studentů a posilovna, odstranění starých a nové sanační omítky.</t>
  </si>
  <si>
    <t xml:space="preserve">Oprava podlah na chodbách přístavby školy provedením opravy betonových povrchů podlah a  výměny podlah PVC za keramickou dlažbu. Současný stav je nebezpečný pro žáky, několikrát musel být povrch opravován, dochází k opakovaným propadům stávajících podlah. </t>
  </si>
  <si>
    <t>Demolice nebezpečných a nevyhovujících objektů v areálu školy. Riziko zřícení!</t>
  </si>
  <si>
    <t>Končí platnost výjimky na provoz výtahu. Prodloužení výjimky již není možné. Bez funkčního nákladního výtahu není možný provoz stravovny.</t>
  </si>
  <si>
    <t>Gymnázium, Jeseník, Komenského 281 - Objekt tělocvičny vyššího gymnázia</t>
  </si>
  <si>
    <t>Je třeba dokončit celkovou rekonstrukci objektu dle původní dokumentace. Jedná se o rozestavěnou akci a vtéto časti jde o zázemí tělocvičny - vstup, kabinet, posilovnu, šatny, chodby atd. Je zpracována DPS. Nutné pro nový obor Gymnázium se sportovní přípravou.</t>
  </si>
  <si>
    <t>Výměna již nevyhovující, zastaralé a poruchové sítě elektrorozvodů školních budov a jejich interiéru-učeben-tříd-kabinetů (stáří přes 40 let), množí se závady i výpadky dané jednak stářím materiálu, tak i nedostatečnou kapacitou vzhledem k většímu počtu zařízení, než k tomu bývalo před 40 lety .</t>
  </si>
  <si>
    <t>Výměna původních netěsnících oken.</t>
  </si>
  <si>
    <t>Pedagogicko – psychologická poradna a Speciálně pedagogické centrum Olomouckého kraje, Olomouc, U Sportovní haly 1a  - Zateplení budovy</t>
  </si>
  <si>
    <t>Zateplení obvodového pláště budovy Husitská 12, Šumperk.</t>
  </si>
  <si>
    <t>Výměna kotlů za nové, energeticky méně náročné, včetně výměny řídícího systému a regulačních jednotek. Změna způsobu vytápění dílenských hal na základě provedené studie.</t>
  </si>
  <si>
    <t>Přístavba tělocvičny se sociálním zázemím včetně vybavení ve dvorním traktu objektu SPŠ Přerov, Havlíčkova 2.</t>
  </si>
  <si>
    <t>Obchodní akademie, Prostějov, Palackého 18 - Výměna osvětlení</t>
  </si>
  <si>
    <t>Výměna osvětlení v celé budově, zásuvek a vypínačů dle platných bezpečnostních norem a na základě doporučení hygienické kontroly.</t>
  </si>
  <si>
    <t>Oprava je nutná k zajištění hygienických předpisů pro ubytované žáky na DM a v dílnách OV. Současný stav je zastaralý a do objektů prosakují odpady ze sociálního zařízení.</t>
  </si>
  <si>
    <t>Oprava kamenné zdi DD Štíty, jedná se o 2 opěrné zdi z kamene, sousedící s veřejnou komunikací. Je třeba provést opravu protože jsou v havarijním stavu, hrozí zřícením a škoda by převýšila nájklady na opravu, zdi jsou ve svahu a namáhány tlakem terénu v kopci.</t>
  </si>
  <si>
    <t>Vyšší odborná škola a Střední průmyslová škola, Šumperk, Gen. Krátkého 1 - Modernizace plynové kotelny domova mládeže</t>
  </si>
  <si>
    <t>Modernizace plynové kotelny technickým opatřením spočívajícím ve změně ohřevu teplé vody. Dojde k výměně bojlerů a osazení nové kotlové sestavy s kondenzační technologií. Dále studie řeší rezivějící  teplovod do tělocvičny a jeho náhradu rovněž změnou tehnologie vytápění.</t>
  </si>
  <si>
    <t>Střední odborná škola a Střední odborné učiliště strojírenské a stavební, Jeseník, Dukelská 1240 - Výměna výtahů v budově školy</t>
  </si>
  <si>
    <t>Výměna výtahů v budově školy řeší špatný technický stav stávajících výtahů v budově školy.</t>
  </si>
  <si>
    <t>Základní škola Jeseník, Fučíkova 312 - Bezbarierové prostory Vlčice</t>
  </si>
  <si>
    <t>Rampa do školy + bezbarierové WC.</t>
  </si>
  <si>
    <t>Na základě statického posouzení (předloženého na KÚ OK) byla statikem doporučena pilotáž zídek oplocení areálu a následná rekonstrukce zděného oplocení, včetně rekonstrukce vstupního schodiště do areálu.</t>
  </si>
  <si>
    <t>Výměna plynového kotle.</t>
  </si>
  <si>
    <t>Obchodní akademie, Prostějov, Palackého 18 - Počítačová síť</t>
  </si>
  <si>
    <t>Nová síť včetně kabeláže, organizace nemá prostředky na provedení auditu ICT, s novým vybavením a rozšíření ICT do všech učeben dochází k nestabilitě sítě a zpomalení toku dat, servery nevhodně umístěny v kabinetě vyučujících.</t>
  </si>
  <si>
    <t>Realizace investice dojde ke zlepšení tepelné bilance budovy, snížení nákladů na vytápění, zlepšení hygienických parametrů budovy /v současné době je budova vytápěna lokálními plynovými přímotopy s odvodem spalin přes zeď/. Bude vybuodván centrální vytápěcí systém, osazen plynový kotel s radiátory ve všech místnostech školy.</t>
  </si>
  <si>
    <t>Výměna poškozených a hmyzem napadených krovů a s tím související výměna střešní krytiny.</t>
  </si>
  <si>
    <t>Obchodní akademie a Jazyková škola s právem státní jazykové zkoušky, Přerov, Bartošova 24 - Elektroinstalace a osvětlení</t>
  </si>
  <si>
    <t>Elektroinstalace v nevyhovujícím stavu, stáří cca 40 let, rozvody hliník, síť nelze zatížitmdle požadavků výuky. Osvětlení tělocvična 35 let, hliník, časté opravy, propálené patice nelze nahrazovat, nevyhovuje ČSN. Osvětlení učeben nově pouze před katedrou (2009), ostatní v nevyhovujícím stavu, propálené patice, nelze zajistit náhradu, nevyhovuje ČSN, časté opravy.</t>
  </si>
  <si>
    <t>Oprava uliční fasády z tř. Spojenců 11, zateplení obvodního zdiva dvorních fasád a uliční fasáda z Vančurovy ulice.</t>
  </si>
  <si>
    <t xml:space="preserve">Jedná se o opravu staré, opadávající a již místy nefunkční fasády na vstupní budově do dílen Wolkerova 24, Prostějov. Z vlastních provozních výdajů byly hrazeny drobné opravy této fasády. Odbornou firmou bude zpracován položkový rozpočet na její opravu. </t>
  </si>
  <si>
    <t>Stávající stará okna, včetně vstupních dveří do jídelny,  již na mnoha místech vypadávají z rámu, lak na rámech je popraskaný, zničený, dřevo zteřelé stářím. Některé nejdou vůbec otvírat, žaluzie jsou zcela zdevastované, nefunční, v učebnách je v letních měsícíh horko (žaluzie již nejdou mezi okna nainstalovat), dochází k úniku tepla vlivem nedovíratelnosti oken. Jedná se o prioritní opravu.</t>
  </si>
  <si>
    <t>Zateplení celé budovy s opr. Lodžií.</t>
  </si>
  <si>
    <t>Zateplení a nová fasáda na hlavní budově.</t>
  </si>
  <si>
    <t>Slovanské gymnázium, Olomouc, tř. Jiřího z Poděbrad 13 - Počítačová síť Pasteurova, I.etapa</t>
  </si>
  <si>
    <t>Rekonstrukce je nutná, havarijní stav, problémy s kompatibilitou se zbytkem školy.</t>
  </si>
  <si>
    <t xml:space="preserve">Nutná výměna osvětlení v učebnách a na chodbách, které jsou osazeny svítidly, které se již nevyrábějí. Omezuje se možnost oprav. </t>
  </si>
  <si>
    <t>SOŠ a SOU stroj. a stav. Jeseník - komplexní rekonstrukce systému rozvodů vody, kanalizace, sociálního zařízení včetně elektroinstalace a VZT v budově školy navazuje na již provedenou realizaci energeticky úsporných opatření .</t>
  </si>
  <si>
    <t>Nová fasáda budovy Fučíkova.</t>
  </si>
  <si>
    <t>Základní umělecká škola  Iši Krejčího Olomouc, Na Vozovce 32 - Výměna oken a zateplení pláště budov</t>
  </si>
  <si>
    <t>Výměna stávajících dřevěných oken za plastová,zateplení  pláště budov detašovaného pracoviště.</t>
  </si>
  <si>
    <t>Výměna staré poškozené střešní krytiny, oprava tepelné izolace.</t>
  </si>
  <si>
    <t>Slovanské gymnázium, Olomouc, tř. Jiřího z Poděbrad 13 - Elektroinstalace a modernizace počítačové sítě, objekt Pasteurova ulice</t>
  </si>
  <si>
    <t>Budova s původními rozvody elektro ze 70. let dvacátého století, počítačová síť zastaralá, částečně nefunkční.</t>
  </si>
  <si>
    <t>Střední průmyslová škola elektrotechnická, Mohelnice, Gen. Svobody 2 - Vybudování II etapy spojovací chodby mezi budovou I a budovou II a budovou III, Gen.Svobody 2, Mohelnice</t>
  </si>
  <si>
    <t>Škola se nachází ve třech objektech v blízkosti vedle sebe bez propojení spojovací chodbou. Žáci musí denně několikrát přecházet přes venkovní prostory, což vede k velké nemocnosti našich žáků, učitelů, problémům s hygienou a znečisťováním chodeb a odborných učeben, ve kterých se předpokládá čisté prostředí.</t>
  </si>
  <si>
    <t>Střední lesnická škola, Hranice, Jurikova 588 - Kotelna DM</t>
  </si>
  <si>
    <t>V rámci decentralizace vytápění objektu SPŠ v Teplické ulici je nutné vybudovat samostatnou kotelnu pro zajištění vytápění domova mládeže.</t>
  </si>
  <si>
    <t>Dětský domov a Školní jídelna, Olomouc, U Sportovní haly 1a - Výměna vodovodních stupaček a části  potrubí ve sklepě</t>
  </si>
  <si>
    <t>Výměna trubek, které jsou původní z roku 1987.</t>
  </si>
  <si>
    <t>Gymnázium, Olomouc - Hejčín, Tomkova 45 - Oprava oplocení na budově A</t>
  </si>
  <si>
    <t>Odstranění havarijního stavu- ohrožení žáků školy projíždějícími vlaky.</t>
  </si>
  <si>
    <t>Střední škola logistiky a chemie, Olomouc, U Hradiska 29 - Vodovodní potrubí ve sklepě školy</t>
  </si>
  <si>
    <t>Výměna stávajícího starého,  zkorodovaného potrubí, hrozí havárie,  potrubí je děravé, protéká voda.</t>
  </si>
  <si>
    <t xml:space="preserve">Základní škola Uničov, Šternberská 35 - Rekonstrukce výdejny stravy a jídelny. </t>
  </si>
  <si>
    <t>Stržení a odstranění staré podlahy /obklad + lino/. Vyrovnání nerovností podlahy, položení lina a obkladů. Výměna umyvadel, baterií, odstranění obložení, seškrabání, malba /vlhkost/ .</t>
  </si>
  <si>
    <t>Dětský domov a Školní jídelna, Plumlov, Balkán 333Elektroinstalace</t>
  </si>
  <si>
    <t>Oprava rozdovů elektroinstalace – přestárlé, jističe neodpovídají současným potřebám, vodiče jsou často poškozené, hliníkové. Akce naplánována na dva roky v celkové ceně 350.000,- Kč (tj. do let 2016-2017).</t>
  </si>
  <si>
    <t>Střední škola a Základní škola prof. Z. Matějčka Olomouc, Svatoplukova 11 - Výměna oken - Táboritů</t>
  </si>
  <si>
    <t>Výměna oken, jedná se o dokončení výměny na celém pracovišti.</t>
  </si>
  <si>
    <t>Gymnázium Jiřího Wolkera, Prostějov, Kollárova 3 - Výměna oken</t>
  </si>
  <si>
    <t>Výměna oken na budově "B".</t>
  </si>
  <si>
    <t>Vyšší odborná škola a Střední škola automobilní, Zábřeh, U Dráhy 6 - Kotelna Provoz 2</t>
  </si>
  <si>
    <t>Oprava kotelny odloučeného pracovište Olomoucká 21.</t>
  </si>
  <si>
    <t>Dětský domov a Školní jídelna, Přerov, Sušilova 25 - Oprava a nátěr střechy</t>
  </si>
  <si>
    <t>Výměna jednotlivých plechů střechy (jen těch prorzelých), obroušení a provedení tří vrstev nátěru.</t>
  </si>
  <si>
    <t>Střední škola, Základní škola, Mateřská škola a Dětský domov Zábřeh - Oprava elektroinstalací ZŠ</t>
  </si>
  <si>
    <t>Oprava elektrických instalací 230 V - rozvody, zásuvky, vypínače a světla tak, aby odpovídaly normě a nebyly závadné z pohledu revizí.</t>
  </si>
  <si>
    <t>Střední škola železniční, technická a služeb, Šumperk - Oprava střechy na odloučeném pracovišti na ul. Nemocniční Šumperk</t>
  </si>
  <si>
    <t>Na části střechy provedeno zateplení a výměna krytiny nad učebnou v roce 2015. Další část střechy (nad dílnami) plánujeme pouze opravit (vyměnit krytinu bez zateplení). Důvodem je časté zatékání. V roce 2015 byla odstraněna nejhorší závada.</t>
  </si>
  <si>
    <t>Střední škola řezbářská, Tovačov, Nádražní 146 - Výměna střešní krytiny Střední škola řezbářská, Tovačov</t>
  </si>
  <si>
    <t>Výměna střešní krytiny (IPA) na pultové střeše nad ruční dílnou, sociálním zařízením a kotelnou, za krytinu sation trapes + výměna krytiny přístřešku z azbestu za sklolaminátovou.</t>
  </si>
  <si>
    <t>Střední škola zemědělská, Přerov, Osmek 47 - Zateplení štítů budovy tělocvičny, Osmek 47, Přerov</t>
  </si>
  <si>
    <t>Zateplení štítů tak, aby nedocházelo při vyšších mrazech k prochlazování stěn, kondenzaci vodních par na stěnách a následnému vzniku plísní. Odstranění příčiny plesnivění štítových stěn v tělocvičně.</t>
  </si>
  <si>
    <t>Střední škola, Základní škola a Mateřská škola Šumperk, Hanácká 3 - Oprava fasády na budově Hanácká 3</t>
  </si>
  <si>
    <t>Oprava  vydroleného zdiva a  poškozené omítky na části budovy.</t>
  </si>
  <si>
    <t>Vyšší odborná škola a Střední škola automobilní, Zábřeh, U Dráhy 6 - Osvětlení OV</t>
  </si>
  <si>
    <t>Oprava osvětlení dílen odborného výcviku včetně elektroinstalace.</t>
  </si>
  <si>
    <t>Střední zdravotnická škola a Vyšší odborná škola zdravotnická Emanuela Pöttinga a Jazyková škola s právem státní jazykové zkoušky Olomouc - Připojení DM ke kanalizační síti</t>
  </si>
  <si>
    <t>Stávající systém odvodu odpadních vod z budovy DM je řešen za využití čerpadel; při jejich poruše dochází ke zpětnému vtékání odpadových vod do prostor suterénu DM.</t>
  </si>
  <si>
    <t>Základní škola Uničov, Šternberská 35 - Rekonstrukce vstupního prostoru školy, včetně výměny hlavních vchodových dveří.</t>
  </si>
  <si>
    <t>Rekonstrukce svislé nosné konstrukce, výměna dlažby zádveří, rekonstrukce elektřiny včetně osvětlení, výměna hlavních vchodových dveří, úprava venkovního prostoru.</t>
  </si>
  <si>
    <t>Střední škola sociální péče a služeb, Zábřeh, nám. 8. května 2 - Výměna oken a vstupních dveří za plastová, Dvorská 19f, Zábřeh</t>
  </si>
  <si>
    <t>Výměna původních 13 ks třídílných oken, 8 jednodílných oken za nová plastová včetně venkovních a vnitřních parapetů a 1 ks venkovních dveří za nové plastové. Okna a venkovní dveře jsou funkčně zastaralá v nevyhovujícím stavu.</t>
  </si>
  <si>
    <t>Střední škola zemědělská, Přerov, Osmek 47 - Výměna radiátorů v budově domova mládeže, Osmek 47, Přerov</t>
  </si>
  <si>
    <t>Výměna plechových zkorodovaných radiátorů za nové. Radiátory jsou zkorodovány a začínají téci.</t>
  </si>
  <si>
    <t>Střední škola, Základní škola, Mateřská škola a Dětský domov Zábřeh - Oprava elektroinstalací Dílny, tělocvična, DD</t>
  </si>
  <si>
    <t>Obchodní akademie, Olomouc, tř. Spojenců 11 - Výměna svítidel - tělocvična tř. Spojenců 16a</t>
  </si>
  <si>
    <t>Výměna původních svítidel nevyhovujích technickým a hygienickým normám.</t>
  </si>
  <si>
    <t>Název příspěvkové organizace</t>
  </si>
  <si>
    <t>výměna kotlů v několika kotelnách</t>
  </si>
  <si>
    <t>nový zdroj tepla, dvojice kondenzačních kotlů</t>
  </si>
  <si>
    <t>dva kondenzační kotle v objektu dílen</t>
  </si>
  <si>
    <t xml:space="preserve">Instalace IRC </t>
  </si>
  <si>
    <t>výměna kotlů</t>
  </si>
  <si>
    <t>2 kondenzační kotle</t>
  </si>
  <si>
    <t>Individuální regulace teploty</t>
  </si>
  <si>
    <t>kompletní rekonstrukce kotelny II. Kategorie</t>
  </si>
  <si>
    <t>výměna kotlů a zavedení individuální regulace teploty v místnostech</t>
  </si>
  <si>
    <t>individuální regulace teploty v místnostech</t>
  </si>
  <si>
    <t>výměna kotlů v kotelně 1, 2 a 3 a individuální řízení teplot v místnostech</t>
  </si>
  <si>
    <t>individuální regulace teploty (IRC) vzduchu</t>
  </si>
  <si>
    <t>Realizace energeticky úsporných opatření - kotelny</t>
  </si>
  <si>
    <t>Domov důchodců Hrubá Voda - Trafostanice</t>
  </si>
  <si>
    <t xml:space="preserve">Vybudování nové trafostanice </t>
  </si>
  <si>
    <t xml:space="preserve">Domov důchodců Hrubá Voda - Výtah </t>
  </si>
  <si>
    <t>Rekonstrukce výtahu v Hlavní budově</t>
  </si>
  <si>
    <t>Stávající sokl není odizolován, zemní vlhkost prolíná do zdiva a omítky. Oprava osekáním soklu, jeho odizolováním, instalací protivlhkostního systému. Sanace zdiva suterénu.</t>
  </si>
  <si>
    <t xml:space="preserve">Zateplení střešního a obvodového pláště energeticky náročné budovy. </t>
  </si>
  <si>
    <t>Základní škola Uničov, Šternberská 35 - Odstranění vlhkosti budovy Šternberská 15</t>
  </si>
  <si>
    <t>Budou realizovány práce spočívající v odstranění vlhkosti zdiva ve výukových prostorách. Technické řešení bude upřesněno po konzultaci s příslušnými odborníky a zpracování technické dokumentace včetně výkazu, výměr a slepého rozpočtu.Lze předpokládat, že v souvislosti s odraňěním vlhkosti bude provedena kompletní rekonstrukce podlah.</t>
  </si>
  <si>
    <t>Základní umělecká škola Litovel, Jungmannova 740 - Zateplení štítu</t>
  </si>
  <si>
    <t>Zateplení štítu objektu budovy, který je v havarijním stavu.</t>
  </si>
  <si>
    <t>Jedná se o komplexní rekonstrukci objektu pro správu areálu.</t>
  </si>
  <si>
    <t>Zámek Čechy pod Kosířem - Mánesův altán</t>
  </si>
  <si>
    <t>Zámek Čechy pod Kosířem - rekonstrukce a využití objektů, V. etapa</t>
  </si>
  <si>
    <t>Odbor podpory řízení příspěvkových organizací ORJ 19</t>
  </si>
  <si>
    <t xml:space="preserve"> Ing. Miroslava Březinová</t>
  </si>
  <si>
    <t>Správce:  Ing. Miroslava Březinová</t>
  </si>
  <si>
    <t>ol</t>
  </si>
  <si>
    <t>Jedná se o rekonstrukci Mánesova altánu v zámeckém parku.</t>
  </si>
  <si>
    <t>Jedná se o zpracování projektové dokumentace na zbývající část zámku (severní a východní křídlo) včetně fasády a střechy pro celý objektu zámku.</t>
  </si>
  <si>
    <t>Dětské centrum Ostrůvek - Zateplení budovy a střechy objektu D, Mošnerova 1</t>
  </si>
  <si>
    <t xml:space="preserve">Zateplení objektu včetně střechy,výměna klempířských prvků. </t>
  </si>
  <si>
    <t>ORJ 19</t>
  </si>
  <si>
    <t>ORJ 19 celkem</t>
  </si>
  <si>
    <t>Střední průmyslová škola strojírenská, Olomouc, tř. 17 listopadu - nákup HW</t>
  </si>
  <si>
    <t>Diskové pole a servery.</t>
  </si>
  <si>
    <t>Střední odborná škola Litovel, Komenského 677 - konvektomat</t>
  </si>
  <si>
    <t>Pořízení nového konvektomatu pro Školní jídelnu z důvodu havarijního stavu stávajícího konvektomatu.</t>
  </si>
  <si>
    <t>Střední škola zemědělská a zahradnická Olomouc, U Hradiska 4 - koně</t>
  </si>
  <si>
    <t>Nákup 3 ks koní.</t>
  </si>
  <si>
    <t>Gymnázium Jakuba Škody, Přerov, Komenského 29 - Výměna oken a oprava fasády historické budovy</t>
  </si>
  <si>
    <t>Střední škola logistiky a chemie, Olomouc, U Hradiska 29 - Zateplení budovy školy</t>
  </si>
  <si>
    <t>Domov seniorů Pohoda Chválkovice - Výměna vodorovných rozvodů topení, TUV a vody v pavilonu A a B</t>
  </si>
  <si>
    <t>Domov seniorů Pohoda Chválkovice - Výměna vodorovných rozvodů TUV v hlavní budově</t>
  </si>
  <si>
    <t xml:space="preserve">Výměna vodorovných rozvodů zdravotechnických instalací v pavilonech A a B. Jedná se o výměnu původního rozvodu topení, TUV a vody v technickém 1.PP panelových objektů.  </t>
  </si>
  <si>
    <t>Výměna hlavní větve rozvodů TUV v 1.PP hlavní budovy, kde často dochází k poruchám.</t>
  </si>
  <si>
    <t xml:space="preserve">Vybudování přístavby pro výtah objektu prádelny, kde ve 2.NP je umístěna mandlovna a žehlírna a veškerá manipulace s prádlem probíhá po schodech. </t>
  </si>
  <si>
    <t xml:space="preserve"> Domov "Na Zámku" Nezamyslice - Výtah do prádelny</t>
  </si>
  <si>
    <t>Střední průmyslová škola, Přerov, Havlíčkova 2 - Střecha</t>
  </si>
  <si>
    <t xml:space="preserve">Střední škola sociální péče a služeb, Zábřeh, nám. 8. května 2 - Výměna plynových kotlů </t>
  </si>
  <si>
    <t>Střední odborná škola a Střední odborné učiliště strojírenské a stavební, Jeseník, Dukelská 1240 - Sociální zařízení v budově domova mládeže</t>
  </si>
  <si>
    <t xml:space="preserve">Střední odborná škola a Střední odborné učiliště strojírenské a stavební, Jeseník, Dukelská 1240 - Vodovodní přípojka </t>
  </si>
  <si>
    <t>Gymnázium, Olomouc - Hejčín, Tomkova 45 - Terasa na budově B</t>
  </si>
  <si>
    <t xml:space="preserve">Gymnázium, Šternberk, Horní náměstí 5 - Sanace vlhkosti sklepních prostor </t>
  </si>
  <si>
    <t>Střední škola a Základní škola Lipník nad Bečvou, Osecká 301 - Podlahy na chodbách přístavby</t>
  </si>
  <si>
    <t xml:space="preserve">Střední průmyslová škola elektrotechnická, Mohelnice, Gen. Svobody 2 - Demolice objektů </t>
  </si>
  <si>
    <t>Vyšší odborná škola a Střední průmyslová škola, Šumperk, Gen. Krátkého 1 - Výměna nákladního výtahu ve školní stravovně na domově mládeže</t>
  </si>
  <si>
    <t>Gymnázium, Olomouc, Čajkovského 9 - Elektroinstalace</t>
  </si>
  <si>
    <t xml:space="preserve">Obchodní akademie, Olomouc, tř. Spojenců 11 - Výměna oken tělocvičny  </t>
  </si>
  <si>
    <t xml:space="preserve">Střední průmyslová škola Hranice - Kotelna Teplická ul. </t>
  </si>
  <si>
    <t xml:space="preserve">Švehlova střední škola polytechnická Prostějov - Sociální zařízení DM a dílen </t>
  </si>
  <si>
    <t>Střední škola, Základní škola, Mateřská škola a Dětský domov Zábřeh - Oprava kamenné zdi DD Štíty</t>
  </si>
  <si>
    <t xml:space="preserve">Dům dětí a mládeže Olomouc - Oplocení areálu </t>
  </si>
  <si>
    <t>Střední škola a Základní škola prof. Z. Matějčka Olomouc, Svatoplukova 11 - Kotel</t>
  </si>
  <si>
    <t xml:space="preserve">Střední průmyslová škola, Přerov, Havlíčkova 2 - Tělocvična </t>
  </si>
  <si>
    <t xml:space="preserve">Základní škola Uničov, Šternberská 35 - Vybudování centrálního vytápěcího systému </t>
  </si>
  <si>
    <t>Střední zdravotnická škola a Vyšší odborná škola zdravotnická Emanuela Pöttinga a Jazyková škola s právem státní jazykové zkoušky Olomouc - Sanace krovů školní budovy</t>
  </si>
  <si>
    <t>Obchodní akademie, Olomouc, tř. Spojenců 11- Zateplení uliční a dvorní fasády</t>
  </si>
  <si>
    <t>Střední odborná škola průmyslová a Střední odborné učiliště strojírenské, Prostějov, Lidická 4 - Oprava fasády na dílnách Wolkerova 24</t>
  </si>
  <si>
    <t xml:space="preserve">Střední odborná škola, Šumperk, Zemědělská 3 - Výměna oken na budově - přístavba s jídelnou </t>
  </si>
  <si>
    <t>Dětský domov a Školní jídelna, Olomouc, U Sportovní haly 1a - Zateplení budovy a lodžie</t>
  </si>
  <si>
    <t xml:space="preserve">Dětský domov a Školní jídelna, Jeseník, Priessnitzova 405 - Zateplení a fasáda budovy </t>
  </si>
  <si>
    <t>Vyšší odborná škola a Střední průmyslová škola, Šumperk, Gen. Krátkého 1 - Výměna osvětlení hlavní budovy školy</t>
  </si>
  <si>
    <t>Střední odborná škola a Střední odborné učiliště strojírenské a stavební, Jeseník, Dukelská 1240 - Rekonstrukce rozvodů, sociálního zařízení a elektroinstalace</t>
  </si>
  <si>
    <t>Základní škola Jeseník, Fučíkova 312 - Fasáda</t>
  </si>
  <si>
    <t>Střední škola sociální péče a služeb, Zábřeh, nám. 8. května 2 - Výměna střešní krytniny</t>
  </si>
  <si>
    <t>Střední škola, Základní škola a Mateřská škola Prostějov, Komenského 11 - Půdní vestavba</t>
  </si>
  <si>
    <t>Středisko sociální prevence Olomouc - Elektroinstalace v budově Na Vozovce 26</t>
  </si>
  <si>
    <t>Domov důchodců Jesenec -Vybudování výtahu na III. budově</t>
  </si>
  <si>
    <t>Centrum sociálních služeb Prostějov - Střecha a okapy</t>
  </si>
  <si>
    <t>Postupná výměna nefunkčních plastových oken, včetně sítí a žaluzií, která mají nefunkční ovládání a nelze je otvírat.</t>
  </si>
  <si>
    <t>Vincentinum - poskytovatel sociálncíh služeb Šternberk - Výměna oken</t>
  </si>
  <si>
    <t>Klíč - centrum sociálních služeb - Sanace vlhkosti zdiva suterénu budovy chráněného bydlení Domov</t>
  </si>
  <si>
    <t>Klíč - centrum sociálních služeb - Zateplení budovy chráněného bydlení Domov</t>
  </si>
  <si>
    <t>Výměna střešní krytiny, latí a oplechování. 200 tis. bude financováno z výnosů z doplňkové činnosti</t>
  </si>
  <si>
    <t>Videokonferenční jednotka  300 000,- centrální multipoint byl po dohodě s AKČR přestěhován z Ostravy do Jihlavy a je nyní ve správě AKČR. Náklady jsou na upgrade stávajícího zařízení, aby bylo kompatibilní s ostatními kraji, které provedou upgrade. Pokud neprovedeme bude videokonference fungovat s jistými omezeními při řízení konferenčních hovorů, správě zařízení apod.  
Patrové přepínače (switch)  2 350 000,- končící životnost a stávající patrové přepínače (aktivní prvky) neumožňují zajištění požadavků, které definuje znění zákona o kybernetické bezpečnosti (například sledování toků na segmentech sítě)
Plotter -     130 000,- náhrada zařízení pořízeného v roce 2003, využíván k tisku map a výkresů pro všechny odbory KÚ
Skener -     450 000,- náhrada zařízení pořízeného v roce 2003, využíván ke skenování map a výkresů pro všechny odbory KÚ</t>
  </si>
  <si>
    <t>Zámek Čechy pod Kosířem - Stavební úpravy objektu správy areálu</t>
  </si>
  <si>
    <t>Sesk. pol.</t>
  </si>
  <si>
    <t>Sesk. Pol.</t>
  </si>
  <si>
    <t>ORJ- 18</t>
  </si>
  <si>
    <t>ORJ - 03</t>
  </si>
  <si>
    <t>Ing. Karel Chovanec</t>
  </si>
  <si>
    <t>5c) Návrh nových investičních akcí 2016</t>
  </si>
  <si>
    <t>51</t>
  </si>
  <si>
    <t>61</t>
  </si>
  <si>
    <t>53</t>
  </si>
  <si>
    <t>63</t>
  </si>
  <si>
    <t xml:space="preserve">Odbor tajemníka hejtmana - cestovní ruch - nové investice </t>
  </si>
  <si>
    <t>Odbor tajemníka hejtmana  - nové investice celkem</t>
  </si>
  <si>
    <t>ORJ- 17</t>
  </si>
  <si>
    <t>Odbor veřejných zakázek a investic - Seznam objektů OK pro realizaci energeticky úsporných opatření</t>
  </si>
  <si>
    <t>Odbor veřejných zakázek a investic  - Seznam objektů OK pro realizaci energeticky úsporných opatření celkem</t>
  </si>
  <si>
    <t xml:space="preserve">Odbor podpory řízení příspěvkových organizací </t>
  </si>
  <si>
    <t xml:space="preserve">    vedoucí odboru</t>
  </si>
  <si>
    <t>Správce: Ing. Ladislav Růžička</t>
  </si>
  <si>
    <t xml:space="preserve">                 vedoucí odboru</t>
  </si>
  <si>
    <t xml:space="preserve">Odbor veřejných zakázek a investic </t>
  </si>
  <si>
    <t>Ing. Miroslava Březinová</t>
  </si>
  <si>
    <t>Odbor veřejných zakázek a investic ORJ 17</t>
  </si>
  <si>
    <t>Správce: Ing. Miroslava Březinová</t>
  </si>
  <si>
    <t>Správa silnic Olomouckého kraje - kotelna Vikýřovice</t>
  </si>
  <si>
    <t>Správa silnic Olomouckého kraje - kotelna Hranice</t>
  </si>
  <si>
    <t>Správa silnic Olomouckého kraje - kotelna Šternberk</t>
  </si>
  <si>
    <t xml:space="preserve">Vlastivědné muzeum v Olomouci - kotelna </t>
  </si>
  <si>
    <t xml:space="preserve">Domov důchodců Červenka - kotelna </t>
  </si>
  <si>
    <t>Nové Zámky - poskytovatel sociálních služeb - kotelna</t>
  </si>
  <si>
    <t>Sigmundova střední škola strojírenská, Lutín - kotelna</t>
  </si>
  <si>
    <t xml:space="preserve">Střední odborná škola a Střední odborné učiliště strojírenské a stavební, Jeseník, Dukelská 1240 - kotelna </t>
  </si>
  <si>
    <t xml:space="preserve">Švehlova střední škola polytechnická Prostějov - kotelna Svatoplukova </t>
  </si>
  <si>
    <t>Švehlova střední škola polytechnická Prostějov - kotelna nám. Spojenců</t>
  </si>
  <si>
    <t>Švehlova střední škola polytechnická Prostějov - kotelna Vojáčkovo nám.</t>
  </si>
  <si>
    <t xml:space="preserve">Gymnázium, Uničov, Gymnazijní 257 -  kotelna </t>
  </si>
  <si>
    <t>Střední odborná škola lesnická a strojírenská Šternberk -  kotelna</t>
  </si>
  <si>
    <t xml:space="preserve">Gymnázium, Šternberk, Horní náměstí 5 -  kotelna </t>
  </si>
  <si>
    <t xml:space="preserve">Střední škola gastronomie a farmářství Jeseník -  kotelna </t>
  </si>
  <si>
    <t xml:space="preserve">Vědecká knihovna v Olomouci -  kotelna </t>
  </si>
  <si>
    <t>5171</t>
  </si>
  <si>
    <t>6121</t>
  </si>
  <si>
    <t>5169</t>
  </si>
  <si>
    <t>4322</t>
  </si>
  <si>
    <t>3121</t>
  </si>
  <si>
    <t>3122</t>
  </si>
  <si>
    <t>3114</t>
  </si>
  <si>
    <t>3124</t>
  </si>
  <si>
    <t>3150</t>
  </si>
  <si>
    <t>3131</t>
  </si>
  <si>
    <t>5331</t>
  </si>
  <si>
    <t>6351</t>
  </si>
  <si>
    <t>60004001600</t>
  </si>
  <si>
    <t>60005001700</t>
  </si>
  <si>
    <t>60005001704</t>
  </si>
  <si>
    <t>3523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</si>
</sst>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
  </numFmts>
  <fonts count="64" x14ac:knownFonts="1">
    <font>
      <sz val="10"/>
      <name val="Arial"/>
      <charset val="238"/>
    </font>
    <font>
      <sz val="10"/>
      <color theme="1"/>
      <name val="Arial"/>
      <family val="2"/>
      <charset val="238"/>
    </font>
    <font>
      <sz val="10"/>
      <name val="Arial"/>
      <family val="2"/>
      <charset val="238"/>
    </font>
    <font>
      <sz val="8"/>
      <name val="Arial"/>
      <family val="2"/>
      <charset val="238"/>
    </font>
    <font>
      <b/>
      <sz val="10"/>
      <name val="Arial"/>
      <family val="2"/>
      <charset val="238"/>
    </font>
    <font>
      <sz val="12"/>
      <name val="Arial"/>
      <family val="2"/>
      <charset val="238"/>
    </font>
    <font>
      <sz val="10"/>
      <name val="Arial"/>
      <family val="2"/>
      <charset val="238"/>
    </font>
    <font>
      <b/>
      <sz val="10"/>
      <name val="Arial"/>
      <family val="2"/>
      <charset val="238"/>
    </font>
    <font>
      <b/>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2"/>
      <name val="Arial"/>
      <family val="2"/>
      <charset val="238"/>
    </font>
    <font>
      <b/>
      <sz val="14"/>
      <name val="Arial"/>
      <family val="2"/>
      <charset val="238"/>
    </font>
    <font>
      <sz val="14"/>
      <name val="Arial"/>
      <family val="2"/>
      <charset val="238"/>
    </font>
    <font>
      <sz val="12"/>
      <name val="Arial"/>
      <family val="2"/>
      <charset val="238"/>
    </font>
    <font>
      <sz val="10"/>
      <name val="Arial CE"/>
      <family val="2"/>
      <charset val="238"/>
    </font>
    <font>
      <sz val="11"/>
      <name val="Arial"/>
      <family val="2"/>
      <charset val="238"/>
    </font>
    <font>
      <b/>
      <sz val="16"/>
      <name val="Arial"/>
      <family val="2"/>
      <charset val="238"/>
    </font>
    <font>
      <b/>
      <sz val="20"/>
      <name val="Arial"/>
      <family val="2"/>
      <charset val="238"/>
    </font>
    <font>
      <sz val="8"/>
      <name val="Arial"/>
      <family val="2"/>
      <charset val="238"/>
    </font>
    <font>
      <sz val="11"/>
      <name val="Arial"/>
      <family val="2"/>
      <charset val="238"/>
    </font>
    <font>
      <sz val="8"/>
      <name val="Arial CE"/>
      <family val="2"/>
      <charset val="238"/>
    </font>
    <font>
      <sz val="9"/>
      <name val="Arial CE"/>
      <family val="2"/>
      <charset val="238"/>
    </font>
    <font>
      <i/>
      <sz val="8"/>
      <name val="Arial CE"/>
      <family val="2"/>
      <charset val="238"/>
    </font>
    <font>
      <sz val="10"/>
      <name val="Arial CE"/>
      <family val="2"/>
      <charset val="238"/>
    </font>
    <font>
      <b/>
      <u/>
      <sz val="10"/>
      <name val="Arial CE"/>
      <family val="2"/>
      <charset val="238"/>
    </font>
    <font>
      <sz val="12"/>
      <name val="Arial CE"/>
      <family val="2"/>
      <charset val="238"/>
    </font>
    <font>
      <b/>
      <sz val="12"/>
      <name val="Arial CE"/>
      <family val="2"/>
      <charset val="238"/>
    </font>
    <font>
      <sz val="12"/>
      <name val="Arial CE"/>
      <family val="2"/>
      <charset val="238"/>
    </font>
    <font>
      <b/>
      <sz val="14"/>
      <name val="Arial CE"/>
      <family val="2"/>
      <charset val="238"/>
    </font>
    <font>
      <b/>
      <sz val="18"/>
      <name val="Arial"/>
      <family val="2"/>
      <charset val="238"/>
    </font>
    <font>
      <b/>
      <sz val="11"/>
      <name val="Arial"/>
      <family val="2"/>
      <charset val="238"/>
    </font>
    <font>
      <sz val="10"/>
      <color indexed="48"/>
      <name val="Arial"/>
      <family val="2"/>
      <charset val="238"/>
    </font>
    <font>
      <sz val="14"/>
      <name val="Arial"/>
      <family val="2"/>
      <charset val="238"/>
    </font>
    <font>
      <b/>
      <sz val="12"/>
      <name val="Arial"/>
      <family val="2"/>
      <charset val="238"/>
    </font>
    <font>
      <b/>
      <sz val="10"/>
      <color indexed="8"/>
      <name val="Arial"/>
      <family val="2"/>
      <charset val="238"/>
    </font>
    <font>
      <b/>
      <sz val="10"/>
      <color theme="1"/>
      <name val="Arial"/>
      <family val="2"/>
      <charset val="238"/>
    </font>
    <font>
      <sz val="10"/>
      <color indexed="8"/>
      <name val="Arial"/>
      <family val="2"/>
      <charset val="238"/>
    </font>
    <font>
      <sz val="10"/>
      <name val="Calibri"/>
      <family val="2"/>
      <charset val="238"/>
    </font>
    <font>
      <sz val="14"/>
      <name val="Arial CE"/>
      <family val="2"/>
      <charset val="238"/>
    </font>
    <font>
      <sz val="12"/>
      <color theme="1"/>
      <name val="Arial"/>
      <family val="2"/>
      <charset val="238"/>
    </font>
    <font>
      <sz val="12"/>
      <color rgb="FF000000"/>
      <name val="Arial"/>
      <family val="2"/>
      <charset val="238"/>
    </font>
    <font>
      <b/>
      <sz val="12"/>
      <color rgb="FFFF0000"/>
      <name val="Arial"/>
      <family val="2"/>
      <charset val="238"/>
    </font>
    <font>
      <b/>
      <sz val="12"/>
      <color theme="1"/>
      <name val="Arial"/>
      <family val="2"/>
      <charset val="238"/>
    </font>
    <font>
      <i/>
      <sz val="12"/>
      <color theme="1"/>
      <name val="Arial"/>
      <family val="2"/>
      <charset val="238"/>
    </font>
    <font>
      <u/>
      <sz val="12"/>
      <color theme="1"/>
      <name val="Arial"/>
      <family val="2"/>
      <charset val="238"/>
    </font>
    <font>
      <b/>
      <u/>
      <sz val="12"/>
      <color theme="1"/>
      <name val="Arial"/>
      <family val="2"/>
      <charset val="238"/>
    </font>
    <font>
      <i/>
      <sz val="10"/>
      <color theme="1"/>
      <name val="Arial"/>
      <family val="2"/>
      <charset val="238"/>
    </font>
    <font>
      <b/>
      <sz val="11"/>
      <color theme="1"/>
      <name val="Arial"/>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B7FFFF"/>
        <bgColor indexed="64"/>
      </patternFill>
    </fill>
  </fills>
  <borders count="94">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top style="hair">
        <color auto="1"/>
      </top>
      <bottom/>
      <diagonal/>
    </border>
    <border>
      <left style="medium">
        <color indexed="64"/>
      </left>
      <right style="medium">
        <color indexed="64"/>
      </right>
      <top style="hair">
        <color auto="1"/>
      </top>
      <bottom style="medium">
        <color indexed="64"/>
      </bottom>
      <diagonal/>
    </border>
    <border>
      <left/>
      <right style="thin">
        <color indexed="64"/>
      </right>
      <top/>
      <bottom/>
      <diagonal/>
    </border>
  </borders>
  <cellStyleXfs count="6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1" applyNumberFormat="0" applyFill="0" applyAlignment="0" applyProtection="0"/>
    <xf numFmtId="0" fontId="12" fillId="3" borderId="0" applyNumberFormat="0" applyBorder="0" applyAlignment="0" applyProtection="0"/>
    <xf numFmtId="0" fontId="13" fillId="16" borderId="2"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17" borderId="0" applyNumberFormat="0" applyBorder="0" applyAlignment="0" applyProtection="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6" fillId="0" borderId="0"/>
    <xf numFmtId="0" fontId="2" fillId="0" borderId="0"/>
    <xf numFmtId="0" fontId="6" fillId="0" borderId="0"/>
    <xf numFmtId="0" fontId="2" fillId="18" borderId="6" applyNumberFormat="0" applyFont="0" applyAlignment="0" applyProtection="0"/>
    <xf numFmtId="0" fontId="19" fillId="0" borderId="7" applyNumberFormat="0" applyFill="0" applyAlignment="0" applyProtection="0"/>
    <xf numFmtId="0" fontId="20" fillId="4" borderId="0" applyNumberFormat="0" applyBorder="0" applyAlignment="0" applyProtection="0"/>
    <xf numFmtId="0" fontId="21" fillId="0" borderId="0" applyNumberFormat="0" applyFill="0" applyBorder="0" applyAlignment="0" applyProtection="0"/>
    <xf numFmtId="0" fontId="22" fillId="7" borderId="8" applyNumberFormat="0" applyAlignment="0" applyProtection="0"/>
    <xf numFmtId="0" fontId="23" fillId="19" borderId="8" applyNumberFormat="0" applyAlignment="0" applyProtection="0"/>
    <xf numFmtId="0" fontId="24" fillId="19" borderId="9" applyNumberFormat="0" applyAlignment="0" applyProtection="0"/>
    <xf numFmtId="0" fontId="25"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3" borderId="0" applyNumberFormat="0" applyBorder="0" applyAlignment="0" applyProtection="0"/>
    <xf numFmtId="0" fontId="6"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85">
    <xf numFmtId="0" fontId="0" fillId="0" borderId="0" xfId="0"/>
    <xf numFmtId="0" fontId="2" fillId="0" borderId="0" xfId="0" applyFont="1" applyFill="1"/>
    <xf numFmtId="0" fontId="2" fillId="0" borderId="0" xfId="0" applyFont="1" applyFill="1" applyBorder="1"/>
    <xf numFmtId="0" fontId="2" fillId="0" borderId="10" xfId="0" applyFont="1" applyFill="1" applyBorder="1" applyAlignment="1">
      <alignment horizontal="center" vertical="center"/>
    </xf>
    <xf numFmtId="0" fontId="6" fillId="0" borderId="0" xfId="0" applyFont="1" applyFill="1"/>
    <xf numFmtId="0" fontId="2" fillId="0" borderId="11" xfId="0" applyFont="1" applyFill="1" applyBorder="1" applyAlignment="1">
      <alignment horizontal="center" vertical="center"/>
    </xf>
    <xf numFmtId="3" fontId="2" fillId="0" borderId="0" xfId="0" applyNumberFormat="1" applyFont="1" applyFill="1" applyBorder="1" applyAlignment="1">
      <alignment horizontal="right" indent="1"/>
    </xf>
    <xf numFmtId="3" fontId="2" fillId="0" borderId="0" xfId="0" applyNumberFormat="1" applyFont="1" applyFill="1" applyAlignment="1">
      <alignment horizontal="right" indent="1"/>
    </xf>
    <xf numFmtId="2" fontId="2" fillId="0" borderId="0" xfId="0" applyNumberFormat="1" applyFont="1" applyFill="1" applyBorder="1" applyAlignment="1">
      <alignment horizontal="center"/>
    </xf>
    <xf numFmtId="2" fontId="2" fillId="0" borderId="0" xfId="0" applyNumberFormat="1" applyFont="1" applyFill="1" applyAlignment="1">
      <alignment horizontal="center"/>
    </xf>
    <xf numFmtId="0" fontId="0" fillId="0" borderId="0" xfId="0" applyFill="1" applyBorder="1" applyAlignment="1">
      <alignment vertical="center"/>
    </xf>
    <xf numFmtId="0" fontId="27" fillId="0" borderId="0" xfId="0" applyFont="1" applyFill="1" applyBorder="1" applyAlignment="1">
      <alignment vertical="center"/>
    </xf>
    <xf numFmtId="0" fontId="6" fillId="0" borderId="0" xfId="32" applyFont="1" applyFill="1" applyBorder="1" applyAlignment="1">
      <alignment horizontal="center"/>
    </xf>
    <xf numFmtId="0" fontId="27" fillId="0" borderId="12" xfId="38" applyFont="1" applyFill="1" applyBorder="1" applyAlignment="1">
      <alignment horizontal="left" vertical="center"/>
    </xf>
    <xf numFmtId="49" fontId="33" fillId="0" borderId="12" xfId="38" applyNumberFormat="1" applyFont="1" applyFill="1" applyBorder="1" applyAlignment="1">
      <alignment horizontal="right" vertical="center"/>
    </xf>
    <xf numFmtId="3" fontId="33" fillId="0" borderId="12" xfId="38" applyNumberFormat="1" applyFont="1" applyFill="1" applyBorder="1" applyAlignment="1">
      <alignment horizontal="right" vertical="center"/>
    </xf>
    <xf numFmtId="0" fontId="33" fillId="0" borderId="12" xfId="38" applyFont="1" applyFill="1" applyBorder="1" applyAlignment="1">
      <alignment horizontal="left"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0" fillId="0" borderId="20" xfId="0" applyFill="1" applyBorder="1" applyAlignment="1">
      <alignment horizontal="left" vertical="center" indent="1"/>
    </xf>
    <xf numFmtId="0" fontId="6" fillId="0" borderId="21" xfId="0" applyFont="1" applyFill="1" applyBorder="1" applyAlignment="1">
      <alignment horizontal="center" vertical="center"/>
    </xf>
    <xf numFmtId="3" fontId="29" fillId="0" borderId="21" xfId="0" applyNumberFormat="1" applyFont="1" applyFill="1" applyBorder="1" applyAlignment="1">
      <alignment horizontal="right" vertical="center" indent="1"/>
    </xf>
    <xf numFmtId="3" fontId="26" fillId="0" borderId="0" xfId="37" applyNumberFormat="1" applyFont="1" applyFill="1" applyBorder="1" applyAlignment="1">
      <alignment vertical="center" wrapText="1"/>
    </xf>
    <xf numFmtId="0" fontId="2" fillId="0" borderId="0" xfId="36" applyFill="1"/>
    <xf numFmtId="0" fontId="27" fillId="0" borderId="22" xfId="35" applyFont="1" applyFill="1" applyBorder="1" applyAlignment="1">
      <alignment horizontal="center" vertical="center"/>
    </xf>
    <xf numFmtId="0" fontId="27" fillId="0" borderId="17" xfId="30" applyFont="1" applyFill="1" applyBorder="1" applyAlignment="1">
      <alignment horizontal="left" vertical="center"/>
    </xf>
    <xf numFmtId="0" fontId="27" fillId="0" borderId="12" xfId="30" applyFont="1" applyFill="1" applyBorder="1" applyAlignment="1">
      <alignment horizontal="left" vertical="center" wrapText="1"/>
    </xf>
    <xf numFmtId="0" fontId="32" fillId="0" borderId="24" xfId="35" applyFont="1" applyFill="1" applyBorder="1" applyAlignment="1">
      <alignment horizontal="left" vertical="center" indent="1"/>
    </xf>
    <xf numFmtId="0" fontId="32" fillId="0" borderId="25" xfId="35" applyFont="1" applyFill="1" applyBorder="1" applyAlignment="1">
      <alignment horizontal="left" vertical="center" indent="1"/>
    </xf>
    <xf numFmtId="0" fontId="27" fillId="0" borderId="26" xfId="35" applyFont="1" applyFill="1" applyBorder="1" applyAlignment="1">
      <alignment horizontal="center" vertical="center"/>
    </xf>
    <xf numFmtId="0" fontId="30" fillId="0" borderId="11" xfId="0" applyFont="1" applyFill="1" applyBorder="1" applyAlignment="1">
      <alignment horizontal="center" vertical="center" wrapText="1"/>
    </xf>
    <xf numFmtId="0" fontId="31" fillId="0" borderId="0" xfId="31" applyFont="1" applyFill="1" applyBorder="1" applyAlignment="1">
      <alignment horizontal="center"/>
    </xf>
    <xf numFmtId="0" fontId="28" fillId="0" borderId="15" xfId="35" applyFont="1" applyFill="1" applyBorder="1" applyAlignment="1">
      <alignment horizontal="left" vertical="center" indent="1"/>
    </xf>
    <xf numFmtId="0" fontId="28" fillId="0" borderId="28" xfId="35" applyFont="1" applyFill="1" applyBorder="1" applyAlignment="1">
      <alignment horizontal="left" vertical="center" indent="1"/>
    </xf>
    <xf numFmtId="0" fontId="28" fillId="0" borderId="29" xfId="35" applyFont="1" applyFill="1" applyBorder="1" applyAlignment="1">
      <alignment horizontal="left" vertical="center" indent="1"/>
    </xf>
    <xf numFmtId="0" fontId="28" fillId="0" borderId="10" xfId="35" applyFont="1" applyFill="1" applyBorder="1" applyAlignment="1">
      <alignment horizontal="left" vertical="center" indent="1"/>
    </xf>
    <xf numFmtId="0" fontId="28" fillId="0" borderId="30" xfId="35" applyFont="1" applyFill="1" applyBorder="1" applyAlignment="1">
      <alignment horizontal="left" vertical="center" indent="1"/>
    </xf>
    <xf numFmtId="3" fontId="28" fillId="0" borderId="32" xfId="36" applyNumberFormat="1" applyFont="1" applyFill="1" applyBorder="1" applyAlignment="1">
      <alignment horizontal="right" vertical="center" indent="1"/>
    </xf>
    <xf numFmtId="3" fontId="28" fillId="0" borderId="33" xfId="36" applyNumberFormat="1" applyFont="1" applyFill="1" applyBorder="1" applyAlignment="1">
      <alignment horizontal="right" vertical="center" indent="1"/>
    </xf>
    <xf numFmtId="3" fontId="28" fillId="0" borderId="34" xfId="36" applyNumberFormat="1" applyFont="1" applyFill="1" applyBorder="1" applyAlignment="1">
      <alignment horizontal="right" vertical="center" indent="1"/>
    </xf>
    <xf numFmtId="3" fontId="28" fillId="0" borderId="35" xfId="36" applyNumberFormat="1" applyFont="1" applyFill="1" applyBorder="1" applyAlignment="1">
      <alignment horizontal="right" vertical="center" indent="1"/>
    </xf>
    <xf numFmtId="0" fontId="27" fillId="0" borderId="31" xfId="35" applyFont="1" applyFill="1" applyBorder="1" applyAlignment="1">
      <alignment horizontal="center" vertical="center" wrapText="1"/>
    </xf>
    <xf numFmtId="0" fontId="28" fillId="0" borderId="36" xfId="35" applyFont="1" applyFill="1" applyBorder="1" applyAlignment="1">
      <alignment horizontal="left" vertical="center" wrapText="1" indent="1"/>
    </xf>
    <xf numFmtId="0" fontId="6" fillId="0" borderId="0" xfId="37" applyFont="1" applyFill="1" applyBorder="1" applyAlignment="1">
      <alignment horizontal="left" vertical="center" wrapText="1"/>
    </xf>
    <xf numFmtId="0" fontId="30" fillId="0" borderId="37" xfId="0" applyFont="1" applyFill="1" applyBorder="1" applyAlignment="1">
      <alignment horizontal="center" vertical="center" wrapText="1"/>
    </xf>
    <xf numFmtId="0" fontId="30" fillId="0" borderId="10" xfId="0" applyFont="1" applyFill="1" applyBorder="1" applyAlignment="1">
      <alignment horizontal="center" vertical="center" wrapText="1"/>
    </xf>
    <xf numFmtId="3" fontId="28" fillId="0" borderId="40" xfId="36" applyNumberFormat="1" applyFont="1" applyFill="1" applyBorder="1" applyAlignment="1">
      <alignment horizontal="right" vertical="center" indent="1"/>
    </xf>
    <xf numFmtId="3" fontId="2" fillId="0" borderId="0" xfId="36" applyNumberFormat="1" applyFill="1"/>
    <xf numFmtId="0" fontId="0" fillId="0" borderId="0" xfId="0" applyFill="1"/>
    <xf numFmtId="0" fontId="27" fillId="0" borderId="24" xfId="0" applyFont="1" applyFill="1" applyBorder="1" applyAlignment="1">
      <alignment vertical="center"/>
    </xf>
    <xf numFmtId="3" fontId="27" fillId="0" borderId="12" xfId="30" applyNumberFormat="1" applyFont="1" applyFill="1" applyBorder="1" applyAlignment="1">
      <alignment horizontal="right" vertical="center"/>
    </xf>
    <xf numFmtId="3" fontId="27" fillId="0" borderId="17" xfId="30" applyNumberFormat="1" applyFont="1" applyFill="1" applyBorder="1" applyAlignment="1">
      <alignment horizontal="right" vertical="center"/>
    </xf>
    <xf numFmtId="0" fontId="0" fillId="0" borderId="0" xfId="0" applyFill="1" applyBorder="1"/>
    <xf numFmtId="0" fontId="6" fillId="0" borderId="0" xfId="0" applyFont="1" applyFill="1" applyBorder="1" applyAlignment="1">
      <alignment horizontal="left" vertical="center" wrapText="1"/>
    </xf>
    <xf numFmtId="3" fontId="48" fillId="0" borderId="39" xfId="36" applyNumberFormat="1" applyFont="1" applyFill="1" applyBorder="1" applyAlignment="1">
      <alignment horizontal="right" vertical="center" indent="1"/>
    </xf>
    <xf numFmtId="3" fontId="48" fillId="0" borderId="32" xfId="36" applyNumberFormat="1" applyFont="1" applyFill="1" applyBorder="1" applyAlignment="1">
      <alignment horizontal="right" vertical="center" indent="1"/>
    </xf>
    <xf numFmtId="0" fontId="2" fillId="0" borderId="37"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0" xfId="0" applyFill="1" applyBorder="1" applyAlignment="1">
      <alignment vertical="top" wrapText="1"/>
    </xf>
    <xf numFmtId="0" fontId="26" fillId="0" borderId="15" xfId="0" applyFont="1" applyFill="1" applyBorder="1" applyAlignment="1">
      <alignment horizontal="left" vertical="center" wrapText="1"/>
    </xf>
    <xf numFmtId="164" fontId="7" fillId="0" borderId="21" xfId="32" applyNumberFormat="1" applyFont="1" applyFill="1" applyBorder="1" applyAlignment="1">
      <alignment horizontal="center" vertical="center" wrapText="1"/>
    </xf>
    <xf numFmtId="3" fontId="7" fillId="0" borderId="21" xfId="32" applyNumberFormat="1" applyFont="1" applyFill="1" applyBorder="1" applyAlignment="1">
      <alignment horizontal="center" vertical="center" wrapText="1"/>
    </xf>
    <xf numFmtId="0" fontId="28" fillId="0" borderId="58" xfId="35" applyFont="1" applyFill="1" applyBorder="1" applyAlignment="1">
      <alignment horizontal="left" vertical="center" wrapText="1" indent="1"/>
    </xf>
    <xf numFmtId="0" fontId="28" fillId="0" borderId="50" xfId="35" applyFont="1" applyFill="1" applyBorder="1" applyAlignment="1">
      <alignment horizontal="left" vertical="center" wrapText="1" indent="1"/>
    </xf>
    <xf numFmtId="0" fontId="28" fillId="0" borderId="49" xfId="35" applyFont="1" applyFill="1" applyBorder="1" applyAlignment="1">
      <alignment horizontal="left" vertical="center" wrapText="1" indent="1"/>
    </xf>
    <xf numFmtId="0" fontId="28" fillId="0" borderId="46" xfId="35" applyFont="1" applyFill="1" applyBorder="1" applyAlignment="1">
      <alignment horizontal="left" vertical="center" wrapText="1" indent="1"/>
    </xf>
    <xf numFmtId="0" fontId="28" fillId="0" borderId="43" xfId="35" applyFont="1" applyFill="1" applyBorder="1" applyAlignment="1">
      <alignment horizontal="left" vertical="center" wrapText="1" indent="1"/>
    </xf>
    <xf numFmtId="0" fontId="28" fillId="0" borderId="59" xfId="35" applyFont="1" applyFill="1" applyBorder="1" applyAlignment="1">
      <alignment horizontal="left" vertical="center" wrapText="1" indent="1"/>
    </xf>
    <xf numFmtId="0" fontId="28" fillId="0" borderId="51" xfId="35" applyFont="1" applyFill="1" applyBorder="1" applyAlignment="1">
      <alignment horizontal="left" vertical="center" wrapText="1" indent="1"/>
    </xf>
    <xf numFmtId="0" fontId="26" fillId="0" borderId="29" xfId="37" applyFont="1" applyFill="1" applyBorder="1" applyAlignment="1">
      <alignment horizontal="left" vertical="center" wrapText="1"/>
    </xf>
    <xf numFmtId="0" fontId="30" fillId="0" borderId="29" xfId="0" applyFont="1" applyFill="1" applyBorder="1" applyAlignment="1">
      <alignment horizontal="center" vertical="center" wrapText="1"/>
    </xf>
    <xf numFmtId="3" fontId="5" fillId="0" borderId="29" xfId="0" applyNumberFormat="1" applyFont="1" applyFill="1" applyBorder="1" applyAlignment="1">
      <alignment horizontal="right" vertical="center" indent="1"/>
    </xf>
    <xf numFmtId="0" fontId="7" fillId="0" borderId="0" xfId="38" applyFont="1" applyFill="1" applyBorder="1"/>
    <xf numFmtId="3" fontId="26" fillId="0" borderId="18" xfId="0" applyNumberFormat="1" applyFont="1" applyFill="1" applyBorder="1" applyAlignment="1">
      <alignment horizontal="right" vertical="center" indent="1"/>
    </xf>
    <xf numFmtId="0" fontId="6" fillId="0" borderId="21" xfId="39" applyFont="1" applyFill="1" applyBorder="1" applyAlignment="1">
      <alignment horizontal="center" vertical="center" wrapText="1"/>
    </xf>
    <xf numFmtId="0" fontId="6" fillId="0" borderId="12" xfId="38"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0" xfId="0" applyFont="1" applyFill="1" applyBorder="1" applyAlignment="1">
      <alignment horizontal="left" vertical="center" wrapText="1" shrinkToFit="1"/>
    </xf>
    <xf numFmtId="0" fontId="27" fillId="0" borderId="13" xfId="32" applyFont="1" applyFill="1" applyBorder="1" applyAlignment="1">
      <alignment horizontal="center" vertical="center" wrapText="1"/>
    </xf>
    <xf numFmtId="0" fontId="27" fillId="0" borderId="13" xfId="33"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3" fontId="42" fillId="0" borderId="21" xfId="0" applyNumberFormat="1" applyFont="1" applyFill="1" applyBorder="1" applyAlignment="1">
      <alignment horizontal="right" vertical="center" indent="1"/>
    </xf>
    <xf numFmtId="3" fontId="26" fillId="0" borderId="56" xfId="38" applyNumberFormat="1" applyFont="1" applyFill="1" applyBorder="1" applyAlignment="1">
      <alignment horizontal="right" vertical="center" wrapText="1" indent="1"/>
    </xf>
    <xf numFmtId="3" fontId="26" fillId="0" borderId="18" xfId="38" applyNumberFormat="1" applyFont="1" applyFill="1" applyBorder="1" applyAlignment="1">
      <alignment horizontal="right" vertical="center" wrapText="1" indent="1"/>
    </xf>
    <xf numFmtId="3" fontId="26" fillId="0" borderId="17" xfId="38" applyNumberFormat="1" applyFont="1" applyFill="1" applyBorder="1" applyAlignment="1">
      <alignment horizontal="right" vertical="center" wrapText="1" indent="1"/>
    </xf>
    <xf numFmtId="3" fontId="26" fillId="0" borderId="21" xfId="0" applyNumberFormat="1" applyFont="1" applyFill="1" applyBorder="1" applyAlignment="1">
      <alignment horizontal="right" vertical="center" wrapText="1" indent="1"/>
    </xf>
    <xf numFmtId="3" fontId="26" fillId="0" borderId="35" xfId="38" applyNumberFormat="1" applyFont="1" applyFill="1" applyBorder="1" applyAlignment="1">
      <alignment horizontal="right" vertical="center" indent="1"/>
    </xf>
    <xf numFmtId="49" fontId="26" fillId="0" borderId="56" xfId="38" applyNumberFormat="1" applyFont="1" applyFill="1" applyBorder="1" applyAlignment="1">
      <alignment horizontal="right" vertical="center" wrapText="1" indent="1"/>
    </xf>
    <xf numFmtId="3" fontId="27" fillId="0" borderId="31" xfId="35" applyNumberFormat="1" applyFont="1" applyFill="1" applyBorder="1" applyAlignment="1">
      <alignment horizontal="center" vertical="center" wrapText="1"/>
    </xf>
    <xf numFmtId="3" fontId="26" fillId="0" borderId="60" xfId="0" applyNumberFormat="1" applyFont="1" applyFill="1" applyBorder="1" applyAlignment="1">
      <alignment horizontal="right" vertical="center" indent="1"/>
    </xf>
    <xf numFmtId="0" fontId="0" fillId="0" borderId="15" xfId="0" applyFill="1" applyBorder="1" applyAlignment="1">
      <alignment horizontal="center" vertical="center"/>
    </xf>
    <xf numFmtId="0" fontId="32" fillId="0" borderId="0" xfId="36" applyFont="1" applyFill="1"/>
    <xf numFmtId="0" fontId="26" fillId="0" borderId="0" xfId="36" applyFont="1" applyFill="1" applyAlignment="1">
      <alignment horizontal="center"/>
    </xf>
    <xf numFmtId="0" fontId="32" fillId="0" borderId="31" xfId="35" applyFont="1" applyFill="1" applyBorder="1" applyAlignment="1">
      <alignment horizontal="left" vertical="center" indent="1"/>
    </xf>
    <xf numFmtId="3" fontId="27" fillId="0" borderId="13" xfId="36" applyNumberFormat="1" applyFont="1" applyFill="1" applyBorder="1" applyAlignment="1">
      <alignment horizontal="right" vertical="center" indent="1"/>
    </xf>
    <xf numFmtId="0" fontId="2" fillId="0" borderId="12" xfId="36" applyFill="1" applyBorder="1"/>
    <xf numFmtId="0" fontId="27" fillId="0" borderId="12" xfId="35" applyFont="1" applyFill="1" applyBorder="1" applyAlignment="1">
      <alignment horizontal="left" vertical="center" wrapText="1" indent="1"/>
    </xf>
    <xf numFmtId="0" fontId="31" fillId="0" borderId="0" xfId="36" applyFont="1" applyFill="1"/>
    <xf numFmtId="0" fontId="5" fillId="0" borderId="0" xfId="36" applyFont="1" applyFill="1" applyAlignment="1">
      <alignment horizontal="justify"/>
    </xf>
    <xf numFmtId="3" fontId="0" fillId="0" borderId="0" xfId="0" applyNumberFormat="1" applyFill="1"/>
    <xf numFmtId="10" fontId="0" fillId="0" borderId="0" xfId="0" applyNumberFormat="1" applyFill="1"/>
    <xf numFmtId="1" fontId="31" fillId="0" borderId="0" xfId="0" applyNumberFormat="1" applyFont="1" applyFill="1" applyAlignment="1">
      <alignment horizontal="left"/>
    </xf>
    <xf numFmtId="1" fontId="0" fillId="0" borderId="0" xfId="0" applyNumberFormat="1" applyFill="1" applyAlignment="1">
      <alignment horizontal="center"/>
    </xf>
    <xf numFmtId="1" fontId="5" fillId="0" borderId="0" xfId="0" applyNumberFormat="1" applyFont="1" applyFill="1" applyAlignment="1">
      <alignment horizontal="left"/>
    </xf>
    <xf numFmtId="0" fontId="9" fillId="0" borderId="0" xfId="34" applyFill="1"/>
    <xf numFmtId="0" fontId="7" fillId="0" borderId="19" xfId="33" applyFont="1" applyFill="1" applyBorder="1" applyAlignment="1">
      <alignment horizontal="center" vertical="center" wrapText="1"/>
    </xf>
    <xf numFmtId="0" fontId="5" fillId="0" borderId="11" xfId="0" applyFont="1" applyFill="1" applyBorder="1" applyAlignment="1">
      <alignment horizontal="center" vertical="center"/>
    </xf>
    <xf numFmtId="0" fontId="35" fillId="0" borderId="15" xfId="0" applyFont="1" applyFill="1" applyBorder="1" applyAlignment="1">
      <alignment horizontal="center" vertical="center" wrapText="1"/>
    </xf>
    <xf numFmtId="3" fontId="26" fillId="0" borderId="34" xfId="0" applyNumberFormat="1" applyFont="1" applyFill="1" applyBorder="1" applyAlignment="1">
      <alignment horizontal="right" vertical="center" indent="1"/>
    </xf>
    <xf numFmtId="0" fontId="0" fillId="0" borderId="21" xfId="0" applyFill="1" applyBorder="1"/>
    <xf numFmtId="3" fontId="7" fillId="0" borderId="21" xfId="0" applyNumberFormat="1" applyFont="1" applyFill="1" applyBorder="1"/>
    <xf numFmtId="165" fontId="0" fillId="0" borderId="0" xfId="0" applyNumberFormat="1" applyFill="1"/>
    <xf numFmtId="0" fontId="27" fillId="0" borderId="0" xfId="34" applyFont="1" applyFill="1"/>
    <xf numFmtId="0" fontId="35" fillId="0" borderId="0" xfId="34" applyFont="1" applyFill="1"/>
    <xf numFmtId="0" fontId="35" fillId="0" borderId="0" xfId="34" applyFont="1" applyFill="1" applyAlignment="1">
      <alignment wrapText="1"/>
    </xf>
    <xf numFmtId="0" fontId="6" fillId="0" borderId="0" xfId="34" applyFont="1" applyFill="1"/>
    <xf numFmtId="14" fontId="9" fillId="0" borderId="0" xfId="34" applyNumberFormat="1" applyFill="1" applyAlignment="1">
      <alignment wrapText="1"/>
    </xf>
    <xf numFmtId="0" fontId="7" fillId="0" borderId="13" xfId="33" applyFont="1" applyFill="1" applyBorder="1" applyAlignment="1">
      <alignment horizontal="center" vertical="center" wrapText="1"/>
    </xf>
    <xf numFmtId="0" fontId="5" fillId="0" borderId="14" xfId="0" applyFont="1" applyFill="1" applyBorder="1" applyAlignment="1">
      <alignment horizontal="center" vertical="center"/>
    </xf>
    <xf numFmtId="3" fontId="6" fillId="0" borderId="15" xfId="0" applyNumberFormat="1" applyFont="1" applyFill="1" applyBorder="1" applyAlignment="1">
      <alignment horizontal="center" vertical="center" wrapText="1"/>
    </xf>
    <xf numFmtId="0" fontId="5" fillId="0" borderId="42" xfId="0" applyFont="1" applyFill="1" applyBorder="1" applyAlignment="1">
      <alignment horizontal="center" vertical="center"/>
    </xf>
    <xf numFmtId="0" fontId="0" fillId="0" borderId="28" xfId="0" applyFill="1" applyBorder="1" applyAlignment="1">
      <alignment horizontal="center" vertical="center"/>
    </xf>
    <xf numFmtId="49" fontId="26" fillId="0" borderId="28" xfId="28" applyNumberFormat="1" applyFont="1" applyFill="1" applyBorder="1" applyAlignment="1">
      <alignment vertical="center"/>
    </xf>
    <xf numFmtId="0" fontId="35" fillId="0" borderId="54" xfId="0" applyFont="1" applyFill="1" applyBorder="1" applyAlignment="1">
      <alignment horizontal="center" vertical="center" wrapText="1"/>
    </xf>
    <xf numFmtId="0" fontId="35" fillId="0" borderId="28" xfId="0" applyFont="1" applyFill="1" applyBorder="1" applyAlignment="1">
      <alignment horizontal="center" vertical="center" wrapText="1"/>
    </xf>
    <xf numFmtId="3" fontId="29" fillId="0" borderId="28" xfId="0" applyNumberFormat="1" applyFont="1" applyFill="1" applyBorder="1" applyAlignment="1">
      <alignment horizontal="right" vertical="center" wrapText="1" indent="1"/>
    </xf>
    <xf numFmtId="3" fontId="29" fillId="0" borderId="49" xfId="0" applyNumberFormat="1" applyFont="1" applyFill="1" applyBorder="1" applyAlignment="1">
      <alignment horizontal="right" vertical="center" wrapText="1" indent="1"/>
    </xf>
    <xf numFmtId="3" fontId="26" fillId="0" borderId="39" xfId="0" applyNumberFormat="1" applyFont="1" applyFill="1" applyBorder="1" applyAlignment="1">
      <alignment horizontal="right" vertical="center" wrapText="1" indent="1"/>
    </xf>
    <xf numFmtId="0" fontId="26" fillId="0" borderId="71" xfId="0" applyFont="1" applyFill="1" applyBorder="1" applyAlignment="1"/>
    <xf numFmtId="3" fontId="26" fillId="0" borderId="13" xfId="0" applyNumberFormat="1" applyFont="1" applyFill="1" applyBorder="1" applyAlignment="1">
      <alignment horizontal="right" vertical="center" indent="1"/>
    </xf>
    <xf numFmtId="0" fontId="27" fillId="0" borderId="0" xfId="0" applyFont="1" applyFill="1"/>
    <xf numFmtId="0" fontId="31" fillId="0" borderId="0" xfId="0" applyFont="1" applyFill="1"/>
    <xf numFmtId="0" fontId="27" fillId="0" borderId="0" xfId="0" applyFont="1" applyFill="1" applyAlignment="1">
      <alignment horizontal="center"/>
    </xf>
    <xf numFmtId="0" fontId="6" fillId="0" borderId="0" xfId="38" applyFont="1" applyFill="1" applyAlignment="1">
      <alignment vertical="center"/>
    </xf>
    <xf numFmtId="0" fontId="34" fillId="0" borderId="0" xfId="38" applyFont="1" applyFill="1" applyBorder="1"/>
    <xf numFmtId="0" fontId="6" fillId="0" borderId="0" xfId="39" applyFill="1"/>
    <xf numFmtId="0" fontId="34" fillId="0" borderId="0" xfId="38" applyFont="1" applyFill="1"/>
    <xf numFmtId="0" fontId="35" fillId="0" borderId="0" xfId="0" applyFont="1" applyFill="1" applyAlignment="1">
      <alignment horizontal="justify"/>
    </xf>
    <xf numFmtId="0" fontId="27" fillId="0" borderId="0" xfId="37" applyFont="1" applyFill="1"/>
    <xf numFmtId="0" fontId="2" fillId="0" borderId="0" xfId="38" applyFill="1"/>
    <xf numFmtId="0" fontId="31" fillId="0" borderId="0" xfId="31" applyFont="1" applyFill="1" applyBorder="1"/>
    <xf numFmtId="0" fontId="31" fillId="0" borderId="0" xfId="31" applyFont="1" applyFill="1"/>
    <xf numFmtId="49" fontId="2" fillId="0" borderId="0" xfId="38" applyNumberFormat="1" applyFill="1"/>
    <xf numFmtId="3" fontId="2" fillId="0" borderId="0" xfId="38" applyNumberFormat="1" applyFill="1"/>
    <xf numFmtId="0" fontId="27" fillId="0" borderId="0" xfId="38" applyFont="1" applyFill="1"/>
    <xf numFmtId="0" fontId="4" fillId="0" borderId="0" xfId="0" applyFont="1" applyFill="1" applyAlignment="1">
      <alignment horizontal="left"/>
    </xf>
    <xf numFmtId="0" fontId="27" fillId="0" borderId="0" xfId="31" applyFont="1" applyFill="1" applyAlignment="1">
      <alignment horizontal="center"/>
    </xf>
    <xf numFmtId="0" fontId="5" fillId="0" borderId="0" xfId="31" applyFont="1" applyFill="1" applyBorder="1" applyAlignment="1">
      <alignment horizontal="center"/>
    </xf>
    <xf numFmtId="0" fontId="31" fillId="0" borderId="20" xfId="31" applyFont="1" applyFill="1" applyBorder="1"/>
    <xf numFmtId="0" fontId="31" fillId="0" borderId="0" xfId="31" applyFont="1" applyFill="1" applyAlignment="1">
      <alignment horizontal="center"/>
    </xf>
    <xf numFmtId="0" fontId="7" fillId="0" borderId="17" xfId="38" applyFont="1" applyFill="1" applyBorder="1" applyAlignment="1">
      <alignment vertical="center"/>
    </xf>
    <xf numFmtId="0" fontId="26" fillId="0" borderId="0" xfId="31" applyFont="1" applyFill="1" applyAlignment="1">
      <alignment horizontal="center"/>
    </xf>
    <xf numFmtId="0" fontId="27" fillId="0" borderId="0" xfId="38" applyFont="1" applyFill="1" applyBorder="1"/>
    <xf numFmtId="0" fontId="6" fillId="0" borderId="0" xfId="37" applyFill="1"/>
    <xf numFmtId="0" fontId="6" fillId="0" borderId="0" xfId="37" applyFill="1" applyAlignment="1"/>
    <xf numFmtId="0" fontId="0" fillId="0" borderId="0" xfId="0" applyFill="1" applyBorder="1" applyAlignment="1">
      <alignment horizontal="center" vertical="center"/>
    </xf>
    <xf numFmtId="0" fontId="6" fillId="0" borderId="0" xfId="37" applyFill="1" applyAlignment="1">
      <alignment horizontal="center"/>
    </xf>
    <xf numFmtId="3" fontId="6" fillId="0" borderId="0" xfId="37" applyNumberFormat="1" applyFill="1"/>
    <xf numFmtId="3" fontId="31" fillId="0" borderId="0" xfId="31" applyNumberFormat="1" applyFont="1" applyFill="1"/>
    <xf numFmtId="0" fontId="31" fillId="0" borderId="0" xfId="31" applyFont="1" applyFill="1" applyAlignment="1">
      <alignment horizontal="right"/>
    </xf>
    <xf numFmtId="0" fontId="2" fillId="0" borderId="0" xfId="32" applyFill="1" applyBorder="1" applyAlignment="1">
      <alignment horizontal="left" vertical="center" indent="1"/>
    </xf>
    <xf numFmtId="0" fontId="7" fillId="0" borderId="24" xfId="38" applyFont="1" applyFill="1" applyBorder="1"/>
    <xf numFmtId="3"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46" fillId="0" borderId="0" xfId="31" applyFont="1" applyFill="1" applyAlignment="1">
      <alignment horizontal="center"/>
    </xf>
    <xf numFmtId="0" fontId="7" fillId="0" borderId="0" xfId="0" applyFont="1" applyFill="1" applyAlignment="1">
      <alignment horizontal="center"/>
    </xf>
    <xf numFmtId="0" fontId="27" fillId="0" borderId="20" xfId="30" applyFont="1" applyFill="1" applyBorder="1" applyAlignment="1">
      <alignment horizontal="left" vertical="center"/>
    </xf>
    <xf numFmtId="0" fontId="38" fillId="0" borderId="0" xfId="0" applyFont="1" applyFill="1"/>
    <xf numFmtId="0" fontId="36" fillId="0" borderId="0" xfId="0" applyFont="1" applyFill="1"/>
    <xf numFmtId="0" fontId="40" fillId="0" borderId="0" xfId="0" applyFont="1" applyFill="1" applyAlignment="1"/>
    <xf numFmtId="0" fontId="0" fillId="0" borderId="0" xfId="0" applyFill="1" applyAlignment="1">
      <alignment wrapText="1"/>
    </xf>
    <xf numFmtId="3" fontId="0" fillId="0" borderId="0" xfId="0" applyNumberFormat="1" applyFill="1" applyAlignment="1">
      <alignment horizontal="right" vertical="center"/>
    </xf>
    <xf numFmtId="3" fontId="6" fillId="0" borderId="0" xfId="37" applyNumberFormat="1" applyFill="1" applyAlignment="1">
      <alignment horizontal="right" vertical="center"/>
    </xf>
    <xf numFmtId="3" fontId="31" fillId="0" borderId="0" xfId="31" applyNumberFormat="1" applyFont="1" applyFill="1" applyAlignment="1">
      <alignment horizontal="right" vertical="center"/>
    </xf>
    <xf numFmtId="0" fontId="27" fillId="0" borderId="20" xfId="30" applyFont="1" applyFill="1" applyBorder="1" applyAlignment="1">
      <alignment horizontal="left" vertical="center" wrapText="1"/>
    </xf>
    <xf numFmtId="3" fontId="27" fillId="0" borderId="20" xfId="30" applyNumberFormat="1" applyFont="1" applyFill="1" applyBorder="1" applyAlignment="1">
      <alignment horizontal="right" vertical="center"/>
    </xf>
    <xf numFmtId="0" fontId="38" fillId="0" borderId="0" xfId="0" applyFont="1" applyFill="1" applyAlignment="1">
      <alignment wrapText="1"/>
    </xf>
    <xf numFmtId="0" fontId="39" fillId="0" borderId="0" xfId="0" applyFont="1" applyFill="1" applyBorder="1" applyAlignment="1">
      <alignment wrapText="1"/>
    </xf>
    <xf numFmtId="0" fontId="36" fillId="0" borderId="0" xfId="0" applyFont="1" applyFill="1" applyAlignment="1">
      <alignment horizontal="center"/>
    </xf>
    <xf numFmtId="3" fontId="36" fillId="0" borderId="0" xfId="0" applyNumberFormat="1" applyFont="1" applyFill="1" applyAlignment="1">
      <alignment horizontal="right" wrapText="1"/>
    </xf>
    <xf numFmtId="3" fontId="36" fillId="0" borderId="0" xfId="0" applyNumberFormat="1" applyFont="1" applyFill="1" applyAlignment="1">
      <alignment horizontal="right" vertical="center" indent="1"/>
    </xf>
    <xf numFmtId="3" fontId="36" fillId="0" borderId="0" xfId="0" applyNumberFormat="1" applyFont="1" applyFill="1" applyAlignment="1">
      <alignment horizontal="right" vertical="center"/>
    </xf>
    <xf numFmtId="3" fontId="39" fillId="0" borderId="0" xfId="0" applyNumberFormat="1" applyFont="1" applyFill="1" applyBorder="1" applyAlignment="1">
      <alignment horizontal="right" vertical="center"/>
    </xf>
    <xf numFmtId="0" fontId="40" fillId="0" borderId="0" xfId="0" applyFont="1" applyFill="1" applyAlignment="1">
      <alignment wrapText="1"/>
    </xf>
    <xf numFmtId="0" fontId="0" fillId="0" borderId="0" xfId="0" applyFill="1" applyAlignment="1">
      <alignment horizontal="center" wrapText="1"/>
    </xf>
    <xf numFmtId="3" fontId="38" fillId="0" borderId="0" xfId="0" applyNumberFormat="1" applyFont="1" applyFill="1" applyAlignment="1">
      <alignment horizontal="right" wrapText="1"/>
    </xf>
    <xf numFmtId="0" fontId="36" fillId="0" borderId="0" xfId="0" applyFont="1" applyFill="1" applyAlignment="1">
      <alignment wrapText="1"/>
    </xf>
    <xf numFmtId="0" fontId="39"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47" fillId="0" borderId="0" xfId="37" applyFont="1" applyFill="1" applyAlignment="1">
      <alignment horizontal="center"/>
    </xf>
    <xf numFmtId="3" fontId="26" fillId="0" borderId="60" xfId="37" applyNumberFormat="1" applyFont="1" applyFill="1" applyBorder="1" applyAlignment="1">
      <alignment horizontal="right" vertical="center" wrapText="1" indent="1"/>
    </xf>
    <xf numFmtId="0" fontId="5" fillId="0" borderId="0" xfId="0" applyFont="1" applyFill="1" applyBorder="1" applyAlignment="1">
      <alignment horizontal="left" vertical="center" indent="1"/>
    </xf>
    <xf numFmtId="0" fontId="2" fillId="0" borderId="0" xfId="0" applyFont="1" applyFill="1" applyBorder="1" applyAlignment="1">
      <alignment vertical="top" wrapText="1"/>
    </xf>
    <xf numFmtId="0" fontId="6" fillId="0" borderId="0" xfId="0" applyFont="1" applyFill="1" applyBorder="1" applyAlignment="1">
      <alignment horizontal="center" vertical="center"/>
    </xf>
    <xf numFmtId="164" fontId="7" fillId="0" borderId="21" xfId="32" applyNumberFormat="1" applyFont="1" applyFill="1" applyBorder="1" applyAlignment="1">
      <alignment horizontal="center" vertical="center" textRotation="90" wrapText="1"/>
    </xf>
    <xf numFmtId="3" fontId="26" fillId="0" borderId="13" xfId="0" applyNumberFormat="1" applyFont="1" applyFill="1" applyBorder="1" applyAlignment="1">
      <alignment horizontal="right" vertical="center" wrapText="1" indent="1"/>
    </xf>
    <xf numFmtId="3" fontId="26" fillId="0" borderId="31" xfId="0" applyNumberFormat="1" applyFont="1" applyFill="1" applyBorder="1" applyAlignment="1">
      <alignment horizontal="right" vertical="center" indent="1"/>
    </xf>
    <xf numFmtId="3" fontId="29" fillId="0" borderId="15" xfId="0" applyNumberFormat="1" applyFont="1" applyFill="1" applyBorder="1" applyAlignment="1">
      <alignment horizontal="right" vertical="center" wrapText="1" indent="1"/>
    </xf>
    <xf numFmtId="3" fontId="29" fillId="0" borderId="59"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indent="1"/>
    </xf>
    <xf numFmtId="3" fontId="26" fillId="0" borderId="77" xfId="0" applyNumberFormat="1" applyFont="1" applyFill="1" applyBorder="1" applyAlignment="1">
      <alignment horizontal="right" vertical="center" indent="1"/>
    </xf>
    <xf numFmtId="0" fontId="27" fillId="0" borderId="78" xfId="30" applyFont="1" applyFill="1" applyBorder="1" applyAlignment="1">
      <alignment horizontal="left" vertical="center"/>
    </xf>
    <xf numFmtId="0" fontId="27" fillId="0" borderId="66" xfId="30" applyFont="1" applyFill="1" applyBorder="1" applyAlignment="1">
      <alignment horizontal="center" vertical="center"/>
    </xf>
    <xf numFmtId="3" fontId="5" fillId="0" borderId="10" xfId="0" applyNumberFormat="1" applyFont="1" applyFill="1" applyBorder="1" applyAlignment="1">
      <alignment horizontal="right" vertical="center" indent="1"/>
    </xf>
    <xf numFmtId="3" fontId="26" fillId="0" borderId="56" xfId="0" applyNumberFormat="1" applyFont="1" applyFill="1" applyBorder="1" applyAlignment="1">
      <alignment horizontal="right" vertical="center" indent="1"/>
    </xf>
    <xf numFmtId="3" fontId="2" fillId="0" borderId="0" xfId="0" applyNumberFormat="1" applyFont="1" applyFill="1"/>
    <xf numFmtId="0" fontId="2" fillId="0" borderId="23" xfId="0" applyFont="1" applyFill="1" applyBorder="1" applyAlignment="1">
      <alignment horizontal="center" vertical="center"/>
    </xf>
    <xf numFmtId="3" fontId="0" fillId="0" borderId="0" xfId="0" applyNumberFormat="1"/>
    <xf numFmtId="3" fontId="32" fillId="0" borderId="0" xfId="36" applyNumberFormat="1" applyFont="1" applyFill="1"/>
    <xf numFmtId="0" fontId="35" fillId="0" borderId="0" xfId="0" applyFont="1" applyFill="1"/>
    <xf numFmtId="3" fontId="26" fillId="0" borderId="17" xfId="0" applyNumberFormat="1" applyFont="1" applyFill="1" applyBorder="1" applyAlignment="1">
      <alignment horizontal="right" vertical="center" indent="1"/>
    </xf>
    <xf numFmtId="0" fontId="7" fillId="0" borderId="22" xfId="32" applyFont="1" applyFill="1" applyBorder="1" applyAlignment="1">
      <alignment horizontal="center" vertical="center" wrapText="1"/>
    </xf>
    <xf numFmtId="0" fontId="7" fillId="0" borderId="23" xfId="32" applyFont="1" applyFill="1" applyBorder="1" applyAlignment="1">
      <alignment horizontal="center" vertical="center" wrapText="1"/>
    </xf>
    <xf numFmtId="164" fontId="7" fillId="0" borderId="23" xfId="32" applyNumberFormat="1" applyFont="1" applyFill="1" applyBorder="1" applyAlignment="1">
      <alignment horizontal="left" vertical="center" wrapText="1"/>
    </xf>
    <xf numFmtId="164" fontId="7" fillId="0" borderId="23" xfId="32" applyNumberFormat="1" applyFont="1" applyFill="1" applyBorder="1" applyAlignment="1">
      <alignment horizontal="center" vertical="center" textRotation="90" wrapText="1"/>
    </xf>
    <xf numFmtId="164" fontId="7" fillId="0" borderId="23" xfId="32" applyNumberFormat="1" applyFont="1" applyFill="1" applyBorder="1" applyAlignment="1">
      <alignment horizontal="center" vertical="center" wrapText="1"/>
    </xf>
    <xf numFmtId="3" fontId="29" fillId="0" borderId="23" xfId="32" applyNumberFormat="1" applyFont="1" applyFill="1" applyBorder="1" applyAlignment="1">
      <alignment horizontal="center" vertical="center" wrapText="1"/>
    </xf>
    <xf numFmtId="3" fontId="7" fillId="0" borderId="23" xfId="32" applyNumberFormat="1" applyFont="1" applyFill="1" applyBorder="1" applyAlignment="1">
      <alignment horizontal="center" vertical="center" wrapText="1"/>
    </xf>
    <xf numFmtId="0" fontId="29" fillId="0" borderId="0" xfId="33" applyFont="1" applyFill="1" applyBorder="1" applyAlignment="1">
      <alignment horizontal="center" vertical="center" wrapText="1"/>
    </xf>
    <xf numFmtId="3" fontId="29" fillId="0" borderId="13" xfId="0" applyNumberFormat="1" applyFont="1" applyFill="1" applyBorder="1" applyAlignment="1">
      <alignment horizontal="right" vertical="center" indent="1"/>
    </xf>
    <xf numFmtId="3" fontId="7" fillId="0" borderId="18" xfId="32" applyNumberFormat="1" applyFont="1" applyFill="1" applyBorder="1" applyAlignment="1">
      <alignment horizontal="center" vertical="center" wrapText="1"/>
    </xf>
    <xf numFmtId="3" fontId="26" fillId="0" borderId="76" xfId="0" applyNumberFormat="1" applyFont="1" applyFill="1" applyBorder="1" applyAlignment="1">
      <alignment horizontal="right" vertical="center" wrapText="1" indent="1"/>
    </xf>
    <xf numFmtId="3" fontId="26" fillId="0" borderId="60" xfId="38" applyNumberFormat="1" applyFont="1" applyFill="1" applyBorder="1" applyAlignment="1">
      <alignment horizontal="right" vertical="center" indent="1"/>
    </xf>
    <xf numFmtId="3" fontId="26" fillId="0" borderId="74" xfId="37" applyNumberFormat="1" applyFont="1" applyFill="1" applyBorder="1" applyAlignment="1">
      <alignment horizontal="right" vertical="center" wrapText="1" indent="1"/>
    </xf>
    <xf numFmtId="0" fontId="26" fillId="0" borderId="28" xfId="0" applyFont="1" applyFill="1" applyBorder="1" applyAlignment="1">
      <alignment horizontal="left" vertical="center" wrapText="1"/>
    </xf>
    <xf numFmtId="3" fontId="5" fillId="0" borderId="35" xfId="0" applyNumberFormat="1" applyFont="1" applyFill="1" applyBorder="1" applyAlignment="1">
      <alignment horizontal="right" vertical="center" indent="1"/>
    </xf>
    <xf numFmtId="3" fontId="5" fillId="0" borderId="33" xfId="0" applyNumberFormat="1" applyFont="1" applyFill="1" applyBorder="1" applyAlignment="1">
      <alignment horizontal="right" vertical="center" indent="1"/>
    </xf>
    <xf numFmtId="3" fontId="5" fillId="0" borderId="34" xfId="0" applyNumberFormat="1" applyFont="1" applyFill="1" applyBorder="1" applyAlignment="1">
      <alignment horizontal="right" vertical="center" indent="1"/>
    </xf>
    <xf numFmtId="0" fontId="6" fillId="0" borderId="22" xfId="38" applyFont="1" applyFill="1" applyBorder="1" applyAlignment="1">
      <alignment horizontal="center" vertical="center" wrapText="1"/>
    </xf>
    <xf numFmtId="0" fontId="6" fillId="0" borderId="23" xfId="38" applyFont="1" applyFill="1" applyBorder="1" applyAlignment="1">
      <alignment horizontal="center" vertical="center"/>
    </xf>
    <xf numFmtId="3" fontId="27" fillId="24" borderId="13" xfId="36" applyNumberFormat="1" applyFont="1" applyFill="1" applyBorder="1" applyAlignment="1">
      <alignment horizontal="right" vertical="center" indent="1"/>
    </xf>
    <xf numFmtId="3" fontId="27" fillId="24" borderId="47" xfId="36" applyNumberFormat="1" applyFont="1" applyFill="1" applyBorder="1" applyAlignment="1">
      <alignment horizontal="right" vertical="center" indent="1"/>
    </xf>
    <xf numFmtId="0" fontId="6" fillId="0" borderId="57" xfId="0" applyFont="1" applyFill="1" applyBorder="1" applyAlignment="1">
      <alignment horizontal="center" vertical="center"/>
    </xf>
    <xf numFmtId="0" fontId="0" fillId="0" borderId="0" xfId="0" applyFill="1"/>
    <xf numFmtId="3" fontId="43" fillId="0" borderId="35" xfId="0" applyNumberFormat="1" applyFont="1" applyBorder="1" applyAlignment="1">
      <alignment horizontal="right" vertical="center" indent="1"/>
    </xf>
    <xf numFmtId="0" fontId="28" fillId="0" borderId="53" xfId="35" applyFont="1" applyFill="1" applyBorder="1" applyAlignment="1">
      <alignment horizontal="left" vertical="center" indent="1"/>
    </xf>
    <xf numFmtId="0" fontId="28" fillId="0" borderId="77" xfId="35" applyFont="1" applyFill="1" applyBorder="1" applyAlignment="1">
      <alignment horizontal="left" vertical="center" wrapText="1" indent="1"/>
    </xf>
    <xf numFmtId="3" fontId="28" fillId="0" borderId="60" xfId="36" applyNumberFormat="1" applyFont="1" applyFill="1" applyBorder="1" applyAlignment="1">
      <alignment horizontal="right" vertical="center" indent="1"/>
    </xf>
    <xf numFmtId="0" fontId="27" fillId="0" borderId="14" xfId="35" applyFont="1" applyFill="1" applyBorder="1" applyAlignment="1">
      <alignment horizontal="center" vertical="center"/>
    </xf>
    <xf numFmtId="3" fontId="48" fillId="0" borderId="33" xfId="36" applyNumberFormat="1" applyFont="1" applyFill="1" applyBorder="1" applyAlignment="1">
      <alignment horizontal="right" vertical="center" indent="1"/>
    </xf>
    <xf numFmtId="0" fontId="2" fillId="0" borderId="15" xfId="0" applyFont="1" applyFill="1" applyBorder="1" applyAlignment="1">
      <alignment horizontal="center" vertical="center"/>
    </xf>
    <xf numFmtId="3" fontId="28" fillId="0" borderId="21" xfId="0" applyNumberFormat="1" applyFont="1" applyFill="1" applyBorder="1" applyAlignment="1">
      <alignment horizontal="right" vertical="center" indent="1"/>
    </xf>
    <xf numFmtId="0" fontId="5" fillId="0" borderId="29" xfId="38" applyNumberFormat="1" applyFont="1" applyFill="1" applyBorder="1" applyAlignment="1">
      <alignment horizontal="center" vertical="center"/>
    </xf>
    <xf numFmtId="0" fontId="5" fillId="0" borderId="10" xfId="38" applyNumberFormat="1" applyFont="1" applyFill="1" applyBorder="1" applyAlignment="1">
      <alignment horizontal="center" vertical="center"/>
    </xf>
    <xf numFmtId="0" fontId="2" fillId="0" borderId="10" xfId="32"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29" xfId="32"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xf numFmtId="0" fontId="27" fillId="0" borderId="12" xfId="30" applyFont="1" applyFill="1" applyBorder="1" applyAlignment="1">
      <alignment horizontal="left" vertical="center"/>
    </xf>
    <xf numFmtId="3" fontId="8" fillId="0" borderId="62" xfId="32" applyNumberFormat="1" applyFont="1" applyFill="1" applyBorder="1" applyAlignment="1">
      <alignment horizontal="center" vertical="center" wrapText="1"/>
    </xf>
    <xf numFmtId="0" fontId="2" fillId="0" borderId="37" xfId="32" applyFont="1" applyFill="1" applyBorder="1" applyAlignment="1">
      <alignment horizontal="center" vertical="center" wrapText="1"/>
    </xf>
    <xf numFmtId="0" fontId="2" fillId="0" borderId="29" xfId="32" applyFont="1" applyFill="1" applyBorder="1" applyAlignment="1">
      <alignment horizontal="center" vertical="center" wrapText="1"/>
    </xf>
    <xf numFmtId="0" fontId="2" fillId="0" borderId="29" xfId="32" applyNumberFormat="1" applyFont="1" applyFill="1" applyBorder="1" applyAlignment="1">
      <alignment horizontal="center" vertical="center" wrapText="1"/>
    </xf>
    <xf numFmtId="3" fontId="5" fillId="0" borderId="29" xfId="38" applyNumberFormat="1" applyFont="1" applyFill="1" applyBorder="1" applyAlignment="1">
      <alignment horizontal="right" vertical="center" indent="1"/>
    </xf>
    <xf numFmtId="3" fontId="5" fillId="0" borderId="58" xfId="0" applyNumberFormat="1" applyFont="1" applyFill="1" applyBorder="1" applyAlignment="1">
      <alignment horizontal="right" vertical="center" wrapText="1" indent="1"/>
    </xf>
    <xf numFmtId="3" fontId="5" fillId="0" borderId="32" xfId="32" applyNumberFormat="1" applyFont="1" applyFill="1" applyBorder="1" applyAlignment="1">
      <alignment horizontal="right" vertical="center" wrapText="1" indent="1"/>
    </xf>
    <xf numFmtId="0" fontId="2" fillId="0" borderId="0" xfId="32" applyFont="1" applyFill="1" applyBorder="1" applyAlignment="1">
      <alignment horizontal="center"/>
    </xf>
    <xf numFmtId="3" fontId="5" fillId="0" borderId="33" xfId="32" applyNumberFormat="1" applyFont="1" applyFill="1" applyBorder="1" applyAlignment="1">
      <alignment horizontal="right" vertical="center" wrapText="1" indent="1"/>
    </xf>
    <xf numFmtId="0" fontId="4" fillId="0" borderId="10" xfId="32" applyNumberFormat="1" applyFont="1" applyFill="1" applyBorder="1" applyAlignment="1">
      <alignment horizontal="center" vertical="center" wrapText="1"/>
    </xf>
    <xf numFmtId="164" fontId="2" fillId="0" borderId="10" xfId="32" applyNumberFormat="1" applyFont="1" applyFill="1" applyBorder="1" applyAlignment="1">
      <alignment horizontal="center" vertical="center" wrapText="1"/>
    </xf>
    <xf numFmtId="3" fontId="5" fillId="0" borderId="50" xfId="0" applyNumberFormat="1" applyFont="1" applyFill="1" applyBorder="1" applyAlignment="1">
      <alignment horizontal="right" vertical="center" wrapText="1" indent="1"/>
    </xf>
    <xf numFmtId="0" fontId="5" fillId="0" borderId="33" xfId="33" applyFont="1" applyFill="1" applyBorder="1" applyAlignment="1">
      <alignment horizontal="right" vertical="center" wrapText="1" indent="1"/>
    </xf>
    <xf numFmtId="0" fontId="26" fillId="0" borderId="84" xfId="33" applyFont="1" applyFill="1" applyBorder="1" applyAlignment="1">
      <alignment horizontal="right" vertical="center" wrapText="1" indent="1"/>
    </xf>
    <xf numFmtId="0" fontId="26" fillId="0" borderId="16" xfId="33" applyFont="1" applyFill="1" applyBorder="1" applyAlignment="1">
      <alignment horizontal="right" vertical="center" wrapText="1" indent="1"/>
    </xf>
    <xf numFmtId="0" fontId="2" fillId="0" borderId="11" xfId="32"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3" fontId="5" fillId="0" borderId="15" xfId="0" applyNumberFormat="1" applyFont="1" applyFill="1" applyBorder="1" applyAlignment="1">
      <alignment horizontal="right" vertical="center" wrapText="1" indent="1"/>
    </xf>
    <xf numFmtId="0" fontId="2" fillId="0" borderId="0" xfId="0" applyFont="1" applyFill="1" applyBorder="1" applyAlignment="1">
      <alignment vertical="center"/>
    </xf>
    <xf numFmtId="0" fontId="0" fillId="0" borderId="0" xfId="0" applyFill="1"/>
    <xf numFmtId="0" fontId="27" fillId="0" borderId="61" xfId="30" applyFont="1" applyFill="1" applyBorder="1" applyAlignment="1">
      <alignment horizontal="left" vertical="center" indent="1"/>
    </xf>
    <xf numFmtId="0" fontId="2" fillId="0" borderId="10" xfId="32" applyNumberFormat="1" applyFont="1" applyFill="1" applyBorder="1" applyAlignment="1">
      <alignment horizontal="center" vertical="center" wrapText="1"/>
    </xf>
    <xf numFmtId="0" fontId="26" fillId="0" borderId="65" xfId="33" applyFont="1" applyFill="1" applyBorder="1" applyAlignment="1">
      <alignment horizontal="right" vertical="center" wrapText="1" indent="1"/>
    </xf>
    <xf numFmtId="0" fontId="5" fillId="0" borderId="35" xfId="33" applyFont="1" applyFill="1" applyBorder="1" applyAlignment="1">
      <alignment horizontal="right" vertical="center" wrapText="1" indent="1"/>
    </xf>
    <xf numFmtId="164" fontId="2" fillId="0" borderId="28" xfId="32" applyNumberFormat="1" applyFont="1" applyFill="1" applyBorder="1" applyAlignment="1">
      <alignment horizontal="center" vertical="center" wrapText="1"/>
    </xf>
    <xf numFmtId="3" fontId="5" fillId="0" borderId="28" xfId="38" applyNumberFormat="1" applyFont="1" applyFill="1" applyBorder="1" applyAlignment="1">
      <alignment horizontal="right" vertical="center" indent="1"/>
    </xf>
    <xf numFmtId="3" fontId="29" fillId="0" borderId="18" xfId="0" applyNumberFormat="1" applyFont="1" applyFill="1" applyBorder="1" applyAlignment="1">
      <alignment horizontal="right" vertical="center" indent="1"/>
    </xf>
    <xf numFmtId="49" fontId="5" fillId="0" borderId="23" xfId="54" applyNumberFormat="1" applyFont="1" applyFill="1" applyBorder="1" applyAlignment="1">
      <alignment horizontal="center" vertical="center" wrapText="1"/>
    </xf>
    <xf numFmtId="3" fontId="5" fillId="0" borderId="86" xfId="54" applyNumberFormat="1" applyFont="1" applyFill="1" applyBorder="1" applyAlignment="1">
      <alignment horizontal="right" vertical="center" indent="1"/>
    </xf>
    <xf numFmtId="3" fontId="26" fillId="0" borderId="39" xfId="54" applyNumberFormat="1" applyFont="1" applyFill="1" applyBorder="1" applyAlignment="1">
      <alignment horizontal="right" vertical="center" indent="1"/>
    </xf>
    <xf numFmtId="3" fontId="5" fillId="0" borderId="16" xfId="32" applyNumberFormat="1" applyFont="1" applyFill="1" applyBorder="1" applyAlignment="1">
      <alignment horizontal="right" vertical="center" wrapText="1" indent="1"/>
    </xf>
    <xf numFmtId="0" fontId="26" fillId="0" borderId="0" xfId="0" applyFont="1" applyFill="1" applyBorder="1" applyAlignment="1">
      <alignment wrapText="1"/>
    </xf>
    <xf numFmtId="3" fontId="26" fillId="0" borderId="40" xfId="38" applyNumberFormat="1" applyFont="1" applyFill="1" applyBorder="1" applyAlignment="1">
      <alignment horizontal="right" vertical="center" indent="1"/>
    </xf>
    <xf numFmtId="3" fontId="26" fillId="0" borderId="80" xfId="37" applyNumberFormat="1" applyFont="1" applyFill="1" applyBorder="1" applyAlignment="1">
      <alignment horizontal="right" vertical="center" wrapText="1" indent="1"/>
    </xf>
    <xf numFmtId="3" fontId="27" fillId="0" borderId="63" xfId="30" applyNumberFormat="1" applyFont="1" applyFill="1" applyBorder="1" applyAlignment="1">
      <alignment horizontal="right" vertical="center"/>
    </xf>
    <xf numFmtId="0" fontId="2" fillId="0" borderId="23" xfId="39" applyFont="1" applyFill="1" applyBorder="1" applyAlignment="1">
      <alignment horizontal="center" vertical="center" wrapText="1"/>
    </xf>
    <xf numFmtId="0" fontId="2" fillId="0" borderId="23" xfId="54" applyFont="1" applyFill="1" applyBorder="1" applyAlignment="1">
      <alignment horizontal="center" vertical="center" wrapText="1"/>
    </xf>
    <xf numFmtId="3" fontId="5" fillId="0" borderId="23" xfId="54" applyNumberFormat="1" applyFont="1" applyFill="1" applyBorder="1" applyAlignment="1">
      <alignment horizontal="right" vertical="center" indent="1"/>
    </xf>
    <xf numFmtId="3" fontId="5" fillId="0" borderId="0" xfId="54" applyNumberFormat="1" applyFont="1" applyFill="1" applyBorder="1" applyAlignment="1">
      <alignment horizontal="right" vertical="center" indent="1"/>
    </xf>
    <xf numFmtId="3" fontId="29" fillId="0" borderId="39" xfId="38" applyNumberFormat="1" applyFont="1" applyFill="1" applyBorder="1" applyAlignment="1">
      <alignment horizontal="right" vertical="center" indent="1"/>
    </xf>
    <xf numFmtId="3" fontId="41" fillId="0" borderId="43" xfId="0" applyNumberFormat="1" applyFont="1" applyFill="1" applyBorder="1" applyAlignment="1">
      <alignment horizontal="right" vertical="center" indent="1"/>
    </xf>
    <xf numFmtId="0" fontId="27" fillId="0" borderId="12" xfId="35" applyFont="1" applyFill="1" applyBorder="1" applyAlignment="1">
      <alignment horizontal="left" vertical="center" indent="1"/>
    </xf>
    <xf numFmtId="0" fontId="0" fillId="0" borderId="0" xfId="0" applyFill="1"/>
    <xf numFmtId="0" fontId="4" fillId="0" borderId="13" xfId="33" applyFont="1" applyFill="1" applyBorder="1" applyAlignment="1">
      <alignment horizontal="center" vertical="center" wrapText="1"/>
    </xf>
    <xf numFmtId="0" fontId="28" fillId="0" borderId="0" xfId="0" applyFont="1" applyFill="1"/>
    <xf numFmtId="0" fontId="5" fillId="0" borderId="0" xfId="36" applyFont="1" applyFill="1"/>
    <xf numFmtId="0" fontId="28" fillId="0" borderId="0" xfId="36" applyFont="1" applyFill="1"/>
    <xf numFmtId="3" fontId="28" fillId="0" borderId="0" xfId="36" applyNumberFormat="1" applyFont="1" applyFill="1"/>
    <xf numFmtId="0" fontId="28" fillId="0" borderId="65" xfId="36" applyFont="1" applyFill="1" applyBorder="1"/>
    <xf numFmtId="0" fontId="4" fillId="0" borderId="0" xfId="36" applyFont="1" applyFill="1"/>
    <xf numFmtId="0" fontId="28" fillId="0" borderId="82" xfId="36" applyFont="1" applyFill="1" applyBorder="1"/>
    <xf numFmtId="0" fontId="28" fillId="0" borderId="84" xfId="36" applyFont="1" applyFill="1" applyBorder="1"/>
    <xf numFmtId="3" fontId="28" fillId="0" borderId="39" xfId="36" applyNumberFormat="1" applyFont="1" applyFill="1" applyBorder="1"/>
    <xf numFmtId="3" fontId="28" fillId="0" borderId="32" xfId="36" applyNumberFormat="1" applyFont="1" applyFill="1" applyBorder="1"/>
    <xf numFmtId="0" fontId="28" fillId="0" borderId="69" xfId="36" applyFont="1" applyFill="1" applyBorder="1"/>
    <xf numFmtId="0" fontId="28" fillId="0" borderId="62" xfId="36" applyFont="1" applyFill="1" applyBorder="1"/>
    <xf numFmtId="0" fontId="28" fillId="0" borderId="64" xfId="36" applyFont="1" applyFill="1" applyBorder="1"/>
    <xf numFmtId="3" fontId="28" fillId="0" borderId="19" xfId="36" applyNumberFormat="1" applyFont="1" applyFill="1" applyBorder="1"/>
    <xf numFmtId="0" fontId="28" fillId="0" borderId="24" xfId="36" applyFont="1" applyFill="1" applyBorder="1"/>
    <xf numFmtId="0" fontId="28" fillId="0" borderId="0" xfId="36" applyFont="1" applyFill="1" applyBorder="1"/>
    <xf numFmtId="0" fontId="28" fillId="0" borderId="76" xfId="36" applyFont="1" applyFill="1" applyBorder="1"/>
    <xf numFmtId="0" fontId="27" fillId="0" borderId="61" xfId="36" applyFont="1" applyFill="1" applyBorder="1"/>
    <xf numFmtId="0" fontId="27" fillId="0" borderId="20" xfId="36" applyFont="1" applyFill="1" applyBorder="1"/>
    <xf numFmtId="0" fontId="27" fillId="0" borderId="63" xfId="36" applyFont="1" applyFill="1" applyBorder="1"/>
    <xf numFmtId="3" fontId="27" fillId="0" borderId="60" xfId="36" applyNumberFormat="1" applyFont="1" applyFill="1" applyBorder="1"/>
    <xf numFmtId="0" fontId="32" fillId="0" borderId="24" xfId="36" applyFont="1" applyFill="1" applyBorder="1"/>
    <xf numFmtId="0" fontId="45" fillId="0" borderId="31" xfId="36" applyFont="1" applyFill="1" applyBorder="1"/>
    <xf numFmtId="0" fontId="27" fillId="0" borderId="12" xfId="36" applyFont="1" applyFill="1" applyBorder="1"/>
    <xf numFmtId="3" fontId="32" fillId="0" borderId="31" xfId="36" applyNumberFormat="1" applyFont="1" applyFill="1" applyBorder="1"/>
    <xf numFmtId="3" fontId="32" fillId="0" borderId="13" xfId="36" applyNumberFormat="1" applyFont="1" applyFill="1" applyBorder="1"/>
    <xf numFmtId="3" fontId="32" fillId="0" borderId="12" xfId="36" applyNumberFormat="1" applyFont="1" applyFill="1" applyBorder="1"/>
    <xf numFmtId="0" fontId="32" fillId="0" borderId="31" xfId="36" applyFont="1" applyFill="1" applyBorder="1"/>
    <xf numFmtId="0" fontId="2" fillId="0" borderId="17" xfId="36" applyFill="1" applyBorder="1"/>
    <xf numFmtId="0" fontId="4" fillId="0" borderId="19" xfId="33" applyFont="1" applyFill="1" applyBorder="1" applyAlignment="1">
      <alignment horizontal="center" vertical="center" wrapText="1"/>
    </xf>
    <xf numFmtId="0" fontId="7" fillId="0" borderId="17" xfId="33" applyFont="1" applyFill="1" applyBorder="1" applyAlignment="1">
      <alignment horizontal="center" vertical="center" wrapText="1"/>
    </xf>
    <xf numFmtId="0" fontId="4" fillId="0" borderId="39" xfId="33" applyFont="1" applyFill="1" applyBorder="1" applyAlignment="1">
      <alignment horizontal="center" vertical="center" wrapText="1"/>
    </xf>
    <xf numFmtId="3" fontId="4" fillId="0" borderId="19" xfId="33" applyNumberFormat="1" applyFont="1" applyFill="1" applyBorder="1" applyAlignment="1">
      <alignment horizontal="center" vertical="center" wrapText="1"/>
    </xf>
    <xf numFmtId="3" fontId="5" fillId="0" borderId="13" xfId="54" applyNumberFormat="1" applyFont="1" applyFill="1" applyBorder="1" applyAlignment="1">
      <alignment horizontal="right" vertical="center" indent="1"/>
    </xf>
    <xf numFmtId="0" fontId="2" fillId="0" borderId="27" xfId="0" applyFont="1" applyFill="1" applyBorder="1" applyAlignment="1">
      <alignment horizontal="center" vertical="center"/>
    </xf>
    <xf numFmtId="0" fontId="2" fillId="0" borderId="52" xfId="0" applyFont="1" applyFill="1" applyBorder="1" applyAlignment="1">
      <alignment horizontal="center" vertical="center"/>
    </xf>
    <xf numFmtId="0" fontId="26" fillId="0" borderId="29" xfId="0" applyFont="1" applyFill="1" applyBorder="1" applyAlignment="1" applyProtection="1">
      <alignment horizontal="left" vertical="center" wrapText="1" indent="1"/>
      <protection locked="0"/>
    </xf>
    <xf numFmtId="0" fontId="2" fillId="0" borderId="29"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indent="1"/>
      <protection locked="0"/>
    </xf>
    <xf numFmtId="0" fontId="5" fillId="0" borderId="15" xfId="0" applyFont="1" applyFill="1" applyBorder="1" applyAlignment="1" applyProtection="1">
      <alignment horizontal="left" vertical="center" wrapText="1" indent="1"/>
      <protection locked="0"/>
    </xf>
    <xf numFmtId="0" fontId="4" fillId="0" borderId="23" xfId="54" applyFont="1" applyFill="1" applyBorder="1" applyAlignment="1" applyProtection="1">
      <alignment horizontal="left" vertical="center" wrapText="1"/>
      <protection locked="0"/>
    </xf>
    <xf numFmtId="0" fontId="2" fillId="0" borderId="23" xfId="54" applyFont="1" applyFill="1" applyBorder="1" applyAlignment="1" applyProtection="1">
      <alignment horizontal="left" vertical="center" wrapText="1" indent="1"/>
      <protection locked="0"/>
    </xf>
    <xf numFmtId="0" fontId="28" fillId="0" borderId="0" xfId="36" applyFont="1" applyFill="1" applyAlignment="1">
      <alignment horizontal="justify"/>
    </xf>
    <xf numFmtId="0" fontId="42" fillId="0" borderId="15" xfId="0" applyFont="1" applyFill="1" applyBorder="1" applyAlignment="1" applyProtection="1">
      <alignment vertical="center" wrapText="1"/>
      <protection locked="0"/>
    </xf>
    <xf numFmtId="0" fontId="42" fillId="0" borderId="29" xfId="0" applyFont="1" applyFill="1" applyBorder="1" applyAlignment="1" applyProtection="1">
      <alignment vertical="center" wrapText="1"/>
      <protection locked="0"/>
    </xf>
    <xf numFmtId="0" fontId="30" fillId="0" borderId="29" xfId="0" applyFont="1" applyFill="1" applyBorder="1" applyAlignment="1" applyProtection="1">
      <alignment horizontal="left" vertical="center" wrapText="1"/>
      <protection locked="0"/>
    </xf>
    <xf numFmtId="1" fontId="2" fillId="0" borderId="30" xfId="0" applyNumberFormat="1" applyFont="1" applyFill="1" applyBorder="1" applyAlignment="1">
      <alignment vertical="center" wrapText="1"/>
    </xf>
    <xf numFmtId="0" fontId="0" fillId="0" borderId="0" xfId="0" applyFill="1"/>
    <xf numFmtId="0" fontId="27" fillId="0" borderId="31" xfId="30" applyFont="1" applyFill="1" applyBorder="1" applyAlignment="1">
      <alignment horizontal="left" vertical="center" indent="1"/>
    </xf>
    <xf numFmtId="1" fontId="2" fillId="0" borderId="15" xfId="0" applyNumberFormat="1" applyFont="1" applyFill="1" applyBorder="1" applyAlignment="1">
      <alignment horizontal="center" vertical="center" wrapText="1"/>
    </xf>
    <xf numFmtId="0" fontId="5" fillId="0" borderId="59" xfId="0" applyNumberFormat="1" applyFont="1" applyFill="1" applyBorder="1" applyAlignment="1">
      <alignment horizontal="right" vertical="center" wrapText="1" indent="1"/>
    </xf>
    <xf numFmtId="3" fontId="5" fillId="0" borderId="37" xfId="0" applyNumberFormat="1" applyFont="1" applyFill="1" applyBorder="1" applyAlignment="1">
      <alignment horizontal="right" vertical="center" wrapText="1" indent="1"/>
    </xf>
    <xf numFmtId="3" fontId="26" fillId="0" borderId="58" xfId="0" applyNumberFormat="1" applyFont="1" applyFill="1" applyBorder="1" applyAlignment="1">
      <alignment horizontal="right" vertical="center" wrapText="1" indent="1"/>
    </xf>
    <xf numFmtId="3" fontId="5" fillId="0" borderId="84"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26" fillId="0" borderId="50" xfId="0" applyNumberFormat="1" applyFont="1" applyFill="1" applyBorder="1" applyAlignment="1">
      <alignment horizontal="right" vertical="center" wrapText="1" indent="1"/>
    </xf>
    <xf numFmtId="3" fontId="5" fillId="0" borderId="16" xfId="0" applyNumberFormat="1" applyFont="1" applyFill="1" applyBorder="1" applyAlignment="1">
      <alignment horizontal="right" vertical="center" wrapText="1" indent="1"/>
    </xf>
    <xf numFmtId="3" fontId="5" fillId="0" borderId="55" xfId="0" applyNumberFormat="1" applyFont="1" applyFill="1" applyBorder="1" applyAlignment="1">
      <alignment horizontal="right" vertical="center" wrapText="1" indent="1"/>
    </xf>
    <xf numFmtId="3" fontId="26" fillId="0" borderId="51" xfId="0" applyNumberFormat="1" applyFont="1" applyFill="1" applyBorder="1" applyAlignment="1">
      <alignment horizontal="right" vertical="center" wrapText="1" indent="1"/>
    </xf>
    <xf numFmtId="0" fontId="4" fillId="0" borderId="21" xfId="0" applyFont="1" applyFill="1" applyBorder="1" applyAlignment="1">
      <alignment horizontal="center" vertical="center"/>
    </xf>
    <xf numFmtId="3" fontId="5" fillId="0" borderId="21" xfId="0" applyNumberFormat="1" applyFont="1" applyFill="1" applyBorder="1" applyAlignment="1">
      <alignment horizontal="right" vertical="center" indent="1"/>
    </xf>
    <xf numFmtId="3" fontId="5" fillId="0" borderId="56" xfId="0" applyNumberFormat="1" applyFont="1" applyFill="1" applyBorder="1" applyAlignment="1">
      <alignment horizontal="right" vertical="center" indent="1"/>
    </xf>
    <xf numFmtId="3" fontId="5" fillId="0" borderId="47" xfId="0" applyNumberFormat="1" applyFont="1" applyFill="1" applyBorder="1" applyAlignment="1">
      <alignment horizontal="right" vertical="center" indent="1"/>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Alignment="1">
      <alignment horizontal="center"/>
    </xf>
    <xf numFmtId="3" fontId="4" fillId="0" borderId="13" xfId="33" applyNumberFormat="1" applyFont="1" applyFill="1" applyBorder="1" applyAlignment="1">
      <alignment horizontal="center" vertical="center" wrapText="1"/>
    </xf>
    <xf numFmtId="0" fontId="30" fillId="0" borderId="15" xfId="0" applyFont="1" applyFill="1" applyBorder="1" applyAlignment="1" applyProtection="1">
      <alignment horizontal="left" vertical="center" wrapText="1"/>
      <protection locked="0"/>
    </xf>
    <xf numFmtId="3" fontId="41"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3" fontId="41" fillId="0" borderId="59" xfId="0" applyNumberFormat="1" applyFont="1" applyFill="1" applyBorder="1" applyAlignment="1">
      <alignment horizontal="right" vertical="center" indent="1"/>
    </xf>
    <xf numFmtId="3" fontId="41" fillId="0" borderId="14" xfId="0" applyNumberFormat="1" applyFont="1" applyFill="1" applyBorder="1" applyAlignment="1">
      <alignment horizontal="right" vertical="center" indent="1"/>
    </xf>
    <xf numFmtId="3" fontId="26" fillId="0" borderId="15" xfId="0" applyNumberFormat="1" applyFont="1" applyFill="1" applyBorder="1" applyAlignment="1">
      <alignment horizontal="right" vertical="center" indent="1"/>
    </xf>
    <xf numFmtId="3" fontId="41" fillId="0" borderId="15" xfId="0" applyNumberFormat="1" applyFont="1" applyFill="1" applyBorder="1" applyAlignment="1">
      <alignment horizontal="right" vertical="center" indent="1"/>
    </xf>
    <xf numFmtId="3" fontId="5" fillId="0" borderId="85" xfId="0" applyNumberFormat="1" applyFont="1" applyFill="1" applyBorder="1" applyAlignment="1">
      <alignment horizontal="right" vertical="center" indent="1"/>
    </xf>
    <xf numFmtId="3" fontId="5" fillId="0" borderId="84" xfId="0" applyNumberFormat="1" applyFont="1" applyFill="1" applyBorder="1" applyAlignment="1">
      <alignment horizontal="right" vertical="center" inden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42" fillId="0" borderId="23" xfId="0" applyFont="1" applyFill="1" applyBorder="1" applyAlignment="1" applyProtection="1">
      <alignment vertical="center" wrapText="1"/>
      <protection locked="0"/>
    </xf>
    <xf numFmtId="0" fontId="30" fillId="0" borderId="23" xfId="0" applyFont="1" applyFill="1" applyBorder="1" applyAlignment="1" applyProtection="1">
      <alignment horizontal="left" vertical="center" wrapText="1"/>
      <protection locked="0"/>
    </xf>
    <xf numFmtId="3" fontId="41" fillId="0" borderId="23" xfId="0" applyNumberFormat="1" applyFont="1" applyFill="1" applyBorder="1" applyAlignment="1">
      <alignment vertical="center"/>
    </xf>
    <xf numFmtId="0" fontId="2" fillId="0" borderId="23" xfId="0" applyNumberFormat="1" applyFont="1" applyFill="1" applyBorder="1" applyAlignment="1">
      <alignment horizontal="center" vertical="center"/>
    </xf>
    <xf numFmtId="3" fontId="41" fillId="0" borderId="75" xfId="0" applyNumberFormat="1" applyFont="1" applyFill="1" applyBorder="1" applyAlignment="1">
      <alignment horizontal="right" vertical="center" indent="1"/>
    </xf>
    <xf numFmtId="3" fontId="41" fillId="0" borderId="22" xfId="0" applyNumberFormat="1" applyFont="1" applyFill="1" applyBorder="1" applyAlignment="1">
      <alignment horizontal="right" vertical="center" indent="1"/>
    </xf>
    <xf numFmtId="3" fontId="26" fillId="0" borderId="23" xfId="0" applyNumberFormat="1" applyFont="1" applyFill="1" applyBorder="1" applyAlignment="1">
      <alignment horizontal="right" vertical="center" indent="1"/>
    </xf>
    <xf numFmtId="3" fontId="41" fillId="0" borderId="23" xfId="0" applyNumberFormat="1" applyFont="1" applyFill="1" applyBorder="1" applyAlignment="1">
      <alignment horizontal="right" vertical="center" indent="1"/>
    </xf>
    <xf numFmtId="3" fontId="5" fillId="0" borderId="86" xfId="0" applyNumberFormat="1" applyFont="1" applyFill="1" applyBorder="1" applyAlignment="1">
      <alignment horizontal="right" vertical="center" indent="1"/>
    </xf>
    <xf numFmtId="0" fontId="30" fillId="0" borderId="42"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2" fillId="0" borderId="28" xfId="0" applyFont="1" applyFill="1" applyBorder="1" applyAlignment="1">
      <alignment horizontal="center" vertical="center"/>
    </xf>
    <xf numFmtId="0" fontId="42" fillId="0" borderId="28" xfId="0" applyFont="1" applyFill="1" applyBorder="1" applyAlignment="1" applyProtection="1">
      <alignment vertical="center" wrapText="1"/>
      <protection locked="0"/>
    </xf>
    <xf numFmtId="0" fontId="30" fillId="0" borderId="28" xfId="0" applyFont="1" applyFill="1" applyBorder="1" applyAlignment="1" applyProtection="1">
      <alignment horizontal="left" vertical="center" wrapText="1"/>
      <protection locked="0"/>
    </xf>
    <xf numFmtId="3" fontId="41" fillId="0" borderId="28" xfId="0" applyNumberFormat="1" applyFont="1" applyFill="1" applyBorder="1" applyAlignment="1">
      <alignment vertical="center"/>
    </xf>
    <xf numFmtId="0" fontId="2" fillId="0" borderId="28" xfId="0" applyNumberFormat="1" applyFont="1" applyFill="1" applyBorder="1" applyAlignment="1">
      <alignment horizontal="center" vertical="center"/>
    </xf>
    <xf numFmtId="3" fontId="41" fillId="0" borderId="49" xfId="0" applyNumberFormat="1" applyFont="1" applyFill="1" applyBorder="1" applyAlignment="1">
      <alignment horizontal="right" vertical="center" indent="1"/>
    </xf>
    <xf numFmtId="3" fontId="41" fillId="0" borderId="42" xfId="0" applyNumberFormat="1" applyFont="1" applyFill="1" applyBorder="1" applyAlignment="1">
      <alignment horizontal="right" vertical="center" indent="1"/>
    </xf>
    <xf numFmtId="3" fontId="26" fillId="0" borderId="28" xfId="0" applyNumberFormat="1" applyFont="1" applyFill="1" applyBorder="1" applyAlignment="1">
      <alignment horizontal="right" vertical="center" indent="1"/>
    </xf>
    <xf numFmtId="3" fontId="41" fillId="0" borderId="28" xfId="0" applyNumberFormat="1" applyFont="1" applyFill="1" applyBorder="1" applyAlignment="1">
      <alignment horizontal="right" vertical="center" indent="1"/>
    </xf>
    <xf numFmtId="3" fontId="5" fillId="0" borderId="81" xfId="0" applyNumberFormat="1" applyFont="1" applyFill="1" applyBorder="1" applyAlignment="1">
      <alignment horizontal="right" vertical="center" indent="1"/>
    </xf>
    <xf numFmtId="3" fontId="5" fillId="0" borderId="83" xfId="0" applyNumberFormat="1" applyFont="1" applyFill="1" applyBorder="1" applyAlignment="1">
      <alignment horizontal="right" vertical="center" indent="1"/>
    </xf>
    <xf numFmtId="0" fontId="36" fillId="0" borderId="21" xfId="0" applyFont="1" applyFill="1" applyBorder="1" applyAlignment="1">
      <alignment horizontal="center" vertical="center" wrapText="1"/>
    </xf>
    <xf numFmtId="0" fontId="37" fillId="0" borderId="21" xfId="0" applyFont="1" applyFill="1" applyBorder="1" applyAlignment="1">
      <alignment horizontal="center" vertical="center" wrapText="1"/>
    </xf>
    <xf numFmtId="3" fontId="42" fillId="0" borderId="56" xfId="0" applyNumberFormat="1" applyFont="1" applyFill="1" applyBorder="1" applyAlignment="1">
      <alignment horizontal="right" vertical="center" indent="1"/>
    </xf>
    <xf numFmtId="3" fontId="42" fillId="0" borderId="31" xfId="0" applyNumberFormat="1" applyFont="1" applyFill="1" applyBorder="1" applyAlignment="1">
      <alignment horizontal="right" vertical="center" indent="1"/>
    </xf>
    <xf numFmtId="3" fontId="42" fillId="0" borderId="47" xfId="0" applyNumberFormat="1" applyFont="1" applyFill="1" applyBorder="1" applyAlignment="1">
      <alignment horizontal="right" vertical="center" indent="1"/>
    </xf>
    <xf numFmtId="3" fontId="42" fillId="0" borderId="18" xfId="0" applyNumberFormat="1" applyFont="1" applyFill="1" applyBorder="1" applyAlignment="1">
      <alignment horizontal="right" vertical="center" indent="1"/>
    </xf>
    <xf numFmtId="3" fontId="42" fillId="0" borderId="17" xfId="0" applyNumberFormat="1" applyFont="1" applyFill="1" applyBorder="1" applyAlignment="1">
      <alignment horizontal="right" vertical="center" indent="1"/>
    </xf>
    <xf numFmtId="0" fontId="30" fillId="0" borderId="0" xfId="0" applyFont="1" applyFill="1" applyBorder="1" applyAlignment="1">
      <alignment wrapText="1"/>
    </xf>
    <xf numFmtId="3" fontId="30" fillId="0" borderId="0" xfId="0" applyNumberFormat="1" applyFont="1" applyFill="1" applyBorder="1" applyAlignment="1">
      <alignment horizontal="right" vertical="center"/>
    </xf>
    <xf numFmtId="0" fontId="30" fillId="0" borderId="0" xfId="0" applyFont="1" applyFill="1"/>
    <xf numFmtId="0" fontId="2" fillId="0" borderId="29" xfId="0" applyNumberFormat="1" applyFont="1" applyFill="1" applyBorder="1" applyAlignment="1">
      <alignment horizontal="center" vertical="center"/>
    </xf>
    <xf numFmtId="3" fontId="41" fillId="0" borderId="46" xfId="0" applyNumberFormat="1" applyFont="1" applyFill="1" applyBorder="1" applyAlignment="1">
      <alignment horizontal="right" vertical="center" indent="1"/>
    </xf>
    <xf numFmtId="3" fontId="26" fillId="0" borderId="58" xfId="0" applyNumberFormat="1" applyFont="1" applyFill="1" applyBorder="1" applyAlignment="1">
      <alignment horizontal="right" vertical="center" indent="1"/>
    </xf>
    <xf numFmtId="3" fontId="5" fillId="0" borderId="68" xfId="0" applyNumberFormat="1" applyFont="1" applyFill="1" applyBorder="1" applyAlignment="1">
      <alignment horizontal="right" vertical="center" indent="1"/>
    </xf>
    <xf numFmtId="3" fontId="26" fillId="0" borderId="50" xfId="0" applyNumberFormat="1" applyFont="1" applyFill="1" applyBorder="1" applyAlignment="1">
      <alignment horizontal="right" vertical="center" indent="1"/>
    </xf>
    <xf numFmtId="3" fontId="5" fillId="0" borderId="16" xfId="0" applyNumberFormat="1" applyFont="1" applyFill="1" applyBorder="1" applyAlignment="1">
      <alignment horizontal="right" vertical="center" indent="1"/>
    </xf>
    <xf numFmtId="3" fontId="26" fillId="0" borderId="81" xfId="0" applyNumberFormat="1" applyFont="1" applyFill="1" applyBorder="1" applyAlignment="1">
      <alignment horizontal="right" vertical="center" indent="1"/>
    </xf>
    <xf numFmtId="0" fontId="28" fillId="0" borderId="23" xfId="35" applyFont="1" applyFill="1" applyBorder="1" applyAlignment="1">
      <alignment horizontal="left" vertical="center" indent="1"/>
    </xf>
    <xf numFmtId="0" fontId="0" fillId="0" borderId="0" xfId="0" applyFill="1"/>
    <xf numFmtId="3" fontId="2" fillId="0" borderId="0" xfId="0" applyNumberFormat="1" applyFont="1" applyFill="1" applyBorder="1" applyAlignment="1">
      <alignment horizontal="right" indent="1"/>
    </xf>
    <xf numFmtId="0" fontId="5" fillId="0" borderId="0" xfId="0" applyFont="1" applyFill="1"/>
    <xf numFmtId="3" fontId="5" fillId="0" borderId="15" xfId="0" applyNumberFormat="1" applyFont="1" applyFill="1" applyBorder="1" applyAlignment="1">
      <alignment horizontal="right" vertical="center" indent="1"/>
    </xf>
    <xf numFmtId="0" fontId="0" fillId="0" borderId="0" xfId="0" applyFill="1"/>
    <xf numFmtId="3" fontId="30" fillId="0" borderId="15" xfId="0" applyNumberFormat="1" applyFont="1" applyFill="1" applyBorder="1" applyAlignment="1">
      <alignment horizontal="center" vertical="center" wrapText="1"/>
    </xf>
    <xf numFmtId="3" fontId="28" fillId="0" borderId="39" xfId="36" applyNumberFormat="1" applyFont="1" applyFill="1" applyBorder="1" applyAlignment="1">
      <alignment horizontal="right" vertical="center" indent="1"/>
    </xf>
    <xf numFmtId="0" fontId="5" fillId="0" borderId="66"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31" fillId="0" borderId="66" xfId="0" applyFont="1" applyFill="1" applyBorder="1" applyAlignment="1">
      <alignment horizontal="center" vertical="center" wrapText="1"/>
    </xf>
    <xf numFmtId="3" fontId="5" fillId="0" borderId="66" xfId="0" applyNumberFormat="1" applyFont="1" applyFill="1" applyBorder="1" applyAlignment="1">
      <alignment horizontal="right" vertical="center" wrapText="1" indent="1"/>
    </xf>
    <xf numFmtId="3" fontId="2" fillId="0" borderId="66" xfId="0" applyNumberFormat="1" applyFont="1" applyFill="1" applyBorder="1" applyAlignment="1">
      <alignment horizontal="center" vertical="center" wrapText="1"/>
    </xf>
    <xf numFmtId="3" fontId="5" fillId="0" borderId="79" xfId="0" applyNumberFormat="1" applyFont="1" applyFill="1" applyBorder="1" applyAlignment="1">
      <alignment horizontal="right" vertical="center" wrapText="1" indent="1"/>
    </xf>
    <xf numFmtId="3" fontId="26" fillId="0" borderId="69" xfId="0" applyNumberFormat="1" applyFont="1" applyFill="1" applyBorder="1" applyAlignment="1">
      <alignment horizontal="right" vertical="center" wrapText="1" indent="1"/>
    </xf>
    <xf numFmtId="3" fontId="5" fillId="0" borderId="25" xfId="0" applyNumberFormat="1" applyFont="1" applyFill="1" applyBorder="1" applyAlignment="1">
      <alignment horizontal="right" vertical="center" wrapText="1" indent="1"/>
    </xf>
    <xf numFmtId="3" fontId="5" fillId="0" borderId="64" xfId="0" applyNumberFormat="1" applyFont="1" applyFill="1" applyBorder="1" applyAlignment="1">
      <alignment horizontal="right" vertical="center" indent="1"/>
    </xf>
    <xf numFmtId="3" fontId="0" fillId="0" borderId="0" xfId="0" applyNumberFormat="1" applyFill="1" applyBorder="1" applyAlignment="1">
      <alignment vertical="center"/>
    </xf>
    <xf numFmtId="3" fontId="41" fillId="0" borderId="0" xfId="0" applyNumberFormat="1" applyFont="1" applyFill="1" applyAlignment="1">
      <alignment horizontal="right" vertical="center" indent="1"/>
    </xf>
    <xf numFmtId="3" fontId="26" fillId="0" borderId="19" xfId="0" applyNumberFormat="1" applyFont="1" applyFill="1" applyBorder="1" applyAlignment="1">
      <alignment horizontal="right" vertical="center" indent="1"/>
    </xf>
    <xf numFmtId="3" fontId="26" fillId="0" borderId="40" xfId="0" applyNumberFormat="1" applyFont="1" applyFill="1" applyBorder="1" applyAlignment="1">
      <alignment horizontal="right" vertical="center" indent="1"/>
    </xf>
    <xf numFmtId="3" fontId="41" fillId="0" borderId="52" xfId="0" applyNumberFormat="1" applyFont="1" applyFill="1" applyBorder="1" applyAlignment="1">
      <alignment horizontal="right" vertical="center" indent="1"/>
    </xf>
    <xf numFmtId="0" fontId="2" fillId="25" borderId="10" xfId="0" applyFont="1" applyFill="1" applyBorder="1" applyAlignment="1">
      <alignment horizontal="center" vertical="center"/>
    </xf>
    <xf numFmtId="49" fontId="2" fillId="25" borderId="10" xfId="0" applyNumberFormat="1" applyFont="1" applyFill="1" applyBorder="1" applyAlignment="1">
      <alignment horizontal="center" vertical="center" wrapText="1"/>
    </xf>
    <xf numFmtId="0" fontId="2" fillId="25" borderId="10" xfId="0" applyFont="1" applyFill="1" applyBorder="1" applyAlignment="1">
      <alignment horizontal="center" vertical="center" wrapText="1"/>
    </xf>
    <xf numFmtId="0" fontId="50" fillId="0" borderId="10" xfId="0" applyFont="1" applyBorder="1" applyAlignment="1">
      <alignment horizontal="left" vertical="center" wrapText="1"/>
    </xf>
    <xf numFmtId="0" fontId="51" fillId="0" borderId="10" xfId="0" applyFont="1" applyBorder="1" applyAlignment="1">
      <alignment horizontal="left" vertical="center" wrapText="1"/>
    </xf>
    <xf numFmtId="0" fontId="52" fillId="0" borderId="10" xfId="0" applyFont="1" applyBorder="1" applyAlignment="1">
      <alignment horizontal="center" vertical="center"/>
    </xf>
    <xf numFmtId="0" fontId="1" fillId="0" borderId="10" xfId="0" applyFont="1" applyBorder="1" applyAlignment="1">
      <alignment horizontal="center" vertical="center"/>
    </xf>
    <xf numFmtId="0" fontId="1" fillId="25" borderId="10" xfId="0" applyFont="1" applyFill="1" applyBorder="1" applyAlignment="1">
      <alignment horizontal="center" vertical="center" wrapText="1"/>
    </xf>
    <xf numFmtId="0" fontId="5" fillId="25" borderId="38" xfId="37" applyFont="1" applyFill="1" applyBorder="1" applyAlignment="1">
      <alignment horizontal="center" vertical="center"/>
    </xf>
    <xf numFmtId="0" fontId="5" fillId="25" borderId="46" xfId="37" applyFont="1" applyFill="1" applyBorder="1" applyAlignment="1">
      <alignment horizontal="center" vertical="center"/>
    </xf>
    <xf numFmtId="0" fontId="0" fillId="0" borderId="0" xfId="0" applyFill="1"/>
    <xf numFmtId="0" fontId="50" fillId="0" borderId="29" xfId="0" applyFont="1" applyBorder="1" applyAlignment="1">
      <alignment horizontal="left" vertical="center" wrapText="1"/>
    </xf>
    <xf numFmtId="0" fontId="52" fillId="0" borderId="29" xfId="0" applyFont="1" applyFill="1" applyBorder="1" applyAlignment="1">
      <alignment horizontal="center" vertical="center"/>
    </xf>
    <xf numFmtId="3" fontId="41" fillId="0" borderId="38" xfId="0" applyNumberFormat="1" applyFont="1" applyFill="1" applyBorder="1" applyAlignment="1">
      <alignment horizontal="right" vertical="center" indent="1"/>
    </xf>
    <xf numFmtId="3" fontId="26" fillId="25" borderId="35" xfId="38" applyNumberFormat="1" applyFont="1" applyFill="1" applyBorder="1" applyAlignment="1">
      <alignment horizontal="right" vertical="center" indent="1"/>
    </xf>
    <xf numFmtId="0" fontId="2" fillId="25" borderId="29" xfId="0" applyFont="1" applyFill="1" applyBorder="1" applyAlignment="1">
      <alignment horizontal="center" vertical="center"/>
    </xf>
    <xf numFmtId="49" fontId="2" fillId="0" borderId="29" xfId="0" applyNumberFormat="1" applyFont="1" applyFill="1" applyBorder="1" applyAlignment="1">
      <alignment horizontal="center" vertical="center" wrapText="1"/>
    </xf>
    <xf numFmtId="0" fontId="2" fillId="0" borderId="10" xfId="0" applyFont="1" applyFill="1" applyBorder="1" applyAlignment="1">
      <alignment vertical="center"/>
    </xf>
    <xf numFmtId="0" fontId="2" fillId="0" borderId="30" xfId="0" applyFont="1" applyFill="1" applyBorder="1" applyAlignment="1">
      <alignment vertical="center"/>
    </xf>
    <xf numFmtId="0" fontId="4" fillId="0" borderId="29" xfId="38" applyFont="1" applyFill="1" applyBorder="1" applyAlignment="1">
      <alignment horizontal="center" vertical="center" wrapText="1"/>
    </xf>
    <xf numFmtId="0" fontId="4" fillId="0" borderId="30" xfId="38" applyFont="1" applyFill="1" applyBorder="1" applyAlignment="1">
      <alignment horizontal="center" vertical="center" wrapText="1"/>
    </xf>
    <xf numFmtId="0" fontId="0" fillId="0" borderId="0" xfId="0" applyFill="1"/>
    <xf numFmtId="0" fontId="0" fillId="0" borderId="0" xfId="0" applyFill="1"/>
    <xf numFmtId="0" fontId="0" fillId="0" borderId="0" xfId="0" applyFill="1"/>
    <xf numFmtId="0" fontId="52"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30" xfId="0" applyFont="1" applyBorder="1" applyAlignment="1">
      <alignment horizontal="left" vertical="center" wrapText="1"/>
    </xf>
    <xf numFmtId="0" fontId="52" fillId="0" borderId="29" xfId="0" applyFont="1" applyBorder="1" applyAlignment="1">
      <alignment horizontal="left" vertical="center" wrapText="1"/>
    </xf>
    <xf numFmtId="49" fontId="2" fillId="0" borderId="43" xfId="38" applyNumberFormat="1" applyFont="1" applyFill="1" applyBorder="1" applyAlignment="1">
      <alignment horizontal="center" vertical="center" wrapText="1"/>
    </xf>
    <xf numFmtId="0" fontId="50" fillId="0" borderId="15" xfId="0" applyFont="1" applyBorder="1" applyAlignment="1">
      <alignment vertical="center" wrapText="1"/>
    </xf>
    <xf numFmtId="0" fontId="52" fillId="0" borderId="15" xfId="0" applyFont="1" applyBorder="1" applyAlignment="1">
      <alignment horizontal="center" vertical="center"/>
    </xf>
    <xf numFmtId="0" fontId="52" fillId="0" borderId="15" xfId="0" applyFont="1" applyFill="1" applyBorder="1" applyAlignment="1">
      <alignment horizontal="center" vertical="center"/>
    </xf>
    <xf numFmtId="3" fontId="26" fillId="0" borderId="39"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7" fillId="0" borderId="13" xfId="33" applyNumberFormat="1" applyFont="1" applyFill="1" applyBorder="1" applyAlignment="1">
      <alignment horizontal="center" vertical="center" wrapText="1"/>
    </xf>
    <xf numFmtId="0" fontId="0" fillId="0" borderId="0" xfId="0" applyFill="1"/>
    <xf numFmtId="3" fontId="26" fillId="0" borderId="53" xfId="0" applyNumberFormat="1" applyFont="1" applyFill="1" applyBorder="1" applyAlignment="1">
      <alignment horizontal="right" vertical="center" indent="1"/>
    </xf>
    <xf numFmtId="0" fontId="2" fillId="0" borderId="38" xfId="0" applyFont="1" applyFill="1" applyBorder="1" applyAlignment="1">
      <alignment horizontal="center" vertical="center"/>
    </xf>
    <xf numFmtId="3" fontId="26" fillId="0" borderId="65" xfId="0" applyNumberFormat="1" applyFont="1" applyFill="1" applyBorder="1" applyAlignment="1">
      <alignment horizontal="right" vertical="center" wrapText="1" indent="1"/>
    </xf>
    <xf numFmtId="3" fontId="26" fillId="0" borderId="35" xfId="0" applyNumberFormat="1" applyFont="1" applyFill="1" applyBorder="1" applyAlignment="1">
      <alignment horizontal="right" vertical="center" wrapText="1" indent="1"/>
    </xf>
    <xf numFmtId="3" fontId="26" fillId="0" borderId="33" xfId="0" applyNumberFormat="1" applyFont="1" applyFill="1" applyBorder="1" applyAlignment="1">
      <alignment horizontal="right" vertical="center" wrapText="1" indent="1"/>
    </xf>
    <xf numFmtId="3" fontId="26" fillId="25" borderId="45" xfId="38" applyNumberFormat="1" applyFont="1" applyFill="1" applyBorder="1" applyAlignment="1">
      <alignment horizontal="right" vertical="center" indent="1"/>
    </xf>
    <xf numFmtId="3" fontId="26" fillId="25" borderId="41" xfId="38" applyNumberFormat="1" applyFont="1" applyFill="1" applyBorder="1" applyAlignment="1">
      <alignment horizontal="right" vertical="center" indent="1"/>
    </xf>
    <xf numFmtId="3" fontId="26" fillId="25" borderId="67" xfId="38" applyNumberFormat="1" applyFont="1" applyFill="1" applyBorder="1" applyAlignment="1">
      <alignment horizontal="right" vertical="center" indent="1"/>
    </xf>
    <xf numFmtId="3" fontId="26" fillId="25" borderId="68" xfId="38" applyNumberFormat="1" applyFont="1" applyFill="1" applyBorder="1" applyAlignment="1">
      <alignment horizontal="right" vertical="center" indent="1"/>
    </xf>
    <xf numFmtId="3" fontId="26" fillId="25" borderId="16" xfId="38" applyNumberFormat="1" applyFont="1" applyFill="1" applyBorder="1" applyAlignment="1">
      <alignment horizontal="right" vertical="center" indent="1"/>
    </xf>
    <xf numFmtId="0" fontId="2" fillId="0" borderId="10" xfId="37" applyFont="1" applyFill="1" applyBorder="1" applyAlignment="1">
      <alignment horizontal="center" vertical="center"/>
    </xf>
    <xf numFmtId="0" fontId="1" fillId="25" borderId="10"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10" xfId="37" applyFont="1" applyFill="1" applyBorder="1" applyAlignment="1">
      <alignment horizontal="center" vertical="center" wrapText="1"/>
    </xf>
    <xf numFmtId="0" fontId="2" fillId="25" borderId="10" xfId="0" applyFont="1" applyFill="1" applyBorder="1" applyAlignment="1" applyProtection="1">
      <alignment horizontal="left" vertical="center" wrapText="1"/>
      <protection locked="0"/>
    </xf>
    <xf numFmtId="0" fontId="2" fillId="0" borderId="29" xfId="37" applyFont="1" applyFill="1" applyBorder="1" applyAlignment="1">
      <alignment horizontal="center" vertical="center"/>
    </xf>
    <xf numFmtId="0" fontId="1" fillId="25" borderId="29" xfId="0" applyFont="1" applyFill="1" applyBorder="1" applyAlignment="1">
      <alignment horizontal="left" vertical="center" wrapText="1"/>
    </xf>
    <xf numFmtId="0" fontId="5" fillId="0" borderId="37" xfId="37" applyFont="1" applyFill="1" applyBorder="1" applyAlignment="1">
      <alignment horizontal="center" vertical="center"/>
    </xf>
    <xf numFmtId="0" fontId="4" fillId="25" borderId="29" xfId="0" applyFont="1" applyFill="1" applyBorder="1" applyAlignment="1">
      <alignment horizontal="left" vertical="center" wrapText="1"/>
    </xf>
    <xf numFmtId="0" fontId="4" fillId="25" borderId="30" xfId="0" applyFont="1" applyFill="1" applyBorder="1" applyAlignment="1">
      <alignment horizontal="left" vertical="center" wrapText="1"/>
    </xf>
    <xf numFmtId="0" fontId="2" fillId="25" borderId="29" xfId="0" applyFont="1" applyFill="1" applyBorder="1" applyAlignment="1">
      <alignment horizontal="left" vertical="center" wrapText="1"/>
    </xf>
    <xf numFmtId="0" fontId="2" fillId="25" borderId="10" xfId="37" applyFont="1" applyFill="1" applyBorder="1" applyAlignment="1">
      <alignment horizontal="center" vertical="center"/>
    </xf>
    <xf numFmtId="0" fontId="2" fillId="25" borderId="29" xfId="37" applyFont="1" applyFill="1" applyBorder="1" applyAlignment="1">
      <alignment horizontal="center" vertical="center"/>
    </xf>
    <xf numFmtId="0" fontId="2" fillId="25" borderId="30" xfId="37" applyFont="1" applyFill="1" applyBorder="1" applyAlignment="1">
      <alignment horizontal="center" vertical="center"/>
    </xf>
    <xf numFmtId="0" fontId="2" fillId="0" borderId="11" xfId="37" applyFont="1" applyFill="1" applyBorder="1" applyAlignment="1">
      <alignment horizontal="center" vertical="center"/>
    </xf>
    <xf numFmtId="49" fontId="4" fillId="25" borderId="10" xfId="0" applyNumberFormat="1" applyFont="1" applyFill="1" applyBorder="1" applyAlignment="1">
      <alignment horizontal="left" vertical="center" wrapText="1"/>
    </xf>
    <xf numFmtId="0" fontId="2" fillId="0" borderId="37" xfId="37" applyFont="1" applyFill="1" applyBorder="1" applyAlignment="1">
      <alignment horizontal="center" vertical="center"/>
    </xf>
    <xf numFmtId="0" fontId="28" fillId="0" borderId="53" xfId="39" applyFont="1" applyFill="1" applyBorder="1" applyAlignment="1">
      <alignment horizontal="center" vertical="center" wrapText="1"/>
    </xf>
    <xf numFmtId="0" fontId="28" fillId="0" borderId="53" xfId="38" applyFont="1" applyFill="1" applyBorder="1" applyAlignment="1">
      <alignment horizontal="center" vertical="center" wrapText="1"/>
    </xf>
    <xf numFmtId="0" fontId="4"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5" xfId="0" applyFont="1" applyBorder="1" applyAlignment="1">
      <alignment horizontal="center" vertical="center" wrapText="1"/>
    </xf>
    <xf numFmtId="0" fontId="4" fillId="0" borderId="30" xfId="0" applyFont="1" applyBorder="1" applyAlignment="1">
      <alignment horizontal="left" vertical="center" wrapText="1"/>
    </xf>
    <xf numFmtId="0" fontId="2" fillId="0" borderId="30" xfId="0" applyFont="1" applyBorder="1" applyAlignment="1">
      <alignment horizontal="center" vertical="center"/>
    </xf>
    <xf numFmtId="3" fontId="2" fillId="0" borderId="29" xfId="0" applyNumberFormat="1" applyFont="1" applyBorder="1" applyAlignment="1">
      <alignment horizontal="right" vertical="center" indent="1"/>
    </xf>
    <xf numFmtId="3" fontId="2" fillId="0" borderId="58" xfId="0" applyNumberFormat="1" applyFont="1" applyBorder="1" applyAlignment="1">
      <alignment horizontal="right" vertical="center" indent="1"/>
    </xf>
    <xf numFmtId="3" fontId="2" fillId="0" borderId="38" xfId="0" applyNumberFormat="1" applyFont="1" applyBorder="1" applyAlignment="1">
      <alignment horizontal="right" vertical="center" indent="1"/>
    </xf>
    <xf numFmtId="0" fontId="4" fillId="0" borderId="29" xfId="33" applyFont="1" applyFill="1" applyBorder="1" applyAlignment="1">
      <alignment horizontal="right" vertical="center" wrapText="1" indent="1"/>
    </xf>
    <xf numFmtId="0" fontId="4" fillId="0" borderId="10" xfId="33" applyFont="1" applyFill="1" applyBorder="1" applyAlignment="1">
      <alignment horizontal="right" vertical="center" wrapText="1" indent="1"/>
    </xf>
    <xf numFmtId="3" fontId="2" fillId="0" borderId="10" xfId="0" applyNumberFormat="1" applyFont="1" applyFill="1" applyBorder="1" applyAlignment="1">
      <alignment horizontal="right" vertical="center" indent="1"/>
    </xf>
    <xf numFmtId="3" fontId="2" fillId="25" borderId="50" xfId="0" applyNumberFormat="1" applyFont="1" applyFill="1" applyBorder="1" applyAlignment="1">
      <alignment horizontal="right" vertical="center" indent="1"/>
    </xf>
    <xf numFmtId="3" fontId="2" fillId="0" borderId="52" xfId="0" applyNumberFormat="1" applyFont="1" applyFill="1" applyBorder="1" applyAlignment="1">
      <alignment horizontal="right" vertical="center" indent="1"/>
    </xf>
    <xf numFmtId="3" fontId="2" fillId="0" borderId="50" xfId="0" applyNumberFormat="1" applyFont="1" applyFill="1" applyBorder="1" applyAlignment="1">
      <alignment horizontal="right" vertical="center" indent="1"/>
    </xf>
    <xf numFmtId="3" fontId="2" fillId="0" borderId="51" xfId="0" applyNumberFormat="1" applyFont="1" applyBorder="1" applyAlignment="1">
      <alignment horizontal="right" vertical="center" indent="1"/>
    </xf>
    <xf numFmtId="3" fontId="2" fillId="0" borderId="57" xfId="0" applyNumberFormat="1" applyFont="1" applyBorder="1" applyAlignment="1">
      <alignment horizontal="right" vertical="center" indent="1"/>
    </xf>
    <xf numFmtId="0" fontId="4" fillId="0" borderId="28" xfId="33" applyFont="1" applyFill="1" applyBorder="1" applyAlignment="1">
      <alignment horizontal="right" vertical="center" wrapText="1" indent="1"/>
    </xf>
    <xf numFmtId="3" fontId="2" fillId="0" borderId="81" xfId="0" applyNumberFormat="1" applyFont="1" applyBorder="1" applyAlignment="1">
      <alignment horizontal="right" vertical="center" indent="1"/>
    </xf>
    <xf numFmtId="3" fontId="2" fillId="0" borderId="10" xfId="0" applyNumberFormat="1" applyFont="1" applyFill="1" applyBorder="1" applyAlignment="1">
      <alignment horizontal="center" vertical="center"/>
    </xf>
    <xf numFmtId="3" fontId="2" fillId="0" borderId="30" xfId="0" applyNumberFormat="1" applyFont="1" applyBorder="1" applyAlignment="1">
      <alignment horizontal="center" vertical="center"/>
    </xf>
    <xf numFmtId="0" fontId="2" fillId="0" borderId="10" xfId="0" applyFont="1" applyFill="1" applyBorder="1" applyAlignment="1">
      <alignment horizontal="left" vertical="center" wrapText="1"/>
    </xf>
    <xf numFmtId="0" fontId="4" fillId="0" borderId="29" xfId="0" applyFont="1" applyBorder="1" applyAlignment="1">
      <alignment horizontal="left" vertical="center" wrapText="1"/>
    </xf>
    <xf numFmtId="3" fontId="2" fillId="25" borderId="10" xfId="0" applyNumberFormat="1" applyFont="1" applyFill="1" applyBorder="1" applyAlignment="1">
      <alignment horizontal="right" vertical="center" indent="1"/>
    </xf>
    <xf numFmtId="0" fontId="2" fillId="0" borderId="21" xfId="38" applyFont="1" applyFill="1" applyBorder="1" applyAlignment="1">
      <alignment horizontal="center" vertical="center"/>
    </xf>
    <xf numFmtId="0" fontId="51" fillId="0" borderId="56" xfId="0" applyFont="1" applyFill="1" applyBorder="1" applyAlignment="1">
      <alignment horizontal="left" vertical="center" wrapText="1"/>
    </xf>
    <xf numFmtId="0" fontId="1" fillId="0" borderId="56" xfId="0" applyFont="1" applyFill="1" applyBorder="1" applyAlignment="1">
      <alignment horizontal="justify" vertical="center"/>
    </xf>
    <xf numFmtId="0" fontId="2" fillId="0" borderId="10" xfId="38" applyFont="1" applyFill="1" applyBorder="1" applyAlignment="1">
      <alignment horizontal="center" vertical="center" wrapText="1"/>
    </xf>
    <xf numFmtId="0" fontId="4" fillId="0" borderId="10" xfId="32" applyFont="1" applyFill="1" applyBorder="1" applyAlignment="1">
      <alignment horizontal="center" vertical="center" wrapText="1"/>
    </xf>
    <xf numFmtId="0" fontId="50" fillId="0" borderId="10" xfId="0" applyFont="1" applyBorder="1" applyAlignment="1">
      <alignment vertical="center" wrapText="1"/>
    </xf>
    <xf numFmtId="0" fontId="52" fillId="0" borderId="10" xfId="0" applyFont="1" applyFill="1" applyBorder="1" applyAlignment="1">
      <alignment horizontal="center" vertical="center"/>
    </xf>
    <xf numFmtId="3" fontId="52" fillId="0" borderId="58" xfId="0" applyNumberFormat="1" applyFont="1" applyBorder="1" applyAlignment="1">
      <alignment horizontal="right" vertical="center" indent="1"/>
    </xf>
    <xf numFmtId="3" fontId="26" fillId="0" borderId="41" xfId="33" applyNumberFormat="1" applyFont="1" applyFill="1" applyBorder="1" applyAlignment="1">
      <alignment horizontal="right" vertical="center" wrapText="1" indent="1"/>
    </xf>
    <xf numFmtId="3" fontId="1" fillId="0" borderId="11" xfId="0" applyNumberFormat="1" applyFont="1" applyFill="1" applyBorder="1" applyAlignment="1">
      <alignment horizontal="right" vertical="center" indent="1"/>
    </xf>
    <xf numFmtId="3" fontId="52" fillId="0" borderId="50" xfId="0" applyNumberFormat="1" applyFont="1" applyBorder="1" applyAlignment="1">
      <alignment horizontal="right" vertical="center" indent="1"/>
    </xf>
    <xf numFmtId="3" fontId="1" fillId="0" borderId="47" xfId="0" applyNumberFormat="1" applyFont="1" applyBorder="1" applyAlignment="1">
      <alignment horizontal="right" vertical="center" indent="1"/>
    </xf>
    <xf numFmtId="3" fontId="1" fillId="0" borderId="18" xfId="0" applyNumberFormat="1" applyFont="1" applyBorder="1" applyAlignment="1">
      <alignment horizontal="right" vertical="center" indent="1"/>
    </xf>
    <xf numFmtId="0" fontId="26" fillId="25" borderId="41" xfId="33" applyFont="1" applyFill="1" applyBorder="1" applyAlignment="1">
      <alignment horizontal="right" vertical="center" wrapText="1" indent="1"/>
    </xf>
    <xf numFmtId="0" fontId="2" fillId="25" borderId="16" xfId="32" applyFont="1" applyFill="1" applyBorder="1" applyAlignment="1">
      <alignment horizontal="right" vertical="center" wrapText="1" indent="1"/>
    </xf>
    <xf numFmtId="3" fontId="2" fillId="25" borderId="29" xfId="0" applyNumberFormat="1" applyFont="1" applyFill="1" applyBorder="1" applyAlignment="1">
      <alignment horizontal="right" vertical="center" indent="1"/>
    </xf>
    <xf numFmtId="3" fontId="30" fillId="0" borderId="15" xfId="0" applyNumberFormat="1" applyFont="1" applyFill="1" applyBorder="1" applyAlignment="1">
      <alignment horizontal="right" vertical="center" indent="1"/>
    </xf>
    <xf numFmtId="3" fontId="30" fillId="0" borderId="10" xfId="0" applyNumberFormat="1" applyFont="1" applyFill="1" applyBorder="1" applyAlignment="1">
      <alignment horizontal="right" vertical="center" indent="1"/>
    </xf>
    <xf numFmtId="3" fontId="52" fillId="0" borderId="85" xfId="0" applyNumberFormat="1" applyFont="1" applyBorder="1" applyAlignment="1">
      <alignment horizontal="right" vertical="center" indent="1"/>
    </xf>
    <xf numFmtId="3" fontId="1" fillId="0" borderId="50" xfId="0" applyNumberFormat="1" applyFont="1" applyBorder="1" applyAlignment="1">
      <alignment horizontal="right" vertical="center" indent="1"/>
    </xf>
    <xf numFmtId="3" fontId="1" fillId="0" borderId="51" xfId="0" applyNumberFormat="1" applyFont="1" applyBorder="1" applyAlignment="1">
      <alignment horizontal="right" vertical="center" indent="1"/>
    </xf>
    <xf numFmtId="3" fontId="2" fillId="0" borderId="32" xfId="0" applyNumberFormat="1" applyFont="1" applyFill="1" applyBorder="1" applyAlignment="1">
      <alignment horizontal="right" vertical="center" indent="1"/>
    </xf>
    <xf numFmtId="3" fontId="2" fillId="0" borderId="33" xfId="0" applyNumberFormat="1" applyFont="1" applyFill="1" applyBorder="1" applyAlignment="1">
      <alignment horizontal="right" vertical="center" indent="1"/>
    </xf>
    <xf numFmtId="0" fontId="2" fillId="26" borderId="10" xfId="0" applyFont="1" applyFill="1" applyBorder="1" applyAlignment="1">
      <alignment horizontal="left" vertical="center" wrapText="1" indent="1"/>
    </xf>
    <xf numFmtId="49" fontId="2" fillId="26" borderId="10" xfId="0" applyNumberFormat="1" applyFont="1" applyFill="1" applyBorder="1" applyAlignment="1">
      <alignment horizontal="center" vertical="center" wrapText="1"/>
    </xf>
    <xf numFmtId="3" fontId="2" fillId="26" borderId="10" xfId="0" applyNumberFormat="1" applyFont="1" applyFill="1" applyBorder="1" applyAlignment="1">
      <alignment horizontal="right" vertical="center" wrapText="1" indent="2"/>
    </xf>
    <xf numFmtId="0" fontId="2" fillId="26" borderId="10" xfId="0" applyNumberFormat="1" applyFont="1" applyFill="1" applyBorder="1" applyAlignment="1">
      <alignment horizontal="center" vertical="center" wrapText="1"/>
    </xf>
    <xf numFmtId="0" fontId="2" fillId="26" borderId="10" xfId="0" applyFont="1" applyFill="1" applyBorder="1" applyAlignment="1">
      <alignment horizontal="center" vertical="center" wrapText="1"/>
    </xf>
    <xf numFmtId="3" fontId="2" fillId="25" borderId="10" xfId="0" applyNumberFormat="1" applyFont="1" applyFill="1" applyBorder="1" applyAlignment="1">
      <alignment horizontal="right" vertical="center" wrapText="1" indent="2"/>
    </xf>
    <xf numFmtId="3" fontId="2" fillId="0" borderId="16" xfId="33" applyNumberFormat="1" applyFont="1" applyFill="1" applyBorder="1" applyAlignment="1">
      <alignment horizontal="right" vertical="center" wrapText="1" indent="1"/>
    </xf>
    <xf numFmtId="3" fontId="2" fillId="26" borderId="50" xfId="0" applyNumberFormat="1" applyFont="1" applyFill="1" applyBorder="1" applyAlignment="1">
      <alignment horizontal="right" vertical="center" wrapText="1" indent="2"/>
    </xf>
    <xf numFmtId="3" fontId="2" fillId="0" borderId="52" xfId="0" applyNumberFormat="1" applyFont="1" applyFill="1" applyBorder="1" applyAlignment="1">
      <alignment horizontal="right" vertical="center" wrapText="1" indent="2"/>
    </xf>
    <xf numFmtId="0" fontId="2" fillId="0" borderId="29" xfId="0" applyFont="1" applyBorder="1" applyAlignment="1">
      <alignment horizontal="center" vertical="center" wrapText="1"/>
    </xf>
    <xf numFmtId="0" fontId="2" fillId="26" borderId="29" xfId="0" applyFont="1" applyFill="1" applyBorder="1" applyAlignment="1">
      <alignment horizontal="left" vertical="center" wrapText="1" indent="1"/>
    </xf>
    <xf numFmtId="0" fontId="2" fillId="26" borderId="29" xfId="0" applyNumberFormat="1" applyFont="1" applyFill="1" applyBorder="1" applyAlignment="1">
      <alignment horizontal="center" vertical="center" wrapText="1"/>
    </xf>
    <xf numFmtId="0" fontId="2" fillId="26" borderId="58" xfId="0" applyNumberFormat="1" applyFont="1" applyFill="1" applyBorder="1" applyAlignment="1">
      <alignment horizontal="right" vertical="center" wrapText="1" indent="2"/>
    </xf>
    <xf numFmtId="0" fontId="2" fillId="26" borderId="50" xfId="0" applyNumberFormat="1" applyFont="1" applyFill="1" applyBorder="1" applyAlignment="1">
      <alignment horizontal="right" vertical="center" wrapText="1" indent="2"/>
    </xf>
    <xf numFmtId="0" fontId="2" fillId="25" borderId="10" xfId="0" applyNumberFormat="1" applyFont="1" applyFill="1" applyBorder="1" applyAlignment="1">
      <alignment horizontal="center" vertical="center" wrapText="1"/>
    </xf>
    <xf numFmtId="3" fontId="2" fillId="26" borderId="38" xfId="0" applyNumberFormat="1" applyFont="1" applyFill="1" applyBorder="1" applyAlignment="1">
      <alignment horizontal="right" vertical="center" wrapText="1" indent="2"/>
    </xf>
    <xf numFmtId="3" fontId="2" fillId="0" borderId="35" xfId="33" applyNumberFormat="1" applyFont="1" applyFill="1" applyBorder="1" applyAlignment="1">
      <alignment horizontal="right" vertical="center" wrapText="1" indent="1"/>
    </xf>
    <xf numFmtId="3" fontId="2" fillId="0" borderId="33" xfId="33" applyNumberFormat="1" applyFont="1" applyFill="1" applyBorder="1" applyAlignment="1">
      <alignment horizontal="right" vertical="center" wrapText="1" indent="1"/>
    </xf>
    <xf numFmtId="0" fontId="2" fillId="25" borderId="37" xfId="37" applyFont="1" applyFill="1" applyBorder="1" applyAlignment="1">
      <alignment horizontal="center" vertical="center"/>
    </xf>
    <xf numFmtId="0" fontId="2" fillId="25" borderId="11" xfId="37" applyFont="1" applyFill="1" applyBorder="1" applyAlignment="1">
      <alignment horizontal="center" vertical="center"/>
    </xf>
    <xf numFmtId="0" fontId="2" fillId="25" borderId="55" xfId="37" applyFont="1" applyFill="1" applyBorder="1" applyAlignment="1">
      <alignment horizontal="center" vertical="center"/>
    </xf>
    <xf numFmtId="3" fontId="2" fillId="25" borderId="37" xfId="38" applyNumberFormat="1" applyFont="1" applyFill="1" applyBorder="1" applyAlignment="1">
      <alignment horizontal="right" vertical="center" indent="1"/>
    </xf>
    <xf numFmtId="3" fontId="2" fillId="26" borderId="58" xfId="0" applyNumberFormat="1" applyFont="1" applyFill="1" applyBorder="1" applyAlignment="1">
      <alignment horizontal="right" vertical="center" wrapText="1" indent="2"/>
    </xf>
    <xf numFmtId="3" fontId="2" fillId="25" borderId="11" xfId="38" applyNumberFormat="1" applyFont="1" applyFill="1" applyBorder="1" applyAlignment="1">
      <alignment horizontal="right" vertical="center" indent="1"/>
    </xf>
    <xf numFmtId="3" fontId="2" fillId="25" borderId="42" xfId="38" applyNumberFormat="1" applyFont="1" applyFill="1" applyBorder="1" applyAlignment="1">
      <alignment horizontal="right" vertical="center" indent="1"/>
    </xf>
    <xf numFmtId="3" fontId="2" fillId="26" borderId="81" xfId="0" applyNumberFormat="1" applyFont="1" applyFill="1" applyBorder="1" applyAlignment="1">
      <alignment horizontal="right" vertical="center" wrapText="1" indent="2"/>
    </xf>
    <xf numFmtId="49" fontId="2" fillId="26" borderId="29"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55" xfId="0" applyFont="1" applyFill="1" applyBorder="1" applyAlignment="1">
      <alignment horizontal="center" vertical="center"/>
    </xf>
    <xf numFmtId="3" fontId="2" fillId="0" borderId="37" xfId="0" applyNumberFormat="1" applyFont="1" applyFill="1" applyBorder="1" applyAlignment="1">
      <alignment horizontal="right" vertical="center" wrapText="1" indent="1"/>
    </xf>
    <xf numFmtId="3" fontId="2" fillId="0" borderId="29" xfId="0" applyNumberFormat="1" applyFont="1" applyFill="1" applyBorder="1" applyAlignment="1">
      <alignment horizontal="right" vertical="center" wrapText="1" indent="1"/>
    </xf>
    <xf numFmtId="3" fontId="2" fillId="0" borderId="68" xfId="0" applyNumberFormat="1" applyFont="1" applyFill="1" applyBorder="1" applyAlignment="1">
      <alignment horizontal="right" vertical="center" wrapText="1" indent="1"/>
    </xf>
    <xf numFmtId="3" fontId="2" fillId="0" borderId="16" xfId="0" applyNumberFormat="1" applyFont="1" applyFill="1" applyBorder="1" applyAlignment="1">
      <alignment horizontal="right" vertical="center" wrapText="1" indent="1"/>
    </xf>
    <xf numFmtId="3" fontId="2" fillId="25" borderId="58" xfId="0" applyNumberFormat="1" applyFont="1" applyFill="1" applyBorder="1" applyAlignment="1">
      <alignment horizontal="right" vertical="center" indent="1"/>
    </xf>
    <xf numFmtId="3" fontId="2" fillId="25" borderId="50" xfId="0" applyNumberFormat="1" applyFont="1" applyFill="1" applyBorder="1" applyAlignment="1">
      <alignment horizontal="right" vertical="center" wrapText="1" indent="1"/>
    </xf>
    <xf numFmtId="3" fontId="1" fillId="25" borderId="10" xfId="0" applyNumberFormat="1" applyFont="1" applyFill="1" applyBorder="1" applyAlignment="1">
      <alignment horizontal="right" vertical="center" indent="1"/>
    </xf>
    <xf numFmtId="3" fontId="2" fillId="0" borderId="35" xfId="37" applyNumberFormat="1" applyFont="1" applyFill="1" applyBorder="1" applyAlignment="1">
      <alignment horizontal="right" vertical="center" wrapText="1" indent="1"/>
    </xf>
    <xf numFmtId="3" fontId="2" fillId="0" borderId="33" xfId="37" applyNumberFormat="1" applyFont="1" applyFill="1" applyBorder="1" applyAlignment="1">
      <alignment horizontal="right" vertical="center" wrapText="1" indent="1"/>
    </xf>
    <xf numFmtId="3" fontId="2" fillId="25" borderId="50" xfId="37" applyNumberFormat="1" applyFont="1" applyFill="1" applyBorder="1" applyAlignment="1">
      <alignment horizontal="right" vertical="center" wrapText="1" indent="1"/>
    </xf>
    <xf numFmtId="3" fontId="2" fillId="25" borderId="68" xfId="38" applyNumberFormat="1" applyFont="1" applyFill="1" applyBorder="1" applyAlignment="1">
      <alignment horizontal="right" vertical="center" indent="1"/>
    </xf>
    <xf numFmtId="3" fontId="2" fillId="25" borderId="16" xfId="38" applyNumberFormat="1" applyFont="1" applyFill="1" applyBorder="1" applyAlignment="1">
      <alignment horizontal="right" vertical="center" indent="1"/>
    </xf>
    <xf numFmtId="3" fontId="2" fillId="25" borderId="10" xfId="38" applyNumberFormat="1" applyFont="1" applyFill="1" applyBorder="1" applyAlignment="1">
      <alignment horizontal="right" vertical="center" indent="1"/>
    </xf>
    <xf numFmtId="3" fontId="2" fillId="25" borderId="50" xfId="38" applyNumberFormat="1" applyFont="1" applyFill="1" applyBorder="1" applyAlignment="1">
      <alignment horizontal="right" vertical="center" indent="1"/>
    </xf>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0" fontId="27" fillId="0" borderId="17" xfId="30" applyFont="1" applyFill="1" applyBorder="1" applyAlignment="1">
      <alignment horizontal="left" vertical="center"/>
    </xf>
    <xf numFmtId="0" fontId="2" fillId="26" borderId="10" xfId="0" applyNumberFormat="1" applyFont="1" applyFill="1" applyBorder="1" applyAlignment="1">
      <alignment horizontal="left" vertical="center" wrapText="1"/>
    </xf>
    <xf numFmtId="0" fontId="2" fillId="26" borderId="29" xfId="0" applyFont="1" applyFill="1" applyBorder="1" applyAlignment="1">
      <alignment horizontal="center" vertical="center" wrapText="1"/>
    </xf>
    <xf numFmtId="3" fontId="2" fillId="26" borderId="10" xfId="0" applyNumberFormat="1" applyFont="1" applyFill="1" applyBorder="1" applyAlignment="1">
      <alignment horizontal="right" vertical="center" wrapText="1" indent="1"/>
    </xf>
    <xf numFmtId="0" fontId="2" fillId="25" borderId="58" xfId="0" applyFont="1" applyFill="1" applyBorder="1" applyAlignment="1">
      <alignment horizontal="right" vertical="center" wrapText="1" indent="1"/>
    </xf>
    <xf numFmtId="0" fontId="2" fillId="26" borderId="50" xfId="0" applyNumberFormat="1" applyFont="1" applyFill="1" applyBorder="1" applyAlignment="1">
      <alignment horizontal="right" vertical="center" wrapText="1" indent="1"/>
    </xf>
    <xf numFmtId="3" fontId="2" fillId="26" borderId="50" xfId="0" applyNumberFormat="1" applyFont="1" applyFill="1" applyBorder="1" applyAlignment="1">
      <alignment horizontal="right" vertical="center" wrapText="1" indent="1"/>
    </xf>
    <xf numFmtId="3" fontId="2" fillId="25" borderId="58" xfId="0" applyNumberFormat="1" applyFont="1" applyFill="1" applyBorder="1" applyAlignment="1">
      <alignment horizontal="right" vertical="center" wrapText="1" indent="1"/>
    </xf>
    <xf numFmtId="3" fontId="2" fillId="0" borderId="50" xfId="0" applyNumberFormat="1" applyFont="1" applyFill="1" applyBorder="1" applyAlignment="1">
      <alignment horizontal="right" vertical="center" wrapText="1" indent="1"/>
    </xf>
    <xf numFmtId="3" fontId="2" fillId="25" borderId="52" xfId="0" applyNumberFormat="1" applyFont="1" applyFill="1" applyBorder="1" applyAlignment="1">
      <alignment horizontal="right" vertical="center" wrapText="1" indent="1"/>
    </xf>
    <xf numFmtId="0" fontId="2" fillId="25" borderId="52" xfId="0" applyFont="1" applyFill="1" applyBorder="1" applyAlignment="1">
      <alignment horizontal="right" vertical="center" wrapText="1" indent="1"/>
    </xf>
    <xf numFmtId="3" fontId="2" fillId="26" borderId="52" xfId="0" applyNumberFormat="1" applyFont="1" applyFill="1" applyBorder="1" applyAlignment="1">
      <alignment horizontal="right" vertical="center" wrapText="1" indent="1"/>
    </xf>
    <xf numFmtId="3" fontId="27" fillId="0" borderId="21" xfId="0" applyNumberFormat="1" applyFont="1" applyFill="1" applyBorder="1" applyAlignment="1">
      <alignment horizontal="right" vertical="center" indent="1"/>
    </xf>
    <xf numFmtId="3" fontId="27" fillId="0" borderId="56" xfId="0" applyNumberFormat="1" applyFont="1" applyFill="1" applyBorder="1" applyAlignment="1">
      <alignment horizontal="right" vertical="center" indent="1"/>
    </xf>
    <xf numFmtId="3" fontId="27" fillId="0" borderId="13" xfId="0" applyNumberFormat="1" applyFont="1" applyFill="1" applyBorder="1" applyAlignment="1">
      <alignment horizontal="right" vertical="center" indent="1"/>
    </xf>
    <xf numFmtId="3" fontId="27" fillId="0" borderId="47" xfId="0" applyNumberFormat="1" applyFont="1" applyFill="1" applyBorder="1" applyAlignment="1">
      <alignment horizontal="right" vertical="center" indent="1"/>
    </xf>
    <xf numFmtId="0" fontId="28" fillId="0" borderId="21" xfId="0" applyFont="1" applyFill="1" applyBorder="1" applyAlignment="1">
      <alignment horizontal="center" vertical="center"/>
    </xf>
    <xf numFmtId="0" fontId="28" fillId="0" borderId="0" xfId="0" applyFont="1" applyFill="1" applyBorder="1" applyAlignment="1">
      <alignment vertical="center"/>
    </xf>
    <xf numFmtId="3" fontId="27" fillId="0" borderId="31" xfId="0" applyNumberFormat="1" applyFont="1" applyFill="1" applyBorder="1" applyAlignment="1">
      <alignment horizontal="right" vertical="center" indent="1"/>
    </xf>
    <xf numFmtId="3" fontId="27" fillId="0" borderId="18" xfId="0" applyNumberFormat="1" applyFont="1" applyFill="1" applyBorder="1" applyAlignment="1">
      <alignment horizontal="right" vertical="center" indent="1"/>
    </xf>
    <xf numFmtId="3" fontId="27" fillId="0" borderId="17" xfId="0" applyNumberFormat="1" applyFont="1" applyFill="1" applyBorder="1" applyAlignment="1">
      <alignment horizontal="right" vertical="center" indent="1"/>
    </xf>
    <xf numFmtId="3" fontId="27" fillId="0" borderId="88" xfId="37" applyNumberFormat="1" applyFont="1" applyFill="1" applyBorder="1" applyAlignment="1">
      <alignment horizontal="right" vertical="center" wrapText="1" indent="1"/>
    </xf>
    <xf numFmtId="3" fontId="27" fillId="0" borderId="61" xfId="37" applyNumberFormat="1" applyFont="1" applyFill="1" applyBorder="1" applyAlignment="1">
      <alignment horizontal="right" vertical="center" wrapText="1" indent="1"/>
    </xf>
    <xf numFmtId="3" fontId="27" fillId="0" borderId="47" xfId="37" applyNumberFormat="1" applyFont="1" applyFill="1" applyBorder="1" applyAlignment="1">
      <alignment horizontal="right" vertical="center" wrapText="1" indent="1"/>
    </xf>
    <xf numFmtId="3" fontId="27" fillId="0" borderId="18" xfId="37" applyNumberFormat="1" applyFont="1" applyFill="1" applyBorder="1" applyAlignment="1">
      <alignment horizontal="right" vertical="center" wrapText="1" indent="1"/>
    </xf>
    <xf numFmtId="0" fontId="2" fillId="26" borderId="58" xfId="0" applyFont="1" applyFill="1" applyBorder="1" applyAlignment="1">
      <alignment horizontal="right" vertical="center" wrapText="1" indent="1"/>
    </xf>
    <xf numFmtId="0" fontId="2" fillId="26" borderId="50" xfId="0" applyFont="1" applyFill="1" applyBorder="1" applyAlignment="1">
      <alignment horizontal="right" vertical="center" wrapText="1" indent="1"/>
    </xf>
    <xf numFmtId="0" fontId="2" fillId="26" borderId="51" xfId="0" applyFont="1" applyFill="1" applyBorder="1" applyAlignment="1">
      <alignment horizontal="right" vertical="center" wrapText="1" indent="1"/>
    </xf>
    <xf numFmtId="3" fontId="26" fillId="0" borderId="79" xfId="0" applyNumberFormat="1" applyFont="1" applyFill="1" applyBorder="1" applyAlignment="1">
      <alignment horizontal="right" vertical="center" indent="1"/>
    </xf>
    <xf numFmtId="0" fontId="28" fillId="0" borderId="21" xfId="37" applyFont="1" applyFill="1" applyBorder="1" applyAlignment="1">
      <alignment horizontal="center" vertical="center" wrapText="1"/>
    </xf>
    <xf numFmtId="0" fontId="27" fillId="0" borderId="21" xfId="37" applyFont="1" applyFill="1" applyBorder="1" applyAlignment="1">
      <alignment horizontal="center" vertical="center" wrapText="1"/>
    </xf>
    <xf numFmtId="3" fontId="27" fillId="0" borderId="21" xfId="37" applyNumberFormat="1" applyFont="1" applyFill="1" applyBorder="1" applyAlignment="1">
      <alignment horizontal="right" vertical="center" wrapText="1" indent="1"/>
    </xf>
    <xf numFmtId="3" fontId="27" fillId="0" borderId="12" xfId="37" applyNumberFormat="1" applyFont="1" applyFill="1" applyBorder="1" applyAlignment="1">
      <alignment horizontal="right" vertical="center" wrapText="1" indent="1"/>
    </xf>
    <xf numFmtId="3" fontId="27" fillId="0" borderId="13" xfId="37" applyNumberFormat="1" applyFont="1" applyFill="1" applyBorder="1" applyAlignment="1">
      <alignment horizontal="right" vertical="center" wrapText="1" indent="1"/>
    </xf>
    <xf numFmtId="0" fontId="28" fillId="0" borderId="0" xfId="0" applyFont="1" applyFill="1" applyBorder="1"/>
    <xf numFmtId="0" fontId="2" fillId="0" borderId="0" xfId="37" applyFont="1" applyFill="1"/>
    <xf numFmtId="0" fontId="2" fillId="0" borderId="0" xfId="37" applyFont="1" applyFill="1" applyAlignment="1"/>
    <xf numFmtId="3" fontId="2" fillId="0" borderId="0" xfId="37" applyNumberFormat="1" applyFont="1" applyFill="1"/>
    <xf numFmtId="0" fontId="2" fillId="0" borderId="0" xfId="37" applyFont="1" applyFill="1" applyAlignment="1">
      <alignment horizontal="center"/>
    </xf>
    <xf numFmtId="0" fontId="4" fillId="0" borderId="12" xfId="33" applyFont="1" applyFill="1" applyBorder="1" applyAlignment="1">
      <alignment horizontal="center" vertical="center" wrapText="1"/>
    </xf>
    <xf numFmtId="0" fontId="2" fillId="0" borderId="22" xfId="37" applyFont="1" applyFill="1" applyBorder="1" applyAlignment="1">
      <alignment horizontal="center" vertical="center"/>
    </xf>
    <xf numFmtId="0" fontId="2" fillId="0" borderId="23" xfId="37" applyFont="1" applyFill="1" applyBorder="1" applyAlignment="1">
      <alignment horizontal="center" vertical="center"/>
    </xf>
    <xf numFmtId="0" fontId="2" fillId="0" borderId="15" xfId="38" applyFont="1" applyFill="1" applyBorder="1" applyAlignment="1">
      <alignment horizontal="left" vertical="center" wrapText="1"/>
    </xf>
    <xf numFmtId="0" fontId="2" fillId="0" borderId="23" xfId="37" applyFont="1" applyFill="1" applyBorder="1" applyAlignment="1">
      <alignment horizontal="center" vertical="center" wrapText="1"/>
    </xf>
    <xf numFmtId="3" fontId="5" fillId="0" borderId="23" xfId="38" applyNumberFormat="1" applyFont="1" applyFill="1" applyBorder="1" applyAlignment="1">
      <alignment horizontal="right" vertical="center" indent="1"/>
    </xf>
    <xf numFmtId="0" fontId="2" fillId="0" borderId="23" xfId="37" applyFont="1" applyFill="1" applyBorder="1" applyAlignment="1">
      <alignment horizontal="right" vertical="center" wrapText="1" indent="1"/>
    </xf>
    <xf numFmtId="3" fontId="5" fillId="0" borderId="75" xfId="37" applyNumberFormat="1" applyFont="1" applyFill="1" applyBorder="1" applyAlignment="1">
      <alignment horizontal="right" vertical="center" wrapText="1" indent="1"/>
    </xf>
    <xf numFmtId="3" fontId="5" fillId="0" borderId="0" xfId="37" applyNumberFormat="1" applyFont="1" applyFill="1" applyBorder="1" applyAlignment="1">
      <alignment horizontal="right" vertical="center" wrapText="1" indent="1"/>
    </xf>
    <xf numFmtId="3" fontId="5" fillId="0" borderId="13" xfId="37" applyNumberFormat="1" applyFont="1" applyFill="1" applyBorder="1" applyAlignment="1">
      <alignment horizontal="right" vertical="center" wrapText="1" indent="1"/>
    </xf>
    <xf numFmtId="164" fontId="4" fillId="0" borderId="62" xfId="32" applyNumberFormat="1" applyFont="1" applyFill="1" applyBorder="1" applyAlignment="1">
      <alignment horizontal="center" vertical="center" textRotation="90" wrapText="1"/>
    </xf>
    <xf numFmtId="164" fontId="4" fillId="0" borderId="62" xfId="32" applyNumberFormat="1" applyFont="1" applyFill="1" applyBorder="1" applyAlignment="1">
      <alignment horizontal="center" vertical="center" wrapText="1"/>
    </xf>
    <xf numFmtId="3" fontId="4" fillId="0" borderId="62" xfId="32" applyNumberFormat="1" applyFont="1" applyFill="1" applyBorder="1" applyAlignment="1">
      <alignment horizontal="center" vertical="center" wrapText="1"/>
    </xf>
    <xf numFmtId="0" fontId="4" fillId="0" borderId="62" xfId="33" applyFont="1" applyFill="1" applyBorder="1" applyAlignment="1">
      <alignment horizontal="center" vertical="center" wrapText="1"/>
    </xf>
    <xf numFmtId="0" fontId="4" fillId="0" borderId="82" xfId="32"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29" xfId="37" applyFont="1" applyFill="1" applyBorder="1" applyAlignment="1">
      <alignment horizontal="left" vertical="center" wrapText="1"/>
    </xf>
    <xf numFmtId="0" fontId="2" fillId="0" borderId="29" xfId="37" applyFont="1" applyFill="1" applyBorder="1" applyAlignment="1">
      <alignment horizontal="center" vertical="center" wrapText="1"/>
    </xf>
    <xf numFmtId="0" fontId="2" fillId="0" borderId="46" xfId="37" applyFont="1" applyFill="1" applyBorder="1" applyAlignment="1">
      <alignment horizontal="right" vertical="center" wrapText="1" indent="1"/>
    </xf>
    <xf numFmtId="3" fontId="5" fillId="0" borderId="35" xfId="37" applyNumberFormat="1" applyFont="1" applyFill="1" applyBorder="1" applyAlignment="1">
      <alignment horizontal="right" vertical="center" wrapText="1" indent="1"/>
    </xf>
    <xf numFmtId="0" fontId="2" fillId="0" borderId="42" xfId="37" applyFont="1" applyFill="1" applyBorder="1" applyAlignment="1">
      <alignment horizontal="center" vertical="center"/>
    </xf>
    <xf numFmtId="0" fontId="2" fillId="0" borderId="28" xfId="37" applyFont="1" applyFill="1" applyBorder="1" applyAlignment="1">
      <alignment horizontal="center" vertical="center"/>
    </xf>
    <xf numFmtId="0" fontId="2" fillId="0" borderId="28" xfId="0" applyFont="1" applyFill="1" applyBorder="1" applyAlignment="1">
      <alignment vertical="center" wrapText="1"/>
    </xf>
    <xf numFmtId="0" fontId="2" fillId="0" borderId="28" xfId="37" applyFont="1" applyFill="1" applyBorder="1" applyAlignment="1">
      <alignment horizontal="center" vertical="center" wrapText="1"/>
    </xf>
    <xf numFmtId="0" fontId="2" fillId="0" borderId="49" xfId="37" applyFont="1" applyFill="1" applyBorder="1" applyAlignment="1">
      <alignment horizontal="right" vertical="center" wrapText="1" indent="1"/>
    </xf>
    <xf numFmtId="3" fontId="5" fillId="0" borderId="40" xfId="37" applyNumberFormat="1" applyFont="1" applyFill="1" applyBorder="1" applyAlignment="1">
      <alignment horizontal="right" vertical="center" wrapText="1" indent="1"/>
    </xf>
    <xf numFmtId="3" fontId="5" fillId="0" borderId="34" xfId="37" applyNumberFormat="1" applyFont="1" applyFill="1" applyBorder="1" applyAlignment="1">
      <alignment horizontal="right" vertical="center" wrapText="1" indent="1"/>
    </xf>
    <xf numFmtId="0" fontId="2" fillId="0" borderId="66" xfId="0" applyFont="1" applyFill="1" applyBorder="1" applyAlignment="1">
      <alignment horizontal="center" vertical="center"/>
    </xf>
    <xf numFmtId="0" fontId="2" fillId="0" borderId="79" xfId="0" applyFont="1" applyFill="1" applyBorder="1" applyAlignment="1">
      <alignment horizontal="center" vertical="center"/>
    </xf>
    <xf numFmtId="0" fontId="51" fillId="25" borderId="29" xfId="0" applyFont="1" applyFill="1" applyBorder="1" applyAlignment="1">
      <alignment horizontal="left" vertical="center" wrapText="1"/>
    </xf>
    <xf numFmtId="0" fontId="51" fillId="25" borderId="10" xfId="0" applyFont="1" applyFill="1" applyBorder="1" applyAlignment="1">
      <alignment horizontal="left" vertical="center" wrapText="1"/>
    </xf>
    <xf numFmtId="3" fontId="27" fillId="0" borderId="71" xfId="0" applyNumberFormat="1" applyFont="1" applyFill="1" applyBorder="1" applyAlignment="1">
      <alignment horizontal="right" vertical="center" indent="1"/>
    </xf>
    <xf numFmtId="0" fontId="54" fillId="0" borderId="21" xfId="0" applyFont="1" applyFill="1" applyBorder="1" applyAlignment="1">
      <alignment horizontal="center" vertical="center" wrapText="1"/>
    </xf>
    <xf numFmtId="3" fontId="44" fillId="0" borderId="21" xfId="0" applyNumberFormat="1" applyFont="1" applyFill="1" applyBorder="1" applyAlignment="1">
      <alignment horizontal="right" vertical="center" indent="1"/>
    </xf>
    <xf numFmtId="3" fontId="44" fillId="0" borderId="56" xfId="0" applyNumberFormat="1" applyFont="1" applyFill="1" applyBorder="1" applyAlignment="1">
      <alignment horizontal="right" vertical="center" indent="1"/>
    </xf>
    <xf numFmtId="3" fontId="44" fillId="0" borderId="13" xfId="0" applyNumberFormat="1" applyFont="1" applyFill="1" applyBorder="1" applyAlignment="1">
      <alignment horizontal="right" vertical="center" indent="1"/>
    </xf>
    <xf numFmtId="3" fontId="44" fillId="0" borderId="47" xfId="0" applyNumberFormat="1" applyFont="1" applyFill="1" applyBorder="1" applyAlignment="1">
      <alignment horizontal="right" vertical="center" indent="1"/>
    </xf>
    <xf numFmtId="3" fontId="30" fillId="0" borderId="46" xfId="0" applyNumberFormat="1" applyFont="1" applyFill="1" applyBorder="1" applyAlignment="1">
      <alignment horizontal="right" vertical="center" indent="1"/>
    </xf>
    <xf numFmtId="3" fontId="30" fillId="0" borderId="43" xfId="0" applyNumberFormat="1" applyFont="1" applyFill="1" applyBorder="1" applyAlignment="1">
      <alignment horizontal="right" vertical="center" indent="1"/>
    </xf>
    <xf numFmtId="3" fontId="30" fillId="0" borderId="37" xfId="0" applyNumberFormat="1" applyFont="1" applyFill="1" applyBorder="1" applyAlignment="1">
      <alignment horizontal="right" vertical="center" indent="1"/>
    </xf>
    <xf numFmtId="3" fontId="2" fillId="0" borderId="35" xfId="0" applyNumberFormat="1" applyFont="1" applyFill="1" applyBorder="1" applyAlignment="1">
      <alignment horizontal="right" vertical="center" indent="1"/>
    </xf>
    <xf numFmtId="3" fontId="30" fillId="0" borderId="11" xfId="0" applyNumberFormat="1" applyFont="1" applyFill="1" applyBorder="1" applyAlignment="1">
      <alignment horizontal="right" vertical="center" indent="1"/>
    </xf>
    <xf numFmtId="3" fontId="44" fillId="0" borderId="18" xfId="0" applyNumberFormat="1" applyFont="1" applyFill="1" applyBorder="1" applyAlignment="1">
      <alignment horizontal="right" vertical="center" indent="1"/>
    </xf>
    <xf numFmtId="0" fontId="2" fillId="0" borderId="0" xfId="0" applyFont="1" applyFill="1" applyAlignment="1">
      <alignment vertical="center"/>
    </xf>
    <xf numFmtId="0" fontId="30" fillId="0" borderId="27" xfId="0" applyNumberFormat="1" applyFont="1" applyFill="1" applyBorder="1" applyAlignment="1">
      <alignment horizontal="center" vertical="center"/>
    </xf>
    <xf numFmtId="49" fontId="4" fillId="25" borderId="10" xfId="0" applyNumberFormat="1" applyFont="1" applyFill="1" applyBorder="1" applyAlignment="1">
      <alignment horizontal="center" vertical="center" wrapText="1"/>
    </xf>
    <xf numFmtId="0" fontId="4" fillId="25" borderId="10" xfId="0" applyFont="1" applyFill="1" applyBorder="1" applyAlignment="1">
      <alignment horizontal="center" vertical="center"/>
    </xf>
    <xf numFmtId="3" fontId="2" fillId="0" borderId="15" xfId="0" applyNumberFormat="1" applyFont="1" applyFill="1" applyBorder="1" applyAlignment="1">
      <alignment horizontal="right" vertical="center" indent="1"/>
    </xf>
    <xf numFmtId="3" fontId="2" fillId="0" borderId="43" xfId="31" applyNumberFormat="1" applyFont="1" applyFill="1" applyBorder="1" applyAlignment="1">
      <alignment horizontal="right" vertical="center" wrapText="1" indent="1"/>
    </xf>
    <xf numFmtId="0" fontId="28" fillId="0" borderId="21" xfId="0" applyFont="1" applyFill="1" applyBorder="1"/>
    <xf numFmtId="0" fontId="27" fillId="0" borderId="21" xfId="0" applyFont="1" applyFill="1" applyBorder="1"/>
    <xf numFmtId="3" fontId="27" fillId="0" borderId="53" xfId="38" applyNumberFormat="1" applyFont="1" applyFill="1" applyBorder="1" applyAlignment="1">
      <alignment horizontal="right" vertical="center" wrapText="1" indent="1"/>
    </xf>
    <xf numFmtId="3" fontId="27" fillId="0" borderId="47" xfId="38" applyNumberFormat="1" applyFont="1" applyFill="1" applyBorder="1" applyAlignment="1">
      <alignment horizontal="right" vertical="center" wrapText="1" indent="1"/>
    </xf>
    <xf numFmtId="3" fontId="27" fillId="0" borderId="21" xfId="38" applyNumberFormat="1" applyFont="1" applyFill="1" applyBorder="1" applyAlignment="1">
      <alignment horizontal="right" vertical="center" wrapText="1" indent="1"/>
    </xf>
    <xf numFmtId="3" fontId="27" fillId="0" borderId="18" xfId="38" applyNumberFormat="1" applyFont="1" applyFill="1" applyBorder="1" applyAlignment="1">
      <alignment horizontal="right" vertical="center" wrapText="1" indent="1"/>
    </xf>
    <xf numFmtId="49" fontId="27" fillId="0" borderId="12" xfId="38" applyNumberFormat="1" applyFont="1" applyFill="1" applyBorder="1" applyAlignment="1">
      <alignment horizontal="right" vertical="center"/>
    </xf>
    <xf numFmtId="3" fontId="27" fillId="0" borderId="12" xfId="38" applyNumberFormat="1" applyFont="1" applyFill="1" applyBorder="1" applyAlignment="1">
      <alignment horizontal="right" vertical="center"/>
    </xf>
    <xf numFmtId="0" fontId="27" fillId="0" borderId="17" xfId="38" applyFont="1" applyFill="1" applyBorder="1" applyAlignment="1">
      <alignment vertical="center"/>
    </xf>
    <xf numFmtId="0" fontId="28" fillId="0" borderId="0" xfId="38" applyFont="1" applyFill="1" applyAlignment="1">
      <alignment vertical="center"/>
    </xf>
    <xf numFmtId="3" fontId="2" fillId="0" borderId="16" xfId="32" applyNumberFormat="1" applyFont="1" applyFill="1" applyBorder="1" applyAlignment="1">
      <alignment horizontal="right" vertical="center" wrapText="1" indent="1"/>
    </xf>
    <xf numFmtId="3" fontId="26" fillId="0" borderId="68" xfId="33" applyNumberFormat="1" applyFont="1" applyFill="1" applyBorder="1" applyAlignment="1">
      <alignment horizontal="right" vertical="center" wrapText="1" indent="1"/>
    </xf>
    <xf numFmtId="3" fontId="26" fillId="0" borderId="16" xfId="33" applyNumberFormat="1" applyFont="1" applyFill="1" applyBorder="1" applyAlignment="1">
      <alignment horizontal="right" vertical="center" wrapText="1" indent="1"/>
    </xf>
    <xf numFmtId="3" fontId="2" fillId="0" borderId="68" xfId="32" applyNumberFormat="1" applyFont="1" applyFill="1" applyBorder="1" applyAlignment="1">
      <alignment horizontal="right" vertical="center" wrapText="1" indent="1"/>
    </xf>
    <xf numFmtId="3" fontId="2" fillId="0" borderId="83" xfId="32" applyNumberFormat="1" applyFont="1" applyFill="1" applyBorder="1" applyAlignment="1">
      <alignment horizontal="right" vertical="center" wrapText="1" indent="1"/>
    </xf>
    <xf numFmtId="0" fontId="4" fillId="0" borderId="29" xfId="38" applyFont="1" applyFill="1" applyBorder="1" applyAlignment="1">
      <alignment horizontal="center" vertical="center" textRotation="90" wrapText="1"/>
    </xf>
    <xf numFmtId="0" fontId="2" fillId="0" borderId="42" xfId="0" applyFont="1" applyBorder="1" applyAlignment="1">
      <alignment horizontal="center" vertical="center" wrapText="1"/>
    </xf>
    <xf numFmtId="0" fontId="4" fillId="0" borderId="28" xfId="0" applyFont="1" applyBorder="1" applyAlignment="1">
      <alignment horizontal="left" vertical="center" wrapText="1"/>
    </xf>
    <xf numFmtId="0" fontId="52" fillId="0" borderId="28" xfId="0" applyFont="1" applyBorder="1" applyAlignment="1">
      <alignment horizontal="left" vertical="center" wrapText="1"/>
    </xf>
    <xf numFmtId="3" fontId="2" fillId="0" borderId="28" xfId="0" applyNumberFormat="1" applyFont="1" applyBorder="1" applyAlignment="1">
      <alignment horizontal="right" vertical="center" indent="1"/>
    </xf>
    <xf numFmtId="0" fontId="28" fillId="0" borderId="21" xfId="0" applyFont="1" applyFill="1" applyBorder="1" applyAlignment="1">
      <alignment horizontal="center" vertical="center" wrapText="1"/>
    </xf>
    <xf numFmtId="0" fontId="2" fillId="0" borderId="11" xfId="38" applyFont="1" applyFill="1" applyBorder="1" applyAlignment="1">
      <alignment horizontal="center" vertical="center" wrapText="1"/>
    </xf>
    <xf numFmtId="3" fontId="30" fillId="0" borderId="50" xfId="0" applyNumberFormat="1" applyFont="1" applyFill="1" applyBorder="1" applyAlignment="1">
      <alignment horizontal="right" vertical="center" indent="1"/>
    </xf>
    <xf numFmtId="0" fontId="2" fillId="0" borderId="47" xfId="38" applyFont="1" applyFill="1" applyBorder="1" applyAlignment="1">
      <alignment horizontal="center" vertical="center" wrapText="1"/>
    </xf>
    <xf numFmtId="3" fontId="26" fillId="0" borderId="73" xfId="38" applyNumberFormat="1" applyFont="1" applyFill="1" applyBorder="1" applyAlignment="1">
      <alignment horizontal="right" vertical="center" indent="1"/>
    </xf>
    <xf numFmtId="0" fontId="27" fillId="0" borderId="17" xfId="38" applyFont="1" applyFill="1" applyBorder="1" applyAlignment="1">
      <alignment horizontal="left" vertical="center"/>
    </xf>
    <xf numFmtId="0" fontId="28" fillId="0" borderId="0" xfId="38" applyFont="1" applyFill="1" applyBorder="1" applyAlignment="1">
      <alignment vertical="center"/>
    </xf>
    <xf numFmtId="3" fontId="27" fillId="0" borderId="56" xfId="38" applyNumberFormat="1" applyFont="1" applyFill="1" applyBorder="1" applyAlignment="1">
      <alignment horizontal="right" vertical="center" wrapText="1" indent="1"/>
    </xf>
    <xf numFmtId="0" fontId="28" fillId="0" borderId="0" xfId="38" applyFont="1" applyFill="1"/>
    <xf numFmtId="0" fontId="28" fillId="0" borderId="88" xfId="35" applyFont="1" applyFill="1" applyBorder="1" applyAlignment="1">
      <alignment horizontal="left" vertical="center" wrapText="1" indent="1"/>
    </xf>
    <xf numFmtId="0" fontId="32" fillId="0" borderId="12" xfId="35" applyFont="1" applyFill="1" applyBorder="1" applyAlignment="1">
      <alignment horizontal="left" vertical="center" indent="1"/>
    </xf>
    <xf numFmtId="3" fontId="32" fillId="0" borderId="13" xfId="36" applyNumberFormat="1" applyFont="1" applyFill="1" applyBorder="1" applyAlignment="1">
      <alignment horizontal="right" vertical="center" indent="1"/>
    </xf>
    <xf numFmtId="3" fontId="44" fillId="0" borderId="26" xfId="0" applyNumberFormat="1" applyFont="1" applyFill="1" applyBorder="1" applyAlignment="1">
      <alignment horizontal="right" vertical="center" indent="1"/>
    </xf>
    <xf numFmtId="3" fontId="44" fillId="0" borderId="88" xfId="0" applyNumberFormat="1" applyFont="1" applyFill="1" applyBorder="1" applyAlignment="1">
      <alignment horizontal="right" vertical="center" indent="1"/>
    </xf>
    <xf numFmtId="3" fontId="2" fillId="26" borderId="29" xfId="0" applyNumberFormat="1" applyFont="1" applyFill="1" applyBorder="1" applyAlignment="1">
      <alignment horizontal="right" vertical="center" wrapText="1" indent="1"/>
    </xf>
    <xf numFmtId="0" fontId="2" fillId="0" borderId="50" xfId="0" applyFont="1" applyFill="1" applyBorder="1" applyAlignment="1">
      <alignment horizontal="right" vertical="center" indent="1"/>
    </xf>
    <xf numFmtId="0" fontId="2" fillId="26" borderId="29" xfId="0" applyNumberFormat="1" applyFont="1" applyFill="1" applyBorder="1" applyAlignment="1">
      <alignment horizontal="left" vertical="center" wrapText="1"/>
    </xf>
    <xf numFmtId="0" fontId="2" fillId="26" borderId="30" xfId="0" applyNumberFormat="1" applyFont="1" applyFill="1" applyBorder="1" applyAlignment="1">
      <alignment horizontal="left" vertical="center" wrapText="1"/>
    </xf>
    <xf numFmtId="0" fontId="4" fillId="26" borderId="10" xfId="0" quotePrefix="1" applyFont="1" applyFill="1" applyBorder="1" applyAlignment="1">
      <alignment horizontal="left" vertical="center" wrapText="1"/>
    </xf>
    <xf numFmtId="3" fontId="2" fillId="25" borderId="11" xfId="37" applyNumberFormat="1" applyFont="1" applyFill="1" applyBorder="1" applyAlignment="1">
      <alignment horizontal="right" vertical="center" wrapText="1" indent="1"/>
    </xf>
    <xf numFmtId="3" fontId="30" fillId="0" borderId="29" xfId="0" applyNumberFormat="1" applyFont="1" applyFill="1" applyBorder="1" applyAlignment="1">
      <alignment horizontal="right" vertical="center" indent="1"/>
    </xf>
    <xf numFmtId="3" fontId="30" fillId="0" borderId="52" xfId="0" applyNumberFormat="1" applyFont="1" applyBorder="1" applyAlignment="1">
      <alignment horizontal="right" vertical="center" indent="1"/>
    </xf>
    <xf numFmtId="3" fontId="49" fillId="0" borderId="33" xfId="31" applyNumberFormat="1" applyFont="1" applyFill="1" applyBorder="1" applyAlignment="1">
      <alignment horizontal="right" vertical="center" wrapText="1" inden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3" fontId="2" fillId="0" borderId="10" xfId="33" applyNumberFormat="1" applyFont="1" applyFill="1" applyBorder="1" applyAlignment="1">
      <alignment horizontal="right" vertical="center" wrapText="1" indent="1"/>
    </xf>
    <xf numFmtId="0" fontId="4" fillId="0" borderId="28" xfId="38" applyFont="1" applyFill="1" applyBorder="1" applyAlignment="1">
      <alignment horizontal="center" vertical="center" wrapText="1"/>
    </xf>
    <xf numFmtId="0" fontId="4" fillId="0" borderId="28" xfId="38" applyFont="1" applyFill="1" applyBorder="1" applyAlignment="1">
      <alignment horizontal="center" vertical="center" textRotation="90" wrapText="1"/>
    </xf>
    <xf numFmtId="3" fontId="2" fillId="0" borderId="44" xfId="0" applyNumberFormat="1" applyFont="1" applyBorder="1" applyAlignment="1">
      <alignment horizontal="right" vertical="center" indent="1"/>
    </xf>
    <xf numFmtId="0" fontId="4" fillId="0" borderId="44" xfId="33" applyFont="1" applyFill="1" applyBorder="1" applyAlignment="1">
      <alignment horizontal="right" vertical="center" wrapText="1" indent="1"/>
    </xf>
    <xf numFmtId="0" fontId="55" fillId="0" borderId="76"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10"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10" xfId="0" applyFont="1" applyFill="1" applyBorder="1" applyAlignment="1">
      <alignment horizontal="center" vertical="center"/>
    </xf>
    <xf numFmtId="0" fontId="58" fillId="0" borderId="0" xfId="0" applyFont="1" applyFill="1" applyBorder="1"/>
    <xf numFmtId="4" fontId="58" fillId="0" borderId="0" xfId="0" applyNumberFormat="1" applyFont="1" applyFill="1" applyBorder="1"/>
    <xf numFmtId="0" fontId="58" fillId="0" borderId="0" xfId="0" applyFont="1" applyFill="1" applyBorder="1" applyAlignment="1"/>
    <xf numFmtId="0" fontId="58" fillId="0" borderId="0" xfId="0" applyFont="1" applyFill="1" applyBorder="1" applyAlignment="1">
      <alignment horizontal="right"/>
    </xf>
    <xf numFmtId="0" fontId="5" fillId="0" borderId="0" xfId="0" applyFont="1" applyFill="1" applyBorder="1"/>
    <xf numFmtId="0" fontId="58" fillId="0" borderId="0" xfId="0" applyFont="1" applyFill="1" applyAlignment="1">
      <alignment horizontal="right"/>
    </xf>
    <xf numFmtId="4" fontId="5" fillId="0" borderId="0" xfId="0" applyNumberFormat="1" applyFont="1" applyFill="1" applyBorder="1" applyAlignment="1">
      <alignment horizontal="right" vertical="center" wrapText="1"/>
    </xf>
    <xf numFmtId="4" fontId="5" fillId="0" borderId="0" xfId="0" applyNumberFormat="1" applyFont="1" applyFill="1"/>
    <xf numFmtId="0" fontId="5" fillId="0" borderId="0" xfId="0" applyFont="1" applyFill="1" applyAlignment="1">
      <alignment vertical="center"/>
    </xf>
    <xf numFmtId="4" fontId="5" fillId="0" borderId="0" xfId="0" applyNumberFormat="1" applyFont="1" applyFill="1" applyBorder="1" applyAlignment="1">
      <alignment horizontal="center" vertical="center"/>
    </xf>
    <xf numFmtId="0" fontId="5" fillId="0" borderId="0" xfId="0" applyFont="1" applyFill="1" applyAlignment="1">
      <alignment wrapText="1"/>
    </xf>
    <xf numFmtId="0" fontId="59" fillId="0" borderId="0" xfId="0" applyFont="1" applyFill="1"/>
    <xf numFmtId="3" fontId="5" fillId="0" borderId="0" xfId="0" applyNumberFormat="1" applyFont="1" applyFill="1"/>
    <xf numFmtId="0" fontId="60" fillId="0" borderId="0" xfId="0" applyFont="1" applyFill="1" applyAlignment="1">
      <alignment horizontal="center" vertical="center"/>
    </xf>
    <xf numFmtId="0" fontId="61" fillId="0" borderId="0" xfId="0" applyFont="1" applyFill="1" applyAlignment="1">
      <alignment horizontal="center" vertical="center"/>
    </xf>
    <xf numFmtId="4" fontId="5" fillId="0" borderId="0" xfId="0" applyNumberFormat="1" applyFont="1" applyFill="1" applyAlignment="1">
      <alignment wrapText="1"/>
    </xf>
    <xf numFmtId="4" fontId="58" fillId="0" borderId="0" xfId="0" applyNumberFormat="1" applyFont="1" applyFill="1"/>
    <xf numFmtId="3" fontId="56" fillId="0" borderId="15" xfId="0" applyNumberFormat="1" applyFont="1" applyFill="1" applyBorder="1" applyAlignment="1">
      <alignment horizontal="right" vertical="center" indent="1"/>
    </xf>
    <xf numFmtId="3" fontId="55" fillId="0" borderId="15" xfId="0" applyNumberFormat="1" applyFont="1" applyFill="1" applyBorder="1" applyAlignment="1">
      <alignment horizontal="right" vertical="center" wrapText="1" indent="1"/>
    </xf>
    <xf numFmtId="3" fontId="57" fillId="0" borderId="15" xfId="0" applyNumberFormat="1" applyFont="1" applyFill="1" applyBorder="1" applyAlignment="1">
      <alignment horizontal="right" vertical="center" wrapText="1" indent="1"/>
    </xf>
    <xf numFmtId="3" fontId="55" fillId="0" borderId="15" xfId="0" applyNumberFormat="1" applyFont="1" applyFill="1" applyBorder="1" applyAlignment="1">
      <alignment horizontal="right" vertical="center" indent="1"/>
    </xf>
    <xf numFmtId="3" fontId="55" fillId="0" borderId="10" xfId="0" applyNumberFormat="1" applyFont="1" applyFill="1" applyBorder="1" applyAlignment="1">
      <alignment horizontal="right" vertical="center" indent="1"/>
    </xf>
    <xf numFmtId="3" fontId="55" fillId="0" borderId="10" xfId="0" applyNumberFormat="1" applyFont="1" applyFill="1" applyBorder="1" applyAlignment="1">
      <alignment horizontal="right" vertical="center" wrapText="1" indent="1"/>
    </xf>
    <xf numFmtId="3" fontId="57" fillId="0" borderId="10" xfId="0" applyNumberFormat="1" applyFont="1" applyFill="1" applyBorder="1" applyAlignment="1">
      <alignment horizontal="right" vertical="center" indent="1"/>
    </xf>
    <xf numFmtId="3" fontId="55" fillId="0" borderId="28" xfId="0" applyNumberFormat="1" applyFont="1" applyFill="1" applyBorder="1" applyAlignment="1">
      <alignment horizontal="right" vertical="center" indent="1"/>
    </xf>
    <xf numFmtId="3" fontId="55" fillId="0" borderId="28" xfId="0" applyNumberFormat="1" applyFont="1" applyFill="1" applyBorder="1" applyAlignment="1">
      <alignment horizontal="right" vertical="center" wrapText="1" indent="1"/>
    </xf>
    <xf numFmtId="3" fontId="58" fillId="0" borderId="85" xfId="0" applyNumberFormat="1" applyFont="1" applyFill="1" applyBorder="1" applyAlignment="1">
      <alignment horizontal="right" vertical="center" wrapText="1" indent="1"/>
    </xf>
    <xf numFmtId="3" fontId="58" fillId="0" borderId="86" xfId="0" applyNumberFormat="1" applyFont="1" applyFill="1" applyBorder="1" applyAlignment="1">
      <alignment horizontal="right" vertical="center" wrapText="1" indent="1"/>
    </xf>
    <xf numFmtId="3" fontId="27" fillId="0" borderId="13" xfId="0" applyNumberFormat="1" applyFont="1" applyFill="1" applyBorder="1" applyAlignment="1">
      <alignment horizontal="center" vertical="center"/>
    </xf>
    <xf numFmtId="4" fontId="28" fillId="0" borderId="0" xfId="0" applyNumberFormat="1" applyFont="1" applyFill="1"/>
    <xf numFmtId="3" fontId="56" fillId="0" borderId="27" xfId="0" applyNumberFormat="1" applyFont="1" applyFill="1" applyBorder="1" applyAlignment="1">
      <alignment horizontal="right" vertical="center" indent="1"/>
    </xf>
    <xf numFmtId="3" fontId="55" fillId="0" borderId="52" xfId="0" applyNumberFormat="1" applyFont="1" applyFill="1" applyBorder="1" applyAlignment="1">
      <alignment horizontal="right" vertical="center" indent="1"/>
    </xf>
    <xf numFmtId="3" fontId="55" fillId="0" borderId="57" xfId="0" applyNumberFormat="1" applyFont="1" applyFill="1" applyBorder="1" applyAlignment="1">
      <alignment horizontal="right" vertical="center" indent="1"/>
    </xf>
    <xf numFmtId="0" fontId="55" fillId="0" borderId="37" xfId="0" applyFont="1" applyFill="1" applyBorder="1" applyAlignment="1">
      <alignment horizontal="center" vertical="center"/>
    </xf>
    <xf numFmtId="0" fontId="55" fillId="0" borderId="29" xfId="0" applyFont="1" applyFill="1" applyBorder="1" applyAlignment="1">
      <alignment horizontal="center" vertical="center"/>
    </xf>
    <xf numFmtId="0" fontId="5" fillId="0" borderId="50" xfId="0" applyFont="1" applyFill="1" applyBorder="1" applyAlignment="1">
      <alignment horizontal="left" vertical="center" wrapText="1"/>
    </xf>
    <xf numFmtId="0" fontId="55" fillId="0" borderId="50" xfId="0" applyFont="1" applyFill="1" applyBorder="1" applyAlignment="1">
      <alignment horizontal="left" vertical="center" wrapText="1"/>
    </xf>
    <xf numFmtId="0" fontId="55" fillId="0" borderId="55" xfId="0" applyFont="1" applyFill="1" applyBorder="1" applyAlignment="1">
      <alignment horizontal="center" vertical="center"/>
    </xf>
    <xf numFmtId="0" fontId="55" fillId="0" borderId="30" xfId="0" applyFont="1" applyFill="1" applyBorder="1" applyAlignment="1">
      <alignment horizontal="center" vertical="center"/>
    </xf>
    <xf numFmtId="0" fontId="51" fillId="0" borderId="10" xfId="0" applyFont="1" applyFill="1" applyBorder="1" applyAlignment="1">
      <alignment horizontal="left" vertical="center" wrapText="1"/>
    </xf>
    <xf numFmtId="3" fontId="2" fillId="25" borderId="27" xfId="0" applyNumberFormat="1" applyFont="1" applyFill="1" applyBorder="1" applyAlignment="1">
      <alignment horizontal="right" vertical="center" wrapText="1" indent="1"/>
    </xf>
    <xf numFmtId="3" fontId="2" fillId="25" borderId="85" xfId="0" applyNumberFormat="1" applyFont="1" applyFill="1" applyBorder="1" applyAlignment="1">
      <alignment horizontal="right" vertical="center" wrapText="1" indent="1"/>
    </xf>
    <xf numFmtId="3" fontId="2" fillId="0" borderId="84" xfId="33" applyNumberFormat="1" applyFont="1" applyFill="1" applyBorder="1" applyAlignment="1">
      <alignment horizontal="right" vertical="center" wrapText="1" indent="1"/>
    </xf>
    <xf numFmtId="0" fontId="5" fillId="0" borderId="21" xfId="0" applyFont="1" applyFill="1" applyBorder="1" applyAlignment="1">
      <alignment horizontal="center" vertical="center"/>
    </xf>
    <xf numFmtId="3" fontId="26" fillId="0" borderId="21" xfId="0" applyNumberFormat="1" applyFont="1" applyFill="1" applyBorder="1" applyAlignment="1">
      <alignment horizontal="right" vertical="center" indent="1"/>
    </xf>
    <xf numFmtId="3" fontId="26" fillId="0" borderId="47" xfId="0" applyNumberFormat="1" applyFont="1" applyFill="1" applyBorder="1" applyAlignment="1">
      <alignment horizontal="right" vertical="center" indent="1"/>
    </xf>
    <xf numFmtId="0" fontId="5" fillId="0" borderId="0" xfId="0" applyFont="1" applyFill="1" applyBorder="1" applyAlignment="1">
      <alignment vertical="center"/>
    </xf>
    <xf numFmtId="0" fontId="41" fillId="0" borderId="21" xfId="0" applyFont="1" applyFill="1" applyBorder="1" applyAlignment="1">
      <alignment horizontal="center" vertical="center" wrapText="1"/>
    </xf>
    <xf numFmtId="3" fontId="42" fillId="0" borderId="13" xfId="0" applyNumberFormat="1" applyFont="1" applyFill="1" applyBorder="1" applyAlignment="1">
      <alignment horizontal="right" vertical="center" indent="1"/>
    </xf>
    <xf numFmtId="0" fontId="52" fillId="0" borderId="15" xfId="0" applyFont="1" applyBorder="1" applyAlignment="1">
      <alignment vertical="center" wrapText="1"/>
    </xf>
    <xf numFmtId="0" fontId="6" fillId="0" borderId="12" xfId="0" applyFont="1" applyFill="1" applyBorder="1"/>
    <xf numFmtId="0" fontId="6" fillId="0" borderId="17" xfId="0" applyFont="1" applyFill="1" applyBorder="1"/>
    <xf numFmtId="3" fontId="44" fillId="0" borderId="71" xfId="0" applyNumberFormat="1" applyFont="1" applyFill="1" applyBorder="1" applyAlignment="1">
      <alignment horizontal="right" vertical="center" indent="1"/>
    </xf>
    <xf numFmtId="0" fontId="2" fillId="0" borderId="0" xfId="36" applyFill="1" applyAlignment="1">
      <alignment vertical="center"/>
    </xf>
    <xf numFmtId="3" fontId="26" fillId="0" borderId="47" xfId="38" applyNumberFormat="1" applyFont="1" applyFill="1" applyBorder="1" applyAlignment="1">
      <alignment horizontal="right" vertical="center" wrapText="1" indent="1"/>
    </xf>
    <xf numFmtId="3" fontId="26" fillId="0" borderId="21" xfId="38" applyNumberFormat="1" applyFont="1" applyFill="1" applyBorder="1" applyAlignment="1">
      <alignment horizontal="right" vertical="center" wrapText="1" indent="1"/>
    </xf>
    <xf numFmtId="0" fontId="26" fillId="0" borderId="0" xfId="38" applyFont="1" applyFill="1" applyBorder="1"/>
    <xf numFmtId="3" fontId="26" fillId="0" borderId="13" xfId="38" applyNumberFormat="1" applyFont="1" applyFill="1" applyBorder="1" applyAlignment="1">
      <alignment horizontal="right" vertical="center" wrapText="1" indent="1"/>
    </xf>
    <xf numFmtId="3" fontId="27" fillId="0" borderId="77" xfId="38" applyNumberFormat="1" applyFont="1" applyFill="1" applyBorder="1" applyAlignment="1">
      <alignment horizontal="right" vertical="center" wrapText="1" indent="1"/>
    </xf>
    <xf numFmtId="3" fontId="27" fillId="0" borderId="13" xfId="38" applyNumberFormat="1" applyFont="1" applyFill="1" applyBorder="1" applyAlignment="1">
      <alignment horizontal="right" vertical="center" wrapText="1" indent="1"/>
    </xf>
    <xf numFmtId="3" fontId="26" fillId="0" borderId="84" xfId="0" applyNumberFormat="1" applyFont="1" applyFill="1" applyBorder="1" applyAlignment="1">
      <alignment horizontal="right" vertical="center" wrapText="1" indent="1"/>
    </xf>
    <xf numFmtId="3" fontId="26" fillId="0" borderId="16" xfId="0" applyNumberFormat="1" applyFont="1" applyFill="1" applyBorder="1" applyAlignment="1">
      <alignment horizontal="right" vertical="center" wrapText="1" indent="1"/>
    </xf>
    <xf numFmtId="3" fontId="2" fillId="25" borderId="29" xfId="0" applyNumberFormat="1" applyFont="1" applyFill="1" applyBorder="1" applyAlignment="1">
      <alignment horizontal="right" vertical="center" wrapText="1" indent="2"/>
    </xf>
    <xf numFmtId="0" fontId="2" fillId="25" borderId="29" xfId="0" applyNumberFormat="1" applyFont="1" applyFill="1" applyBorder="1" applyAlignment="1">
      <alignment horizontal="center" vertical="center" wrapText="1"/>
    </xf>
    <xf numFmtId="0" fontId="2" fillId="25" borderId="58" xfId="0" applyNumberFormat="1" applyFont="1" applyFill="1" applyBorder="1" applyAlignment="1">
      <alignment horizontal="right" vertical="center" wrapText="1" indent="1"/>
    </xf>
    <xf numFmtId="0" fontId="2" fillId="25" borderId="50" xfId="0" applyNumberFormat="1" applyFont="1" applyFill="1" applyBorder="1" applyAlignment="1">
      <alignment horizontal="right" vertical="center" wrapText="1" indent="1"/>
    </xf>
    <xf numFmtId="0" fontId="2" fillId="25" borderId="50" xfId="0" applyFont="1" applyFill="1" applyBorder="1" applyAlignment="1">
      <alignment horizontal="right" vertical="center" wrapText="1" indent="1"/>
    </xf>
    <xf numFmtId="3" fontId="26" fillId="0" borderId="35" xfId="0" applyNumberFormat="1" applyFont="1" applyFill="1" applyBorder="1" applyAlignment="1">
      <alignment horizontal="right" vertical="center" indent="1"/>
    </xf>
    <xf numFmtId="3" fontId="26" fillId="0" borderId="33" xfId="0" applyNumberFormat="1" applyFont="1" applyFill="1" applyBorder="1" applyAlignment="1">
      <alignment horizontal="right" vertical="center" indent="1"/>
    </xf>
    <xf numFmtId="0" fontId="28" fillId="0" borderId="0" xfId="36" applyFont="1" applyFill="1" applyAlignment="1">
      <alignment horizontal="justify" wrapText="1"/>
    </xf>
    <xf numFmtId="0" fontId="28" fillId="0" borderId="0" xfId="0" applyFont="1" applyFill="1" applyAlignment="1">
      <alignment horizontal="justify" wrapText="1"/>
    </xf>
    <xf numFmtId="0" fontId="2" fillId="0" borderId="0" xfId="0" applyFont="1" applyFill="1"/>
    <xf numFmtId="3" fontId="2" fillId="25" borderId="50" xfId="32" applyNumberFormat="1" applyFont="1" applyFill="1" applyBorder="1" applyAlignment="1">
      <alignment horizontal="right" vertical="center" wrapText="1" indent="1"/>
    </xf>
    <xf numFmtId="0" fontId="2" fillId="25" borderId="11" xfId="33" applyFont="1" applyFill="1" applyBorder="1" applyAlignment="1">
      <alignment horizontal="right" vertical="center" wrapText="1" indent="1"/>
    </xf>
    <xf numFmtId="3" fontId="30" fillId="0" borderId="59" xfId="0" applyNumberFormat="1" applyFont="1" applyFill="1" applyBorder="1" applyAlignment="1">
      <alignment horizontal="right" vertical="center" indent="1"/>
    </xf>
    <xf numFmtId="3" fontId="30" fillId="0" borderId="14" xfId="0" applyNumberFormat="1" applyFont="1" applyFill="1" applyBorder="1" applyAlignment="1">
      <alignment horizontal="right" vertical="center" indent="1"/>
    </xf>
    <xf numFmtId="0" fontId="2" fillId="0" borderId="59" xfId="0" applyFont="1" applyFill="1" applyBorder="1" applyAlignment="1">
      <alignment horizontal="right" vertical="center" indent="1"/>
    </xf>
    <xf numFmtId="0" fontId="2" fillId="0" borderId="11" xfId="0" applyFont="1" applyFill="1" applyBorder="1" applyAlignment="1">
      <alignment horizontal="right" vertical="center" indent="1"/>
    </xf>
    <xf numFmtId="0" fontId="28" fillId="0" borderId="0" xfId="0" applyFont="1" applyFill="1" applyAlignment="1">
      <alignment horizontal="justify"/>
    </xf>
    <xf numFmtId="0" fontId="2" fillId="0" borderId="0" xfId="36" applyFill="1" applyAlignment="1"/>
    <xf numFmtId="1" fontId="28" fillId="0" borderId="45" xfId="35" applyNumberFormat="1" applyFont="1" applyFill="1" applyBorder="1" applyAlignment="1">
      <alignment horizontal="right" vertical="center" wrapText="1" indent="1"/>
    </xf>
    <xf numFmtId="1" fontId="28" fillId="0" borderId="41" xfId="35" applyNumberFormat="1" applyFont="1" applyFill="1" applyBorder="1" applyAlignment="1">
      <alignment horizontal="right" vertical="center" wrapText="1" indent="1"/>
    </xf>
    <xf numFmtId="1" fontId="28" fillId="0" borderId="0" xfId="35" applyNumberFormat="1" applyFont="1" applyFill="1" applyBorder="1" applyAlignment="1">
      <alignment horizontal="right" vertical="center" wrapText="1" indent="1"/>
    </xf>
    <xf numFmtId="1" fontId="28" fillId="0" borderId="65" xfId="35" applyNumberFormat="1" applyFont="1" applyFill="1" applyBorder="1" applyAlignment="1">
      <alignment horizontal="right" vertical="center" wrapText="1" indent="1"/>
    </xf>
    <xf numFmtId="1" fontId="28" fillId="0" borderId="33" xfId="35" applyNumberFormat="1" applyFont="1" applyFill="1" applyBorder="1" applyAlignment="1">
      <alignment horizontal="right" vertical="center" wrapText="1" indent="1"/>
    </xf>
    <xf numFmtId="3" fontId="28" fillId="0" borderId="0" xfId="36" applyNumberFormat="1" applyFont="1" applyFill="1" applyAlignment="1">
      <alignment horizontal="justify" vertical="center"/>
    </xf>
    <xf numFmtId="0" fontId="27" fillId="0" borderId="0" xfId="36" applyFont="1" applyFill="1"/>
    <xf numFmtId="0" fontId="27" fillId="0" borderId="0" xfId="36" applyFont="1" applyFill="1" applyBorder="1" applyAlignment="1">
      <alignment horizontal="left" vertical="center"/>
    </xf>
    <xf numFmtId="1" fontId="28" fillId="0" borderId="39" xfId="35" applyNumberFormat="1" applyFont="1" applyFill="1" applyBorder="1" applyAlignment="1">
      <alignment horizontal="right" vertical="center" wrapText="1" indent="1"/>
    </xf>
    <xf numFmtId="1" fontId="28" fillId="0" borderId="44" xfId="35" applyNumberFormat="1" applyFont="1" applyFill="1" applyBorder="1" applyAlignment="1">
      <alignment horizontal="right" vertical="center" wrapText="1" indent="1"/>
    </xf>
    <xf numFmtId="1" fontId="28" fillId="0" borderId="73" xfId="35" applyNumberFormat="1" applyFont="1" applyFill="1" applyBorder="1" applyAlignment="1">
      <alignment horizontal="right" vertical="center" wrapText="1" indent="1"/>
    </xf>
    <xf numFmtId="1" fontId="28" fillId="0" borderId="35" xfId="35" applyNumberFormat="1" applyFont="1" applyFill="1" applyBorder="1" applyAlignment="1">
      <alignment horizontal="right" vertical="center" wrapText="1" indent="1"/>
    </xf>
    <xf numFmtId="1" fontId="28" fillId="0" borderId="32" xfId="35" applyNumberFormat="1" applyFont="1" applyFill="1" applyBorder="1" applyAlignment="1">
      <alignment horizontal="right" vertical="center" wrapText="1" indent="1"/>
    </xf>
    <xf numFmtId="1" fontId="28" fillId="0" borderId="40" xfId="35" applyNumberFormat="1" applyFont="1" applyFill="1" applyBorder="1" applyAlignment="1">
      <alignment horizontal="right" vertical="center" wrapText="1" indent="1"/>
    </xf>
    <xf numFmtId="1" fontId="28" fillId="0" borderId="34" xfId="35" applyNumberFormat="1" applyFont="1" applyFill="1" applyBorder="1" applyAlignment="1">
      <alignment horizontal="right" vertical="center" wrapText="1" indent="1"/>
    </xf>
    <xf numFmtId="0" fontId="2" fillId="0" borderId="0" xfId="0" applyFont="1" applyFill="1" applyAlignment="1">
      <alignment wrapText="1"/>
    </xf>
    <xf numFmtId="0" fontId="62" fillId="0" borderId="0" xfId="0" applyFont="1" applyFill="1"/>
    <xf numFmtId="0" fontId="4" fillId="0" borderId="4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8" xfId="0" applyFont="1" applyFill="1" applyBorder="1" applyAlignment="1">
      <alignment horizontal="center" vertical="center"/>
    </xf>
    <xf numFmtId="0" fontId="62" fillId="0" borderId="21" xfId="0" applyFont="1" applyFill="1" applyBorder="1"/>
    <xf numFmtId="0" fontId="2" fillId="0" borderId="29" xfId="0" applyFont="1" applyFill="1" applyBorder="1" applyAlignment="1">
      <alignment vertical="center"/>
    </xf>
    <xf numFmtId="0" fontId="2" fillId="0" borderId="29" xfId="0" applyFont="1" applyFill="1" applyBorder="1" applyAlignment="1">
      <alignment vertical="center" wrapText="1"/>
    </xf>
    <xf numFmtId="3" fontId="2" fillId="0" borderId="58" xfId="0" applyNumberFormat="1" applyFont="1" applyFill="1" applyBorder="1" applyAlignment="1">
      <alignment horizontal="right" vertical="center" indent="1"/>
    </xf>
    <xf numFmtId="3" fontId="2" fillId="0" borderId="51" xfId="0" applyNumberFormat="1" applyFont="1" applyFill="1" applyBorder="1" applyAlignment="1">
      <alignment horizontal="right" vertical="center" indent="1"/>
    </xf>
    <xf numFmtId="0" fontId="55" fillId="0" borderId="47" xfId="0" applyFont="1" applyFill="1" applyBorder="1" applyAlignment="1">
      <alignment horizontal="center" vertical="center"/>
    </xf>
    <xf numFmtId="0" fontId="55" fillId="0" borderId="21" xfId="0" applyFont="1" applyFill="1" applyBorder="1" applyAlignment="1">
      <alignment horizontal="center" vertical="center"/>
    </xf>
    <xf numFmtId="0" fontId="55" fillId="0" borderId="18" xfId="0" applyFont="1" applyFill="1" applyBorder="1" applyAlignment="1">
      <alignment horizontal="left" vertical="center" wrapText="1"/>
    </xf>
    <xf numFmtId="3" fontId="56" fillId="0" borderId="21" xfId="0" applyNumberFormat="1" applyFont="1" applyFill="1" applyBorder="1" applyAlignment="1">
      <alignment horizontal="right" vertical="center" indent="1"/>
    </xf>
    <xf numFmtId="3" fontId="55" fillId="0" borderId="18" xfId="0" applyNumberFormat="1" applyFont="1" applyFill="1" applyBorder="1" applyAlignment="1">
      <alignment horizontal="right" vertical="center" wrapText="1" indent="1"/>
    </xf>
    <xf numFmtId="3" fontId="56" fillId="0" borderId="17" xfId="0" applyNumberFormat="1" applyFont="1" applyFill="1" applyBorder="1" applyAlignment="1">
      <alignment horizontal="right" vertical="center" indent="1"/>
    </xf>
    <xf numFmtId="3" fontId="2" fillId="0" borderId="84" xfId="32" applyNumberFormat="1" applyFont="1" applyFill="1" applyBorder="1" applyAlignment="1">
      <alignment horizontal="right" vertical="center" wrapText="1" indent="1"/>
    </xf>
    <xf numFmtId="0" fontId="2" fillId="0" borderId="58" xfId="0" applyFont="1" applyFill="1" applyBorder="1" applyAlignment="1">
      <alignment horizontal="right" vertical="center" indent="1"/>
    </xf>
    <xf numFmtId="0" fontId="2" fillId="0" borderId="37" xfId="0" applyFont="1" applyFill="1" applyBorder="1" applyAlignment="1">
      <alignment horizontal="right" vertical="center" indent="1"/>
    </xf>
    <xf numFmtId="0" fontId="5" fillId="0" borderId="21" xfId="39" applyFont="1" applyFill="1" applyBorder="1" applyAlignment="1">
      <alignment horizontal="center" vertical="center" wrapText="1"/>
    </xf>
    <xf numFmtId="0" fontId="5" fillId="0" borderId="21" xfId="38" applyFont="1" applyFill="1" applyBorder="1" applyAlignment="1">
      <alignment horizontal="center" vertical="center" wrapText="1"/>
    </xf>
    <xf numFmtId="164" fontId="2" fillId="25" borderId="10" xfId="32" applyNumberFormat="1" applyFont="1" applyFill="1" applyBorder="1" applyAlignment="1">
      <alignment horizontal="center" vertical="center" wrapText="1"/>
    </xf>
    <xf numFmtId="0" fontId="2" fillId="0" borderId="29" xfId="38" applyFont="1" applyFill="1" applyBorder="1" applyAlignment="1">
      <alignment horizontal="center" vertical="center" wrapText="1"/>
    </xf>
    <xf numFmtId="164" fontId="2" fillId="0" borderId="30" xfId="32" applyNumberFormat="1" applyFont="1" applyFill="1" applyBorder="1" applyAlignment="1">
      <alignment horizontal="center" vertical="center" wrapText="1"/>
    </xf>
    <xf numFmtId="0" fontId="2" fillId="0" borderId="30" xfId="38" applyFont="1" applyFill="1" applyBorder="1" applyAlignment="1">
      <alignment horizontal="center" vertical="center" wrapText="1"/>
    </xf>
    <xf numFmtId="0" fontId="2" fillId="25" borderId="28" xfId="37" applyFont="1" applyFill="1" applyBorder="1" applyAlignment="1">
      <alignment horizontal="center" vertical="center"/>
    </xf>
    <xf numFmtId="0" fontId="4" fillId="25" borderId="28" xfId="0" applyFont="1" applyFill="1" applyBorder="1" applyAlignment="1">
      <alignment horizontal="left" vertical="center" wrapText="1"/>
    </xf>
    <xf numFmtId="0" fontId="2" fillId="25" borderId="28" xfId="0" applyFont="1" applyFill="1" applyBorder="1" applyAlignment="1">
      <alignment horizontal="left" vertical="center" wrapText="1"/>
    </xf>
    <xf numFmtId="3" fontId="2" fillId="25" borderId="28" xfId="38" applyNumberFormat="1" applyFont="1" applyFill="1" applyBorder="1" applyAlignment="1">
      <alignment horizontal="right" vertical="center" indent="1"/>
    </xf>
    <xf numFmtId="0" fontId="6" fillId="25" borderId="14" xfId="37" applyFont="1" applyFill="1" applyBorder="1" applyAlignment="1">
      <alignment horizontal="center" vertical="center"/>
    </xf>
    <xf numFmtId="0" fontId="2" fillId="25" borderId="15" xfId="37" applyFont="1" applyFill="1" applyBorder="1" applyAlignment="1">
      <alignment horizontal="center" vertical="center"/>
    </xf>
    <xf numFmtId="0" fontId="4" fillId="25" borderId="15" xfId="55" applyFont="1" applyFill="1" applyBorder="1" applyAlignment="1">
      <alignment horizontal="left" vertical="center" wrapText="1"/>
    </xf>
    <xf numFmtId="0" fontId="2" fillId="25" borderId="15" xfId="55" applyFont="1" applyFill="1" applyBorder="1" applyAlignment="1">
      <alignment horizontal="left" vertical="center" wrapText="1"/>
    </xf>
    <xf numFmtId="3" fontId="2" fillId="25" borderId="15" xfId="38" applyNumberFormat="1" applyFont="1" applyFill="1" applyBorder="1" applyAlignment="1">
      <alignment horizontal="right" vertical="center" indent="1"/>
    </xf>
    <xf numFmtId="0" fontId="26" fillId="25" borderId="65" xfId="33" applyFont="1" applyFill="1" applyBorder="1" applyAlignment="1">
      <alignment horizontal="right" vertical="center" wrapText="1" indent="1"/>
    </xf>
    <xf numFmtId="0" fontId="2" fillId="25" borderId="14" xfId="33" applyFont="1" applyFill="1" applyBorder="1" applyAlignment="1">
      <alignment horizontal="right" vertical="center" wrapText="1" indent="1"/>
    </xf>
    <xf numFmtId="3" fontId="2" fillId="25" borderId="85" xfId="38" applyNumberFormat="1" applyFont="1" applyFill="1" applyBorder="1" applyAlignment="1">
      <alignment horizontal="right" vertical="center" indent="1"/>
    </xf>
    <xf numFmtId="0" fontId="7" fillId="0" borderId="60" xfId="33" applyFont="1" applyFill="1" applyBorder="1" applyAlignment="1">
      <alignment horizontal="center" vertical="center" wrapText="1"/>
    </xf>
    <xf numFmtId="3" fontId="2" fillId="25" borderId="83" xfId="38" applyNumberFormat="1" applyFont="1" applyFill="1" applyBorder="1" applyAlignment="1">
      <alignment horizontal="right" vertical="center" indent="1"/>
    </xf>
    <xf numFmtId="3" fontId="27" fillId="0" borderId="17" xfId="37" applyNumberFormat="1" applyFont="1" applyFill="1" applyBorder="1" applyAlignment="1">
      <alignment horizontal="right" vertical="center" wrapText="1" indent="1"/>
    </xf>
    <xf numFmtId="3" fontId="4" fillId="0" borderId="0" xfId="0" applyNumberFormat="1" applyFont="1" applyFill="1" applyAlignment="1">
      <alignment horizontal="right" vertical="center"/>
    </xf>
    <xf numFmtId="0" fontId="4" fillId="0" borderId="28" xfId="0" applyFont="1" applyFill="1" applyBorder="1" applyAlignment="1">
      <alignment horizontal="left" vertical="center" wrapText="1"/>
    </xf>
    <xf numFmtId="0" fontId="1" fillId="0" borderId="28" xfId="0" applyFont="1" applyFill="1" applyBorder="1" applyAlignment="1">
      <alignment horizontal="left" vertical="center" wrapText="1"/>
    </xf>
    <xf numFmtId="3" fontId="2" fillId="0" borderId="28" xfId="0" applyNumberFormat="1" applyFont="1" applyFill="1" applyBorder="1" applyAlignment="1">
      <alignment horizontal="center" vertical="center"/>
    </xf>
    <xf numFmtId="3" fontId="2" fillId="25" borderId="81" xfId="0" applyNumberFormat="1" applyFont="1" applyFill="1" applyBorder="1" applyAlignment="1">
      <alignment horizontal="right" vertical="center" indent="1"/>
    </xf>
    <xf numFmtId="3" fontId="2" fillId="0" borderId="57" xfId="0" applyNumberFormat="1" applyFont="1" applyFill="1" applyBorder="1" applyAlignment="1">
      <alignment horizontal="right" vertical="center" indent="1"/>
    </xf>
    <xf numFmtId="3" fontId="2" fillId="0" borderId="81" xfId="0" applyNumberFormat="1" applyFont="1" applyFill="1" applyBorder="1" applyAlignment="1">
      <alignment horizontal="right" vertical="center" indent="1"/>
    </xf>
    <xf numFmtId="0" fontId="51" fillId="0" borderId="30" xfId="0" applyFont="1" applyFill="1" applyBorder="1" applyAlignment="1">
      <alignment horizontal="left" vertical="center" wrapText="1"/>
    </xf>
    <xf numFmtId="0" fontId="2" fillId="0" borderId="0" xfId="0" applyFont="1" applyFill="1"/>
    <xf numFmtId="49" fontId="4" fillId="0" borderId="10" xfId="0" applyNumberFormat="1" applyFont="1" applyFill="1" applyBorder="1" applyAlignment="1">
      <alignment horizontal="center" vertical="center" wrapText="1"/>
    </xf>
    <xf numFmtId="0" fontId="53" fillId="0" borderId="10" xfId="0" applyFont="1" applyFill="1" applyBorder="1" applyAlignment="1">
      <alignment horizontal="center" vertical="center"/>
    </xf>
    <xf numFmtId="0" fontId="4" fillId="0" borderId="10" xfId="0" applyFont="1" applyFill="1" applyBorder="1" applyAlignment="1" applyProtection="1">
      <alignment horizontal="left" vertical="center" wrapText="1"/>
      <protection locked="0"/>
    </xf>
    <xf numFmtId="3" fontId="30" fillId="0" borderId="10" xfId="0" applyNumberFormat="1" applyFont="1" applyFill="1" applyBorder="1" applyAlignment="1" applyProtection="1">
      <alignment horizontal="left" vertical="center" wrapText="1"/>
      <protection locked="0"/>
    </xf>
    <xf numFmtId="3" fontId="30" fillId="0" borderId="10" xfId="0"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xf>
    <xf numFmtId="0" fontId="2" fillId="0" borderId="43" xfId="0" applyFont="1" applyFill="1" applyBorder="1" applyAlignment="1">
      <alignment horizontal="right" vertical="center" indent="1"/>
    </xf>
    <xf numFmtId="3" fontId="43" fillId="0" borderId="68" xfId="0" applyNumberFormat="1" applyFont="1" applyBorder="1" applyAlignment="1">
      <alignment horizontal="right" vertical="center" indent="1"/>
    </xf>
    <xf numFmtId="3" fontId="43" fillId="0" borderId="74" xfId="0" applyNumberFormat="1" applyFont="1" applyBorder="1" applyAlignment="1">
      <alignment horizontal="right" vertical="center" indent="1"/>
    </xf>
    <xf numFmtId="3" fontId="30" fillId="0" borderId="73" xfId="0" applyNumberFormat="1" applyFont="1" applyBorder="1" applyAlignment="1">
      <alignment horizontal="right" vertical="center" indent="1"/>
    </xf>
    <xf numFmtId="0" fontId="55" fillId="0" borderId="58" xfId="0" applyFont="1" applyFill="1" applyBorder="1" applyAlignment="1">
      <alignment horizontal="left" vertical="center" wrapText="1"/>
    </xf>
    <xf numFmtId="0" fontId="55" fillId="0" borderId="51" xfId="0" applyFont="1" applyFill="1" applyBorder="1" applyAlignment="1">
      <alignment horizontal="left" vertical="center" wrapText="1"/>
    </xf>
    <xf numFmtId="3" fontId="29" fillId="0" borderId="37" xfId="0" applyNumberFormat="1" applyFont="1" applyFill="1" applyBorder="1" applyAlignment="1">
      <alignment horizontal="right" vertical="center" indent="1"/>
    </xf>
    <xf numFmtId="0" fontId="7" fillId="0" borderId="69" xfId="33" applyFont="1" applyFill="1" applyBorder="1" applyAlignment="1">
      <alignment horizontal="center" vertical="center" wrapText="1"/>
    </xf>
    <xf numFmtId="3" fontId="29" fillId="0" borderId="84" xfId="0" applyNumberFormat="1" applyFont="1" applyFill="1" applyBorder="1" applyAlignment="1">
      <alignment horizontal="right" vertical="center" indent="1"/>
    </xf>
    <xf numFmtId="0" fontId="26" fillId="0" borderId="15" xfId="0" applyFont="1" applyFill="1" applyBorder="1" applyAlignment="1" applyProtection="1">
      <alignment vertical="center"/>
      <protection locked="0"/>
    </xf>
    <xf numFmtId="0" fontId="2" fillId="0" borderId="15" xfId="0" applyFont="1" applyFill="1" applyBorder="1" applyAlignment="1" applyProtection="1">
      <alignment horizontal="left" vertical="center" wrapText="1"/>
      <protection locked="0"/>
    </xf>
    <xf numFmtId="0" fontId="2" fillId="0" borderId="10" xfId="0" applyFont="1" applyFill="1" applyBorder="1" applyAlignment="1">
      <alignment horizontal="center" vertical="center"/>
    </xf>
    <xf numFmtId="1" fontId="5" fillId="0" borderId="0" xfId="0" applyNumberFormat="1" applyFont="1" applyFill="1" applyAlignment="1">
      <alignment horizontal="left"/>
    </xf>
    <xf numFmtId="0" fontId="4" fillId="0" borderId="19" xfId="33" applyFont="1" applyFill="1" applyBorder="1" applyAlignment="1">
      <alignment horizontal="center" vertical="center" wrapText="1"/>
    </xf>
    <xf numFmtId="3" fontId="26" fillId="0" borderId="76" xfId="0" applyNumberFormat="1" applyFont="1" applyFill="1" applyBorder="1" applyAlignment="1">
      <alignment horizontal="right" vertical="center" indent="1"/>
    </xf>
    <xf numFmtId="0" fontId="2" fillId="0" borderId="15" xfId="0" applyFont="1" applyFill="1" applyBorder="1" applyAlignment="1">
      <alignment horizontal="center" vertical="center"/>
    </xf>
    <xf numFmtId="3" fontId="26" fillId="0" borderId="24" xfId="0" applyNumberFormat="1" applyFont="1" applyFill="1" applyBorder="1" applyAlignment="1">
      <alignment horizontal="right" vertical="center" indent="1"/>
    </xf>
    <xf numFmtId="3" fontId="26" fillId="0" borderId="58" xfId="0" applyNumberFormat="1" applyFont="1" applyFill="1" applyBorder="1" applyAlignment="1">
      <alignment horizontal="right" vertical="center" indent="1"/>
    </xf>
    <xf numFmtId="0" fontId="2" fillId="0"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vertical="center"/>
    </xf>
    <xf numFmtId="3" fontId="49" fillId="0" borderId="32" xfId="31" applyNumberFormat="1" applyFont="1" applyFill="1" applyBorder="1" applyAlignment="1">
      <alignment horizontal="right" vertical="center" wrapText="1" indent="1"/>
    </xf>
    <xf numFmtId="3" fontId="30" fillId="0" borderId="27" xfId="0" applyNumberFormat="1" applyFont="1" applyBorder="1" applyAlignment="1">
      <alignment horizontal="right" vertical="center" indent="1"/>
    </xf>
    <xf numFmtId="3" fontId="30" fillId="0" borderId="59" xfId="0" applyNumberFormat="1" applyFont="1" applyBorder="1" applyAlignment="1">
      <alignment horizontal="right" vertical="center" indent="1"/>
    </xf>
    <xf numFmtId="49" fontId="4" fillId="0" borderId="10" xfId="0" applyNumberFormat="1" applyFont="1" applyFill="1" applyBorder="1" applyAlignment="1">
      <alignment horizontal="left" vertical="center" wrapText="1"/>
    </xf>
    <xf numFmtId="0" fontId="2" fillId="0" borderId="12" xfId="0" applyFont="1" applyFill="1" applyBorder="1" applyAlignment="1">
      <alignment vertical="center"/>
    </xf>
    <xf numFmtId="0" fontId="2" fillId="0" borderId="17" xfId="0" applyFont="1" applyFill="1" applyBorder="1" applyAlignment="1">
      <alignment vertical="center"/>
    </xf>
    <xf numFmtId="0" fontId="53" fillId="0" borderId="15"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3" fontId="30" fillId="0" borderId="15" xfId="0" applyNumberFormat="1" applyFont="1" applyFill="1" applyBorder="1" applyAlignment="1" applyProtection="1">
      <alignment horizontal="left" vertical="center" wrapText="1"/>
      <protection locked="0"/>
    </xf>
    <xf numFmtId="0" fontId="30" fillId="0" borderId="15" xfId="0" applyNumberFormat="1" applyFont="1" applyFill="1" applyBorder="1" applyAlignment="1">
      <alignment horizontal="center" vertical="center"/>
    </xf>
    <xf numFmtId="3" fontId="30" fillId="0" borderId="76" xfId="0" applyNumberFormat="1" applyFont="1" applyBorder="1" applyAlignment="1">
      <alignment horizontal="right" vertical="center" indent="1"/>
    </xf>
    <xf numFmtId="3" fontId="5" fillId="0" borderId="13" xfId="0" applyNumberFormat="1" applyFont="1" applyFill="1" applyBorder="1" applyAlignment="1">
      <alignment horizontal="right" vertical="center" wrapText="1" indent="1"/>
    </xf>
    <xf numFmtId="1" fontId="6" fillId="0" borderId="28" xfId="0" applyNumberFormat="1" applyFont="1" applyFill="1" applyBorder="1" applyAlignment="1">
      <alignment horizontal="center" vertical="center" wrapText="1"/>
    </xf>
    <xf numFmtId="0" fontId="2" fillId="0" borderId="0" xfId="0" applyFont="1" applyFill="1"/>
    <xf numFmtId="0" fontId="4" fillId="0" borderId="15" xfId="0" applyFont="1" applyFill="1" applyBorder="1" applyAlignment="1">
      <alignment horizontal="center" vertical="center" wrapText="1"/>
    </xf>
    <xf numFmtId="0" fontId="4" fillId="0" borderId="15" xfId="0" applyFont="1" applyFill="1" applyBorder="1" applyAlignment="1">
      <alignment vertical="center"/>
    </xf>
    <xf numFmtId="3" fontId="43" fillId="0" borderId="84" xfId="0" applyNumberFormat="1" applyFont="1" applyBorder="1" applyAlignment="1">
      <alignment horizontal="right" vertical="center" indent="1"/>
    </xf>
    <xf numFmtId="3" fontId="43" fillId="0" borderId="32" xfId="0" applyNumberFormat="1" applyFont="1" applyBorder="1" applyAlignment="1">
      <alignment horizontal="right" vertical="center" indent="1"/>
    </xf>
    <xf numFmtId="3" fontId="43" fillId="0" borderId="76" xfId="0" applyNumberFormat="1" applyFont="1" applyBorder="1" applyAlignment="1">
      <alignment horizontal="right" vertical="center" indent="1"/>
    </xf>
    <xf numFmtId="0" fontId="28" fillId="0" borderId="81" xfId="35" applyFont="1" applyFill="1" applyBorder="1" applyAlignment="1">
      <alignment horizontal="left" vertical="center" wrapText="1" indent="1"/>
    </xf>
    <xf numFmtId="0" fontId="2" fillId="0" borderId="57" xfId="0" applyFont="1" applyFill="1" applyBorder="1" applyAlignment="1">
      <alignment horizontal="center" vertical="center"/>
    </xf>
    <xf numFmtId="0" fontId="26" fillId="0" borderId="23" xfId="0" applyFont="1" applyFill="1" applyBorder="1" applyAlignment="1" applyProtection="1">
      <alignment vertical="center" wrapText="1"/>
      <protection locked="0"/>
    </xf>
    <xf numFmtId="0" fontId="2" fillId="0" borderId="23" xfId="0" applyFont="1" applyFill="1" applyBorder="1" applyAlignment="1" applyProtection="1">
      <alignment horizontal="left" vertical="center" wrapText="1"/>
      <protection locked="0"/>
    </xf>
    <xf numFmtId="0" fontId="35" fillId="0" borderId="23" xfId="0" applyFont="1" applyFill="1" applyBorder="1" applyAlignment="1">
      <alignment horizontal="center" vertical="center" wrapText="1"/>
    </xf>
    <xf numFmtId="3" fontId="29" fillId="0" borderId="23" xfId="0" applyNumberFormat="1" applyFont="1" applyFill="1" applyBorder="1" applyAlignment="1">
      <alignment horizontal="right" vertical="center" wrapText="1" indent="1"/>
    </xf>
    <xf numFmtId="3" fontId="6" fillId="0" borderId="28" xfId="0" applyNumberFormat="1" applyFont="1" applyFill="1" applyBorder="1" applyAlignment="1">
      <alignment horizontal="center" vertical="center" wrapText="1"/>
    </xf>
    <xf numFmtId="3" fontId="29" fillId="0" borderId="75" xfId="0" applyNumberFormat="1" applyFont="1" applyFill="1" applyBorder="1" applyAlignment="1">
      <alignment horizontal="right" vertical="center" wrapText="1" indent="1"/>
    </xf>
    <xf numFmtId="3" fontId="29" fillId="0" borderId="42" xfId="0" applyNumberFormat="1" applyFont="1" applyFill="1" applyBorder="1" applyAlignment="1">
      <alignment horizontal="right" vertical="center" indent="1"/>
    </xf>
    <xf numFmtId="3" fontId="29" fillId="0" borderId="83" xfId="0" applyNumberFormat="1" applyFont="1" applyFill="1" applyBorder="1" applyAlignment="1">
      <alignment horizontal="right" vertical="center" indent="1"/>
    </xf>
    <xf numFmtId="3" fontId="26" fillId="0" borderId="61" xfId="0" applyNumberFormat="1" applyFont="1" applyFill="1" applyBorder="1" applyAlignment="1">
      <alignment horizontal="right" vertical="center" wrapText="1" indent="1"/>
    </xf>
    <xf numFmtId="3" fontId="29" fillId="0" borderId="26" xfId="0" applyNumberFormat="1" applyFont="1" applyFill="1" applyBorder="1" applyAlignment="1">
      <alignment horizontal="right" vertical="center" wrapText="1" indent="1"/>
    </xf>
    <xf numFmtId="3" fontId="29" fillId="0" borderId="53" xfId="0" applyNumberFormat="1" applyFont="1" applyFill="1" applyBorder="1" applyAlignment="1">
      <alignment horizontal="right" vertical="center" wrapText="1" indent="1"/>
    </xf>
    <xf numFmtId="3" fontId="5" fillId="0" borderId="88" xfId="0" applyNumberFormat="1" applyFont="1" applyFill="1" applyBorder="1" applyAlignment="1">
      <alignment horizontal="right" vertical="center" wrapText="1" indent="1"/>
    </xf>
    <xf numFmtId="3" fontId="29" fillId="0" borderId="63" xfId="0" applyNumberFormat="1" applyFont="1" applyFill="1" applyBorder="1" applyAlignment="1">
      <alignment horizontal="right" vertical="center" indent="1"/>
    </xf>
    <xf numFmtId="0" fontId="5" fillId="0" borderId="14" xfId="37" applyFont="1" applyFill="1" applyBorder="1" applyAlignment="1">
      <alignment horizontal="center" vertical="center"/>
    </xf>
    <xf numFmtId="0" fontId="5" fillId="25" borderId="27" xfId="37" applyFont="1" applyFill="1" applyBorder="1" applyAlignment="1">
      <alignment horizontal="center" vertical="center"/>
    </xf>
    <xf numFmtId="0" fontId="5" fillId="25" borderId="59" xfId="37" applyFont="1" applyFill="1" applyBorder="1" applyAlignment="1">
      <alignment horizontal="center" vertical="center"/>
    </xf>
    <xf numFmtId="0" fontId="4" fillId="25" borderId="15" xfId="0" applyFont="1" applyFill="1" applyBorder="1" applyAlignment="1">
      <alignment horizontal="left" vertical="center" wrapText="1"/>
    </xf>
    <xf numFmtId="0" fontId="2" fillId="25" borderId="15" xfId="0" applyFont="1" applyFill="1" applyBorder="1" applyAlignment="1">
      <alignment horizontal="left" vertical="center" wrapText="1"/>
    </xf>
    <xf numFmtId="3" fontId="2" fillId="25" borderId="84" xfId="38" applyNumberFormat="1" applyFont="1" applyFill="1" applyBorder="1" applyAlignment="1">
      <alignment horizontal="right" vertical="center" indent="1"/>
    </xf>
    <xf numFmtId="3" fontId="2" fillId="25" borderId="82" xfId="38" applyNumberFormat="1" applyFont="1" applyFill="1" applyBorder="1" applyAlignment="1">
      <alignment horizontal="right" vertical="center" indent="1"/>
    </xf>
    <xf numFmtId="3" fontId="2" fillId="25" borderId="65" xfId="38" applyNumberFormat="1" applyFont="1" applyFill="1" applyBorder="1" applyAlignment="1">
      <alignment horizontal="right" vertical="center" indent="1"/>
    </xf>
    <xf numFmtId="3" fontId="2" fillId="25" borderId="57" xfId="38" applyNumberFormat="1" applyFont="1" applyFill="1" applyBorder="1" applyAlignment="1">
      <alignment horizontal="right" vertical="center" indent="1"/>
    </xf>
    <xf numFmtId="3" fontId="2" fillId="25" borderId="93" xfId="38" applyNumberFormat="1" applyFont="1" applyFill="1" applyBorder="1" applyAlignment="1">
      <alignment horizontal="right" vertical="center" indent="1"/>
    </xf>
    <xf numFmtId="3" fontId="2" fillId="25" borderId="27" xfId="38" applyNumberFormat="1" applyFont="1" applyFill="1" applyBorder="1" applyAlignment="1">
      <alignment horizontal="right" vertical="center" indent="1"/>
    </xf>
    <xf numFmtId="3" fontId="2" fillId="25" borderId="52" xfId="38" applyNumberFormat="1" applyFont="1" applyFill="1" applyBorder="1" applyAlignment="1">
      <alignment horizontal="right" vertical="center" indent="1"/>
    </xf>
    <xf numFmtId="3" fontId="2" fillId="25" borderId="45" xfId="38" applyNumberFormat="1" applyFont="1" applyFill="1" applyBorder="1" applyAlignment="1">
      <alignment horizontal="right" vertical="center" indent="1"/>
    </xf>
    <xf numFmtId="3" fontId="26" fillId="25" borderId="33" xfId="38" applyNumberFormat="1" applyFont="1" applyFill="1" applyBorder="1" applyAlignment="1">
      <alignment horizontal="right" vertical="center" indent="1"/>
    </xf>
    <xf numFmtId="3" fontId="26" fillId="25" borderId="32" xfId="38" applyNumberFormat="1" applyFont="1" applyFill="1" applyBorder="1" applyAlignment="1">
      <alignment horizontal="right" vertical="center" indent="1"/>
    </xf>
    <xf numFmtId="3" fontId="2" fillId="25" borderId="38" xfId="38" applyNumberFormat="1" applyFont="1" applyFill="1" applyBorder="1" applyAlignment="1">
      <alignment horizontal="right" vertical="center" indent="1"/>
    </xf>
    <xf numFmtId="3" fontId="27" fillId="0" borderId="60" xfId="37" applyNumberFormat="1" applyFont="1" applyFill="1" applyBorder="1" applyAlignment="1">
      <alignment horizontal="right" vertical="center" wrapText="1" indent="1"/>
    </xf>
    <xf numFmtId="0" fontId="2" fillId="0" borderId="14" xfId="38" applyFont="1" applyFill="1" applyBorder="1" applyAlignment="1">
      <alignment horizontal="center" vertical="center" wrapText="1"/>
    </xf>
    <xf numFmtId="0" fontId="2" fillId="0" borderId="15" xfId="38" applyFont="1" applyFill="1" applyBorder="1" applyAlignment="1">
      <alignment horizontal="center" vertical="center" wrapText="1"/>
    </xf>
    <xf numFmtId="0" fontId="1" fillId="0" borderId="15" xfId="0" applyFont="1" applyBorder="1" applyAlignment="1">
      <alignment horizontal="left" vertical="center" wrapText="1"/>
    </xf>
    <xf numFmtId="3" fontId="2" fillId="0" borderId="15" xfId="33" applyNumberFormat="1" applyFont="1" applyFill="1" applyBorder="1" applyAlignment="1">
      <alignment horizontal="right" vertical="center" wrapText="1" indent="1"/>
    </xf>
    <xf numFmtId="3" fontId="30" fillId="0" borderId="85" xfId="0" applyNumberFormat="1" applyFont="1" applyFill="1" applyBorder="1" applyAlignment="1">
      <alignment horizontal="right" vertical="center" indent="1"/>
    </xf>
    <xf numFmtId="3" fontId="26" fillId="0" borderId="65" xfId="33" applyNumberFormat="1" applyFont="1" applyFill="1" applyBorder="1" applyAlignment="1">
      <alignment horizontal="right" vertical="center" wrapText="1" indent="1"/>
    </xf>
    <xf numFmtId="3" fontId="1" fillId="0" borderId="14" xfId="0" applyNumberFormat="1" applyFont="1" applyFill="1" applyBorder="1" applyAlignment="1">
      <alignment horizontal="right" vertical="center" indent="1"/>
    </xf>
    <xf numFmtId="3" fontId="44" fillId="0" borderId="53" xfId="0" applyNumberFormat="1" applyFont="1" applyFill="1" applyBorder="1" applyAlignment="1">
      <alignment horizontal="right" vertical="center" indent="1"/>
    </xf>
    <xf numFmtId="3" fontId="44" fillId="0" borderId="20" xfId="0" applyNumberFormat="1" applyFont="1" applyFill="1" applyBorder="1" applyAlignment="1">
      <alignment horizontal="right" vertical="center" indent="1"/>
    </xf>
    <xf numFmtId="0" fontId="2" fillId="25" borderId="10" xfId="38" applyFont="1" applyFill="1" applyBorder="1" applyAlignment="1">
      <alignment horizontal="center" vertical="center" wrapText="1"/>
    </xf>
    <xf numFmtId="0" fontId="2" fillId="25" borderId="37" xfId="38" applyFont="1" applyFill="1" applyBorder="1" applyAlignment="1">
      <alignment horizontal="center" vertical="center" wrapText="1"/>
    </xf>
    <xf numFmtId="0" fontId="2" fillId="25" borderId="29" xfId="38" applyFont="1" applyFill="1" applyBorder="1" applyAlignment="1">
      <alignment horizontal="center" vertical="center" wrapText="1"/>
    </xf>
    <xf numFmtId="0" fontId="51" fillId="0" borderId="29" xfId="0" applyFont="1" applyFill="1" applyBorder="1" applyAlignment="1">
      <alignment horizontal="left" vertical="center" wrapText="1"/>
    </xf>
    <xf numFmtId="0" fontId="1" fillId="0" borderId="29" xfId="0" applyFont="1" applyBorder="1" applyAlignment="1">
      <alignment horizontal="left" vertical="center" wrapText="1"/>
    </xf>
    <xf numFmtId="3" fontId="1" fillId="0" borderId="58" xfId="0" applyNumberFormat="1" applyFont="1" applyBorder="1" applyAlignment="1">
      <alignment horizontal="right" vertical="center" indent="1"/>
    </xf>
    <xf numFmtId="0" fontId="2" fillId="25" borderId="11" xfId="38" applyFont="1" applyFill="1" applyBorder="1" applyAlignment="1">
      <alignment horizontal="center" vertical="center" wrapText="1"/>
    </xf>
    <xf numFmtId="0" fontId="2" fillId="25" borderId="55" xfId="38" applyFont="1" applyFill="1" applyBorder="1" applyAlignment="1">
      <alignment horizontal="center" vertical="center" wrapText="1"/>
    </xf>
    <xf numFmtId="0" fontId="2" fillId="25" borderId="30" xfId="38" applyFont="1" applyFill="1" applyBorder="1" applyAlignment="1">
      <alignment horizontal="center" vertical="center" wrapText="1"/>
    </xf>
    <xf numFmtId="3" fontId="2" fillId="0" borderId="46" xfId="0" applyNumberFormat="1" applyFont="1" applyBorder="1" applyAlignment="1">
      <alignment horizontal="right" vertical="center" indent="1"/>
    </xf>
    <xf numFmtId="3" fontId="2" fillId="0" borderId="43" xfId="0" applyNumberFormat="1" applyFont="1" applyBorder="1" applyAlignment="1">
      <alignment horizontal="right" vertical="center" indent="1"/>
    </xf>
    <xf numFmtId="3" fontId="2" fillId="0" borderId="36" xfId="0" applyNumberFormat="1" applyFont="1" applyBorder="1" applyAlignment="1">
      <alignment horizontal="right" vertical="center" indent="1"/>
    </xf>
    <xf numFmtId="3" fontId="1" fillId="0" borderId="38" xfId="0" applyNumberFormat="1" applyFont="1" applyBorder="1" applyAlignment="1">
      <alignment horizontal="right" vertical="center" indent="1"/>
    </xf>
    <xf numFmtId="3" fontId="1" fillId="0" borderId="52" xfId="0" applyNumberFormat="1" applyFont="1" applyBorder="1" applyAlignment="1">
      <alignment horizontal="right" vertical="center" indent="1"/>
    </xf>
    <xf numFmtId="3" fontId="1" fillId="0" borderId="87" xfId="0" applyNumberFormat="1" applyFont="1" applyBorder="1" applyAlignment="1">
      <alignment horizontal="right" vertical="center" indent="1"/>
    </xf>
    <xf numFmtId="3" fontId="26" fillId="0" borderId="35" xfId="33" applyNumberFormat="1" applyFont="1" applyFill="1" applyBorder="1" applyAlignment="1">
      <alignment horizontal="right" vertical="center" wrapText="1" indent="1"/>
    </xf>
    <xf numFmtId="3" fontId="26" fillId="0" borderId="33" xfId="33" applyNumberFormat="1" applyFont="1" applyFill="1" applyBorder="1" applyAlignment="1">
      <alignment horizontal="right" vertical="center" wrapText="1" indent="1"/>
    </xf>
    <xf numFmtId="3" fontId="26" fillId="0" borderId="34" xfId="33" applyNumberFormat="1" applyFont="1" applyFill="1" applyBorder="1" applyAlignment="1">
      <alignment horizontal="right" vertical="center" wrapText="1" indent="1"/>
    </xf>
    <xf numFmtId="3" fontId="27" fillId="0" borderId="88" xfId="38" applyNumberFormat="1" applyFont="1" applyFill="1" applyBorder="1" applyAlignment="1">
      <alignment horizontal="right" vertical="center" wrapText="1" indent="1"/>
    </xf>
    <xf numFmtId="49" fontId="2" fillId="0" borderId="10" xfId="38" applyNumberFormat="1" applyFont="1" applyFill="1" applyBorder="1" applyAlignment="1">
      <alignment horizontal="center" vertical="center" wrapText="1"/>
    </xf>
    <xf numFmtId="0" fontId="2" fillId="0" borderId="10" xfId="38" applyFont="1" applyFill="1" applyBorder="1" applyAlignment="1">
      <alignment horizontal="center" vertical="center"/>
    </xf>
    <xf numFmtId="0" fontId="1" fillId="0" borderId="10" xfId="0" applyFont="1" applyFill="1" applyBorder="1" applyAlignment="1">
      <alignment horizontal="justify" vertical="center"/>
    </xf>
    <xf numFmtId="0" fontId="2" fillId="0" borderId="37" xfId="38" applyFont="1" applyFill="1" applyBorder="1" applyAlignment="1">
      <alignment horizontal="center" vertical="center" wrapText="1"/>
    </xf>
    <xf numFmtId="49" fontId="2" fillId="0" borderId="29" xfId="38" applyNumberFormat="1" applyFont="1" applyFill="1" applyBorder="1" applyAlignment="1">
      <alignment horizontal="center" vertical="center" wrapText="1"/>
    </xf>
    <xf numFmtId="0" fontId="2" fillId="0" borderId="29" xfId="38" applyFont="1" applyFill="1" applyBorder="1" applyAlignment="1">
      <alignment horizontal="center" vertical="center"/>
    </xf>
    <xf numFmtId="0" fontId="1" fillId="0" borderId="29" xfId="0" applyFont="1" applyFill="1" applyBorder="1" applyAlignment="1">
      <alignment horizontal="justify" vertical="center"/>
    </xf>
    <xf numFmtId="0" fontId="2" fillId="0" borderId="55" xfId="38" applyFont="1" applyFill="1" applyBorder="1" applyAlignment="1">
      <alignment horizontal="center" vertical="center" wrapText="1"/>
    </xf>
    <xf numFmtId="49" fontId="2" fillId="0" borderId="30" xfId="38" applyNumberFormat="1" applyFont="1" applyFill="1" applyBorder="1" applyAlignment="1">
      <alignment horizontal="center" vertical="center" wrapText="1"/>
    </xf>
    <xf numFmtId="0" fontId="2" fillId="0" borderId="30" xfId="38" applyFont="1" applyFill="1" applyBorder="1" applyAlignment="1">
      <alignment horizontal="center" vertical="center"/>
    </xf>
    <xf numFmtId="3" fontId="1" fillId="0" borderId="46" xfId="0" applyNumberFormat="1" applyFont="1" applyBorder="1" applyAlignment="1">
      <alignment horizontal="right" vertical="center" indent="1"/>
    </xf>
    <xf numFmtId="3" fontId="1" fillId="0" borderId="43" xfId="0" applyNumberFormat="1" applyFont="1" applyBorder="1" applyAlignment="1">
      <alignment horizontal="right" vertical="center" indent="1"/>
    </xf>
    <xf numFmtId="3" fontId="1" fillId="0" borderId="36" xfId="0" applyNumberFormat="1" applyFont="1" applyBorder="1" applyAlignment="1">
      <alignment horizontal="right" vertical="center" indent="1"/>
    </xf>
    <xf numFmtId="3" fontId="26" fillId="0" borderId="33" xfId="38" applyNumberFormat="1" applyFont="1" applyFill="1" applyBorder="1" applyAlignment="1">
      <alignment horizontal="right" vertical="center" indent="1"/>
    </xf>
    <xf numFmtId="3" fontId="26" fillId="0" borderId="34" xfId="38" applyNumberFormat="1" applyFont="1" applyFill="1" applyBorder="1" applyAlignment="1">
      <alignment horizontal="right" vertical="center" indent="1"/>
    </xf>
    <xf numFmtId="0" fontId="1" fillId="0" borderId="10" xfId="0" applyFont="1" applyFill="1" applyBorder="1" applyAlignment="1">
      <alignment horizontal="justify" vertical="center" wrapText="1"/>
    </xf>
    <xf numFmtId="0" fontId="1" fillId="0" borderId="30" xfId="0" applyFont="1" applyFill="1" applyBorder="1" applyAlignment="1">
      <alignment horizontal="justify" vertical="center" wrapText="1"/>
    </xf>
    <xf numFmtId="0" fontId="28" fillId="0" borderId="85" xfId="35" applyFont="1" applyFill="1" applyBorder="1" applyAlignment="1">
      <alignment horizontal="left" vertical="center" wrapText="1" indent="1"/>
    </xf>
    <xf numFmtId="0" fontId="2" fillId="0" borderId="42" xfId="0" applyFont="1" applyFill="1" applyBorder="1" applyAlignment="1">
      <alignment horizontal="center" vertical="center"/>
    </xf>
    <xf numFmtId="49" fontId="2" fillId="0" borderId="28" xfId="0" applyNumberFormat="1" applyFont="1" applyFill="1" applyBorder="1" applyAlignment="1">
      <alignment horizontal="center" vertical="center" wrapText="1"/>
    </xf>
    <xf numFmtId="0" fontId="2" fillId="26" borderId="28" xfId="0" applyFont="1" applyFill="1" applyBorder="1" applyAlignment="1">
      <alignment horizontal="center" vertical="center" wrapText="1"/>
    </xf>
    <xf numFmtId="3" fontId="2" fillId="26" borderId="28" xfId="0" applyNumberFormat="1" applyFont="1" applyFill="1" applyBorder="1" applyAlignment="1">
      <alignment horizontal="right" vertical="center" wrapText="1" indent="2"/>
    </xf>
    <xf numFmtId="0" fontId="2" fillId="26" borderId="28" xfId="0" applyNumberFormat="1" applyFont="1" applyFill="1" applyBorder="1" applyAlignment="1">
      <alignment horizontal="center" vertical="center" wrapText="1"/>
    </xf>
    <xf numFmtId="0" fontId="2" fillId="25" borderId="81" xfId="0" applyFont="1" applyFill="1" applyBorder="1" applyAlignment="1">
      <alignment horizontal="right" vertical="center" wrapText="1" indent="1"/>
    </xf>
    <xf numFmtId="3" fontId="26" fillId="0" borderId="83" xfId="0" applyNumberFormat="1" applyFont="1" applyFill="1" applyBorder="1" applyAlignment="1">
      <alignment horizontal="right" vertical="center" wrapText="1" indent="1"/>
    </xf>
    <xf numFmtId="0" fontId="51" fillId="0" borderId="28" xfId="0" applyFont="1" applyFill="1" applyBorder="1" applyAlignment="1">
      <alignment horizontal="left" vertical="center" wrapText="1"/>
    </xf>
    <xf numFmtId="0" fontId="1" fillId="0" borderId="28" xfId="0" applyFont="1" applyFill="1" applyBorder="1" applyAlignment="1">
      <alignment horizontal="justify" vertical="center"/>
    </xf>
    <xf numFmtId="3" fontId="1" fillId="0" borderId="49" xfId="0" applyNumberFormat="1" applyFont="1" applyBorder="1" applyAlignment="1">
      <alignment horizontal="right" vertical="center" indent="1"/>
    </xf>
    <xf numFmtId="3" fontId="1" fillId="0" borderId="57" xfId="0" applyNumberFormat="1" applyFont="1" applyBorder="1" applyAlignment="1">
      <alignment horizontal="right" vertical="center" indent="1"/>
    </xf>
    <xf numFmtId="3" fontId="1" fillId="0" borderId="81" xfId="0" applyNumberFormat="1" applyFont="1" applyBorder="1" applyAlignment="1">
      <alignment horizontal="right" vertical="center" indent="1"/>
    </xf>
    <xf numFmtId="0" fontId="2" fillId="0" borderId="0" xfId="0" applyFont="1" applyFill="1"/>
    <xf numFmtId="49" fontId="2" fillId="26" borderId="15" xfId="0" applyNumberFormat="1" applyFont="1" applyFill="1" applyBorder="1" applyAlignment="1">
      <alignment horizontal="center" vertical="center" wrapText="1"/>
    </xf>
    <xf numFmtId="0" fontId="2" fillId="26" borderId="15" xfId="0" applyFont="1" applyFill="1" applyBorder="1" applyAlignment="1">
      <alignment horizontal="center" vertical="center" wrapText="1"/>
    </xf>
    <xf numFmtId="3" fontId="2" fillId="0" borderId="15" xfId="0" applyNumberFormat="1" applyFont="1" applyFill="1" applyBorder="1" applyAlignment="1">
      <alignment horizontal="right" vertical="center" wrapText="1" indent="1"/>
    </xf>
    <xf numFmtId="0" fontId="2" fillId="26" borderId="15" xfId="0" applyNumberFormat="1" applyFont="1" applyFill="1" applyBorder="1" applyAlignment="1">
      <alignment horizontal="center" vertical="center" wrapText="1"/>
    </xf>
    <xf numFmtId="0" fontId="2" fillId="25" borderId="85" xfId="0" applyFont="1" applyFill="1" applyBorder="1" applyAlignment="1">
      <alignment horizontal="right" vertical="center" wrapText="1" indent="1"/>
    </xf>
    <xf numFmtId="3" fontId="2" fillId="0" borderId="14" xfId="0" applyNumberFormat="1" applyFont="1" applyFill="1" applyBorder="1" applyAlignment="1">
      <alignment horizontal="right" vertical="center" wrapText="1" indent="1"/>
    </xf>
    <xf numFmtId="49" fontId="2" fillId="26" borderId="28"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right" vertical="center" wrapText="1" indent="2"/>
    </xf>
    <xf numFmtId="0" fontId="2" fillId="0" borderId="10" xfId="0" applyNumberFormat="1" applyFont="1" applyFill="1" applyBorder="1" applyAlignment="1">
      <alignment horizontal="center" vertical="center" wrapText="1"/>
    </xf>
    <xf numFmtId="0" fontId="2" fillId="0" borderId="50" xfId="0" applyFont="1" applyFill="1" applyBorder="1" applyAlignment="1">
      <alignment horizontal="right" vertical="center" wrapText="1" indent="1"/>
    </xf>
    <xf numFmtId="0" fontId="2" fillId="0" borderId="52" xfId="0" applyFont="1" applyFill="1" applyBorder="1" applyAlignment="1">
      <alignment horizontal="right" vertical="center" wrapText="1" indent="1"/>
    </xf>
    <xf numFmtId="0" fontId="52" fillId="0" borderId="15" xfId="0" applyFont="1" applyFill="1" applyBorder="1" applyAlignment="1">
      <alignment vertical="center" wrapText="1"/>
    </xf>
    <xf numFmtId="3" fontId="5" fillId="0" borderId="84" xfId="32" applyNumberFormat="1" applyFont="1" applyFill="1" applyBorder="1" applyAlignment="1">
      <alignment horizontal="right" vertical="center" wrapText="1" indent="1"/>
    </xf>
    <xf numFmtId="0" fontId="7" fillId="0" borderId="64" xfId="33" applyFont="1" applyFill="1" applyBorder="1" applyAlignment="1">
      <alignment horizontal="center" vertical="center" wrapText="1"/>
    </xf>
    <xf numFmtId="0" fontId="2" fillId="0" borderId="22" xfId="0" applyFont="1" applyFill="1" applyBorder="1" applyAlignment="1">
      <alignment horizontal="center" vertical="center"/>
    </xf>
    <xf numFmtId="49" fontId="2" fillId="26" borderId="23"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4" fillId="25" borderId="23" xfId="0" applyFont="1" applyFill="1" applyBorder="1" applyAlignment="1">
      <alignment horizontal="left" vertical="center" wrapText="1"/>
    </xf>
    <xf numFmtId="0" fontId="2" fillId="25" borderId="23" xfId="0" applyFont="1" applyFill="1" applyBorder="1" applyAlignment="1">
      <alignment horizontal="left" vertical="center" wrapText="1"/>
    </xf>
    <xf numFmtId="0" fontId="2" fillId="26" borderId="23" xfId="0" applyFont="1" applyFill="1" applyBorder="1" applyAlignment="1">
      <alignment horizontal="center" vertical="center" wrapText="1"/>
    </xf>
    <xf numFmtId="3" fontId="2" fillId="0" borderId="23" xfId="0" applyNumberFormat="1" applyFont="1" applyFill="1" applyBorder="1" applyAlignment="1">
      <alignment horizontal="right" vertical="center" wrapText="1" indent="1"/>
    </xf>
    <xf numFmtId="0" fontId="2" fillId="26" borderId="23" xfId="0" applyNumberFormat="1" applyFont="1" applyFill="1" applyBorder="1" applyAlignment="1">
      <alignment horizontal="center" vertical="center" wrapText="1"/>
    </xf>
    <xf numFmtId="0" fontId="2" fillId="25" borderId="86" xfId="0" applyFont="1" applyFill="1" applyBorder="1" applyAlignment="1">
      <alignment horizontal="right" vertical="center" wrapText="1" indent="1"/>
    </xf>
    <xf numFmtId="0" fontId="2" fillId="25" borderId="42" xfId="37" applyFont="1" applyFill="1" applyBorder="1" applyAlignment="1">
      <alignment horizontal="center" vertical="center"/>
    </xf>
    <xf numFmtId="0" fontId="2" fillId="26" borderId="28" xfId="0" applyNumberFormat="1" applyFont="1" applyFill="1" applyBorder="1" applyAlignment="1">
      <alignment horizontal="left" vertical="center" wrapText="1"/>
    </xf>
    <xf numFmtId="0" fontId="2" fillId="26" borderId="81" xfId="0" applyFont="1" applyFill="1" applyBorder="1" applyAlignment="1">
      <alignment horizontal="right" vertical="center" wrapText="1" indent="1"/>
    </xf>
    <xf numFmtId="3" fontId="26" fillId="25" borderId="44" xfId="38" applyNumberFormat="1" applyFont="1" applyFill="1" applyBorder="1" applyAlignment="1">
      <alignment horizontal="right" vertical="center" indent="1"/>
    </xf>
    <xf numFmtId="0" fontId="2" fillId="25" borderId="87" xfId="37" applyFont="1" applyFill="1" applyBorder="1" applyAlignment="1">
      <alignment horizontal="center" vertical="center"/>
    </xf>
    <xf numFmtId="3" fontId="2" fillId="25" borderId="55" xfId="38" applyNumberFormat="1" applyFont="1" applyFill="1" applyBorder="1" applyAlignment="1">
      <alignment horizontal="right" vertical="center" indent="1"/>
    </xf>
    <xf numFmtId="3" fontId="2" fillId="26" borderId="51" xfId="0" applyNumberFormat="1" applyFont="1" applyFill="1" applyBorder="1" applyAlignment="1">
      <alignment horizontal="right" vertical="center" wrapText="1" indent="2"/>
    </xf>
    <xf numFmtId="0" fontId="2" fillId="0" borderId="42" xfId="0" applyFont="1" applyFill="1" applyBorder="1" applyAlignment="1">
      <alignment horizontal="center" vertical="center" wrapText="1"/>
    </xf>
    <xf numFmtId="0" fontId="2" fillId="0" borderId="28" xfId="0" applyFont="1" applyFill="1" applyBorder="1" applyAlignment="1">
      <alignment horizontal="center" vertical="center" wrapText="1"/>
    </xf>
    <xf numFmtId="3" fontId="49" fillId="0" borderId="40" xfId="31" applyNumberFormat="1" applyFont="1" applyFill="1" applyBorder="1" applyAlignment="1">
      <alignment horizontal="right" vertical="center" wrapText="1" indent="1"/>
    </xf>
    <xf numFmtId="0" fontId="2" fillId="25" borderId="57" xfId="37" applyFont="1" applyFill="1" applyBorder="1" applyAlignment="1">
      <alignment horizontal="center" vertical="center"/>
    </xf>
    <xf numFmtId="0" fontId="5" fillId="0" borderId="52" xfId="38" applyNumberFormat="1" applyFont="1" applyFill="1" applyBorder="1" applyAlignment="1">
      <alignment horizontal="center" vertical="center"/>
    </xf>
    <xf numFmtId="0" fontId="26" fillId="0" borderId="10" xfId="33" applyFont="1" applyFill="1" applyBorder="1" applyAlignment="1">
      <alignment horizontal="right" vertical="center" wrapText="1" indent="1"/>
    </xf>
    <xf numFmtId="0" fontId="26" fillId="0" borderId="15" xfId="33" applyFont="1" applyFill="1" applyBorder="1" applyAlignment="1">
      <alignment horizontal="right" vertical="center" wrapText="1" indent="1"/>
    </xf>
    <xf numFmtId="0" fontId="27" fillId="0" borderId="21" xfId="0" applyFont="1" applyFill="1" applyBorder="1" applyAlignment="1">
      <alignment horizontal="center" vertical="center"/>
    </xf>
    <xf numFmtId="0" fontId="4" fillId="0" borderId="28" xfId="32" applyFont="1" applyFill="1" applyBorder="1" applyAlignment="1">
      <alignment horizontal="center" vertical="center" wrapText="1"/>
    </xf>
    <xf numFmtId="0" fontId="2" fillId="25" borderId="28" xfId="0" applyFont="1" applyFill="1" applyBorder="1" applyAlignment="1">
      <alignment horizontal="center" vertical="center"/>
    </xf>
    <xf numFmtId="164" fontId="2" fillId="25" borderId="28" xfId="32" applyNumberFormat="1" applyFont="1" applyFill="1" applyBorder="1" applyAlignment="1">
      <alignment horizontal="center" vertical="center" wrapText="1"/>
    </xf>
    <xf numFmtId="3" fontId="2" fillId="25" borderId="81" xfId="32" applyNumberFormat="1" applyFont="1" applyFill="1" applyBorder="1" applyAlignment="1">
      <alignment horizontal="right" vertical="center" wrapText="1" indent="1"/>
    </xf>
    <xf numFmtId="0" fontId="2" fillId="0" borderId="14" xfId="37" applyFont="1" applyFill="1" applyBorder="1" applyAlignment="1">
      <alignment horizontal="center" vertical="center"/>
    </xf>
    <xf numFmtId="0" fontId="2" fillId="0" borderId="15" xfId="37" applyFont="1" applyFill="1" applyBorder="1" applyAlignment="1">
      <alignment horizontal="center" vertical="center"/>
    </xf>
    <xf numFmtId="0" fontId="4" fillId="0" borderId="15" xfId="32" applyFont="1" applyFill="1" applyBorder="1" applyAlignment="1">
      <alignment horizontal="center" vertical="center" wrapText="1"/>
    </xf>
    <xf numFmtId="0" fontId="2" fillId="25" borderId="15" xfId="0" applyFont="1" applyFill="1" applyBorder="1" applyAlignment="1">
      <alignment horizontal="center" vertical="center"/>
    </xf>
    <xf numFmtId="164" fontId="2" fillId="25" borderId="15" xfId="32" applyNumberFormat="1" applyFont="1" applyFill="1" applyBorder="1" applyAlignment="1">
      <alignment horizontal="center" vertical="center" wrapText="1"/>
    </xf>
    <xf numFmtId="3" fontId="2" fillId="25" borderId="85" xfId="32" applyNumberFormat="1" applyFont="1" applyFill="1" applyBorder="1" applyAlignment="1">
      <alignment horizontal="right" vertical="center" wrapText="1" indent="1"/>
    </xf>
    <xf numFmtId="0" fontId="2" fillId="25" borderId="84" xfId="32" applyFont="1" applyFill="1" applyBorder="1" applyAlignment="1">
      <alignment horizontal="right" vertical="center" wrapText="1" indent="1"/>
    </xf>
    <xf numFmtId="0" fontId="5" fillId="0" borderId="25" xfId="33" applyFont="1" applyFill="1" applyBorder="1" applyAlignment="1">
      <alignment horizontal="right" vertical="center" wrapText="1" indent="1"/>
    </xf>
    <xf numFmtId="0" fontId="26" fillId="0" borderId="72" xfId="33" applyFont="1" applyFill="1" applyBorder="1" applyAlignment="1">
      <alignment horizontal="right" vertical="center" wrapText="1" indent="1"/>
    </xf>
    <xf numFmtId="3" fontId="26" fillId="25" borderId="40" xfId="38" applyNumberFormat="1" applyFont="1" applyFill="1" applyBorder="1" applyAlignment="1">
      <alignment horizontal="right" vertical="center" indent="1"/>
    </xf>
    <xf numFmtId="3" fontId="26" fillId="25" borderId="19" xfId="38" applyNumberFormat="1" applyFont="1" applyFill="1" applyBorder="1" applyAlignment="1">
      <alignment horizontal="right" vertical="center" indent="1"/>
    </xf>
    <xf numFmtId="0" fontId="27" fillId="0" borderId="12" xfId="30" applyFont="1" applyFill="1" applyBorder="1" applyAlignment="1">
      <alignment horizontal="left" vertical="center"/>
    </xf>
    <xf numFmtId="0" fontId="2" fillId="0" borderId="0" xfId="0" applyFont="1" applyFill="1"/>
    <xf numFmtId="3" fontId="27" fillId="27" borderId="13" xfId="36" applyNumberFormat="1" applyFont="1" applyFill="1" applyBorder="1" applyAlignment="1">
      <alignment horizontal="right" vertical="center" indent="1"/>
    </xf>
    <xf numFmtId="1" fontId="27" fillId="27" borderId="31" xfId="36" applyNumberFormat="1" applyFont="1" applyFill="1" applyBorder="1" applyAlignment="1">
      <alignment horizontal="right" vertical="center" indent="1"/>
    </xf>
    <xf numFmtId="3" fontId="27" fillId="27" borderId="47" xfId="36" applyNumberFormat="1" applyFont="1" applyFill="1" applyBorder="1" applyAlignment="1">
      <alignment horizontal="right" vertical="center" indent="1"/>
    </xf>
    <xf numFmtId="1" fontId="27" fillId="27" borderId="13" xfId="36" applyNumberFormat="1" applyFont="1" applyFill="1" applyBorder="1" applyAlignment="1">
      <alignment horizontal="right" vertical="center" indent="1"/>
    </xf>
    <xf numFmtId="0" fontId="32" fillId="27" borderId="31" xfId="35" applyFont="1" applyFill="1" applyBorder="1" applyAlignment="1">
      <alignment horizontal="left" vertical="center" indent="1"/>
    </xf>
    <xf numFmtId="0" fontId="32" fillId="27" borderId="12" xfId="35" applyFont="1" applyFill="1" applyBorder="1" applyAlignment="1">
      <alignment horizontal="left" vertical="center" indent="1"/>
    </xf>
    <xf numFmtId="0" fontId="7" fillId="0" borderId="0" xfId="32" applyFont="1" applyFill="1" applyBorder="1" applyAlignment="1">
      <alignment horizontal="center" vertical="center" wrapText="1"/>
    </xf>
    <xf numFmtId="0" fontId="27" fillId="27" borderId="31" xfId="35" applyFont="1" applyFill="1" applyBorder="1" applyAlignment="1">
      <alignment horizontal="center" vertical="center" wrapText="1"/>
    </xf>
    <xf numFmtId="0" fontId="27" fillId="27" borderId="13" xfId="32" applyFont="1" applyFill="1" applyBorder="1" applyAlignment="1">
      <alignment horizontal="center" vertical="center" wrapText="1"/>
    </xf>
    <xf numFmtId="0" fontId="27" fillId="27" borderId="13" xfId="33" applyFont="1" applyFill="1" applyBorder="1" applyAlignment="1">
      <alignment horizontal="center" vertical="center" wrapText="1"/>
    </xf>
    <xf numFmtId="0" fontId="2" fillId="0" borderId="56" xfId="38" applyFont="1" applyFill="1" applyBorder="1" applyAlignment="1">
      <alignment horizontal="center" vertical="center"/>
    </xf>
    <xf numFmtId="3" fontId="26" fillId="0" borderId="71" xfId="38" applyNumberFormat="1" applyFont="1" applyFill="1" applyBorder="1" applyAlignment="1">
      <alignment horizontal="right" vertical="center" wrapText="1" indent="1"/>
    </xf>
    <xf numFmtId="0" fontId="27" fillId="0" borderId="0" xfId="34" applyFont="1" applyFill="1" applyAlignment="1">
      <alignment horizontal="center" vertical="top" wrapText="1"/>
    </xf>
    <xf numFmtId="3" fontId="27" fillId="0" borderId="0" xfId="0" applyNumberFormat="1" applyFont="1" applyFill="1" applyAlignment="1">
      <alignment horizontal="center" vertical="center"/>
    </xf>
    <xf numFmtId="0" fontId="0" fillId="0" borderId="23" xfId="0" applyFill="1" applyBorder="1" applyAlignment="1">
      <alignment horizontal="center" vertical="center"/>
    </xf>
    <xf numFmtId="1" fontId="31" fillId="0" borderId="0" xfId="0" applyNumberFormat="1" applyFont="1" applyFill="1" applyAlignment="1">
      <alignment horizontal="left" vertical="center"/>
    </xf>
    <xf numFmtId="0" fontId="0" fillId="0" borderId="0" xfId="0" applyFill="1" applyAlignment="1">
      <alignment horizontal="right"/>
    </xf>
    <xf numFmtId="0" fontId="31" fillId="0" borderId="0" xfId="0" applyFont="1" applyFill="1" applyAlignment="1">
      <alignment horizontal="right"/>
    </xf>
    <xf numFmtId="0" fontId="6" fillId="0" borderId="0" xfId="37" applyFont="1" applyFill="1" applyAlignment="1">
      <alignment horizontal="right"/>
    </xf>
    <xf numFmtId="0" fontId="31" fillId="0" borderId="0" xfId="31" applyFont="1" applyFill="1" applyBorder="1" applyAlignment="1">
      <alignment horizontal="right"/>
    </xf>
    <xf numFmtId="0" fontId="2" fillId="0" borderId="0" xfId="0" applyFont="1" applyFill="1" applyBorder="1" applyAlignment="1">
      <alignment horizontal="right" vertical="center" indent="1"/>
    </xf>
    <xf numFmtId="0" fontId="5" fillId="0" borderId="0" xfId="0" applyFont="1" applyFill="1" applyBorder="1" applyAlignment="1">
      <alignment horizontal="right" vertical="center" indent="1"/>
    </xf>
    <xf numFmtId="0" fontId="2" fillId="0" borderId="0" xfId="37" applyFont="1" applyFill="1" applyAlignment="1">
      <alignment horizontal="right"/>
    </xf>
    <xf numFmtId="0" fontId="26" fillId="0" borderId="0" xfId="36" applyFont="1" applyFill="1" applyAlignment="1">
      <alignment horizontal="right"/>
    </xf>
    <xf numFmtId="0" fontId="2" fillId="0" borderId="0" xfId="0" applyFont="1" applyFill="1"/>
    <xf numFmtId="0" fontId="4" fillId="25" borderId="15" xfId="32" applyFont="1" applyFill="1" applyBorder="1" applyAlignment="1">
      <alignment horizontal="center" vertical="center" wrapText="1"/>
    </xf>
    <xf numFmtId="0" fontId="2" fillId="0" borderId="28" xfId="38" applyFont="1" applyFill="1" applyBorder="1" applyAlignment="1">
      <alignment horizontal="center" vertical="center" wrapText="1"/>
    </xf>
    <xf numFmtId="0" fontId="4" fillId="0" borderId="19" xfId="33" applyFont="1" applyFill="1" applyBorder="1" applyAlignment="1">
      <alignment horizontal="center" vertical="center" wrapText="1"/>
    </xf>
    <xf numFmtId="0" fontId="8" fillId="0" borderId="29" xfId="38" applyFont="1" applyFill="1" applyBorder="1" applyAlignment="1">
      <alignment horizontal="center" vertical="center" textRotation="90" wrapText="1"/>
    </xf>
    <xf numFmtId="164" fontId="7" fillId="0" borderId="29" xfId="32" applyNumberFormat="1" applyFont="1" applyFill="1" applyBorder="1" applyAlignment="1">
      <alignment horizontal="center" vertical="center" wrapText="1"/>
    </xf>
    <xf numFmtId="3" fontId="7" fillId="0" borderId="29" xfId="32" applyNumberFormat="1" applyFont="1" applyFill="1" applyBorder="1" applyAlignment="1">
      <alignment horizontal="center" vertical="center" wrapText="1"/>
    </xf>
    <xf numFmtId="0" fontId="7" fillId="0" borderId="29" xfId="33" applyFont="1" applyFill="1" applyBorder="1" applyAlignment="1">
      <alignment horizontal="center" vertical="center" wrapText="1"/>
    </xf>
    <xf numFmtId="0" fontId="4" fillId="0" borderId="29" xfId="33" applyFont="1" applyFill="1" applyBorder="1" applyAlignment="1">
      <alignment horizontal="center" vertical="center" wrapText="1"/>
    </xf>
    <xf numFmtId="0" fontId="7" fillId="0" borderId="58" xfId="32" applyFont="1" applyFill="1" applyBorder="1" applyAlignment="1">
      <alignment horizontal="center" vertical="center" wrapText="1"/>
    </xf>
    <xf numFmtId="0" fontId="8" fillId="0" borderId="10" xfId="38" applyFont="1" applyFill="1" applyBorder="1" applyAlignment="1">
      <alignment horizontal="center" vertical="center" textRotation="90" wrapText="1"/>
    </xf>
    <xf numFmtId="164" fontId="7" fillId="0" borderId="10" xfId="32" applyNumberFormat="1" applyFont="1" applyFill="1" applyBorder="1" applyAlignment="1">
      <alignment horizontal="center" vertical="center" wrapText="1"/>
    </xf>
    <xf numFmtId="3" fontId="7" fillId="0" borderId="10" xfId="32" applyNumberFormat="1" applyFont="1" applyFill="1" applyBorder="1" applyAlignment="1">
      <alignment horizontal="center" vertical="center" wrapText="1"/>
    </xf>
    <xf numFmtId="0" fontId="7" fillId="0" borderId="10" xfId="33" applyFont="1" applyFill="1" applyBorder="1" applyAlignment="1">
      <alignment horizontal="center" vertical="center" wrapText="1"/>
    </xf>
    <xf numFmtId="0" fontId="4" fillId="0" borderId="10" xfId="33" applyFont="1" applyFill="1" applyBorder="1" applyAlignment="1">
      <alignment horizontal="center" vertical="center" wrapText="1"/>
    </xf>
    <xf numFmtId="0" fontId="7" fillId="0" borderId="50" xfId="32" applyFont="1" applyFill="1" applyBorder="1" applyAlignment="1">
      <alignment horizontal="center" vertical="center" wrapText="1"/>
    </xf>
    <xf numFmtId="0" fontId="31" fillId="0" borderId="30" xfId="0" applyFont="1" applyFill="1" applyBorder="1" applyAlignment="1">
      <alignment horizontal="center" vertical="center" wrapText="1"/>
    </xf>
    <xf numFmtId="3" fontId="5" fillId="0" borderId="30" xfId="0" applyNumberFormat="1" applyFont="1" applyFill="1" applyBorder="1" applyAlignment="1">
      <alignment horizontal="right" vertical="center" wrapText="1" indent="1"/>
    </xf>
    <xf numFmtId="3" fontId="2" fillId="0" borderId="30" xfId="0" applyNumberFormat="1" applyFont="1" applyFill="1" applyBorder="1" applyAlignment="1">
      <alignment horizontal="center" vertical="center" wrapText="1"/>
    </xf>
    <xf numFmtId="3" fontId="5" fillId="0" borderId="51" xfId="0" applyNumberFormat="1" applyFont="1" applyFill="1" applyBorder="1" applyAlignment="1">
      <alignment horizontal="right" vertical="center" indent="1"/>
    </xf>
    <xf numFmtId="3" fontId="2" fillId="0" borderId="10" xfId="0" applyNumberFormat="1" applyFont="1" applyBorder="1" applyAlignment="1">
      <alignment horizontal="right" vertical="center" indent="1"/>
    </xf>
    <xf numFmtId="3" fontId="2" fillId="0" borderId="30" xfId="0" applyNumberFormat="1" applyFont="1" applyBorder="1" applyAlignment="1">
      <alignment horizontal="right" vertical="center" indent="1"/>
    </xf>
    <xf numFmtId="3" fontId="26" fillId="0" borderId="29" xfId="33" applyNumberFormat="1" applyFont="1" applyFill="1" applyBorder="1" applyAlignment="1">
      <alignment horizontal="center" vertical="center" wrapText="1"/>
    </xf>
    <xf numFmtId="3" fontId="26" fillId="0" borderId="10" xfId="33" applyNumberFormat="1" applyFont="1" applyFill="1" applyBorder="1" applyAlignment="1">
      <alignment horizontal="center" vertical="center" wrapText="1"/>
    </xf>
    <xf numFmtId="3" fontId="26" fillId="0" borderId="30" xfId="33" applyNumberFormat="1" applyFont="1" applyFill="1" applyBorder="1" applyAlignment="1">
      <alignment horizontal="center" vertical="center" wrapText="1"/>
    </xf>
    <xf numFmtId="3" fontId="2" fillId="0" borderId="29" xfId="32" applyNumberFormat="1" applyFont="1" applyFill="1" applyBorder="1" applyAlignment="1">
      <alignment horizontal="center" vertical="center" wrapText="1"/>
    </xf>
    <xf numFmtId="3" fontId="2" fillId="0" borderId="10" xfId="32" applyNumberFormat="1" applyFont="1" applyFill="1" applyBorder="1" applyAlignment="1">
      <alignment horizontal="center" vertical="center" wrapText="1"/>
    </xf>
    <xf numFmtId="3" fontId="2" fillId="0" borderId="30" xfId="32" applyNumberFormat="1" applyFont="1" applyFill="1" applyBorder="1" applyAlignment="1">
      <alignment horizontal="center" vertical="center" wrapText="1"/>
    </xf>
    <xf numFmtId="3" fontId="1" fillId="0" borderId="29" xfId="0" applyNumberFormat="1" applyFont="1" applyBorder="1" applyAlignment="1">
      <alignment horizontal="right" vertical="center" wrapText="1" indent="1"/>
    </xf>
    <xf numFmtId="3" fontId="1" fillId="0" borderId="10" xfId="0" applyNumberFormat="1" applyFont="1" applyBorder="1" applyAlignment="1">
      <alignment horizontal="right" vertical="center" wrapText="1" indent="1"/>
    </xf>
    <xf numFmtId="3" fontId="1" fillId="0" borderId="10" xfId="0" applyNumberFormat="1" applyFont="1" applyFill="1" applyBorder="1" applyAlignment="1">
      <alignment horizontal="right" vertical="center" wrapText="1" indent="1"/>
    </xf>
    <xf numFmtId="3" fontId="1" fillId="0" borderId="30" xfId="0" applyNumberFormat="1" applyFont="1" applyFill="1" applyBorder="1" applyAlignment="1">
      <alignment horizontal="right" vertical="center" wrapText="1" indent="1"/>
    </xf>
    <xf numFmtId="0" fontId="31" fillId="0" borderId="0" xfId="0" applyFont="1" applyFill="1" applyAlignment="1">
      <alignment horizontal="left"/>
    </xf>
    <xf numFmtId="0" fontId="31" fillId="0" borderId="0" xfId="31" applyFont="1" applyFill="1" applyAlignment="1">
      <alignment horizontal="left"/>
    </xf>
    <xf numFmtId="0" fontId="2" fillId="0" borderId="15" xfId="32" applyFont="1" applyFill="1" applyBorder="1" applyAlignment="1">
      <alignment horizontal="center" vertical="center" wrapText="1"/>
    </xf>
    <xf numFmtId="0" fontId="2" fillId="0" borderId="28" xfId="32" applyFont="1" applyFill="1" applyBorder="1" applyAlignment="1">
      <alignment horizontal="center" vertical="center" wrapText="1"/>
    </xf>
    <xf numFmtId="0" fontId="5" fillId="25" borderId="29" xfId="37" applyFont="1" applyFill="1" applyBorder="1" applyAlignment="1">
      <alignment horizontal="center" vertical="center"/>
    </xf>
    <xf numFmtId="0" fontId="5" fillId="25" borderId="15" xfId="37" applyFont="1" applyFill="1" applyBorder="1" applyAlignment="1">
      <alignment horizontal="center" vertical="center"/>
    </xf>
    <xf numFmtId="0" fontId="5" fillId="25" borderId="53" xfId="37" applyFont="1" applyFill="1" applyBorder="1" applyAlignment="1">
      <alignment horizontal="center" vertical="center"/>
    </xf>
    <xf numFmtId="0" fontId="2" fillId="25" borderId="15" xfId="32" applyFont="1" applyFill="1" applyBorder="1" applyAlignment="1">
      <alignment horizontal="center" vertical="center" wrapText="1"/>
    </xf>
    <xf numFmtId="0" fontId="2" fillId="0" borderId="21" xfId="0" applyFont="1" applyFill="1" applyBorder="1" applyAlignment="1">
      <alignment horizontal="center" vertical="center"/>
    </xf>
    <xf numFmtId="0" fontId="32" fillId="24" borderId="31" xfId="35" applyFont="1" applyFill="1" applyBorder="1" applyAlignment="1">
      <alignment horizontal="left" vertical="center" indent="1"/>
    </xf>
    <xf numFmtId="0" fontId="32" fillId="24" borderId="12" xfId="35" applyFont="1" applyFill="1" applyBorder="1" applyAlignment="1">
      <alignment horizontal="left" vertical="center" indent="1"/>
    </xf>
    <xf numFmtId="0" fontId="32" fillId="24" borderId="17" xfId="35" applyFont="1" applyFill="1" applyBorder="1" applyAlignment="1">
      <alignment horizontal="left" vertical="center" indent="1"/>
    </xf>
    <xf numFmtId="0" fontId="32" fillId="0" borderId="0" xfId="36" applyFont="1" applyFill="1" applyBorder="1" applyAlignment="1">
      <alignment horizontal="left" vertical="center"/>
    </xf>
    <xf numFmtId="0" fontId="27" fillId="0" borderId="13" xfId="35" applyFont="1" applyFill="1" applyBorder="1" applyAlignment="1">
      <alignment horizontal="center" vertical="center" wrapText="1"/>
    </xf>
    <xf numFmtId="0" fontId="27" fillId="0" borderId="25" xfId="35" applyFont="1"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27" fillId="0" borderId="31" xfId="35" applyFont="1" applyFill="1" applyBorder="1" applyAlignment="1">
      <alignment horizontal="left" vertical="center" indent="1"/>
    </xf>
    <xf numFmtId="0" fontId="27" fillId="0" borderId="12" xfId="35" applyFont="1" applyFill="1" applyBorder="1" applyAlignment="1">
      <alignment horizontal="left" vertical="center" indent="1"/>
    </xf>
    <xf numFmtId="0" fontId="5" fillId="0" borderId="0" xfId="36" applyFont="1" applyFill="1" applyAlignment="1">
      <alignment horizontal="justify" wrapText="1"/>
    </xf>
    <xf numFmtId="0" fontId="5" fillId="0" borderId="0" xfId="0" applyFont="1" applyFill="1" applyAlignment="1">
      <alignment horizontal="justify" wrapText="1"/>
    </xf>
    <xf numFmtId="0" fontId="29" fillId="0" borderId="0" xfId="36" applyFont="1" applyFill="1" applyAlignment="1">
      <alignment horizontal="justify" wrapText="1"/>
    </xf>
    <xf numFmtId="3" fontId="28" fillId="0" borderId="0" xfId="36" applyNumberFormat="1" applyFont="1" applyFill="1" applyAlignment="1">
      <alignment horizontal="justify" vertical="center"/>
    </xf>
    <xf numFmtId="0" fontId="32" fillId="27" borderId="31" xfId="35" applyFont="1" applyFill="1" applyBorder="1" applyAlignment="1">
      <alignment horizontal="left" vertical="center" indent="1"/>
    </xf>
    <xf numFmtId="0" fontId="32" fillId="27" borderId="12" xfId="35" applyFont="1" applyFill="1" applyBorder="1" applyAlignment="1">
      <alignment horizontal="left" vertical="center" indent="1"/>
    </xf>
    <xf numFmtId="0" fontId="32" fillId="27" borderId="17" xfId="35" applyFont="1" applyFill="1" applyBorder="1" applyAlignment="1">
      <alignment horizontal="left" vertical="center" indent="1"/>
    </xf>
    <xf numFmtId="0" fontId="32" fillId="0" borderId="31" xfId="35" applyFont="1" applyFill="1" applyBorder="1" applyAlignment="1">
      <alignment horizontal="left" vertical="center" indent="1"/>
    </xf>
    <xf numFmtId="0" fontId="32" fillId="0" borderId="12" xfId="35" applyFont="1" applyFill="1" applyBorder="1" applyAlignment="1">
      <alignment horizontal="left" vertical="center" indent="1"/>
    </xf>
    <xf numFmtId="0" fontId="27" fillId="27" borderId="13" xfId="35" applyFont="1" applyFill="1" applyBorder="1" applyAlignment="1">
      <alignment horizontal="center" vertical="center" wrapText="1"/>
    </xf>
    <xf numFmtId="0" fontId="32" fillId="0" borderId="25" xfId="35" applyFont="1" applyFill="1" applyBorder="1" applyAlignment="1">
      <alignment horizontal="center" vertical="center"/>
    </xf>
    <xf numFmtId="0" fontId="32" fillId="0" borderId="22" xfId="35" applyFont="1" applyFill="1" applyBorder="1" applyAlignment="1">
      <alignment horizontal="center" vertical="center"/>
    </xf>
    <xf numFmtId="0" fontId="27" fillId="0" borderId="25" xfId="35" applyFont="1" applyFill="1" applyBorder="1" applyAlignment="1">
      <alignment horizontal="center" vertical="center" wrapText="1"/>
    </xf>
    <xf numFmtId="0" fontId="27" fillId="0" borderId="22" xfId="35" applyFont="1" applyFill="1" applyBorder="1" applyAlignment="1">
      <alignment horizontal="center" vertical="center" wrapText="1"/>
    </xf>
    <xf numFmtId="0" fontId="27" fillId="0" borderId="26" xfId="35" applyFont="1" applyFill="1" applyBorder="1" applyAlignment="1">
      <alignment horizontal="center" vertical="center" wrapText="1"/>
    </xf>
    <xf numFmtId="0" fontId="32" fillId="0" borderId="26" xfId="35" applyFont="1" applyFill="1" applyBorder="1" applyAlignment="1">
      <alignment horizontal="center" vertical="center"/>
    </xf>
    <xf numFmtId="0" fontId="27" fillId="0" borderId="31"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17" xfId="0" applyFont="1" applyFill="1" applyBorder="1" applyAlignment="1">
      <alignment horizontal="left" vertical="center" indent="1"/>
    </xf>
    <xf numFmtId="0" fontId="4" fillId="0" borderId="13" xfId="32" applyFont="1" applyFill="1" applyBorder="1" applyAlignment="1">
      <alignment horizontal="center" vertical="center" wrapText="1"/>
    </xf>
    <xf numFmtId="0" fontId="7" fillId="0" borderId="13" xfId="32" applyFont="1" applyFill="1" applyBorder="1" applyAlignment="1">
      <alignment horizontal="center" vertical="center" wrapText="1"/>
    </xf>
    <xf numFmtId="3" fontId="4" fillId="0" borderId="13" xfId="32" applyNumberFormat="1" applyFont="1" applyFill="1" applyBorder="1" applyAlignment="1">
      <alignment horizontal="center" vertical="center" wrapText="1"/>
    </xf>
    <xf numFmtId="3" fontId="7" fillId="0" borderId="19" xfId="32" applyNumberFormat="1" applyFont="1" applyFill="1" applyBorder="1" applyAlignment="1">
      <alignment horizontal="center" vertical="center" wrapText="1"/>
    </xf>
    <xf numFmtId="0" fontId="27" fillId="0" borderId="13" xfId="31" applyFont="1" applyFill="1" applyBorder="1" applyAlignment="1">
      <alignment horizontal="center" vertical="center"/>
    </xf>
    <xf numFmtId="3" fontId="7" fillId="0" borderId="13" xfId="32" applyNumberFormat="1" applyFont="1" applyFill="1" applyBorder="1" applyAlignment="1">
      <alignment horizontal="center" vertical="center" wrapText="1"/>
    </xf>
    <xf numFmtId="0" fontId="4" fillId="0" borderId="19" xfId="32" applyFont="1" applyFill="1" applyBorder="1" applyAlignment="1">
      <alignment horizontal="center" vertical="center" wrapText="1"/>
    </xf>
    <xf numFmtId="0" fontId="4" fillId="0" borderId="60" xfId="32" applyFont="1" applyFill="1" applyBorder="1" applyAlignment="1">
      <alignment horizontal="center" vertical="center" wrapText="1"/>
    </xf>
    <xf numFmtId="0" fontId="27" fillId="0" borderId="47" xfId="0" applyFont="1" applyFill="1" applyBorder="1" applyAlignment="1">
      <alignment horizontal="left" vertical="center" indent="1"/>
    </xf>
    <xf numFmtId="0" fontId="27" fillId="0" borderId="21" xfId="0" applyFont="1" applyFill="1" applyBorder="1" applyAlignment="1">
      <alignment horizontal="left" vertical="center" indent="1"/>
    </xf>
    <xf numFmtId="164" fontId="7" fillId="0" borderId="13" xfId="32" applyNumberFormat="1" applyFont="1" applyFill="1" applyBorder="1" applyAlignment="1">
      <alignment horizontal="center" vertical="center" wrapText="1"/>
    </xf>
    <xf numFmtId="164" fontId="7" fillId="0" borderId="19" xfId="32" applyNumberFormat="1" applyFont="1" applyFill="1" applyBorder="1" applyAlignment="1">
      <alignment horizontal="center" vertical="center" wrapText="1"/>
    </xf>
    <xf numFmtId="0" fontId="7" fillId="0" borderId="19" xfId="32" applyFont="1" applyFill="1" applyBorder="1" applyAlignment="1">
      <alignment horizontal="center" vertical="center" wrapText="1"/>
    </xf>
    <xf numFmtId="164" fontId="7" fillId="0" borderId="13" xfId="32" applyNumberFormat="1" applyFont="1" applyFill="1" applyBorder="1" applyAlignment="1">
      <alignment horizontal="center" vertical="center" textRotation="90" wrapText="1"/>
    </xf>
    <xf numFmtId="164" fontId="7" fillId="0" borderId="19" xfId="32" applyNumberFormat="1" applyFont="1" applyFill="1" applyBorder="1" applyAlignment="1">
      <alignment horizontal="center" vertical="center" textRotation="90" wrapText="1"/>
    </xf>
    <xf numFmtId="0" fontId="7" fillId="0" borderId="13"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1" wrapText="1"/>
    </xf>
    <xf numFmtId="0" fontId="7" fillId="0" borderId="39" xfId="32" applyFont="1" applyFill="1" applyBorder="1" applyAlignment="1">
      <alignment horizontal="center" vertical="center" textRotation="91" wrapText="1"/>
    </xf>
    <xf numFmtId="0" fontId="27" fillId="0" borderId="3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71"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71" xfId="0" applyFont="1" applyFill="1" applyBorder="1" applyAlignment="1">
      <alignment horizontal="left" vertical="center"/>
    </xf>
    <xf numFmtId="0" fontId="27" fillId="0" borderId="47" xfId="32" applyFont="1" applyFill="1" applyBorder="1" applyAlignment="1">
      <alignment horizontal="left" vertical="center" wrapText="1"/>
    </xf>
    <xf numFmtId="0" fontId="27" fillId="0" borderId="21" xfId="32" applyFont="1" applyFill="1" applyBorder="1" applyAlignment="1">
      <alignment horizontal="left" vertical="center" wrapText="1"/>
    </xf>
    <xf numFmtId="0" fontId="46" fillId="0" borderId="31" xfId="0" applyFont="1" applyFill="1" applyBorder="1" applyAlignment="1">
      <alignment horizontal="justify" vertical="center"/>
    </xf>
    <xf numFmtId="0" fontId="46" fillId="0" borderId="12" xfId="0" applyFont="1" applyFill="1" applyBorder="1" applyAlignment="1">
      <alignment horizontal="justify" vertical="center"/>
    </xf>
    <xf numFmtId="0" fontId="46" fillId="0" borderId="62" xfId="0" applyFont="1" applyFill="1" applyBorder="1" applyAlignment="1">
      <alignment horizontal="justify" vertical="center"/>
    </xf>
    <xf numFmtId="0" fontId="46" fillId="0" borderId="17" xfId="0" applyFont="1" applyFill="1" applyBorder="1" applyAlignment="1">
      <alignment horizontal="justify" vertical="center"/>
    </xf>
    <xf numFmtId="0" fontId="27" fillId="0" borderId="64" xfId="0" applyFont="1" applyFill="1" applyBorder="1" applyAlignment="1">
      <alignment horizontal="left" vertical="center" indent="1"/>
    </xf>
    <xf numFmtId="0" fontId="27" fillId="0" borderId="69" xfId="0" applyFont="1" applyFill="1" applyBorder="1" applyAlignment="1">
      <alignment horizontal="left" vertical="center"/>
    </xf>
    <xf numFmtId="0" fontId="27" fillId="0" borderId="62"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20" xfId="0" applyFont="1" applyFill="1" applyBorder="1" applyAlignment="1">
      <alignment horizontal="left" vertical="center"/>
    </xf>
    <xf numFmtId="0" fontId="7" fillId="0" borderId="37" xfId="32" applyFont="1" applyFill="1" applyBorder="1" applyAlignment="1">
      <alignment horizontal="center" vertical="center" textRotation="90" wrapText="1"/>
    </xf>
    <xf numFmtId="0" fontId="7" fillId="0" borderId="55" xfId="32" applyFont="1" applyFill="1" applyBorder="1" applyAlignment="1">
      <alignment horizontal="center" vertical="center" textRotation="90" wrapText="1"/>
    </xf>
    <xf numFmtId="0" fontId="7" fillId="0" borderId="35" xfId="32" applyFont="1" applyFill="1" applyBorder="1" applyAlignment="1">
      <alignment horizontal="center" vertical="center" textRotation="90" wrapText="1"/>
    </xf>
    <xf numFmtId="0" fontId="7" fillId="0" borderId="34"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2" wrapText="1"/>
    </xf>
    <xf numFmtId="0" fontId="7" fillId="0" borderId="60" xfId="32" applyFont="1" applyFill="1" applyBorder="1" applyAlignment="1">
      <alignment horizontal="center" vertical="center" textRotation="2" wrapText="1"/>
    </xf>
    <xf numFmtId="0" fontId="7" fillId="0" borderId="35" xfId="32" applyFont="1" applyFill="1" applyBorder="1" applyAlignment="1">
      <alignment horizontal="center" vertical="center" wrapText="1"/>
    </xf>
    <xf numFmtId="0" fontId="7" fillId="0" borderId="34" xfId="32" applyFont="1" applyFill="1" applyBorder="1" applyAlignment="1">
      <alignment horizontal="center" vertical="center" wrapText="1"/>
    </xf>
    <xf numFmtId="164" fontId="7" fillId="0" borderId="68" xfId="32" applyNumberFormat="1" applyFont="1" applyFill="1" applyBorder="1" applyAlignment="1">
      <alignment horizontal="center" vertical="center" wrapText="1"/>
    </xf>
    <xf numFmtId="164" fontId="7" fillId="0" borderId="70" xfId="32" applyNumberFormat="1" applyFont="1" applyFill="1" applyBorder="1" applyAlignment="1">
      <alignment horizontal="center" vertical="center" wrapText="1"/>
    </xf>
    <xf numFmtId="164" fontId="7" fillId="0" borderId="62" xfId="32" applyNumberFormat="1" applyFont="1" applyFill="1" applyBorder="1" applyAlignment="1">
      <alignment horizontal="center" vertical="center" textRotation="90" wrapText="1"/>
    </xf>
    <xf numFmtId="164" fontId="7" fillId="0" borderId="20" xfId="32" applyNumberFormat="1" applyFont="1" applyFill="1" applyBorder="1" applyAlignment="1">
      <alignment horizontal="center" vertical="center" textRotation="90" wrapText="1"/>
    </xf>
    <xf numFmtId="164" fontId="7" fillId="0" borderId="35" xfId="32" applyNumberFormat="1" applyFont="1" applyFill="1" applyBorder="1" applyAlignment="1">
      <alignment horizontal="center" vertical="center" wrapText="1"/>
    </xf>
    <xf numFmtId="164" fontId="7" fillId="0" borderId="34" xfId="32" applyNumberFormat="1" applyFont="1" applyFill="1" applyBorder="1" applyAlignment="1">
      <alignment horizontal="center" vertical="center" wrapText="1"/>
    </xf>
    <xf numFmtId="3" fontId="7" fillId="0" borderId="45" xfId="32" applyNumberFormat="1" applyFont="1" applyFill="1" applyBorder="1" applyAlignment="1">
      <alignment horizontal="center" vertical="center" wrapText="1"/>
    </xf>
    <xf numFmtId="3" fontId="7" fillId="0" borderId="67" xfId="32" applyNumberFormat="1" applyFont="1" applyFill="1" applyBorder="1" applyAlignment="1">
      <alignment horizontal="center" vertical="center" wrapText="1"/>
    </xf>
    <xf numFmtId="3" fontId="7" fillId="0" borderId="35" xfId="32" applyNumberFormat="1" applyFont="1" applyFill="1" applyBorder="1" applyAlignment="1">
      <alignment horizontal="center" vertical="center" wrapText="1"/>
    </xf>
    <xf numFmtId="3" fontId="7" fillId="0" borderId="34" xfId="32" applyNumberFormat="1" applyFont="1" applyFill="1" applyBorder="1" applyAlignment="1">
      <alignment horizontal="center" vertical="center" wrapText="1"/>
    </xf>
    <xf numFmtId="3" fontId="4" fillId="0" borderId="35" xfId="32" applyNumberFormat="1" applyFont="1" applyFill="1" applyBorder="1" applyAlignment="1">
      <alignment horizontal="center" vertical="center" wrapText="1"/>
    </xf>
    <xf numFmtId="0" fontId="27" fillId="0" borderId="78" xfId="31" applyFont="1" applyFill="1" applyBorder="1" applyAlignment="1">
      <alignment horizontal="center" vertical="center"/>
    </xf>
    <xf numFmtId="0" fontId="27" fillId="0" borderId="66" xfId="31" applyFont="1" applyFill="1" applyBorder="1" applyAlignment="1">
      <alignment horizontal="center" vertical="center"/>
    </xf>
    <xf numFmtId="0" fontId="27" fillId="0" borderId="72" xfId="31" applyFont="1" applyFill="1" applyBorder="1" applyAlignment="1">
      <alignment horizontal="center" vertical="center"/>
    </xf>
    <xf numFmtId="0" fontId="0" fillId="0" borderId="12" xfId="0" applyFill="1" applyBorder="1" applyAlignment="1">
      <alignment horizontal="left" vertical="center" indent="1"/>
    </xf>
    <xf numFmtId="0" fontId="0" fillId="0" borderId="17" xfId="0" applyFill="1" applyBorder="1" applyAlignment="1">
      <alignment horizontal="left" vertical="center" indent="1"/>
    </xf>
    <xf numFmtId="0" fontId="7" fillId="0" borderId="40" xfId="32" applyFont="1" applyFill="1" applyBorder="1" applyAlignment="1">
      <alignment horizontal="center" vertical="center" textRotation="90" wrapText="1"/>
    </xf>
    <xf numFmtId="0" fontId="7" fillId="0" borderId="45" xfId="32" applyFont="1" applyFill="1" applyBorder="1" applyAlignment="1">
      <alignment horizontal="center" vertical="center" wrapText="1"/>
    </xf>
    <xf numFmtId="0" fontId="7" fillId="0" borderId="44" xfId="32" applyFont="1" applyFill="1" applyBorder="1" applyAlignment="1">
      <alignment horizontal="center" vertical="center" wrapText="1"/>
    </xf>
    <xf numFmtId="0" fontId="7" fillId="0" borderId="39" xfId="32" applyFont="1" applyFill="1" applyBorder="1" applyAlignment="1">
      <alignment horizontal="center" vertical="center" wrapText="1"/>
    </xf>
    <xf numFmtId="3" fontId="7" fillId="0" borderId="40" xfId="32" applyNumberFormat="1" applyFont="1" applyFill="1" applyBorder="1" applyAlignment="1">
      <alignment horizontal="center" vertical="center" wrapText="1"/>
    </xf>
    <xf numFmtId="3" fontId="4" fillId="0" borderId="74" xfId="32" applyNumberFormat="1" applyFont="1" applyFill="1" applyBorder="1" applyAlignment="1">
      <alignment horizontal="center" vertical="center" wrapText="1"/>
    </xf>
    <xf numFmtId="3" fontId="7" fillId="0" borderId="80" xfId="32" applyNumberFormat="1" applyFont="1" applyFill="1" applyBorder="1" applyAlignment="1">
      <alignment horizontal="center" vertical="center" wrapText="1"/>
    </xf>
    <xf numFmtId="0" fontId="27" fillId="0" borderId="47" xfId="31" applyFont="1" applyFill="1" applyBorder="1" applyAlignment="1">
      <alignment horizontal="center" vertical="center"/>
    </xf>
    <xf numFmtId="0" fontId="27" fillId="0" borderId="21" xfId="31" applyFont="1" applyFill="1" applyBorder="1" applyAlignment="1">
      <alignment horizontal="center" vertical="center"/>
    </xf>
    <xf numFmtId="0" fontId="27" fillId="0" borderId="56" xfId="31" applyFont="1" applyFill="1" applyBorder="1" applyAlignment="1">
      <alignment horizontal="center" vertical="center"/>
    </xf>
    <xf numFmtId="0" fontId="27" fillId="0" borderId="18" xfId="31" applyFont="1" applyFill="1" applyBorder="1" applyAlignment="1">
      <alignment horizontal="center" vertical="center"/>
    </xf>
    <xf numFmtId="164" fontId="7" fillId="0" borderId="40" xfId="32" applyNumberFormat="1" applyFont="1" applyFill="1" applyBorder="1" applyAlignment="1">
      <alignment horizontal="center" vertical="center" wrapText="1"/>
    </xf>
    <xf numFmtId="164" fontId="7" fillId="0" borderId="39" xfId="32" applyNumberFormat="1" applyFont="1" applyFill="1" applyBorder="1" applyAlignment="1">
      <alignment horizontal="center" vertical="center" textRotation="90" wrapText="1"/>
    </xf>
    <xf numFmtId="0" fontId="32" fillId="0" borderId="31"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71" xfId="0" applyFont="1" applyFill="1" applyBorder="1" applyAlignment="1">
      <alignment horizontal="left" vertical="center"/>
    </xf>
    <xf numFmtId="164" fontId="4" fillId="0" borderId="35" xfId="32" applyNumberFormat="1" applyFont="1" applyFill="1" applyBorder="1" applyAlignment="1">
      <alignment horizontal="center" vertical="center" wrapText="1"/>
    </xf>
    <xf numFmtId="164" fontId="4" fillId="0" borderId="34" xfId="32" applyNumberFormat="1" applyFont="1" applyFill="1" applyBorder="1" applyAlignment="1">
      <alignment horizontal="center" vertical="center" wrapText="1"/>
    </xf>
    <xf numFmtId="3" fontId="4" fillId="0" borderId="34" xfId="32" applyNumberFormat="1" applyFont="1" applyFill="1" applyBorder="1" applyAlignment="1">
      <alignment horizontal="center" vertical="center" wrapText="1"/>
    </xf>
    <xf numFmtId="3" fontId="4" fillId="0" borderId="48" xfId="32" applyNumberFormat="1" applyFont="1" applyFill="1" applyBorder="1" applyAlignment="1">
      <alignment horizontal="center" vertical="center" wrapText="1"/>
    </xf>
    <xf numFmtId="0" fontId="4" fillId="0" borderId="35" xfId="32" applyFont="1" applyFill="1" applyBorder="1" applyAlignment="1">
      <alignment horizontal="center" vertical="center" textRotation="90" wrapText="1"/>
    </xf>
    <xf numFmtId="0" fontId="4" fillId="0" borderId="34" xfId="32" applyFont="1" applyFill="1" applyBorder="1" applyAlignment="1">
      <alignment horizontal="center" vertical="center" textRotation="90" wrapText="1"/>
    </xf>
    <xf numFmtId="0" fontId="4" fillId="0" borderId="45" xfId="32" applyFont="1" applyFill="1" applyBorder="1" applyAlignment="1">
      <alignment horizontal="center" vertical="center" wrapText="1"/>
    </xf>
    <xf numFmtId="0" fontId="4" fillId="0" borderId="67" xfId="32" applyFont="1" applyFill="1" applyBorder="1" applyAlignment="1">
      <alignment horizontal="center" vertical="center" wrapText="1"/>
    </xf>
    <xf numFmtId="164" fontId="4" fillId="0" borderId="19" xfId="32" applyNumberFormat="1" applyFont="1" applyFill="1" applyBorder="1" applyAlignment="1">
      <alignment horizontal="center" vertical="center" textRotation="90" wrapText="1"/>
    </xf>
    <xf numFmtId="164" fontId="4" fillId="0" borderId="60" xfId="32" applyNumberFormat="1" applyFont="1" applyFill="1" applyBorder="1" applyAlignment="1">
      <alignment horizontal="center" vertical="center" textRotation="90" wrapText="1"/>
    </xf>
    <xf numFmtId="0" fontId="27" fillId="0" borderId="31" xfId="31" applyFont="1" applyFill="1" applyBorder="1" applyAlignment="1">
      <alignment horizontal="center" vertical="center"/>
    </xf>
    <xf numFmtId="0" fontId="27" fillId="0" borderId="12" xfId="31" applyFont="1" applyFill="1" applyBorder="1" applyAlignment="1">
      <alignment horizontal="center" vertical="center"/>
    </xf>
    <xf numFmtId="0" fontId="27" fillId="0" borderId="17" xfId="31" applyFont="1" applyFill="1" applyBorder="1" applyAlignment="1">
      <alignment horizontal="center" vertical="center"/>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3" fontId="7" fillId="0" borderId="39" xfId="32" applyNumberFormat="1" applyFont="1" applyFill="1" applyBorder="1" applyAlignment="1">
      <alignment horizontal="center" vertical="center" wrapText="1"/>
    </xf>
    <xf numFmtId="0" fontId="27" fillId="0" borderId="26" xfId="37" applyFont="1" applyFill="1" applyBorder="1" applyAlignment="1">
      <alignment horizontal="left" vertical="center" indent="1"/>
    </xf>
    <xf numFmtId="0" fontId="27" fillId="0" borderId="54" xfId="37" applyFont="1" applyFill="1" applyBorder="1" applyAlignment="1">
      <alignment horizontal="left" vertical="center" indent="1"/>
    </xf>
    <xf numFmtId="0" fontId="27" fillId="0" borderId="53" xfId="37" applyFont="1" applyFill="1" applyBorder="1" applyAlignment="1">
      <alignment horizontal="left" vertical="center" indent="1"/>
    </xf>
    <xf numFmtId="164" fontId="4" fillId="0" borderId="19" xfId="32" applyNumberFormat="1" applyFont="1" applyFill="1" applyBorder="1" applyAlignment="1">
      <alignment horizontal="center" vertical="center" wrapText="1"/>
    </xf>
    <xf numFmtId="164" fontId="4" fillId="0" borderId="60" xfId="32" applyNumberFormat="1" applyFont="1" applyFill="1" applyBorder="1" applyAlignment="1">
      <alignment horizontal="center" vertical="center" wrapText="1"/>
    </xf>
    <xf numFmtId="164" fontId="4" fillId="0" borderId="13" xfId="32" applyNumberFormat="1" applyFont="1" applyFill="1" applyBorder="1" applyAlignment="1">
      <alignment horizontal="center" vertical="center" wrapText="1"/>
    </xf>
    <xf numFmtId="0" fontId="4" fillId="0" borderId="13" xfId="32" applyFont="1" applyFill="1" applyBorder="1" applyAlignment="1">
      <alignment horizontal="center" vertical="center" textRotation="90" wrapText="1"/>
    </xf>
    <xf numFmtId="0" fontId="27" fillId="0" borderId="69" xfId="30" applyFont="1" applyFill="1" applyBorder="1" applyAlignment="1">
      <alignment horizontal="left" vertical="center"/>
    </xf>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3" fontId="4" fillId="0" borderId="19" xfId="32" applyNumberFormat="1" applyFont="1" applyFill="1" applyBorder="1" applyAlignment="1">
      <alignment horizontal="center" vertical="center" wrapText="1"/>
    </xf>
    <xf numFmtId="3" fontId="4" fillId="0" borderId="60" xfId="32" applyNumberFormat="1" applyFont="1" applyFill="1" applyBorder="1" applyAlignment="1">
      <alignment horizontal="center" vertical="center" wrapText="1"/>
    </xf>
    <xf numFmtId="3" fontId="4" fillId="0" borderId="31" xfId="32" applyNumberFormat="1" applyFont="1" applyFill="1" applyBorder="1" applyAlignment="1">
      <alignment horizontal="center" vertical="center" wrapText="1"/>
    </xf>
    <xf numFmtId="0" fontId="27" fillId="0" borderId="19" xfId="31" applyFont="1" applyFill="1" applyBorder="1" applyAlignment="1">
      <alignment horizontal="center" vertical="center"/>
    </xf>
    <xf numFmtId="0" fontId="27" fillId="0" borderId="47" xfId="37" applyFont="1" applyFill="1" applyBorder="1" applyAlignment="1">
      <alignment horizontal="left" vertical="center" indent="1"/>
    </xf>
    <xf numFmtId="0" fontId="27" fillId="0" borderId="21" xfId="37" applyFont="1" applyFill="1" applyBorder="1" applyAlignment="1">
      <alignment horizontal="left" vertical="center" indent="1"/>
    </xf>
    <xf numFmtId="0" fontId="2" fillId="0" borderId="0" xfId="0" applyFont="1" applyFill="1"/>
    <xf numFmtId="0" fontId="27" fillId="0" borderId="31" xfId="32" applyFont="1" applyFill="1" applyBorder="1" applyAlignment="1">
      <alignment horizontal="left" vertical="center" indent="1"/>
    </xf>
    <xf numFmtId="0" fontId="27" fillId="0" borderId="12" xfId="32" applyFont="1" applyFill="1" applyBorder="1" applyAlignment="1">
      <alignment horizontal="left" vertical="center" indent="1"/>
    </xf>
    <xf numFmtId="0" fontId="27" fillId="0" borderId="64" xfId="32" applyFont="1" applyFill="1" applyBorder="1" applyAlignment="1">
      <alignment horizontal="left" vertical="center" indent="1"/>
    </xf>
    <xf numFmtId="0" fontId="27" fillId="0" borderId="25" xfId="37" applyFont="1" applyFill="1" applyBorder="1" applyAlignment="1">
      <alignment horizontal="left" vertical="center" indent="1"/>
    </xf>
    <xf numFmtId="0" fontId="27" fillId="0" borderId="66" xfId="37" applyFont="1" applyFill="1" applyBorder="1" applyAlignment="1">
      <alignment horizontal="left" vertical="center" indent="1"/>
    </xf>
    <xf numFmtId="3" fontId="7" fillId="0" borderId="48" xfId="32" applyNumberFormat="1" applyFont="1" applyFill="1" applyBorder="1" applyAlignment="1">
      <alignment horizontal="center" vertical="center" wrapText="1"/>
    </xf>
    <xf numFmtId="0" fontId="7" fillId="0" borderId="60" xfId="32" applyFont="1" applyFill="1" applyBorder="1" applyAlignment="1">
      <alignment horizontal="center" vertical="center" wrapText="1"/>
    </xf>
    <xf numFmtId="0" fontId="7" fillId="0" borderId="74" xfId="32" applyFont="1" applyFill="1" applyBorder="1" applyAlignment="1">
      <alignment horizontal="center" vertical="center" wrapText="1"/>
    </xf>
    <xf numFmtId="0" fontId="7" fillId="0" borderId="48" xfId="32" applyFont="1" applyFill="1" applyBorder="1" applyAlignment="1">
      <alignment horizontal="center" vertical="center" wrapText="1"/>
    </xf>
    <xf numFmtId="164" fontId="7" fillId="0" borderId="60" xfId="32" applyNumberFormat="1" applyFont="1" applyFill="1" applyBorder="1" applyAlignment="1">
      <alignment horizontal="center" vertical="center" textRotation="90" wrapText="1"/>
    </xf>
    <xf numFmtId="0" fontId="27" fillId="0" borderId="17" xfId="30" applyFont="1" applyFill="1" applyBorder="1" applyAlignment="1">
      <alignment horizontal="left" vertical="center"/>
    </xf>
    <xf numFmtId="3" fontId="7" fillId="0" borderId="60" xfId="32" applyNumberFormat="1" applyFont="1" applyFill="1" applyBorder="1" applyAlignment="1">
      <alignment horizontal="center" vertical="center" wrapText="1"/>
    </xf>
    <xf numFmtId="0" fontId="27" fillId="0" borderId="71" xfId="37" applyFont="1" applyFill="1" applyBorder="1" applyAlignment="1">
      <alignment horizontal="left" vertical="center" indent="1"/>
    </xf>
    <xf numFmtId="164" fontId="7" fillId="0" borderId="60" xfId="32" applyNumberFormat="1" applyFont="1" applyFill="1" applyBorder="1" applyAlignment="1">
      <alignment horizontal="center" vertical="center" wrapText="1"/>
    </xf>
    <xf numFmtId="0" fontId="7" fillId="0" borderId="60" xfId="32" applyFont="1" applyFill="1" applyBorder="1" applyAlignment="1">
      <alignment horizontal="center" vertical="center" textRotation="90" wrapText="1"/>
    </xf>
    <xf numFmtId="0" fontId="27" fillId="25" borderId="31" xfId="0" applyFont="1" applyFill="1" applyBorder="1" applyAlignment="1">
      <alignment horizontal="left" vertical="center"/>
    </xf>
    <xf numFmtId="0" fontId="27" fillId="25" borderId="12" xfId="0" applyFont="1" applyFill="1" applyBorder="1" applyAlignment="1">
      <alignment horizontal="left" vertical="center"/>
    </xf>
    <xf numFmtId="0" fontId="27" fillId="25" borderId="71" xfId="0" applyFont="1" applyFill="1" applyBorder="1" applyAlignment="1">
      <alignment horizontal="left" vertical="center"/>
    </xf>
    <xf numFmtId="3" fontId="27" fillId="0" borderId="13" xfId="31" applyNumberFormat="1" applyFont="1" applyFill="1" applyBorder="1" applyAlignment="1">
      <alignment horizontal="center" vertical="center"/>
    </xf>
    <xf numFmtId="0" fontId="4" fillId="0" borderId="19" xfId="33" applyFont="1" applyFill="1" applyBorder="1" applyAlignment="1">
      <alignment horizontal="center" vertical="center" wrapText="1"/>
    </xf>
    <xf numFmtId="0" fontId="4" fillId="0" borderId="39" xfId="33" applyFont="1" applyFill="1" applyBorder="1" applyAlignment="1">
      <alignment horizontal="center" vertical="center" wrapText="1"/>
    </xf>
    <xf numFmtId="0" fontId="44" fillId="0" borderId="3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44" fillId="0" borderId="71" xfId="0" applyFont="1" applyFill="1" applyBorder="1" applyAlignment="1">
      <alignment horizontal="left" vertical="center" wrapText="1" indent="1"/>
    </xf>
    <xf numFmtId="0" fontId="27" fillId="0" borderId="31" xfId="30" applyFont="1" applyFill="1" applyBorder="1" applyAlignment="1">
      <alignment horizontal="left" vertical="center" indent="1"/>
    </xf>
    <xf numFmtId="0" fontId="27" fillId="0" borderId="12" xfId="30" applyFont="1" applyFill="1" applyBorder="1" applyAlignment="1">
      <alignment horizontal="left" vertical="center" indent="1"/>
    </xf>
    <xf numFmtId="0" fontId="42" fillId="0" borderId="31" xfId="0" applyFont="1" applyFill="1" applyBorder="1" applyAlignment="1">
      <alignment horizontal="left" vertical="center" wrapText="1" indent="1"/>
    </xf>
    <xf numFmtId="0" fontId="42" fillId="0" borderId="12" xfId="0" applyFont="1" applyFill="1" applyBorder="1" applyAlignment="1">
      <alignment horizontal="left" vertical="center" wrapText="1" indent="1"/>
    </xf>
    <xf numFmtId="0" fontId="42" fillId="0" borderId="71" xfId="0" applyFont="1" applyFill="1" applyBorder="1" applyAlignment="1">
      <alignment horizontal="left" vertical="center" wrapText="1" indent="1"/>
    </xf>
    <xf numFmtId="164" fontId="4" fillId="0" borderId="39" xfId="32" applyNumberFormat="1" applyFont="1" applyFill="1" applyBorder="1" applyAlignment="1">
      <alignment horizontal="center" vertical="center" textRotation="90" wrapText="1"/>
    </xf>
    <xf numFmtId="164" fontId="4" fillId="0" borderId="39" xfId="32" applyNumberFormat="1" applyFont="1" applyFill="1" applyBorder="1" applyAlignment="1">
      <alignment horizontal="center" vertical="center" wrapText="1"/>
    </xf>
    <xf numFmtId="0" fontId="4" fillId="0" borderId="19" xfId="32" applyFont="1" applyFill="1" applyBorder="1" applyAlignment="1">
      <alignment horizontal="center" vertical="center" textRotation="90" wrapText="1"/>
    </xf>
    <xf numFmtId="0" fontId="4" fillId="0" borderId="39" xfId="32" applyFont="1" applyFill="1" applyBorder="1" applyAlignment="1">
      <alignment horizontal="center" vertical="center" wrapText="1"/>
    </xf>
    <xf numFmtId="0" fontId="27" fillId="0" borderId="17" xfId="30" applyFont="1" applyFill="1" applyBorder="1" applyAlignment="1">
      <alignment horizontal="left" vertical="center" indent="1"/>
    </xf>
    <xf numFmtId="164" fontId="7" fillId="0" borderId="39" xfId="32" applyNumberFormat="1" applyFont="1" applyFill="1" applyBorder="1" applyAlignment="1">
      <alignment horizontal="center" vertical="center" wrapText="1"/>
    </xf>
    <xf numFmtId="0" fontId="7" fillId="0" borderId="39" xfId="32" applyFont="1" applyFill="1" applyBorder="1" applyAlignment="1">
      <alignment horizontal="center" vertical="center" textRotation="90" wrapText="1"/>
    </xf>
    <xf numFmtId="0" fontId="27" fillId="0" borderId="31" xfId="38" applyFont="1" applyFill="1" applyBorder="1" applyAlignment="1">
      <alignment horizontal="left" vertical="center" wrapText="1" indent="1"/>
    </xf>
    <xf numFmtId="0" fontId="27" fillId="0" borderId="12" xfId="38" applyFont="1" applyFill="1" applyBorder="1" applyAlignment="1">
      <alignment horizontal="left" vertical="center" wrapText="1" indent="1"/>
    </xf>
    <xf numFmtId="0" fontId="27" fillId="0" borderId="56" xfId="38" applyFont="1" applyFill="1" applyBorder="1" applyAlignment="1">
      <alignment horizontal="left" vertical="center" wrapText="1" indent="1"/>
    </xf>
    <xf numFmtId="0" fontId="27" fillId="0" borderId="71" xfId="38" applyFont="1" applyFill="1" applyBorder="1" applyAlignment="1">
      <alignment horizontal="left" vertical="center" wrapText="1" indent="1"/>
    </xf>
    <xf numFmtId="0" fontId="27" fillId="0" borderId="12" xfId="39" applyFont="1" applyFill="1" applyBorder="1" applyAlignment="1">
      <alignment horizontal="left" vertical="center" wrapText="1" indent="1"/>
    </xf>
    <xf numFmtId="0" fontId="7" fillId="0" borderId="13" xfId="38" applyFont="1" applyFill="1" applyBorder="1" applyAlignment="1">
      <alignment horizontal="center" vertical="center" textRotation="90" wrapText="1"/>
    </xf>
    <xf numFmtId="0" fontId="7" fillId="0" borderId="18" xfId="32" applyFont="1" applyFill="1" applyBorder="1" applyAlignment="1">
      <alignment horizontal="center" vertical="center" wrapText="1"/>
    </xf>
    <xf numFmtId="0" fontId="8" fillId="0" borderId="13" xfId="38" applyFont="1" applyFill="1" applyBorder="1" applyAlignment="1">
      <alignment horizontal="center" vertical="center" textRotation="90" wrapText="1"/>
    </xf>
    <xf numFmtId="0" fontId="26" fillId="0" borderId="31" xfId="38" applyFont="1" applyFill="1" applyBorder="1" applyAlignment="1">
      <alignment horizontal="left" vertical="center" wrapText="1" indent="1"/>
    </xf>
    <xf numFmtId="0" fontId="26" fillId="0" borderId="12" xfId="38" applyFont="1" applyFill="1" applyBorder="1" applyAlignment="1">
      <alignment horizontal="left" vertical="center" wrapText="1" indent="1"/>
    </xf>
    <xf numFmtId="0" fontId="26" fillId="0" borderId="71" xfId="38" applyFont="1" applyFill="1" applyBorder="1" applyAlignment="1">
      <alignment horizontal="left" vertical="center" wrapText="1" indent="1"/>
    </xf>
    <xf numFmtId="0" fontId="7" fillId="0" borderId="19" xfId="38" applyFont="1" applyFill="1" applyBorder="1" applyAlignment="1">
      <alignment horizontal="center" vertical="center" wrapText="1"/>
    </xf>
    <xf numFmtId="0" fontId="7" fillId="0" borderId="60" xfId="38" applyFont="1" applyFill="1" applyBorder="1" applyAlignment="1">
      <alignment horizontal="center" vertical="center" wrapText="1"/>
    </xf>
    <xf numFmtId="0" fontId="27" fillId="0" borderId="26" xfId="38" applyFont="1" applyFill="1" applyBorder="1" applyAlignment="1">
      <alignment horizontal="left" vertical="center" wrapText="1" indent="1"/>
    </xf>
    <xf numFmtId="0" fontId="27" fillId="0" borderId="53" xfId="38" applyFont="1" applyFill="1" applyBorder="1" applyAlignment="1">
      <alignment horizontal="left" vertical="center" wrapText="1" indent="1"/>
    </xf>
    <xf numFmtId="0" fontId="26" fillId="0" borderId="47" xfId="38" applyFont="1" applyFill="1" applyBorder="1" applyAlignment="1">
      <alignment horizontal="left" vertical="center" wrapText="1" indent="1"/>
    </xf>
    <xf numFmtId="0" fontId="26" fillId="0" borderId="21" xfId="38" applyFont="1" applyFill="1" applyBorder="1" applyAlignment="1">
      <alignment horizontal="left" vertical="center" wrapText="1" indent="1"/>
    </xf>
    <xf numFmtId="0" fontId="7" fillId="0" borderId="19" xfId="38" applyFont="1" applyFill="1" applyBorder="1" applyAlignment="1">
      <alignment horizontal="center" vertical="center" textRotation="90" wrapText="1"/>
    </xf>
    <xf numFmtId="0" fontId="7" fillId="0" borderId="39" xfId="38" applyFont="1" applyFill="1" applyBorder="1" applyAlignment="1">
      <alignment horizontal="center" vertical="center" wrapText="1"/>
    </xf>
    <xf numFmtId="0" fontId="8" fillId="0" borderId="19" xfId="38" applyFont="1" applyFill="1" applyBorder="1" applyAlignment="1">
      <alignment horizontal="center" vertical="center" textRotation="90" wrapText="1"/>
    </xf>
    <xf numFmtId="0" fontId="27" fillId="0" borderId="31" xfId="0" applyFont="1" applyFill="1" applyBorder="1" applyAlignment="1">
      <alignment horizontal="left" vertical="center" wrapText="1" indent="1"/>
    </xf>
    <xf numFmtId="0" fontId="27" fillId="0" borderId="12" xfId="0" applyFont="1" applyFill="1" applyBorder="1" applyAlignment="1">
      <alignment horizontal="left" vertical="center" wrapText="1" indent="1"/>
    </xf>
    <xf numFmtId="0" fontId="27" fillId="0" borderId="71" xfId="0" applyFont="1" applyFill="1" applyBorder="1" applyAlignment="1">
      <alignment horizontal="left" vertical="center" wrapText="1" indent="1"/>
    </xf>
    <xf numFmtId="0" fontId="7" fillId="0" borderId="72" xfId="32" applyFont="1" applyFill="1" applyBorder="1" applyAlignment="1">
      <alignment horizontal="center" vertical="center" wrapText="1"/>
    </xf>
    <xf numFmtId="0" fontId="27" fillId="0" borderId="61" xfId="38" applyFont="1" applyFill="1" applyBorder="1" applyAlignment="1">
      <alignment horizontal="left" vertical="center" wrapText="1" indent="1"/>
    </xf>
    <xf numFmtId="0" fontId="27" fillId="0" borderId="20" xfId="38" applyFont="1" applyFill="1" applyBorder="1" applyAlignment="1">
      <alignment horizontal="left" vertical="center" wrapText="1" indent="1"/>
    </xf>
    <xf numFmtId="0" fontId="27" fillId="0" borderId="77" xfId="38" applyFont="1" applyFill="1" applyBorder="1" applyAlignment="1">
      <alignment horizontal="left" vertical="center" wrapText="1" indent="1"/>
    </xf>
    <xf numFmtId="0" fontId="27" fillId="0" borderId="54" xfId="38" applyFont="1" applyFill="1" applyBorder="1" applyAlignment="1">
      <alignment horizontal="left" vertical="center" wrapText="1" indent="1"/>
    </xf>
    <xf numFmtId="0" fontId="44" fillId="0" borderId="26" xfId="0" applyFont="1" applyFill="1" applyBorder="1" applyAlignment="1">
      <alignment horizontal="left" vertical="center" wrapText="1" indent="1"/>
    </xf>
    <xf numFmtId="0" fontId="44" fillId="0" borderId="53" xfId="0" applyFont="1" applyFill="1" applyBorder="1" applyAlignment="1">
      <alignment horizontal="left" vertical="center" wrapText="1" indent="1"/>
    </xf>
    <xf numFmtId="0" fontId="32" fillId="0" borderId="31" xfId="38" applyFont="1" applyFill="1" applyBorder="1" applyAlignment="1">
      <alignment horizontal="left" vertical="center" wrapText="1" indent="1"/>
    </xf>
    <xf numFmtId="0" fontId="32" fillId="0" borderId="12" xfId="38" applyFont="1" applyFill="1" applyBorder="1" applyAlignment="1">
      <alignment horizontal="left" vertical="center" wrapText="1" indent="1"/>
    </xf>
    <xf numFmtId="0" fontId="32" fillId="0" borderId="56" xfId="38" applyFont="1" applyFill="1" applyBorder="1" applyAlignment="1">
      <alignment horizontal="left" vertical="center" wrapText="1" indent="1"/>
    </xf>
    <xf numFmtId="0" fontId="32" fillId="0" borderId="12" xfId="39" applyFont="1" applyFill="1" applyBorder="1" applyAlignment="1">
      <alignment horizontal="left" vertical="center" wrapText="1" indent="1"/>
    </xf>
    <xf numFmtId="0" fontId="7" fillId="0" borderId="12" xfId="39" applyFont="1" applyFill="1" applyBorder="1" applyAlignment="1">
      <alignment horizontal="left" vertical="center" wrapText="1" indent="1"/>
    </xf>
    <xf numFmtId="0" fontId="4" fillId="0" borderId="13" xfId="38" applyFont="1" applyFill="1" applyBorder="1" applyAlignment="1">
      <alignment horizontal="center" vertical="center" textRotation="90" wrapText="1"/>
    </xf>
    <xf numFmtId="0" fontId="63" fillId="0" borderId="19" xfId="0" applyFont="1" applyBorder="1" applyAlignment="1">
      <alignment horizontal="center" vertical="center" wrapText="1"/>
    </xf>
    <xf numFmtId="0" fontId="63" fillId="0" borderId="60" xfId="0" applyFont="1" applyBorder="1" applyAlignment="1">
      <alignment horizontal="center" vertical="center" wrapText="1"/>
    </xf>
    <xf numFmtId="0" fontId="27" fillId="0" borderId="71" xfId="0" applyFont="1" applyFill="1" applyBorder="1" applyAlignment="1">
      <alignment horizontal="left" vertical="center" indent="1"/>
    </xf>
    <xf numFmtId="0" fontId="0" fillId="0" borderId="71" xfId="0" applyFill="1" applyBorder="1" applyAlignment="1"/>
    <xf numFmtId="0" fontId="58" fillId="0" borderId="19" xfId="0" applyFont="1" applyFill="1" applyBorder="1" applyAlignment="1">
      <alignment horizontal="center" vertical="center" wrapText="1"/>
    </xf>
    <xf numFmtId="0" fontId="58" fillId="0" borderId="60" xfId="0" applyFont="1" applyFill="1" applyBorder="1" applyAlignment="1">
      <alignment horizontal="center" vertical="center" wrapText="1"/>
    </xf>
    <xf numFmtId="0" fontId="58" fillId="0" borderId="64" xfId="0" applyFont="1" applyFill="1" applyBorder="1" applyAlignment="1">
      <alignment horizontal="center" vertical="center" wrapText="1"/>
    </xf>
    <xf numFmtId="0" fontId="58" fillId="0" borderId="63"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58" fillId="0" borderId="20" xfId="0" applyFont="1" applyFill="1" applyBorder="1" applyAlignment="1">
      <alignment horizontal="center" vertical="center" wrapText="1"/>
    </xf>
    <xf numFmtId="0" fontId="58" fillId="0" borderId="69"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64" xfId="0" applyFont="1" applyFill="1" applyBorder="1" applyAlignment="1">
      <alignment horizontal="center" vertical="center"/>
    </xf>
    <xf numFmtId="0" fontId="58" fillId="0" borderId="63" xfId="0" applyFont="1" applyFill="1" applyBorder="1" applyAlignment="1">
      <alignment horizontal="center" vertical="center"/>
    </xf>
    <xf numFmtId="0" fontId="58" fillId="0" borderId="90" xfId="0" applyFont="1" applyFill="1" applyBorder="1" applyAlignment="1">
      <alignment horizontal="center" vertical="center" wrapText="1"/>
    </xf>
    <xf numFmtId="0" fontId="58" fillId="0" borderId="92" xfId="0" applyFont="1" applyFill="1" applyBorder="1" applyAlignment="1">
      <alignment horizontal="center" vertical="center" wrapText="1"/>
    </xf>
    <xf numFmtId="0" fontId="58" fillId="0" borderId="89" xfId="0" applyFont="1" applyFill="1" applyBorder="1" applyAlignment="1">
      <alignment horizontal="center" vertical="center"/>
    </xf>
    <xf numFmtId="0" fontId="58" fillId="0" borderId="91" xfId="0" applyFont="1" applyFill="1" applyBorder="1" applyAlignment="1">
      <alignment horizontal="center" vertical="center"/>
    </xf>
    <xf numFmtId="0" fontId="58" fillId="0" borderId="25" xfId="0" applyFont="1" applyFill="1" applyBorder="1" applyAlignment="1">
      <alignment horizontal="center" vertical="center"/>
    </xf>
    <xf numFmtId="0" fontId="58" fillId="0" borderId="26" xfId="0" applyFont="1" applyFill="1" applyBorder="1" applyAlignment="1">
      <alignment horizontal="center" vertical="center"/>
    </xf>
    <xf numFmtId="0" fontId="58" fillId="0" borderId="66" xfId="0" applyFont="1" applyFill="1" applyBorder="1" applyAlignment="1">
      <alignment horizontal="center" vertical="center"/>
    </xf>
    <xf numFmtId="0" fontId="58" fillId="0" borderId="53" xfId="0" applyFont="1" applyFill="1" applyBorder="1" applyAlignment="1">
      <alignment horizontal="center" vertical="center"/>
    </xf>
    <xf numFmtId="0" fontId="58" fillId="0" borderId="66" xfId="0" applyFont="1" applyFill="1" applyBorder="1" applyAlignment="1">
      <alignment horizontal="center" vertical="center" wrapText="1"/>
    </xf>
    <xf numFmtId="0" fontId="58" fillId="0" borderId="5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4" fillId="0" borderId="0" xfId="0" applyFont="1" applyFill="1" applyAlignment="1">
      <alignment vertical="center" wrapText="1"/>
    </xf>
  </cellXfs>
  <cellStyles count="63">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Excel Built-in Normal" xfId="55"/>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10" xfId="62"/>
    <cellStyle name="normální 2" xfId="28"/>
    <cellStyle name="Normální 3" xfId="56"/>
    <cellStyle name="normální 4" xfId="29"/>
    <cellStyle name="Normální 5" xfId="57"/>
    <cellStyle name="Normální 6" xfId="58"/>
    <cellStyle name="Normální 7" xfId="59"/>
    <cellStyle name="Normální 8" xfId="60"/>
    <cellStyle name="Normální 9" xfId="61"/>
    <cellStyle name="normální_Investice - opravy 2007 - 14-11-06-HOL (3)1" xfId="30"/>
    <cellStyle name="normální_investice 2005- doprava-upravený2" xfId="31"/>
    <cellStyle name="normální_Investice 2005-školství - úprava (probráno se SEK)" xfId="32"/>
    <cellStyle name="normální_kultura2-upravené priority-3" xfId="33"/>
    <cellStyle name="normální_P a V - tabulka_2010_v2" xfId="34"/>
    <cellStyle name="normální_Požadavky na investice 2005 a plnění 2004-úprava" xfId="35"/>
    <cellStyle name="normální_Sešit1" xfId="36"/>
    <cellStyle name="normální_Sociální - investice a opravy 2009 - sumarizace vč. prior - 10-12-2008" xfId="37"/>
    <cellStyle name="normální_Studie IZ - silnice 2003" xfId="38"/>
    <cellStyle name="normální_Studie IZ - silnice 2003 3" xfId="54"/>
    <cellStyle name="normální_Zdravotnictví - Návrh investic 2009 15.12.2008" xfId="39"/>
    <cellStyle name="Poznámka" xfId="40" builtinId="10" customBuiltin="1"/>
    <cellStyle name="Propojená buňka" xfId="41" builtinId="24" customBuiltin="1"/>
    <cellStyle name="Správně" xfId="42" builtinId="26" customBuiltin="1"/>
    <cellStyle name="Text upozornění" xfId="43" builtinId="11" customBuiltin="1"/>
    <cellStyle name="Vstup" xfId="44" builtinId="20" customBuiltin="1"/>
    <cellStyle name="Výpočet" xfId="45" builtinId="22" customBuiltin="1"/>
    <cellStyle name="Výstup" xfId="46" builtinId="21" customBuiltin="1"/>
    <cellStyle name="Vysvětlující text" xfId="47" builtinId="53" customBuiltin="1"/>
    <cellStyle name="Zvýraznění 1" xfId="48" builtinId="29" customBuiltin="1"/>
    <cellStyle name="Zvýraznění 2" xfId="49" builtinId="33" customBuiltin="1"/>
    <cellStyle name="Zvýraznění 3" xfId="50" builtinId="37" customBuiltin="1"/>
    <cellStyle name="Zvýraznění 4" xfId="51" builtinId="41" customBuiltin="1"/>
    <cellStyle name="Zvýraznění 5" xfId="52" builtinId="45" customBuiltin="1"/>
    <cellStyle name="Zvýraznění 6" xfId="53" builtinId="49" customBuiltin="1"/>
  </cellStyles>
  <dxfs count="0"/>
  <tableStyles count="0" defaultTableStyle="TableStyleMedium9" defaultPivotStyle="PivotStyleLight16"/>
  <colors>
    <mruColors>
      <color rgb="FFFF99CC"/>
      <color rgb="FFB7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2133600</xdr:colOff>
      <xdr:row>13</xdr:row>
      <xdr:rowOff>0</xdr:rowOff>
    </xdr:from>
    <xdr:to>
      <xdr:col>7</xdr:col>
      <xdr:colOff>1905000</xdr:colOff>
      <xdr:row>13</xdr:row>
      <xdr:rowOff>0</xdr:rowOff>
    </xdr:to>
    <xdr:sp macro="" textlink="">
      <xdr:nvSpPr>
        <xdr:cNvPr id="2" name="Line 68"/>
        <xdr:cNvSpPr>
          <a:spLocks noChangeShapeType="1"/>
        </xdr:cNvSpPr>
      </xdr:nvSpPr>
      <xdr:spPr bwMode="auto">
        <a:xfrm>
          <a:off x="5591175" y="393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2133600</xdr:colOff>
      <xdr:row>30</xdr:row>
      <xdr:rowOff>0</xdr:rowOff>
    </xdr:from>
    <xdr:to>
      <xdr:col>7</xdr:col>
      <xdr:colOff>1905000</xdr:colOff>
      <xdr:row>30</xdr:row>
      <xdr:rowOff>0</xdr:rowOff>
    </xdr:to>
    <xdr:sp macro="" textlink="">
      <xdr:nvSpPr>
        <xdr:cNvPr id="3" name="Line 67"/>
        <xdr:cNvSpPr>
          <a:spLocks noChangeShapeType="1"/>
        </xdr:cNvSpPr>
      </xdr:nvSpPr>
      <xdr:spPr bwMode="auto">
        <a:xfrm>
          <a:off x="559117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2133600</xdr:colOff>
      <xdr:row>13</xdr:row>
      <xdr:rowOff>0</xdr:rowOff>
    </xdr:from>
    <xdr:to>
      <xdr:col>7</xdr:col>
      <xdr:colOff>1905000</xdr:colOff>
      <xdr:row>13</xdr:row>
      <xdr:rowOff>0</xdr:rowOff>
    </xdr:to>
    <xdr:sp macro="" textlink="">
      <xdr:nvSpPr>
        <xdr:cNvPr id="10364" name="Line 68"/>
        <xdr:cNvSpPr>
          <a:spLocks noChangeShapeType="1"/>
        </xdr:cNvSpPr>
      </xdr:nvSpPr>
      <xdr:spPr bwMode="auto">
        <a:xfrm>
          <a:off x="5591175" y="2283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2133600</xdr:colOff>
      <xdr:row>22</xdr:row>
      <xdr:rowOff>0</xdr:rowOff>
    </xdr:from>
    <xdr:to>
      <xdr:col>7</xdr:col>
      <xdr:colOff>1905000</xdr:colOff>
      <xdr:row>22</xdr:row>
      <xdr:rowOff>0</xdr:rowOff>
    </xdr:to>
    <xdr:sp macro="" textlink="">
      <xdr:nvSpPr>
        <xdr:cNvPr id="27818" name="Line 68"/>
        <xdr:cNvSpPr>
          <a:spLocks noChangeShapeType="1"/>
        </xdr:cNvSpPr>
      </xdr:nvSpPr>
      <xdr:spPr bwMode="auto">
        <a:xfrm>
          <a:off x="5591175" y="2412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600075</xdr:colOff>
      <xdr:row>0</xdr:row>
      <xdr:rowOff>0</xdr:rowOff>
    </xdr:to>
    <xdr:pic>
      <xdr:nvPicPr>
        <xdr:cNvPr id="2"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4"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5"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6"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7"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8"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9"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0"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11"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2"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3"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14"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5"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6"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17"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8"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19"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1"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2"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3"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4"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5"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6"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7"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8"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9"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0"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1"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32"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3"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4"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35"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6"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37"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600075</xdr:colOff>
      <xdr:row>0</xdr:row>
      <xdr:rowOff>0</xdr:rowOff>
    </xdr:to>
    <xdr:pic>
      <xdr:nvPicPr>
        <xdr:cNvPr id="20053"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54"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55"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56"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57"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58"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59"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0"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1"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62"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3"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4"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65"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6"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7"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68"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69"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0"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71"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2"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3"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74"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5"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6"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77"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8"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79"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80"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81"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82"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83"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84"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85"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600075</xdr:colOff>
      <xdr:row>0</xdr:row>
      <xdr:rowOff>0</xdr:rowOff>
    </xdr:to>
    <xdr:pic>
      <xdr:nvPicPr>
        <xdr:cNvPr id="20086"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87"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7</xdr:col>
      <xdr:colOff>600075</xdr:colOff>
      <xdr:row>0</xdr:row>
      <xdr:rowOff>0</xdr:rowOff>
    </xdr:to>
    <xdr:pic>
      <xdr:nvPicPr>
        <xdr:cNvPr id="20088"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66"/>
  <sheetViews>
    <sheetView showGridLines="0" topLeftCell="A13" zoomScale="75" zoomScaleNormal="75" zoomScaleSheetLayoutView="75" workbookViewId="0">
      <selection activeCell="G31" sqref="G31"/>
    </sheetView>
  </sheetViews>
  <sheetFormatPr defaultColWidth="9.140625" defaultRowHeight="12.75" x14ac:dyDescent="0.2"/>
  <cols>
    <col min="1" max="1" width="7" style="24" customWidth="1"/>
    <col min="2" max="2" width="43.28515625" style="24" customWidth="1"/>
    <col min="3" max="3" width="44.5703125" style="24" customWidth="1"/>
    <col min="4" max="4" width="21.28515625" style="24" customWidth="1"/>
    <col min="5" max="5" width="20.140625" style="24" customWidth="1"/>
    <col min="6" max="6" width="20.5703125" style="24" customWidth="1"/>
    <col min="7" max="7" width="23" style="24" customWidth="1"/>
    <col min="8" max="8" width="21.85546875" style="24" customWidth="1"/>
    <col min="9" max="16384" width="9.140625" style="24"/>
  </cols>
  <sheetData>
    <row r="1" spans="1:8" s="93" customFormat="1" ht="25.5" customHeight="1" x14ac:dyDescent="0.3">
      <c r="A1" s="93" t="s">
        <v>83</v>
      </c>
      <c r="E1" s="211"/>
    </row>
    <row r="2" spans="1:8" ht="24" customHeight="1" x14ac:dyDescent="0.3">
      <c r="A2" s="93" t="s">
        <v>84</v>
      </c>
      <c r="E2" s="48"/>
    </row>
    <row r="3" spans="1:8" ht="18.75" customHeight="1" thickBot="1" x14ac:dyDescent="0.3">
      <c r="A3" s="1149"/>
      <c r="B3" s="1149"/>
      <c r="C3" s="1149"/>
      <c r="H3" s="94" t="s">
        <v>10</v>
      </c>
    </row>
    <row r="4" spans="1:8" ht="65.25" customHeight="1" thickBot="1" x14ac:dyDescent="0.25">
      <c r="A4" s="1150" t="s">
        <v>59</v>
      </c>
      <c r="B4" s="1150"/>
      <c r="C4" s="42" t="s">
        <v>33</v>
      </c>
      <c r="D4" s="80" t="s">
        <v>90</v>
      </c>
      <c r="E4" s="90" t="s">
        <v>28</v>
      </c>
      <c r="F4" s="80" t="s">
        <v>29</v>
      </c>
      <c r="G4" s="80" t="s">
        <v>43</v>
      </c>
      <c r="H4" s="79" t="s">
        <v>69</v>
      </c>
    </row>
    <row r="5" spans="1:8" ht="20.100000000000001" customHeight="1" x14ac:dyDescent="0.2">
      <c r="A5" s="1151"/>
      <c r="B5" s="33" t="s">
        <v>25</v>
      </c>
      <c r="C5" s="63" t="s">
        <v>20</v>
      </c>
      <c r="D5" s="38">
        <f>'Š-PD'!O13</f>
        <v>0</v>
      </c>
      <c r="E5" s="38"/>
      <c r="F5" s="38"/>
      <c r="G5" s="38">
        <v>2605</v>
      </c>
      <c r="H5" s="56">
        <f t="shared" ref="H5:H22" si="0">SUM(D5:G5)</f>
        <v>2605</v>
      </c>
    </row>
    <row r="6" spans="1:8" ht="20.100000000000001" customHeight="1" x14ac:dyDescent="0.2">
      <c r="A6" s="1152"/>
      <c r="B6" s="33" t="s">
        <v>25</v>
      </c>
      <c r="C6" s="64" t="s">
        <v>11</v>
      </c>
      <c r="D6" s="39" t="e">
        <f>#REF!</f>
        <v>#REF!</v>
      </c>
      <c r="E6" s="39" t="e">
        <f>#REF!</f>
        <v>#REF!</v>
      </c>
      <c r="F6" s="39" t="e">
        <f>#REF!</f>
        <v>#REF!</v>
      </c>
      <c r="G6" s="39">
        <v>33011</v>
      </c>
      <c r="H6" s="56" t="e">
        <f t="shared" si="0"/>
        <v>#REF!</v>
      </c>
    </row>
    <row r="7" spans="1:8" ht="20.100000000000001" customHeight="1" thickBot="1" x14ac:dyDescent="0.25">
      <c r="A7" s="1153"/>
      <c r="B7" s="34" t="s">
        <v>25</v>
      </c>
      <c r="C7" s="65" t="s">
        <v>60</v>
      </c>
      <c r="D7" s="40">
        <f>'Š- 40-500'!O29</f>
        <v>15</v>
      </c>
      <c r="E7" s="47"/>
      <c r="F7" s="47"/>
      <c r="G7" s="47">
        <v>22384</v>
      </c>
      <c r="H7" s="55">
        <f t="shared" si="0"/>
        <v>22399</v>
      </c>
    </row>
    <row r="8" spans="1:8" ht="20.100000000000001" customHeight="1" thickBot="1" x14ac:dyDescent="0.25">
      <c r="A8" s="1146" t="s">
        <v>38</v>
      </c>
      <c r="B8" s="1147"/>
      <c r="C8" s="1147"/>
      <c r="D8" s="233" t="e">
        <f>SUM(D5:D7)</f>
        <v>#REF!</v>
      </c>
      <c r="E8" s="233" t="e">
        <f>SUM(E5:E7)</f>
        <v>#REF!</v>
      </c>
      <c r="F8" s="233" t="e">
        <f>SUM(F5:F7)</f>
        <v>#REF!</v>
      </c>
      <c r="G8" s="233">
        <f>SUM(G5:G7)</f>
        <v>58000</v>
      </c>
      <c r="H8" s="233" t="e">
        <f t="shared" si="0"/>
        <v>#REF!</v>
      </c>
    </row>
    <row r="9" spans="1:8" ht="20.100000000000001" customHeight="1" x14ac:dyDescent="0.2">
      <c r="A9" s="29"/>
      <c r="B9" s="35" t="s">
        <v>46</v>
      </c>
      <c r="C9" s="66" t="s">
        <v>20</v>
      </c>
      <c r="D9" s="41">
        <v>0</v>
      </c>
      <c r="E9" s="38" t="e">
        <f>#REF!</f>
        <v>#REF!</v>
      </c>
      <c r="F9" s="38"/>
      <c r="G9" s="38">
        <v>1750</v>
      </c>
      <c r="H9" s="56" t="e">
        <f t="shared" si="0"/>
        <v>#REF!</v>
      </c>
    </row>
    <row r="10" spans="1:8" ht="20.100000000000001" customHeight="1" x14ac:dyDescent="0.2">
      <c r="A10" s="25"/>
      <c r="B10" s="36" t="s">
        <v>46</v>
      </c>
      <c r="C10" s="67" t="s">
        <v>23</v>
      </c>
      <c r="D10" s="39">
        <f>'Sociální- nad 500'!O32</f>
        <v>0</v>
      </c>
      <c r="E10" s="39">
        <f>'Sociální- nad 500'!P31</f>
        <v>0</v>
      </c>
      <c r="F10" s="39">
        <f>'Sociální- nad 500'!M33</f>
        <v>0</v>
      </c>
      <c r="G10" s="39">
        <v>43377</v>
      </c>
      <c r="H10" s="56">
        <f t="shared" si="0"/>
        <v>43377</v>
      </c>
    </row>
    <row r="11" spans="1:8" ht="20.100000000000001" customHeight="1" x14ac:dyDescent="0.2">
      <c r="A11" s="241"/>
      <c r="B11" s="36" t="s">
        <v>46</v>
      </c>
      <c r="C11" s="67" t="s">
        <v>24</v>
      </c>
      <c r="D11" s="39">
        <f>'Sociální- nákupy nad 200'!J17</f>
        <v>50</v>
      </c>
      <c r="E11" s="47"/>
      <c r="F11" s="47"/>
      <c r="G11" s="47">
        <v>17353</v>
      </c>
      <c r="H11" s="242">
        <f t="shared" ref="H11" si="1">SUM(D11:G11)</f>
        <v>17403</v>
      </c>
    </row>
    <row r="12" spans="1:8" ht="20.100000000000001" customHeight="1" thickBot="1" x14ac:dyDescent="0.25">
      <c r="A12" s="30"/>
      <c r="B12" s="238" t="s">
        <v>46</v>
      </c>
      <c r="C12" s="239" t="s">
        <v>60</v>
      </c>
      <c r="D12" s="240">
        <f>'Sociální- 40-500'!O51</f>
        <v>290</v>
      </c>
      <c r="E12" s="47"/>
      <c r="F12" s="47"/>
      <c r="G12" s="47">
        <v>7520</v>
      </c>
      <c r="H12" s="55">
        <f t="shared" si="0"/>
        <v>7810</v>
      </c>
    </row>
    <row r="13" spans="1:8" ht="20.100000000000001" customHeight="1" thickBot="1" x14ac:dyDescent="0.25">
      <c r="A13" s="1146" t="s">
        <v>39</v>
      </c>
      <c r="B13" s="1147"/>
      <c r="C13" s="1147"/>
      <c r="D13" s="234">
        <f>SUM(D9:D12)</f>
        <v>340</v>
      </c>
      <c r="E13" s="234" t="e">
        <f>SUM(E9:E12)</f>
        <v>#REF!</v>
      </c>
      <c r="F13" s="234">
        <f>SUM(F9:F12)</f>
        <v>0</v>
      </c>
      <c r="G13" s="234">
        <f>SUM(G9:G12)</f>
        <v>70000</v>
      </c>
      <c r="H13" s="233" t="e">
        <f t="shared" si="0"/>
        <v>#REF!</v>
      </c>
    </row>
    <row r="14" spans="1:8" ht="20.100000000000001" customHeight="1" x14ac:dyDescent="0.2">
      <c r="A14" s="28"/>
      <c r="B14" s="35" t="s">
        <v>55</v>
      </c>
      <c r="C14" s="68" t="s">
        <v>20</v>
      </c>
      <c r="D14" s="41" t="e">
        <f>#REF!</f>
        <v>#REF!</v>
      </c>
      <c r="E14" s="38"/>
      <c r="F14" s="38"/>
      <c r="G14" s="38">
        <v>1600</v>
      </c>
      <c r="H14" s="56" t="e">
        <f t="shared" si="0"/>
        <v>#REF!</v>
      </c>
    </row>
    <row r="15" spans="1:8" ht="20.100000000000001" customHeight="1" x14ac:dyDescent="0.2">
      <c r="A15" s="25"/>
      <c r="B15" s="36" t="s">
        <v>55</v>
      </c>
      <c r="C15" s="67" t="s">
        <v>23</v>
      </c>
      <c r="D15" s="39" t="e">
        <f>#REF!</f>
        <v>#REF!</v>
      </c>
      <c r="E15" s="39">
        <v>0</v>
      </c>
      <c r="F15" s="39" t="e">
        <f>Souhrn!#REF!</f>
        <v>#REF!</v>
      </c>
      <c r="G15" s="39">
        <v>18635</v>
      </c>
      <c r="H15" s="56" t="e">
        <f t="shared" si="0"/>
        <v>#REF!</v>
      </c>
    </row>
    <row r="16" spans="1:8" ht="20.100000000000001" customHeight="1" thickBot="1" x14ac:dyDescent="0.25">
      <c r="A16" s="25"/>
      <c r="B16" s="37" t="s">
        <v>55</v>
      </c>
      <c r="C16" s="43" t="s">
        <v>24</v>
      </c>
      <c r="D16" s="40" t="e">
        <f>#REF!</f>
        <v>#REF!</v>
      </c>
      <c r="E16" s="47"/>
      <c r="F16" s="47"/>
      <c r="G16" s="47">
        <v>2765</v>
      </c>
      <c r="H16" s="55" t="e">
        <f t="shared" si="0"/>
        <v>#REF!</v>
      </c>
    </row>
    <row r="17" spans="1:11" ht="20.100000000000001" customHeight="1" thickBot="1" x14ac:dyDescent="0.25">
      <c r="A17" s="1146" t="s">
        <v>40</v>
      </c>
      <c r="B17" s="1147"/>
      <c r="C17" s="1148"/>
      <c r="D17" s="233" t="e">
        <f>SUM(D14:D16)</f>
        <v>#REF!</v>
      </c>
      <c r="E17" s="233">
        <f>SUM(E14:E16)</f>
        <v>0</v>
      </c>
      <c r="F17" s="233" t="e">
        <f>SUM(F14:F16)</f>
        <v>#REF!</v>
      </c>
      <c r="G17" s="233">
        <f>SUM(G14:G16)</f>
        <v>23000</v>
      </c>
      <c r="H17" s="233" t="e">
        <f t="shared" si="0"/>
        <v>#REF!</v>
      </c>
    </row>
    <row r="18" spans="1:11" ht="20.100000000000001" customHeight="1" x14ac:dyDescent="0.2">
      <c r="A18" s="29"/>
      <c r="B18" s="35" t="s">
        <v>56</v>
      </c>
      <c r="C18" s="66" t="s">
        <v>20</v>
      </c>
      <c r="D18" s="41">
        <v>0</v>
      </c>
      <c r="E18" s="38">
        <v>0</v>
      </c>
      <c r="F18" s="38"/>
      <c r="G18" s="38">
        <v>500</v>
      </c>
      <c r="H18" s="56">
        <f t="shared" si="0"/>
        <v>500</v>
      </c>
    </row>
    <row r="19" spans="1:11" ht="20.100000000000001" customHeight="1" x14ac:dyDescent="0.2">
      <c r="A19" s="25"/>
      <c r="B19" s="36" t="s">
        <v>56</v>
      </c>
      <c r="C19" s="67" t="s">
        <v>70</v>
      </c>
      <c r="D19" s="39" t="e">
        <f>Doprava!P12</f>
        <v>#REF!</v>
      </c>
      <c r="E19" s="39" t="e">
        <f>Doprava!#REF!</f>
        <v>#REF!</v>
      </c>
      <c r="F19" s="39"/>
      <c r="G19" s="39">
        <v>29500</v>
      </c>
      <c r="H19" s="56" t="e">
        <f t="shared" si="0"/>
        <v>#REF!</v>
      </c>
    </row>
    <row r="20" spans="1:11" ht="20.100000000000001" customHeight="1" thickBot="1" x14ac:dyDescent="0.25">
      <c r="A20" s="30"/>
      <c r="B20" s="37" t="s">
        <v>56</v>
      </c>
      <c r="C20" s="69" t="s">
        <v>71</v>
      </c>
      <c r="D20" s="47"/>
      <c r="E20" s="47"/>
      <c r="F20" s="47"/>
      <c r="G20" s="47">
        <v>70000</v>
      </c>
      <c r="H20" s="55">
        <f t="shared" si="0"/>
        <v>70000</v>
      </c>
    </row>
    <row r="21" spans="1:11" ht="20.100000000000001" customHeight="1" thickBot="1" x14ac:dyDescent="0.25">
      <c r="A21" s="1146" t="s">
        <v>42</v>
      </c>
      <c r="B21" s="1147"/>
      <c r="C21" s="1148"/>
      <c r="D21" s="233" t="e">
        <f>SUM(D18:D20)</f>
        <v>#REF!</v>
      </c>
      <c r="E21" s="233" t="e">
        <f>SUM(E18:E20)</f>
        <v>#REF!</v>
      </c>
      <c r="F21" s="233">
        <f>SUM(F18:F20)</f>
        <v>0</v>
      </c>
      <c r="G21" s="233">
        <f>SUM(G18:G20)</f>
        <v>100000</v>
      </c>
      <c r="H21" s="233" t="e">
        <f t="shared" si="0"/>
        <v>#REF!</v>
      </c>
    </row>
    <row r="22" spans="1:11" ht="20.100000000000001" customHeight="1" x14ac:dyDescent="0.2">
      <c r="A22" s="29"/>
      <c r="B22" s="35" t="s">
        <v>21</v>
      </c>
      <c r="C22" s="68" t="s">
        <v>20</v>
      </c>
      <c r="D22" s="38">
        <v>0</v>
      </c>
      <c r="E22" s="38"/>
      <c r="F22" s="38"/>
      <c r="G22" s="38">
        <v>350</v>
      </c>
      <c r="H22" s="56">
        <f t="shared" si="0"/>
        <v>350</v>
      </c>
    </row>
    <row r="23" spans="1:11" ht="20.100000000000001" customHeight="1" x14ac:dyDescent="0.2">
      <c r="A23" s="25"/>
      <c r="B23" s="36" t="s">
        <v>21</v>
      </c>
      <c r="C23" s="67" t="s">
        <v>23</v>
      </c>
      <c r="D23" s="39" t="e">
        <f>#REF!</f>
        <v>#REF!</v>
      </c>
      <c r="E23" s="39"/>
      <c r="F23" s="39"/>
      <c r="G23" s="39">
        <v>18024</v>
      </c>
      <c r="H23" s="56" t="e">
        <f>SUM(D23:G23)</f>
        <v>#REF!</v>
      </c>
    </row>
    <row r="24" spans="1:11" ht="20.100000000000001" customHeight="1" x14ac:dyDescent="0.2">
      <c r="A24" s="25"/>
      <c r="B24" s="36" t="s">
        <v>21</v>
      </c>
      <c r="C24" s="67" t="s">
        <v>24</v>
      </c>
      <c r="D24" s="39">
        <f>'Zdr.-nákupy nad 200'!K17</f>
        <v>0</v>
      </c>
      <c r="E24" s="39"/>
      <c r="F24" s="39"/>
      <c r="G24" s="39">
        <v>4600</v>
      </c>
      <c r="H24" s="56">
        <f t="shared" ref="H24:H29" si="2">SUM(D24:G24)</f>
        <v>4600</v>
      </c>
    </row>
    <row r="25" spans="1:11" ht="20.100000000000001" customHeight="1" thickBot="1" x14ac:dyDescent="0.25">
      <c r="A25" s="30"/>
      <c r="B25" s="34" t="s">
        <v>45</v>
      </c>
      <c r="C25" s="65" t="s">
        <v>72</v>
      </c>
      <c r="D25" s="40" t="e">
        <f>#REF!</f>
        <v>#REF!</v>
      </c>
      <c r="E25" s="47"/>
      <c r="F25" s="47"/>
      <c r="G25" s="47" t="e">
        <f>#REF!</f>
        <v>#REF!</v>
      </c>
      <c r="H25" s="55" t="e">
        <f t="shared" si="2"/>
        <v>#REF!</v>
      </c>
    </row>
    <row r="26" spans="1:11" ht="20.100000000000001" customHeight="1" thickBot="1" x14ac:dyDescent="0.25">
      <c r="A26" s="1146" t="s">
        <v>41</v>
      </c>
      <c r="B26" s="1147"/>
      <c r="C26" s="1147"/>
      <c r="D26" s="233" t="e">
        <f>SUM(D22:D25)</f>
        <v>#REF!</v>
      </c>
      <c r="E26" s="233">
        <f>SUM(E22:E25)</f>
        <v>0</v>
      </c>
      <c r="F26" s="233">
        <f>SUM(F22:F25)</f>
        <v>0</v>
      </c>
      <c r="G26" s="233" t="e">
        <f>SUM(G22:G25)</f>
        <v>#REF!</v>
      </c>
      <c r="H26" s="233" t="e">
        <f t="shared" si="2"/>
        <v>#REF!</v>
      </c>
    </row>
    <row r="27" spans="1:11" ht="20.100000000000001" customHeight="1" thickBot="1" x14ac:dyDescent="0.25">
      <c r="A27" s="95" t="s">
        <v>73</v>
      </c>
      <c r="B27" s="97"/>
      <c r="C27" s="98"/>
      <c r="D27" s="96">
        <v>0</v>
      </c>
      <c r="E27" s="96"/>
      <c r="F27" s="96"/>
      <c r="G27" s="96">
        <v>4400</v>
      </c>
      <c r="H27" s="96">
        <f t="shared" si="2"/>
        <v>4400</v>
      </c>
    </row>
    <row r="28" spans="1:11" ht="20.100000000000001" customHeight="1" thickBot="1" x14ac:dyDescent="0.25">
      <c r="A28" s="95" t="s">
        <v>54</v>
      </c>
      <c r="B28" s="97"/>
      <c r="C28" s="98"/>
      <c r="D28" s="96">
        <v>0</v>
      </c>
      <c r="E28" s="96"/>
      <c r="F28" s="96"/>
      <c r="G28" s="96">
        <v>2400</v>
      </c>
      <c r="H28" s="96">
        <f t="shared" si="2"/>
        <v>2400</v>
      </c>
    </row>
    <row r="29" spans="1:11" ht="20.100000000000001" customHeight="1" thickBot="1" x14ac:dyDescent="0.25">
      <c r="A29" s="95" t="s">
        <v>53</v>
      </c>
      <c r="B29" s="97"/>
      <c r="C29" s="98"/>
      <c r="D29" s="96">
        <v>0</v>
      </c>
      <c r="E29" s="96"/>
      <c r="F29" s="96"/>
      <c r="G29" s="96">
        <v>2200</v>
      </c>
      <c r="H29" s="96">
        <f t="shared" si="2"/>
        <v>2200</v>
      </c>
    </row>
    <row r="30" spans="1:11" ht="30.75" customHeight="1" thickBot="1" x14ac:dyDescent="0.25">
      <c r="A30" s="1154" t="s">
        <v>63</v>
      </c>
      <c r="B30" s="1155"/>
      <c r="C30" s="296"/>
      <c r="D30" s="96" t="e">
        <f>D8+D13+D17+D21+D26+D27+D28+D29</f>
        <v>#REF!</v>
      </c>
      <c r="E30" s="96" t="e">
        <f>E8+E13+E17+E21+E26+E27+E28+E29</f>
        <v>#REF!</v>
      </c>
      <c r="F30" s="96" t="e">
        <f>F8+F13+F17+F21+F26+F27+F28+F29</f>
        <v>#REF!</v>
      </c>
      <c r="G30" s="96" t="e">
        <f>G8+G13+G17+G21+G26+G27+G28+G29</f>
        <v>#REF!</v>
      </c>
      <c r="H30" s="96" t="e">
        <f>H8+H13+H17+H21+H26+H27+H28+H29</f>
        <v>#REF!</v>
      </c>
      <c r="K30" s="48"/>
    </row>
    <row r="31" spans="1:11" ht="13.5" thickBot="1" x14ac:dyDescent="0.25"/>
    <row r="32" spans="1:11" ht="56.25" customHeight="1" thickBot="1" x14ac:dyDescent="0.35">
      <c r="A32" s="326" t="s">
        <v>89</v>
      </c>
      <c r="B32" s="97"/>
      <c r="C32" s="327"/>
      <c r="D32" s="80" t="s">
        <v>90</v>
      </c>
      <c r="E32" s="90" t="s">
        <v>28</v>
      </c>
      <c r="F32" s="80" t="s">
        <v>29</v>
      </c>
      <c r="G32" s="80" t="s">
        <v>43</v>
      </c>
      <c r="H32" s="79" t="s">
        <v>69</v>
      </c>
    </row>
    <row r="33" spans="1:9" s="301" customFormat="1" ht="18" x14ac:dyDescent="0.25">
      <c r="A33" s="309" t="s">
        <v>91</v>
      </c>
      <c r="B33" s="310"/>
      <c r="C33" s="311"/>
      <c r="D33" s="312"/>
      <c r="E33" s="312">
        <v>58000</v>
      </c>
      <c r="F33" s="312"/>
      <c r="G33" s="312">
        <v>-58000</v>
      </c>
      <c r="H33" s="312">
        <f>SUM(D33:G33)</f>
        <v>0</v>
      </c>
    </row>
    <row r="34" spans="1:9" s="301" customFormat="1" ht="18" x14ac:dyDescent="0.25">
      <c r="A34" s="313" t="s">
        <v>92</v>
      </c>
      <c r="B34" s="314"/>
      <c r="C34" s="305"/>
      <c r="D34" s="307"/>
      <c r="E34" s="307">
        <v>70000</v>
      </c>
      <c r="F34" s="307"/>
      <c r="G34" s="307">
        <v>-70000</v>
      </c>
      <c r="H34" s="307">
        <f t="shared" ref="H34:H40" si="3">SUM(D34:G34)</f>
        <v>0</v>
      </c>
    </row>
    <row r="35" spans="1:9" s="301" customFormat="1" ht="18" x14ac:dyDescent="0.25">
      <c r="A35" s="313" t="s">
        <v>93</v>
      </c>
      <c r="B35" s="314"/>
      <c r="C35" s="305"/>
      <c r="D35" s="307"/>
      <c r="E35" s="307">
        <v>23000</v>
      </c>
      <c r="F35" s="307"/>
      <c r="G35" s="307">
        <v>-23000</v>
      </c>
      <c r="H35" s="307">
        <f t="shared" si="3"/>
        <v>0</v>
      </c>
    </row>
    <row r="36" spans="1:9" s="301" customFormat="1" ht="18" x14ac:dyDescent="0.25">
      <c r="A36" s="313" t="s">
        <v>94</v>
      </c>
      <c r="B36" s="314"/>
      <c r="C36" s="305"/>
      <c r="D36" s="307"/>
      <c r="E36" s="307">
        <f>500+9200+14500</f>
        <v>24200</v>
      </c>
      <c r="F36" s="307">
        <f>50667+12500</f>
        <v>63167</v>
      </c>
      <c r="G36" s="307">
        <f>-14500-9200-63167-500</f>
        <v>-87367</v>
      </c>
      <c r="H36" s="307">
        <f t="shared" si="3"/>
        <v>0</v>
      </c>
    </row>
    <row r="37" spans="1:9" s="300" customFormat="1" ht="18" x14ac:dyDescent="0.25">
      <c r="A37" s="313" t="s">
        <v>95</v>
      </c>
      <c r="B37" s="314"/>
      <c r="C37" s="305"/>
      <c r="D37" s="307"/>
      <c r="E37" s="307">
        <v>22974</v>
      </c>
      <c r="F37" s="307"/>
      <c r="G37" s="307">
        <v>-22974</v>
      </c>
      <c r="H37" s="307">
        <f t="shared" si="3"/>
        <v>0</v>
      </c>
    </row>
    <row r="38" spans="1:9" ht="18" x14ac:dyDescent="0.25">
      <c r="A38" s="313" t="s">
        <v>73</v>
      </c>
      <c r="B38" s="314"/>
      <c r="C38" s="305"/>
      <c r="D38" s="307"/>
      <c r="E38" s="307">
        <v>4400</v>
      </c>
      <c r="F38" s="307"/>
      <c r="G38" s="307">
        <v>-4400</v>
      </c>
      <c r="H38" s="307">
        <f t="shared" si="3"/>
        <v>0</v>
      </c>
    </row>
    <row r="39" spans="1:9" ht="18" x14ac:dyDescent="0.25">
      <c r="A39" s="313" t="s">
        <v>54</v>
      </c>
      <c r="B39" s="314"/>
      <c r="C39" s="305"/>
      <c r="D39" s="307"/>
      <c r="E39" s="307">
        <v>2400</v>
      </c>
      <c r="F39" s="307"/>
      <c r="G39" s="307">
        <v>-2400</v>
      </c>
      <c r="H39" s="307">
        <f t="shared" si="3"/>
        <v>0</v>
      </c>
    </row>
    <row r="40" spans="1:9" ht="18" x14ac:dyDescent="0.25">
      <c r="A40" s="315" t="s">
        <v>53</v>
      </c>
      <c r="B40" s="303"/>
      <c r="C40" s="306"/>
      <c r="D40" s="308"/>
      <c r="E40" s="308">
        <v>2200</v>
      </c>
      <c r="F40" s="308"/>
      <c r="G40" s="308">
        <v>-2200</v>
      </c>
      <c r="H40" s="308">
        <f t="shared" si="3"/>
        <v>0</v>
      </c>
    </row>
    <row r="41" spans="1:9" s="304" customFormat="1" ht="18.75" thickBot="1" x14ac:dyDescent="0.3">
      <c r="A41" s="316" t="s">
        <v>63</v>
      </c>
      <c r="B41" s="317"/>
      <c r="C41" s="318"/>
      <c r="D41" s="319">
        <f>SUM(D33:D40)</f>
        <v>0</v>
      </c>
      <c r="E41" s="319">
        <f t="shared" ref="E41:H41" si="4">SUM(E33:E40)</f>
        <v>207174</v>
      </c>
      <c r="F41" s="319">
        <f t="shared" si="4"/>
        <v>63167</v>
      </c>
      <c r="G41" s="319">
        <f t="shared" si="4"/>
        <v>-270341</v>
      </c>
      <c r="H41" s="319">
        <f t="shared" si="4"/>
        <v>0</v>
      </c>
    </row>
    <row r="42" spans="1:9" ht="18.75" thickBot="1" x14ac:dyDescent="0.3">
      <c r="A42" s="301"/>
      <c r="B42" s="301"/>
      <c r="C42" s="301"/>
      <c r="D42" s="302"/>
      <c r="E42" s="302"/>
      <c r="F42" s="302"/>
      <c r="G42" s="302"/>
      <c r="H42" s="302"/>
    </row>
    <row r="43" spans="1:9" s="304" customFormat="1" ht="24" thickBot="1" x14ac:dyDescent="0.4">
      <c r="A43" s="321" t="s">
        <v>96</v>
      </c>
      <c r="B43" s="322"/>
      <c r="C43" s="322"/>
      <c r="D43" s="323" t="e">
        <f>D30+D41</f>
        <v>#REF!</v>
      </c>
      <c r="E43" s="324" t="e">
        <f t="shared" ref="E43:H43" si="5">E30+E41</f>
        <v>#REF!</v>
      </c>
      <c r="F43" s="325" t="e">
        <f t="shared" si="5"/>
        <v>#REF!</v>
      </c>
      <c r="G43" s="323" t="e">
        <f t="shared" si="5"/>
        <v>#REF!</v>
      </c>
      <c r="H43" s="324" t="e">
        <f t="shared" si="5"/>
        <v>#REF!</v>
      </c>
      <c r="I43" s="320"/>
    </row>
    <row r="44" spans="1:9" x14ac:dyDescent="0.2">
      <c r="D44" s="48"/>
      <c r="E44" s="48"/>
      <c r="F44" s="48"/>
      <c r="G44" s="48"/>
    </row>
    <row r="45" spans="1:9" x14ac:dyDescent="0.2">
      <c r="D45" s="48"/>
      <c r="E45" s="48"/>
      <c r="F45" s="48"/>
      <c r="G45" s="48"/>
    </row>
    <row r="46" spans="1:9" x14ac:dyDescent="0.2">
      <c r="D46" s="48"/>
      <c r="E46" s="48"/>
      <c r="F46" s="48"/>
      <c r="G46" s="48"/>
    </row>
    <row r="47" spans="1:9" x14ac:dyDescent="0.2">
      <c r="D47" s="48"/>
      <c r="E47" s="48"/>
      <c r="F47" s="48"/>
      <c r="G47" s="48"/>
    </row>
    <row r="48" spans="1:9" x14ac:dyDescent="0.2">
      <c r="D48" s="48"/>
      <c r="E48" s="48"/>
      <c r="F48" s="48"/>
      <c r="G48" s="48"/>
    </row>
    <row r="49" spans="1:8" x14ac:dyDescent="0.2">
      <c r="D49" s="48"/>
      <c r="E49" s="48"/>
      <c r="F49" s="48"/>
      <c r="G49" s="48"/>
    </row>
    <row r="50" spans="1:8" x14ac:dyDescent="0.2">
      <c r="D50" s="48"/>
      <c r="E50" s="48"/>
      <c r="F50" s="48"/>
      <c r="G50" s="48"/>
    </row>
    <row r="51" spans="1:8" x14ac:dyDescent="0.2">
      <c r="D51" s="48"/>
      <c r="E51" s="48"/>
      <c r="F51" s="48"/>
      <c r="G51" s="48"/>
    </row>
    <row r="52" spans="1:8" x14ac:dyDescent="0.2">
      <c r="D52" s="48"/>
      <c r="E52" s="48"/>
      <c r="F52" s="48"/>
      <c r="G52" s="48"/>
    </row>
    <row r="53" spans="1:8" x14ac:dyDescent="0.2">
      <c r="D53" s="48"/>
      <c r="E53" s="48"/>
      <c r="F53" s="48"/>
      <c r="G53" s="48"/>
    </row>
    <row r="54" spans="1:8" x14ac:dyDescent="0.2">
      <c r="D54" s="48"/>
      <c r="E54" s="48"/>
      <c r="F54" s="48"/>
      <c r="G54" s="48"/>
    </row>
    <row r="55" spans="1:8" x14ac:dyDescent="0.2">
      <c r="D55" s="48"/>
      <c r="E55" s="48"/>
      <c r="F55" s="48"/>
      <c r="G55" s="48"/>
    </row>
    <row r="56" spans="1:8" x14ac:dyDescent="0.2">
      <c r="D56" s="48"/>
      <c r="E56" s="48"/>
      <c r="F56" s="48"/>
      <c r="G56" s="48"/>
    </row>
    <row r="57" spans="1:8" x14ac:dyDescent="0.2">
      <c r="D57" s="48"/>
      <c r="E57" s="48"/>
      <c r="F57" s="48"/>
      <c r="G57" s="48"/>
    </row>
    <row r="58" spans="1:8" x14ac:dyDescent="0.2">
      <c r="D58" s="48"/>
      <c r="E58" s="48"/>
      <c r="F58" s="48"/>
      <c r="G58" s="48"/>
    </row>
    <row r="59" spans="1:8" x14ac:dyDescent="0.2">
      <c r="D59" s="48"/>
      <c r="E59" s="48"/>
      <c r="F59" s="48"/>
      <c r="G59" s="48"/>
    </row>
    <row r="60" spans="1:8" s="99" customFormat="1" ht="14.25" x14ac:dyDescent="0.2">
      <c r="A60" s="1156" t="s">
        <v>78</v>
      </c>
      <c r="B60" s="1157"/>
      <c r="C60" s="1157"/>
      <c r="D60" s="1157"/>
      <c r="E60" s="1157"/>
      <c r="F60" s="1157"/>
      <c r="G60" s="1157"/>
      <c r="H60" s="1157"/>
    </row>
    <row r="61" spans="1:8" s="99" customFormat="1" ht="14.25" x14ac:dyDescent="0.2">
      <c r="A61" s="1157"/>
      <c r="B61" s="1157"/>
      <c r="C61" s="1157"/>
      <c r="D61" s="1157"/>
      <c r="E61" s="1157"/>
      <c r="F61" s="1157"/>
      <c r="G61" s="1157"/>
      <c r="H61" s="1157"/>
    </row>
    <row r="62" spans="1:8" s="99" customFormat="1" ht="22.5" customHeight="1" x14ac:dyDescent="0.2">
      <c r="A62" s="1157"/>
      <c r="B62" s="1157"/>
      <c r="C62" s="1157"/>
      <c r="D62" s="1157"/>
      <c r="E62" s="1157"/>
      <c r="F62" s="1157"/>
      <c r="G62" s="1157"/>
      <c r="H62" s="1157"/>
    </row>
    <row r="63" spans="1:8" s="99" customFormat="1" ht="15" x14ac:dyDescent="0.2">
      <c r="A63" s="100"/>
      <c r="B63" s="100"/>
      <c r="C63" s="100"/>
      <c r="D63" s="100"/>
      <c r="E63" s="100"/>
      <c r="F63" s="100"/>
      <c r="G63" s="100"/>
      <c r="H63" s="100"/>
    </row>
    <row r="64" spans="1:8" s="99" customFormat="1" ht="14.25" x14ac:dyDescent="0.2">
      <c r="A64" s="1158" t="s">
        <v>85</v>
      </c>
      <c r="B64" s="1157"/>
      <c r="C64" s="1157"/>
      <c r="D64" s="1157"/>
      <c r="E64" s="1157"/>
      <c r="F64" s="1157"/>
      <c r="G64" s="1157"/>
      <c r="H64" s="1157"/>
    </row>
    <row r="65" spans="1:8" s="99" customFormat="1" ht="19.5" customHeight="1" x14ac:dyDescent="0.2">
      <c r="A65" s="1157"/>
      <c r="B65" s="1157"/>
      <c r="C65" s="1157"/>
      <c r="D65" s="1157"/>
      <c r="E65" s="1157"/>
      <c r="F65" s="1157"/>
      <c r="G65" s="1157"/>
      <c r="H65" s="1157"/>
    </row>
    <row r="66" spans="1:8" s="99" customFormat="1" ht="14.25" x14ac:dyDescent="0.2"/>
  </sheetData>
  <mergeCells count="11">
    <mergeCell ref="A21:C21"/>
    <mergeCell ref="A26:C26"/>
    <mergeCell ref="A30:B30"/>
    <mergeCell ref="A60:H62"/>
    <mergeCell ref="A64:H65"/>
    <mergeCell ref="A17:C17"/>
    <mergeCell ref="A3:C3"/>
    <mergeCell ref="A4:B4"/>
    <mergeCell ref="A5:A7"/>
    <mergeCell ref="A8:C8"/>
    <mergeCell ref="A13:C13"/>
  </mergeCells>
  <pageMargins left="0.78740157480314965" right="0.78740157480314965" top="0.6692913385826772" bottom="0.86614173228346458" header="0.27559055118110237" footer="0.39370078740157483"/>
  <pageSetup paperSize="9" scale="52" firstPageNumber="129" orientation="landscape" useFirstPageNumber="1" r:id="rId1"/>
  <headerFooter alignWithMargins="0">
    <oddFooter>&amp;L&amp;"Arial,Kurzíva"Zastupitelstvo Olomouckého kraje 13.12.2010
8. - Rozpočet Olomouckéh kraje 2011 - návrh rozpočtu
Příloha č. 4b): Návrh nových investičních akcí v roce 2011&amp;RStrana &amp;P (celkem 170)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2:L49"/>
  <sheetViews>
    <sheetView showGridLines="0" tabSelected="1" zoomScale="75" zoomScaleNormal="75" zoomScaleSheetLayoutView="75" workbookViewId="0">
      <selection activeCell="I34" sqref="I34"/>
    </sheetView>
  </sheetViews>
  <sheetFormatPr defaultColWidth="9.140625" defaultRowHeight="18" x14ac:dyDescent="0.25"/>
  <cols>
    <col min="1" max="1" width="7" style="24" customWidth="1"/>
    <col min="2" max="2" width="35.7109375" style="24" customWidth="1"/>
    <col min="3" max="3" width="67.85546875" style="24" customWidth="1"/>
    <col min="4" max="4" width="24" style="24" customWidth="1"/>
    <col min="5" max="5" width="22" style="301" customWidth="1"/>
    <col min="6" max="6" width="21.28515625" style="24" customWidth="1"/>
    <col min="7" max="7" width="23" style="24" customWidth="1"/>
    <col min="8" max="8" width="24.85546875" style="301" customWidth="1"/>
    <col min="9" max="9" width="23" style="24" customWidth="1"/>
    <col min="10" max="10" width="23.85546875" style="24" customWidth="1"/>
    <col min="11" max="16384" width="9.140625" style="24"/>
  </cols>
  <sheetData>
    <row r="2" spans="1:10" s="93" customFormat="1" ht="32.25" customHeight="1" x14ac:dyDescent="0.3">
      <c r="A2" s="93" t="s">
        <v>668</v>
      </c>
      <c r="E2" s="830"/>
      <c r="H2" s="830"/>
    </row>
    <row r="3" spans="1:10" ht="18.75" customHeight="1" thickBot="1" x14ac:dyDescent="0.3">
      <c r="A3" s="1149"/>
      <c r="B3" s="1149"/>
      <c r="C3" s="1149"/>
      <c r="E3" s="831"/>
      <c r="H3" s="831"/>
      <c r="I3" s="1104" t="s">
        <v>10</v>
      </c>
    </row>
    <row r="4" spans="1:10" ht="65.25" customHeight="1" thickBot="1" x14ac:dyDescent="0.25">
      <c r="A4" s="1165" t="s">
        <v>59</v>
      </c>
      <c r="B4" s="1165"/>
      <c r="C4" s="1088" t="s">
        <v>33</v>
      </c>
      <c r="D4" s="1089" t="s">
        <v>69</v>
      </c>
      <c r="E4" s="1088" t="s">
        <v>154</v>
      </c>
      <c r="F4" s="1090" t="s">
        <v>240</v>
      </c>
      <c r="G4" s="1090" t="s">
        <v>43</v>
      </c>
      <c r="H4" s="1088" t="s">
        <v>173</v>
      </c>
      <c r="I4" s="1090" t="s">
        <v>174</v>
      </c>
    </row>
    <row r="5" spans="1:10" ht="20.100000000000001" customHeight="1" x14ac:dyDescent="0.2">
      <c r="A5" s="1168"/>
      <c r="B5" s="35" t="s">
        <v>25</v>
      </c>
      <c r="C5" s="63" t="s">
        <v>20</v>
      </c>
      <c r="D5" s="56">
        <f t="shared" ref="D5" si="0">SUM(F5:G5)</f>
        <v>2800</v>
      </c>
      <c r="E5" s="824">
        <v>0</v>
      </c>
      <c r="F5" s="41">
        <f>'Š-PD'!O13</f>
        <v>0</v>
      </c>
      <c r="G5" s="38">
        <f>'Š-PD'!P13</f>
        <v>2800</v>
      </c>
      <c r="H5" s="835">
        <v>0</v>
      </c>
      <c r="I5" s="38">
        <f t="shared" ref="I5" si="1">H5+G5</f>
        <v>2800</v>
      </c>
    </row>
    <row r="6" spans="1:10" ht="19.5" customHeight="1" x14ac:dyDescent="0.2">
      <c r="A6" s="1169"/>
      <c r="B6" s="33" t="s">
        <v>25</v>
      </c>
      <c r="C6" s="1011" t="s">
        <v>164</v>
      </c>
      <c r="D6" s="56">
        <f>SUM(F6:G6)</f>
        <v>109140</v>
      </c>
      <c r="E6" s="827">
        <v>0</v>
      </c>
      <c r="F6" s="38">
        <f>'Š- nad 500'!O62</f>
        <v>3112</v>
      </c>
      <c r="G6" s="38">
        <f>'Š- nad 500'!P62</f>
        <v>106028</v>
      </c>
      <c r="H6" s="836">
        <v>0</v>
      </c>
      <c r="I6" s="38">
        <f>H6+G6</f>
        <v>106028</v>
      </c>
      <c r="J6" s="797"/>
    </row>
    <row r="7" spans="1:10" ht="20.100000000000001" customHeight="1" x14ac:dyDescent="0.2">
      <c r="A7" s="1169"/>
      <c r="B7" s="33" t="s">
        <v>25</v>
      </c>
      <c r="C7" s="64" t="s">
        <v>165</v>
      </c>
      <c r="D7" s="56">
        <f>SUM(F7:G7)</f>
        <v>5590</v>
      </c>
      <c r="E7" s="825">
        <v>0</v>
      </c>
      <c r="F7" s="39">
        <f>'Š- 40-500'!O29</f>
        <v>15</v>
      </c>
      <c r="G7" s="39">
        <f>'Š- 40-500'!R29</f>
        <v>5575</v>
      </c>
      <c r="H7" s="828">
        <v>0</v>
      </c>
      <c r="I7" s="38">
        <f>H7+G7</f>
        <v>5575</v>
      </c>
    </row>
    <row r="8" spans="1:10" ht="20.100000000000001" customHeight="1" thickBot="1" x14ac:dyDescent="0.25">
      <c r="A8" s="1170"/>
      <c r="B8" s="33" t="s">
        <v>25</v>
      </c>
      <c r="C8" s="64" t="s">
        <v>130</v>
      </c>
      <c r="D8" s="56">
        <f>SUM(F8:G8)</f>
        <v>4236</v>
      </c>
      <c r="E8" s="825">
        <v>0</v>
      </c>
      <c r="F8" s="39">
        <f>'Š- nákupy nad 200'!K15</f>
        <v>0</v>
      </c>
      <c r="G8" s="39">
        <f>'Š- nákupy nad 200'!L15</f>
        <v>4236</v>
      </c>
      <c r="H8" s="828">
        <v>0</v>
      </c>
      <c r="I8" s="38">
        <f>H8+G8</f>
        <v>4236</v>
      </c>
    </row>
    <row r="9" spans="1:10" ht="20.100000000000001" customHeight="1" thickBot="1" x14ac:dyDescent="0.25">
      <c r="A9" s="1160" t="s">
        <v>38</v>
      </c>
      <c r="B9" s="1161"/>
      <c r="C9" s="1162"/>
      <c r="D9" s="1081">
        <f>SUM(D5:D8)</f>
        <v>121766</v>
      </c>
      <c r="E9" s="1081">
        <f t="shared" ref="E9" si="2">SUM(E5:E8)</f>
        <v>0</v>
      </c>
      <c r="F9" s="1081">
        <f>SUM(F5:F8)</f>
        <v>3127</v>
      </c>
      <c r="G9" s="1081">
        <f>SUM(G5:G8)</f>
        <v>118639</v>
      </c>
      <c r="H9" s="1081">
        <f>SUM(H5:H8)</f>
        <v>0</v>
      </c>
      <c r="I9" s="1081">
        <f>SUM(I5:I8)</f>
        <v>118639</v>
      </c>
    </row>
    <row r="10" spans="1:10" ht="20.100000000000001" customHeight="1" x14ac:dyDescent="0.2">
      <c r="A10" s="1166"/>
      <c r="B10" s="35" t="s">
        <v>46</v>
      </c>
      <c r="C10" s="63" t="s">
        <v>166</v>
      </c>
      <c r="D10" s="56">
        <f>SUM(F10:G10)</f>
        <v>17630</v>
      </c>
      <c r="E10" s="824">
        <v>0</v>
      </c>
      <c r="F10" s="41">
        <f>'Sociální- nad 500'!O32</f>
        <v>0</v>
      </c>
      <c r="G10" s="38">
        <f>'Sociální- nad 500'!P32</f>
        <v>17630</v>
      </c>
      <c r="H10" s="835">
        <v>0</v>
      </c>
      <c r="I10" s="38">
        <f>H10+G10</f>
        <v>17630</v>
      </c>
    </row>
    <row r="11" spans="1:10" ht="20.100000000000001" customHeight="1" x14ac:dyDescent="0.2">
      <c r="A11" s="1167"/>
      <c r="B11" s="36" t="s">
        <v>46</v>
      </c>
      <c r="C11" s="64" t="s">
        <v>167</v>
      </c>
      <c r="D11" s="56">
        <f>SUM(F11:G11)</f>
        <v>7285</v>
      </c>
      <c r="E11" s="825">
        <v>0</v>
      </c>
      <c r="F11" s="39">
        <f>'Sociální- 40-500'!O51</f>
        <v>290</v>
      </c>
      <c r="G11" s="39">
        <f>'Sociální- 40-500'!P51</f>
        <v>6995</v>
      </c>
      <c r="H11" s="828">
        <v>0</v>
      </c>
      <c r="I11" s="38">
        <f>H11+G11</f>
        <v>6995</v>
      </c>
    </row>
    <row r="12" spans="1:10" ht="20.100000000000001" customHeight="1" x14ac:dyDescent="0.2">
      <c r="A12" s="1167"/>
      <c r="B12" s="36" t="s">
        <v>46</v>
      </c>
      <c r="C12" s="64" t="s">
        <v>130</v>
      </c>
      <c r="D12" s="242">
        <f>SUM(F12:G12)</f>
        <v>6780</v>
      </c>
      <c r="E12" s="825">
        <v>0</v>
      </c>
      <c r="F12" s="39">
        <f>'Sociální- nákupy nad 200'!J17</f>
        <v>50</v>
      </c>
      <c r="G12" s="47">
        <f>'Sociální- nákupy nad 200'!K17</f>
        <v>6730</v>
      </c>
      <c r="H12" s="828">
        <v>0</v>
      </c>
      <c r="I12" s="38">
        <f>H12+G12</f>
        <v>6730</v>
      </c>
    </row>
    <row r="13" spans="1:10" ht="20.100000000000001" customHeight="1" thickBot="1" x14ac:dyDescent="0.25">
      <c r="A13" s="1167"/>
      <c r="B13" s="418" t="s">
        <v>46</v>
      </c>
      <c r="C13" s="718" t="s">
        <v>133</v>
      </c>
      <c r="D13" s="242">
        <f>SUM(F13:G13)</f>
        <v>969</v>
      </c>
      <c r="E13" s="826">
        <v>0</v>
      </c>
      <c r="F13" s="39">
        <f>'Sociální-nákupy 40-200 '!K14</f>
        <v>276</v>
      </c>
      <c r="G13" s="47">
        <f>'Sociální-nákupy 40-200 '!L14</f>
        <v>693</v>
      </c>
      <c r="H13" s="832">
        <v>0</v>
      </c>
      <c r="I13" s="38">
        <f>H13+G13</f>
        <v>693</v>
      </c>
    </row>
    <row r="14" spans="1:10" ht="20.100000000000001" customHeight="1" thickBot="1" x14ac:dyDescent="0.25">
      <c r="A14" s="1160" t="s">
        <v>39</v>
      </c>
      <c r="B14" s="1161"/>
      <c r="C14" s="1161"/>
      <c r="D14" s="1081">
        <f>SUM(D10:D13)</f>
        <v>32664</v>
      </c>
      <c r="E14" s="1082">
        <f>SUM(E10:E13)</f>
        <v>0</v>
      </c>
      <c r="F14" s="1083">
        <f>SUM(F10:F13)</f>
        <v>616</v>
      </c>
      <c r="G14" s="1083">
        <f>SUM(G10:G13)</f>
        <v>32048</v>
      </c>
      <c r="H14" s="1084">
        <v>0</v>
      </c>
      <c r="I14" s="1083">
        <f>SUM(I10:I13)</f>
        <v>32048</v>
      </c>
    </row>
    <row r="15" spans="1:10" ht="20.100000000000001" customHeight="1" x14ac:dyDescent="0.2">
      <c r="A15" s="1166"/>
      <c r="B15" s="35" t="s">
        <v>55</v>
      </c>
      <c r="C15" s="63" t="s">
        <v>20</v>
      </c>
      <c r="D15" s="56">
        <f>SUM(F15:G15)</f>
        <v>1200</v>
      </c>
      <c r="E15" s="824">
        <v>0</v>
      </c>
      <c r="F15" s="41">
        <v>0</v>
      </c>
      <c r="G15" s="41">
        <f>'Kultura - PD'!P9</f>
        <v>1200</v>
      </c>
      <c r="H15" s="835">
        <v>0</v>
      </c>
      <c r="I15" s="38">
        <f>H15+G15</f>
        <v>1200</v>
      </c>
    </row>
    <row r="16" spans="1:10" ht="20.100000000000001" customHeight="1" x14ac:dyDescent="0.2">
      <c r="A16" s="1167"/>
      <c r="B16" s="33" t="s">
        <v>55</v>
      </c>
      <c r="C16" s="1011" t="s">
        <v>166</v>
      </c>
      <c r="D16" s="56">
        <f>SUM(F16:G16)</f>
        <v>26950</v>
      </c>
      <c r="E16" s="827">
        <v>0</v>
      </c>
      <c r="F16" s="38">
        <f>'Kultura- nad 500 '!R20</f>
        <v>250</v>
      </c>
      <c r="G16" s="38">
        <f>'Kultura- nad 500 '!S20</f>
        <v>26700</v>
      </c>
      <c r="H16" s="836">
        <v>0</v>
      </c>
      <c r="I16" s="38">
        <f>H16+G16</f>
        <v>26700</v>
      </c>
    </row>
    <row r="17" spans="1:9" ht="20.100000000000001" customHeight="1" x14ac:dyDescent="0.2">
      <c r="A17" s="1167"/>
      <c r="B17" s="36" t="s">
        <v>55</v>
      </c>
      <c r="C17" s="64" t="s">
        <v>167</v>
      </c>
      <c r="D17" s="56">
        <f>SUM(F17:G17)</f>
        <v>940</v>
      </c>
      <c r="E17" s="825">
        <v>0</v>
      </c>
      <c r="F17" s="39">
        <f>'Kultura-40-500'!O11</f>
        <v>200</v>
      </c>
      <c r="G17" s="39">
        <f>'Kultura-40-500'!P11</f>
        <v>740</v>
      </c>
      <c r="H17" s="828">
        <v>0</v>
      </c>
      <c r="I17" s="38">
        <f t="shared" ref="I17:I19" si="3">H17+G17</f>
        <v>740</v>
      </c>
    </row>
    <row r="18" spans="1:9" ht="20.100000000000001" customHeight="1" x14ac:dyDescent="0.2">
      <c r="A18" s="1167"/>
      <c r="B18" s="36" t="s">
        <v>55</v>
      </c>
      <c r="C18" s="64" t="s">
        <v>130</v>
      </c>
      <c r="D18" s="56">
        <f>SUM(F18:G18)</f>
        <v>1270</v>
      </c>
      <c r="E18" s="825">
        <v>0</v>
      </c>
      <c r="F18" s="39">
        <f>'Kultura nákupy nad 200'!J10</f>
        <v>0</v>
      </c>
      <c r="G18" s="47">
        <f>'Kultura nákupy nad 200'!K10</f>
        <v>1270</v>
      </c>
      <c r="H18" s="828">
        <v>0</v>
      </c>
      <c r="I18" s="38">
        <f t="shared" si="3"/>
        <v>1270</v>
      </c>
    </row>
    <row r="19" spans="1:9" ht="20.100000000000001" customHeight="1" thickBot="1" x14ac:dyDescent="0.25">
      <c r="A19" s="1171"/>
      <c r="B19" s="418" t="s">
        <v>55</v>
      </c>
      <c r="C19" s="718" t="s">
        <v>133</v>
      </c>
      <c r="D19" s="56">
        <f>SUM(F19:G19)</f>
        <v>200</v>
      </c>
      <c r="E19" s="826">
        <v>0</v>
      </c>
      <c r="F19" s="39">
        <f>'Kultura nákupy 40 - 200'!J9</f>
        <v>0</v>
      </c>
      <c r="G19" s="47">
        <f>'Kultura nákupy 40 - 200'!K9</f>
        <v>200</v>
      </c>
      <c r="H19" s="832">
        <v>0</v>
      </c>
      <c r="I19" s="38">
        <f t="shared" si="3"/>
        <v>200</v>
      </c>
    </row>
    <row r="20" spans="1:9" ht="20.100000000000001" customHeight="1" thickBot="1" x14ac:dyDescent="0.25">
      <c r="A20" s="1160" t="s">
        <v>40</v>
      </c>
      <c r="B20" s="1161"/>
      <c r="C20" s="1161"/>
      <c r="D20" s="1081">
        <f>SUM(D15:D19)</f>
        <v>30560</v>
      </c>
      <c r="E20" s="1081">
        <f t="shared" ref="E20:H20" si="4">SUM(E15:E19)</f>
        <v>0</v>
      </c>
      <c r="F20" s="1081">
        <f>SUM(F15:F19)</f>
        <v>450</v>
      </c>
      <c r="G20" s="1081">
        <f>SUM(G15:G19)</f>
        <v>30110</v>
      </c>
      <c r="H20" s="1081">
        <f t="shared" si="4"/>
        <v>0</v>
      </c>
      <c r="I20" s="1081">
        <f>SUM(I15:I19)</f>
        <v>30110</v>
      </c>
    </row>
    <row r="21" spans="1:9" ht="20.100000000000001" customHeight="1" x14ac:dyDescent="0.2">
      <c r="A21" s="29"/>
      <c r="B21" s="35" t="s">
        <v>56</v>
      </c>
      <c r="C21" s="63" t="s">
        <v>235</v>
      </c>
      <c r="D21" s="56">
        <f>SUM(F21:G21)</f>
        <v>2000</v>
      </c>
      <c r="E21" s="824">
        <v>0</v>
      </c>
      <c r="F21" s="41">
        <f>'Doprava-PD'!O12</f>
        <v>0</v>
      </c>
      <c r="G21" s="38">
        <f>'Doprava-PD'!P12</f>
        <v>2000</v>
      </c>
      <c r="H21" s="835">
        <v>0</v>
      </c>
      <c r="I21" s="38">
        <f>H21+G21</f>
        <v>2000</v>
      </c>
    </row>
    <row r="22" spans="1:9" ht="20.100000000000001" customHeight="1" x14ac:dyDescent="0.2">
      <c r="A22" s="25"/>
      <c r="B22" s="36" t="s">
        <v>56</v>
      </c>
      <c r="C22" s="64" t="s">
        <v>170</v>
      </c>
      <c r="D22" s="56">
        <f t="shared" ref="D22:D25" si="5">SUM(F22:G22)</f>
        <v>13650</v>
      </c>
      <c r="E22" s="825">
        <v>0</v>
      </c>
      <c r="F22" s="39">
        <v>0</v>
      </c>
      <c r="G22" s="39">
        <f>'Doprava-PD'!P33</f>
        <v>13650</v>
      </c>
      <c r="H22" s="828">
        <v>0</v>
      </c>
      <c r="I22" s="38">
        <f>H22+G22</f>
        <v>13650</v>
      </c>
    </row>
    <row r="23" spans="1:9" ht="20.100000000000001" customHeight="1" x14ac:dyDescent="0.2">
      <c r="A23" s="25"/>
      <c r="B23" s="36" t="s">
        <v>56</v>
      </c>
      <c r="C23" s="64" t="s">
        <v>236</v>
      </c>
      <c r="D23" s="56">
        <f t="shared" si="5"/>
        <v>94216</v>
      </c>
      <c r="E23" s="825">
        <v>0</v>
      </c>
      <c r="F23" s="39">
        <v>0</v>
      </c>
      <c r="G23" s="39">
        <f>Doprava!S12</f>
        <v>94216</v>
      </c>
      <c r="H23" s="828">
        <v>0</v>
      </c>
      <c r="I23" s="38">
        <f t="shared" ref="I23:I25" si="6">H23+G23</f>
        <v>94216</v>
      </c>
    </row>
    <row r="24" spans="1:9" ht="20.100000000000001" customHeight="1" x14ac:dyDescent="0.2">
      <c r="A24" s="25"/>
      <c r="B24" s="34" t="s">
        <v>56</v>
      </c>
      <c r="C24" s="934" t="s">
        <v>71</v>
      </c>
      <c r="D24" s="56">
        <f t="shared" si="5"/>
        <v>181134</v>
      </c>
      <c r="E24" s="833">
        <v>0</v>
      </c>
      <c r="F24" s="47">
        <v>0</v>
      </c>
      <c r="G24" s="47">
        <f>Doprava!O22</f>
        <v>181134</v>
      </c>
      <c r="H24" s="837">
        <v>0</v>
      </c>
      <c r="I24" s="38">
        <f t="shared" si="6"/>
        <v>181134</v>
      </c>
    </row>
    <row r="25" spans="1:9" ht="20.100000000000001" customHeight="1" thickBot="1" x14ac:dyDescent="0.25">
      <c r="A25" s="30"/>
      <c r="B25" s="37" t="s">
        <v>56</v>
      </c>
      <c r="C25" s="69" t="s">
        <v>130</v>
      </c>
      <c r="D25" s="56">
        <f t="shared" si="5"/>
        <v>9000</v>
      </c>
      <c r="E25" s="833">
        <v>0</v>
      </c>
      <c r="F25" s="47">
        <v>0</v>
      </c>
      <c r="G25" s="47">
        <f>'Doprava - nákupy nad 200'!J10</f>
        <v>9000</v>
      </c>
      <c r="H25" s="837">
        <v>0</v>
      </c>
      <c r="I25" s="38">
        <f t="shared" si="6"/>
        <v>9000</v>
      </c>
    </row>
    <row r="26" spans="1:9" ht="20.100000000000001" customHeight="1" thickBot="1" x14ac:dyDescent="0.25">
      <c r="A26" s="1160" t="s">
        <v>42</v>
      </c>
      <c r="B26" s="1161"/>
      <c r="C26" s="1162"/>
      <c r="D26" s="1081">
        <f>SUM(D21:D25)</f>
        <v>300000</v>
      </c>
      <c r="E26" s="1082">
        <f>SUM(E21:E25)</f>
        <v>0</v>
      </c>
      <c r="F26" s="1081">
        <f>SUM(F21:F25)</f>
        <v>0</v>
      </c>
      <c r="G26" s="1081">
        <f>SUM(G21:G25)</f>
        <v>300000</v>
      </c>
      <c r="H26" s="1084">
        <v>0</v>
      </c>
      <c r="I26" s="1081">
        <f>SUM(I21:I25)</f>
        <v>300000</v>
      </c>
    </row>
    <row r="27" spans="1:9" ht="20.100000000000001" customHeight="1" x14ac:dyDescent="0.2">
      <c r="A27" s="29"/>
      <c r="B27" s="35" t="s">
        <v>21</v>
      </c>
      <c r="C27" s="63" t="s">
        <v>164</v>
      </c>
      <c r="D27" s="56">
        <f>SUM(F27:G27)</f>
        <v>17050</v>
      </c>
      <c r="E27" s="827">
        <v>0</v>
      </c>
      <c r="F27" s="38">
        <f>'Zdr.-nad 500'!O20</f>
        <v>0</v>
      </c>
      <c r="G27" s="38">
        <f>'Zdr.-nad 500'!R20</f>
        <v>17050</v>
      </c>
      <c r="H27" s="836">
        <v>0</v>
      </c>
      <c r="I27" s="38">
        <f>H27+G27</f>
        <v>17050</v>
      </c>
    </row>
    <row r="28" spans="1:9" ht="20.100000000000001" customHeight="1" x14ac:dyDescent="0.2">
      <c r="A28" s="25"/>
      <c r="B28" s="36" t="s">
        <v>21</v>
      </c>
      <c r="C28" s="64" t="s">
        <v>167</v>
      </c>
      <c r="D28" s="56">
        <f t="shared" ref="D28:D30" si="7">SUM(F28:G28)</f>
        <v>1360</v>
      </c>
      <c r="E28" s="825">
        <v>0</v>
      </c>
      <c r="F28" s="39">
        <f>'Zdrav - 40-500'!O16</f>
        <v>124</v>
      </c>
      <c r="G28" s="39">
        <f>'Zdrav - 40-500'!P16</f>
        <v>1236</v>
      </c>
      <c r="H28" s="828">
        <v>0</v>
      </c>
      <c r="I28" s="38">
        <f>H28+G28</f>
        <v>1236</v>
      </c>
    </row>
    <row r="29" spans="1:9" ht="20.100000000000001" customHeight="1" x14ac:dyDescent="0.2">
      <c r="A29" s="25"/>
      <c r="B29" s="36" t="s">
        <v>21</v>
      </c>
      <c r="C29" s="64" t="s">
        <v>130</v>
      </c>
      <c r="D29" s="56">
        <f t="shared" si="7"/>
        <v>20070</v>
      </c>
      <c r="E29" s="834">
        <v>0</v>
      </c>
      <c r="F29" s="425">
        <f>'Zdr.-nákupy nad 200'!K17</f>
        <v>0</v>
      </c>
      <c r="G29" s="47">
        <f>'Zdr.-nákupy nad 200'!L17</f>
        <v>20070</v>
      </c>
      <c r="H29" s="832">
        <v>0</v>
      </c>
      <c r="I29" s="38">
        <f>H29+G29</f>
        <v>20070</v>
      </c>
    </row>
    <row r="30" spans="1:9" ht="20.100000000000001" customHeight="1" thickBot="1" x14ac:dyDescent="0.25">
      <c r="A30" s="30"/>
      <c r="B30" s="238" t="s">
        <v>21</v>
      </c>
      <c r="C30" s="718" t="s">
        <v>133</v>
      </c>
      <c r="D30" s="56">
        <f t="shared" si="7"/>
        <v>450</v>
      </c>
      <c r="E30" s="826">
        <v>0</v>
      </c>
      <c r="F30" s="47">
        <f>'Zdrav - nákupy 40-200'!K12</f>
        <v>0</v>
      </c>
      <c r="G30" s="47">
        <f>'Zdrav - nákupy 40-200'!L12</f>
        <v>450</v>
      </c>
      <c r="H30" s="838">
        <v>0</v>
      </c>
      <c r="I30" s="38">
        <f>H30+G30</f>
        <v>450</v>
      </c>
    </row>
    <row r="31" spans="1:9" ht="20.100000000000001" customHeight="1" thickBot="1" x14ac:dyDescent="0.25">
      <c r="A31" s="1160" t="s">
        <v>41</v>
      </c>
      <c r="B31" s="1161"/>
      <c r="C31" s="1162"/>
      <c r="D31" s="1081">
        <f>SUM(D27:D30)</f>
        <v>38930</v>
      </c>
      <c r="E31" s="1081">
        <f t="shared" ref="E31" si="8">SUM(E27:E30)</f>
        <v>0</v>
      </c>
      <c r="F31" s="1081">
        <f>SUM(F27:F30)</f>
        <v>124</v>
      </c>
      <c r="G31" s="1081">
        <f>SUM(G27:G30)</f>
        <v>38806</v>
      </c>
      <c r="H31" s="1081">
        <f>SUM(H27:H30)</f>
        <v>0</v>
      </c>
      <c r="I31" s="1081">
        <f>SUM(I27:I30)</f>
        <v>38806</v>
      </c>
    </row>
    <row r="32" spans="1:9" ht="20.100000000000001" customHeight="1" thickBot="1" x14ac:dyDescent="0.25">
      <c r="A32" s="1160" t="s">
        <v>586</v>
      </c>
      <c r="B32" s="1161"/>
      <c r="C32" s="1162"/>
      <c r="D32" s="1081">
        <f>E32+I32</f>
        <v>16532</v>
      </c>
      <c r="E32" s="1081">
        <v>0</v>
      </c>
      <c r="F32" s="1081">
        <v>0</v>
      </c>
      <c r="G32" s="1081">
        <f>Kotelny!M24</f>
        <v>16532</v>
      </c>
      <c r="H32" s="1081">
        <v>0</v>
      </c>
      <c r="I32" s="1081">
        <f>H32+G32</f>
        <v>16532</v>
      </c>
    </row>
    <row r="33" spans="1:12" ht="20.100000000000001" customHeight="1" thickBot="1" x14ac:dyDescent="0.25">
      <c r="A33" s="1160" t="s">
        <v>237</v>
      </c>
      <c r="B33" s="1161"/>
      <c r="C33" s="1162"/>
      <c r="D33" s="1081">
        <f>E33+I33</f>
        <v>800</v>
      </c>
      <c r="E33" s="1081">
        <f>Dotace!G15</f>
        <v>0</v>
      </c>
      <c r="F33" s="1081">
        <v>0</v>
      </c>
      <c r="G33" s="1081">
        <f>OTH!R9</f>
        <v>800</v>
      </c>
      <c r="H33" s="1081">
        <f>Dotace!M15</f>
        <v>0</v>
      </c>
      <c r="I33" s="1081">
        <f>H33+G33</f>
        <v>800</v>
      </c>
    </row>
    <row r="34" spans="1:12" ht="20.100000000000001" customHeight="1" thickBot="1" x14ac:dyDescent="0.25">
      <c r="A34" s="1085" t="s">
        <v>238</v>
      </c>
      <c r="B34" s="1086"/>
      <c r="C34" s="1086"/>
      <c r="D34" s="1081">
        <f>E34+I34</f>
        <v>2930</v>
      </c>
      <c r="E34" s="1081">
        <v>0</v>
      </c>
      <c r="F34" s="1081">
        <v>0</v>
      </c>
      <c r="G34" s="1081">
        <f>OIT!P9</f>
        <v>2930</v>
      </c>
      <c r="H34" s="1081">
        <v>0</v>
      </c>
      <c r="I34" s="1081">
        <f>H34+G34</f>
        <v>2930</v>
      </c>
    </row>
    <row r="35" spans="1:12" ht="20.100000000000001" customHeight="1" thickBot="1" x14ac:dyDescent="0.25">
      <c r="A35" s="1160" t="s">
        <v>239</v>
      </c>
      <c r="B35" s="1161"/>
      <c r="C35" s="1161"/>
      <c r="D35" s="1081">
        <f>E35+I35</f>
        <v>2150</v>
      </c>
      <c r="E35" s="1081">
        <f>SFDI!F6</f>
        <v>0</v>
      </c>
      <c r="F35" s="1081">
        <v>0</v>
      </c>
      <c r="G35" s="1081">
        <f>KŘ!N10</f>
        <v>2150</v>
      </c>
      <c r="H35" s="1081">
        <v>0</v>
      </c>
      <c r="I35" s="1081">
        <f>H35+G35</f>
        <v>2150</v>
      </c>
    </row>
    <row r="36" spans="1:12" ht="38.25" customHeight="1" thickBot="1" x14ac:dyDescent="0.25">
      <c r="A36" s="1163" t="s">
        <v>63</v>
      </c>
      <c r="B36" s="1164"/>
      <c r="C36" s="719"/>
      <c r="D36" s="720">
        <f>D9+D14+D20+D26+D31+D33+D34+D35+D32</f>
        <v>546332</v>
      </c>
      <c r="E36" s="720">
        <f t="shared" ref="E36:I36" si="9">E9+E14+E20+E26+E31+E33+E34+E35+E32</f>
        <v>0</v>
      </c>
      <c r="F36" s="720">
        <f t="shared" si="9"/>
        <v>4317</v>
      </c>
      <c r="G36" s="720">
        <f t="shared" si="9"/>
        <v>542015</v>
      </c>
      <c r="H36" s="720">
        <f t="shared" si="9"/>
        <v>0</v>
      </c>
      <c r="I36" s="720">
        <f t="shared" si="9"/>
        <v>542015</v>
      </c>
      <c r="L36" s="48"/>
    </row>
    <row r="37" spans="1:12" ht="10.5" customHeight="1" x14ac:dyDescent="0.25"/>
    <row r="38" spans="1:12" s="823" customFormat="1" ht="30" customHeight="1" x14ac:dyDescent="0.25">
      <c r="A38" s="1159"/>
      <c r="B38" s="1159"/>
      <c r="C38" s="1159"/>
      <c r="D38" s="822"/>
      <c r="E38" s="829"/>
      <c r="F38" s="829"/>
      <c r="G38" s="829"/>
      <c r="H38" s="829"/>
      <c r="I38" s="829"/>
    </row>
    <row r="39" spans="1:12" ht="9.75" customHeight="1" x14ac:dyDescent="0.25">
      <c r="A39" s="343"/>
      <c r="B39" s="343"/>
      <c r="C39" s="343"/>
      <c r="D39" s="343"/>
      <c r="E39" s="343"/>
      <c r="F39" s="343"/>
      <c r="G39" s="343"/>
      <c r="H39" s="343"/>
      <c r="I39" s="343"/>
    </row>
    <row r="40" spans="1:12" ht="12" customHeight="1" x14ac:dyDescent="0.25">
      <c r="A40" s="813"/>
      <c r="B40" s="814"/>
      <c r="C40" s="814"/>
      <c r="D40" s="814"/>
      <c r="E40" s="814"/>
      <c r="F40" s="814"/>
      <c r="G40" s="814"/>
      <c r="H40" s="814"/>
      <c r="I40" s="814"/>
    </row>
    <row r="41" spans="1:12" ht="24" customHeight="1" x14ac:dyDescent="0.25">
      <c r="A41" s="814"/>
      <c r="B41" s="814"/>
      <c r="C41" s="814"/>
      <c r="D41" s="814"/>
      <c r="E41" s="814"/>
      <c r="F41" s="814"/>
      <c r="G41" s="814"/>
      <c r="H41" s="814"/>
      <c r="I41" s="814"/>
    </row>
    <row r="42" spans="1:12" x14ac:dyDescent="0.25">
      <c r="F42" s="48"/>
      <c r="G42" s="48"/>
      <c r="I42" s="48"/>
    </row>
    <row r="43" spans="1:12" x14ac:dyDescent="0.25">
      <c r="F43" s="48"/>
      <c r="G43" s="48"/>
      <c r="I43" s="48"/>
    </row>
    <row r="44" spans="1:12" x14ac:dyDescent="0.25">
      <c r="F44" s="48"/>
      <c r="G44" s="48"/>
      <c r="I44" s="48"/>
    </row>
    <row r="45" spans="1:12" x14ac:dyDescent="0.25">
      <c r="F45" s="48"/>
      <c r="G45" s="48"/>
      <c r="I45" s="48"/>
    </row>
    <row r="46" spans="1:12" x14ac:dyDescent="0.25">
      <c r="F46" s="48"/>
      <c r="G46" s="48"/>
      <c r="I46" s="48"/>
    </row>
    <row r="47" spans="1:12" x14ac:dyDescent="0.25">
      <c r="F47" s="48"/>
      <c r="G47" s="48"/>
      <c r="I47" s="48"/>
    </row>
    <row r="48" spans="1:12" x14ac:dyDescent="0.25">
      <c r="F48" s="48"/>
      <c r="G48" s="48"/>
      <c r="I48" s="48"/>
    </row>
    <row r="49" spans="6:9" x14ac:dyDescent="0.25">
      <c r="F49" s="48"/>
      <c r="G49" s="48"/>
      <c r="I49" s="48"/>
    </row>
  </sheetData>
  <mergeCells count="15">
    <mergeCell ref="A38:C38"/>
    <mergeCell ref="A3:C3"/>
    <mergeCell ref="A26:C26"/>
    <mergeCell ref="A9:C9"/>
    <mergeCell ref="A14:C14"/>
    <mergeCell ref="A31:C31"/>
    <mergeCell ref="A36:B36"/>
    <mergeCell ref="A4:B4"/>
    <mergeCell ref="A20:C20"/>
    <mergeCell ref="A10:A13"/>
    <mergeCell ref="A33:C33"/>
    <mergeCell ref="A35:C35"/>
    <mergeCell ref="A5:A8"/>
    <mergeCell ref="A32:C32"/>
    <mergeCell ref="A15:A19"/>
  </mergeCells>
  <phoneticPr fontId="3" type="noConversion"/>
  <pageMargins left="0.78740157480314965" right="0.78740157480314965" top="0.6692913385826772" bottom="0.86614173228346458" header="0.27559055118110237" footer="0.39370078740157483"/>
  <pageSetup paperSize="9" scale="52" firstPageNumber="118" orientation="landscape" useFirstPageNumber="1" r:id="rId1"/>
  <headerFooter alignWithMargins="0">
    <oddFooter>&amp;LZastupitelstvo Olomouckého kraje 18-12-2015
5. - Rozpočet Olomouckého kraje 2016 - návrh rozpočtu
Příloha č. 5c): Nové investice&amp;RStrana &amp;P (celkem 154)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BF13"/>
  <sheetViews>
    <sheetView tabSelected="1" view="pageBreakPreview" zoomScale="70" zoomScaleNormal="70" zoomScaleSheetLayoutView="70" workbookViewId="0">
      <selection activeCell="I34" sqref="I34"/>
    </sheetView>
  </sheetViews>
  <sheetFormatPr defaultColWidth="29.7109375" defaultRowHeight="12.75" outlineLevelCol="1" x14ac:dyDescent="0.2"/>
  <cols>
    <col min="1" max="1" width="5.42578125" style="10" customWidth="1"/>
    <col min="2" max="2" width="4.85546875" style="157" customWidth="1"/>
    <col min="3" max="3" width="16.7109375" style="157" hidden="1" customWidth="1" outlineLevel="1"/>
    <col min="4" max="4" width="7.140625" style="157" hidden="1" customWidth="1" outlineLevel="1"/>
    <col min="5" max="5" width="8.28515625" style="157" hidden="1" customWidth="1" outlineLevel="1"/>
    <col min="6" max="6" width="8.28515625" style="157" customWidth="1" collapsed="1"/>
    <col min="7" max="7" width="81.7109375" style="10" customWidth="1"/>
    <col min="8" max="8" width="68.140625" style="10" customWidth="1"/>
    <col min="9" max="9" width="8.5703125" style="157" customWidth="1"/>
    <col min="10" max="10" width="10.28515625" style="157" customWidth="1"/>
    <col min="11" max="11" width="13.85546875" style="164" customWidth="1"/>
    <col min="12" max="12" width="13.7109375" style="251" customWidth="1"/>
    <col min="13" max="13" width="12.7109375" style="251" customWidth="1"/>
    <col min="14" max="14" width="12.7109375" style="157" customWidth="1"/>
    <col min="15" max="17" width="12.7109375" style="164" customWidth="1"/>
    <col min="18" max="29" width="29.7109375" style="10" customWidth="1"/>
    <col min="30" max="16384" width="29.7109375" style="10"/>
  </cols>
  <sheetData>
    <row r="1" spans="1:58" s="49" customFormat="1" ht="18" x14ac:dyDescent="0.25">
      <c r="A1" s="140" t="s">
        <v>434</v>
      </c>
      <c r="B1" s="155"/>
      <c r="C1" s="155"/>
      <c r="D1" s="155"/>
      <c r="E1" s="155"/>
      <c r="F1" s="155"/>
      <c r="G1" s="156"/>
      <c r="H1" s="155"/>
      <c r="I1" s="157"/>
      <c r="J1" s="158"/>
      <c r="K1" s="158"/>
      <c r="L1" s="159"/>
      <c r="M1" s="155"/>
      <c r="N1" s="155"/>
      <c r="O1" s="155"/>
      <c r="P1" s="155"/>
      <c r="Q1" s="155"/>
      <c r="R1" s="252"/>
      <c r="S1" s="252"/>
      <c r="T1" s="252"/>
      <c r="U1" s="252"/>
      <c r="V1" s="252"/>
    </row>
    <row r="2" spans="1:58" s="49" customFormat="1" ht="15.75" x14ac:dyDescent="0.25">
      <c r="A2" s="143" t="s">
        <v>6</v>
      </c>
      <c r="B2" s="143"/>
      <c r="C2" s="143"/>
      <c r="D2" s="143"/>
      <c r="E2" s="143"/>
      <c r="F2" s="143" t="s">
        <v>7</v>
      </c>
      <c r="H2" s="153" t="s">
        <v>8</v>
      </c>
      <c r="I2" s="157"/>
      <c r="J2" s="143"/>
      <c r="K2" s="143"/>
      <c r="L2" s="160"/>
      <c r="M2" s="143"/>
      <c r="N2" s="143"/>
      <c r="O2" s="143"/>
      <c r="P2" s="143"/>
      <c r="Q2" s="143"/>
      <c r="R2" s="252"/>
      <c r="S2" s="252"/>
      <c r="T2" s="252"/>
      <c r="U2" s="252"/>
      <c r="V2" s="252"/>
    </row>
    <row r="3" spans="1:58" s="49" customFormat="1" ht="17.25" customHeight="1" x14ac:dyDescent="0.2">
      <c r="A3" s="143"/>
      <c r="B3" s="143"/>
      <c r="C3" s="143"/>
      <c r="D3" s="143"/>
      <c r="E3" s="143"/>
      <c r="F3" s="143" t="s">
        <v>9</v>
      </c>
      <c r="H3" s="143"/>
      <c r="I3" s="157"/>
      <c r="J3" s="143"/>
      <c r="K3" s="143"/>
      <c r="L3" s="160"/>
      <c r="M3" s="143"/>
      <c r="N3" s="143"/>
      <c r="O3" s="143"/>
      <c r="P3" s="143"/>
      <c r="Q3" s="143"/>
      <c r="R3" s="252"/>
      <c r="S3" s="252"/>
      <c r="T3" s="252"/>
      <c r="U3" s="252"/>
      <c r="V3" s="252"/>
    </row>
    <row r="4" spans="1:58" s="143" customFormat="1" ht="15" thickBot="1" x14ac:dyDescent="0.25">
      <c r="G4" s="142"/>
      <c r="Q4" s="1100" t="s">
        <v>10</v>
      </c>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row>
    <row r="5" spans="1:58" s="11" customFormat="1" ht="28.5" customHeight="1" thickBot="1" x14ac:dyDescent="0.25">
      <c r="A5" s="1172" t="s">
        <v>109</v>
      </c>
      <c r="B5" s="1173"/>
      <c r="C5" s="1173"/>
      <c r="D5" s="1173"/>
      <c r="E5" s="1173"/>
      <c r="F5" s="1173"/>
      <c r="G5" s="1173"/>
      <c r="H5" s="1173"/>
      <c r="I5" s="1173"/>
      <c r="J5" s="1173"/>
      <c r="K5" s="1173"/>
      <c r="L5" s="1173"/>
      <c r="M5" s="1173"/>
      <c r="N5" s="1173"/>
      <c r="O5" s="1173"/>
      <c r="P5" s="1173"/>
      <c r="Q5" s="1174"/>
      <c r="R5" s="18"/>
      <c r="S5" s="18"/>
    </row>
    <row r="6" spans="1:58" s="162" customFormat="1" ht="33.75" customHeight="1" thickBot="1" x14ac:dyDescent="0.25">
      <c r="A6" s="1190" t="s">
        <v>31</v>
      </c>
      <c r="B6" s="1190" t="s">
        <v>59</v>
      </c>
      <c r="C6" s="1192" t="s">
        <v>4</v>
      </c>
      <c r="D6" s="1192" t="s">
        <v>3</v>
      </c>
      <c r="E6" s="1192" t="s">
        <v>5</v>
      </c>
      <c r="F6" s="1181" t="s">
        <v>663</v>
      </c>
      <c r="G6" s="1176" t="s">
        <v>62</v>
      </c>
      <c r="H6" s="1185" t="s">
        <v>61</v>
      </c>
      <c r="I6" s="1188" t="s">
        <v>15</v>
      </c>
      <c r="J6" s="1185" t="s">
        <v>16</v>
      </c>
      <c r="K6" s="1180" t="s">
        <v>17</v>
      </c>
      <c r="L6" s="1180" t="s">
        <v>18</v>
      </c>
      <c r="M6" s="1177" t="s">
        <v>181</v>
      </c>
      <c r="N6" s="1179" t="s">
        <v>182</v>
      </c>
      <c r="O6" s="1179"/>
      <c r="P6" s="1179"/>
      <c r="Q6" s="1175" t="s">
        <v>264</v>
      </c>
    </row>
    <row r="7" spans="1:58" s="12" customFormat="1" ht="57" customHeight="1" thickBot="1" x14ac:dyDescent="0.25">
      <c r="A7" s="1191"/>
      <c r="B7" s="1191"/>
      <c r="C7" s="1193"/>
      <c r="D7" s="1193"/>
      <c r="E7" s="1193"/>
      <c r="F7" s="1182"/>
      <c r="G7" s="1187"/>
      <c r="H7" s="1186"/>
      <c r="I7" s="1189"/>
      <c r="J7" s="1186"/>
      <c r="K7" s="1180"/>
      <c r="L7" s="1178"/>
      <c r="M7" s="1178"/>
      <c r="N7" s="119" t="s">
        <v>27</v>
      </c>
      <c r="O7" s="107" t="s">
        <v>57</v>
      </c>
      <c r="P7" s="329" t="s">
        <v>58</v>
      </c>
      <c r="Q7" s="1176"/>
    </row>
    <row r="8" spans="1:58" s="261" customFormat="1" ht="47.25" customHeight="1" x14ac:dyDescent="0.2">
      <c r="A8" s="255">
        <v>1</v>
      </c>
      <c r="B8" s="256" t="s">
        <v>121</v>
      </c>
      <c r="C8" s="58">
        <v>60001101018</v>
      </c>
      <c r="D8" s="256">
        <v>3122</v>
      </c>
      <c r="E8" s="256">
        <v>6121</v>
      </c>
      <c r="F8" s="256">
        <v>61</v>
      </c>
      <c r="G8" s="335" t="s">
        <v>461</v>
      </c>
      <c r="H8" s="336" t="s">
        <v>462</v>
      </c>
      <c r="I8" s="257"/>
      <c r="J8" s="249"/>
      <c r="K8" s="277">
        <v>500</v>
      </c>
      <c r="L8" s="245"/>
      <c r="M8" s="259"/>
      <c r="N8" s="277">
        <f>SUM(O8:P8)</f>
        <v>500</v>
      </c>
      <c r="O8" s="278"/>
      <c r="P8" s="277">
        <v>500</v>
      </c>
      <c r="Q8" s="260">
        <f>K8-M8-N8</f>
        <v>0</v>
      </c>
    </row>
    <row r="9" spans="1:58" s="261" customFormat="1" ht="54" customHeight="1" x14ac:dyDescent="0.2">
      <c r="A9" s="269">
        <v>2</v>
      </c>
      <c r="B9" s="247" t="s">
        <v>121</v>
      </c>
      <c r="C9" s="905">
        <v>60001101019</v>
      </c>
      <c r="D9" s="247">
        <v>3122</v>
      </c>
      <c r="E9" s="247">
        <v>6121</v>
      </c>
      <c r="F9" s="247">
        <v>61</v>
      </c>
      <c r="G9" s="337" t="s">
        <v>463</v>
      </c>
      <c r="H9" s="338" t="s">
        <v>464</v>
      </c>
      <c r="I9" s="263"/>
      <c r="J9" s="264"/>
      <c r="K9" s="277">
        <v>700</v>
      </c>
      <c r="L9" s="246"/>
      <c r="M9" s="265"/>
      <c r="N9" s="277">
        <f>SUM(O9:P9)</f>
        <v>700</v>
      </c>
      <c r="O9" s="266"/>
      <c r="P9" s="277">
        <v>700</v>
      </c>
      <c r="Q9" s="262">
        <f>K9-M9-N9</f>
        <v>0</v>
      </c>
    </row>
    <row r="10" spans="1:58" s="261" customFormat="1" ht="123.75" customHeight="1" x14ac:dyDescent="0.2">
      <c r="A10" s="269">
        <v>3</v>
      </c>
      <c r="B10" s="247" t="s">
        <v>117</v>
      </c>
      <c r="C10" s="905">
        <v>60001101020</v>
      </c>
      <c r="D10" s="247">
        <v>3121</v>
      </c>
      <c r="E10" s="247">
        <v>5171</v>
      </c>
      <c r="F10" s="247">
        <v>51</v>
      </c>
      <c r="G10" s="337" t="s">
        <v>616</v>
      </c>
      <c r="H10" s="338" t="s">
        <v>465</v>
      </c>
      <c r="I10" s="263"/>
      <c r="J10" s="264"/>
      <c r="K10" s="277">
        <v>700</v>
      </c>
      <c r="L10" s="246"/>
      <c r="M10" s="265"/>
      <c r="N10" s="277">
        <f t="shared" ref="N10:N12" si="0">SUM(O10:P10)</f>
        <v>700</v>
      </c>
      <c r="O10" s="266"/>
      <c r="P10" s="277">
        <v>700</v>
      </c>
      <c r="Q10" s="262">
        <f t="shared" ref="Q10:Q11" si="1">K10-M10-N10</f>
        <v>0</v>
      </c>
    </row>
    <row r="11" spans="1:58" s="261" customFormat="1" ht="74.25" customHeight="1" x14ac:dyDescent="0.2">
      <c r="A11" s="269">
        <v>4</v>
      </c>
      <c r="B11" s="247" t="s">
        <v>117</v>
      </c>
      <c r="C11" s="905">
        <v>60001101021</v>
      </c>
      <c r="D11" s="247">
        <v>3122</v>
      </c>
      <c r="E11" s="247">
        <v>6121</v>
      </c>
      <c r="F11" s="247">
        <v>61</v>
      </c>
      <c r="G11" s="337" t="s">
        <v>466</v>
      </c>
      <c r="H11" s="338" t="s">
        <v>467</v>
      </c>
      <c r="I11" s="263"/>
      <c r="J11" s="264"/>
      <c r="K11" s="1061">
        <v>400</v>
      </c>
      <c r="L11" s="1060"/>
      <c r="M11" s="265"/>
      <c r="N11" s="277">
        <f t="shared" si="0"/>
        <v>400</v>
      </c>
      <c r="O11" s="266"/>
      <c r="P11" s="268">
        <v>400</v>
      </c>
      <c r="Q11" s="262">
        <f t="shared" si="1"/>
        <v>0</v>
      </c>
    </row>
    <row r="12" spans="1:58" s="261" customFormat="1" ht="45.75" customHeight="1" thickBot="1" x14ac:dyDescent="0.25">
      <c r="A12" s="269">
        <v>5</v>
      </c>
      <c r="B12" s="247" t="s">
        <v>119</v>
      </c>
      <c r="C12" s="905">
        <v>60001101022</v>
      </c>
      <c r="D12" s="247">
        <v>3122</v>
      </c>
      <c r="E12" s="247">
        <v>6121</v>
      </c>
      <c r="F12" s="247">
        <v>61</v>
      </c>
      <c r="G12" s="337" t="s">
        <v>617</v>
      </c>
      <c r="H12" s="338" t="s">
        <v>468</v>
      </c>
      <c r="I12" s="276"/>
      <c r="J12" s="264"/>
      <c r="K12" s="1062">
        <v>500</v>
      </c>
      <c r="L12" s="1060"/>
      <c r="M12" s="265"/>
      <c r="N12" s="277">
        <f t="shared" si="0"/>
        <v>500</v>
      </c>
      <c r="O12" s="266"/>
      <c r="P12" s="267">
        <v>500</v>
      </c>
      <c r="Q12" s="285">
        <v>0</v>
      </c>
    </row>
    <row r="13" spans="1:58" ht="36" customHeight="1" thickBot="1" x14ac:dyDescent="0.25">
      <c r="A13" s="1183" t="s">
        <v>74</v>
      </c>
      <c r="B13" s="1184"/>
      <c r="C13" s="1184"/>
      <c r="D13" s="1184"/>
      <c r="E13" s="1184"/>
      <c r="F13" s="1184"/>
      <c r="G13" s="1184"/>
      <c r="H13" s="1184"/>
      <c r="I13" s="21"/>
      <c r="J13" s="21"/>
      <c r="K13" s="22">
        <f>SUM(K8:K12)</f>
        <v>2800</v>
      </c>
      <c r="L13" s="22"/>
      <c r="M13" s="281">
        <f>SUM(M8:M12)</f>
        <v>0</v>
      </c>
      <c r="N13" s="213">
        <f>SUM(N8:N12)</f>
        <v>2800</v>
      </c>
      <c r="O13" s="222">
        <f>SUM(O8:O12)</f>
        <v>0</v>
      </c>
      <c r="P13" s="131">
        <f>SUM(P8:P12)</f>
        <v>2800</v>
      </c>
      <c r="Q13" s="222"/>
      <c r="R13" s="59"/>
      <c r="S13" s="59"/>
      <c r="T13" s="59"/>
      <c r="U13" s="59"/>
      <c r="V13" s="59"/>
      <c r="W13" s="59"/>
      <c r="X13" s="59"/>
      <c r="Y13" s="59"/>
      <c r="Z13" s="59"/>
      <c r="AA13" s="59"/>
      <c r="AB13" s="59"/>
      <c r="AC13" s="59"/>
      <c r="AD13" s="59"/>
      <c r="AE13" s="59"/>
      <c r="AF13" s="59"/>
    </row>
  </sheetData>
  <mergeCells count="17">
    <mergeCell ref="A13:H13"/>
    <mergeCell ref="J6:J7"/>
    <mergeCell ref="G6:G7"/>
    <mergeCell ref="I6:I7"/>
    <mergeCell ref="A6:A7"/>
    <mergeCell ref="B6:B7"/>
    <mergeCell ref="H6:H7"/>
    <mergeCell ref="C6:C7"/>
    <mergeCell ref="D6:D7"/>
    <mergeCell ref="E6:E7"/>
    <mergeCell ref="A5:Q5"/>
    <mergeCell ref="Q6:Q7"/>
    <mergeCell ref="M6:M7"/>
    <mergeCell ref="N6:P6"/>
    <mergeCell ref="K6:K7"/>
    <mergeCell ref="L6:L7"/>
    <mergeCell ref="F6:F7"/>
  </mergeCells>
  <phoneticPr fontId="3" type="noConversion"/>
  <pageMargins left="0.78740157480314965" right="0.78740157480314965" top="0.6692913385826772" bottom="0.86614173228346458" header="0.27559055118110237" footer="0.39370078740157483"/>
  <pageSetup paperSize="9" scale="47" firstPageNumber="119"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G74"/>
  <sheetViews>
    <sheetView tabSelected="1" view="pageBreakPreview" zoomScale="75" zoomScaleNormal="70" zoomScaleSheetLayoutView="75" workbookViewId="0">
      <selection activeCell="I34" sqref="I34"/>
    </sheetView>
  </sheetViews>
  <sheetFormatPr defaultColWidth="29.7109375" defaultRowHeight="12.75" outlineLevelCol="1" x14ac:dyDescent="0.2"/>
  <cols>
    <col min="1" max="1" width="5" style="10" customWidth="1"/>
    <col min="2" max="2" width="4.7109375" style="157" customWidth="1"/>
    <col min="3" max="3" width="18.140625" style="157" hidden="1" customWidth="1" outlineLevel="1"/>
    <col min="4" max="4" width="7" style="157" hidden="1" customWidth="1" outlineLevel="1"/>
    <col min="5" max="5" width="7.42578125" style="157" hidden="1" customWidth="1" outlineLevel="1"/>
    <col min="6" max="6" width="7.42578125" style="157" customWidth="1" collapsed="1"/>
    <col min="7" max="7" width="65.5703125" style="10" customWidth="1"/>
    <col min="8" max="8" width="56.5703125" style="10" customWidth="1"/>
    <col min="9" max="9" width="10.42578125" style="157" customWidth="1"/>
    <col min="10" max="10" width="13.7109375" style="157" customWidth="1"/>
    <col min="11" max="11" width="14.5703125" style="164" customWidth="1"/>
    <col min="12" max="12" width="10.5703125" style="251" customWidth="1"/>
    <col min="13" max="13" width="14.140625" style="164" customWidth="1"/>
    <col min="14" max="14" width="15.7109375" style="10" customWidth="1"/>
    <col min="15" max="15" width="13.28515625" style="10" customWidth="1"/>
    <col min="16" max="16" width="14" style="10" customWidth="1"/>
    <col min="17" max="17" width="13.140625" style="10" customWidth="1"/>
    <col min="18" max="31" width="29.7109375" style="10" customWidth="1"/>
    <col min="32" max="16384" width="29.7109375" style="10"/>
  </cols>
  <sheetData>
    <row r="1" spans="1:59" s="450" customFormat="1" ht="18" x14ac:dyDescent="0.25">
      <c r="A1" s="140" t="s">
        <v>434</v>
      </c>
      <c r="B1" s="155"/>
      <c r="C1" s="155"/>
      <c r="D1" s="155"/>
      <c r="E1" s="155"/>
      <c r="F1" s="155"/>
      <c r="G1" s="156"/>
      <c r="H1" s="140"/>
      <c r="I1" s="155"/>
      <c r="J1" s="155"/>
      <c r="K1" s="155"/>
      <c r="L1" s="155"/>
      <c r="M1" s="156"/>
      <c r="N1" s="155"/>
      <c r="O1" s="155"/>
      <c r="P1" s="155"/>
      <c r="Q1" s="155"/>
    </row>
    <row r="2" spans="1:59" s="450" customFormat="1" ht="15.75" x14ac:dyDescent="0.25">
      <c r="A2" s="143" t="s">
        <v>6</v>
      </c>
      <c r="B2" s="143"/>
      <c r="C2" s="143"/>
      <c r="D2" s="143"/>
      <c r="E2" s="143"/>
      <c r="F2" s="143" t="s">
        <v>7</v>
      </c>
      <c r="H2" s="153" t="s">
        <v>162</v>
      </c>
      <c r="I2" s="143"/>
      <c r="J2" s="143"/>
      <c r="K2" s="143"/>
      <c r="L2" s="143"/>
      <c r="M2" s="143"/>
      <c r="N2" s="153"/>
      <c r="O2" s="143"/>
      <c r="P2" s="143"/>
      <c r="Q2" s="143"/>
    </row>
    <row r="3" spans="1:59" s="450" customFormat="1" ht="10.5" customHeight="1" x14ac:dyDescent="0.2">
      <c r="A3" s="143"/>
      <c r="B3" s="143"/>
      <c r="C3" s="143"/>
      <c r="D3" s="143"/>
      <c r="E3" s="143"/>
      <c r="F3" s="143" t="s">
        <v>9</v>
      </c>
      <c r="H3" s="143"/>
      <c r="I3" s="143"/>
      <c r="J3" s="143"/>
      <c r="K3" s="143"/>
      <c r="L3" s="143"/>
      <c r="M3" s="143"/>
      <c r="N3" s="143"/>
      <c r="O3" s="143"/>
      <c r="P3" s="143"/>
      <c r="Q3" s="143"/>
    </row>
    <row r="4" spans="1:59" s="143" customFormat="1" ht="15" thickBot="1" x14ac:dyDescent="0.25">
      <c r="G4" s="142"/>
      <c r="I4" s="151"/>
      <c r="M4" s="160"/>
      <c r="P4" s="161"/>
      <c r="Q4" s="1100" t="s">
        <v>10</v>
      </c>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row>
    <row r="5" spans="1:59" s="11" customFormat="1" ht="28.5" customHeight="1" thickBot="1" x14ac:dyDescent="0.25">
      <c r="A5" s="1172" t="s">
        <v>124</v>
      </c>
      <c r="B5" s="1173"/>
      <c r="C5" s="1173"/>
      <c r="D5" s="1173"/>
      <c r="E5" s="1173"/>
      <c r="F5" s="1173"/>
      <c r="G5" s="1173"/>
      <c r="H5" s="1173"/>
      <c r="I5" s="1173"/>
      <c r="J5" s="1173"/>
      <c r="K5" s="1173"/>
      <c r="L5" s="1173"/>
      <c r="M5" s="1173"/>
      <c r="N5" s="1173"/>
      <c r="O5" s="1173"/>
      <c r="P5" s="1173"/>
      <c r="Q5" s="1174"/>
    </row>
    <row r="6" spans="1:59" ht="43.5" customHeight="1" thickBot="1" x14ac:dyDescent="0.25">
      <c r="A6" s="1211" t="s">
        <v>22</v>
      </c>
      <c r="B6" s="1213" t="s">
        <v>12</v>
      </c>
      <c r="C6" s="1215" t="s">
        <v>4</v>
      </c>
      <c r="D6" s="1215" t="s">
        <v>3</v>
      </c>
      <c r="E6" s="1215" t="s">
        <v>5</v>
      </c>
      <c r="F6" s="1181" t="s">
        <v>663</v>
      </c>
      <c r="G6" s="1217" t="s">
        <v>13</v>
      </c>
      <c r="H6" s="1219" t="s">
        <v>65</v>
      </c>
      <c r="I6" s="1221" t="s">
        <v>15</v>
      </c>
      <c r="J6" s="1223" t="s">
        <v>16</v>
      </c>
      <c r="K6" s="1225" t="s">
        <v>17</v>
      </c>
      <c r="L6" s="1227" t="s">
        <v>18</v>
      </c>
      <c r="M6" s="1229" t="s">
        <v>181</v>
      </c>
      <c r="N6" s="1230" t="s">
        <v>182</v>
      </c>
      <c r="O6" s="1231"/>
      <c r="P6" s="1232"/>
      <c r="Q6" s="1175" t="s">
        <v>264</v>
      </c>
      <c r="R6" s="195"/>
      <c r="S6" s="195"/>
      <c r="T6" s="195"/>
      <c r="U6" s="195"/>
      <c r="V6" s="195"/>
      <c r="W6" s="195"/>
      <c r="X6" s="195"/>
      <c r="Y6" s="195"/>
      <c r="Z6" s="195"/>
      <c r="AA6" s="195"/>
      <c r="AB6" s="195"/>
      <c r="AC6" s="195"/>
      <c r="AD6" s="195"/>
      <c r="AE6" s="195"/>
      <c r="AF6" s="195"/>
      <c r="AG6" s="195"/>
    </row>
    <row r="7" spans="1:59" ht="58.5" customHeight="1" thickBot="1" x14ac:dyDescent="0.25">
      <c r="A7" s="1212"/>
      <c r="B7" s="1214"/>
      <c r="C7" s="1216"/>
      <c r="D7" s="1216"/>
      <c r="E7" s="1216"/>
      <c r="F7" s="1182"/>
      <c r="G7" s="1218"/>
      <c r="H7" s="1220"/>
      <c r="I7" s="1222"/>
      <c r="J7" s="1224"/>
      <c r="K7" s="1226"/>
      <c r="L7" s="1228"/>
      <c r="M7" s="1228"/>
      <c r="N7" s="329" t="s">
        <v>19</v>
      </c>
      <c r="O7" s="298" t="s">
        <v>1</v>
      </c>
      <c r="P7" s="119" t="s">
        <v>2</v>
      </c>
      <c r="Q7" s="1176"/>
    </row>
    <row r="8" spans="1:59" ht="33" hidden="1" customHeight="1" thickBot="1" x14ac:dyDescent="0.25">
      <c r="A8" s="1172" t="s">
        <v>75</v>
      </c>
      <c r="B8" s="1173"/>
      <c r="C8" s="1173"/>
      <c r="D8" s="1173"/>
      <c r="E8" s="1173"/>
      <c r="F8" s="1173"/>
      <c r="G8" s="1173"/>
      <c r="H8" s="1173"/>
      <c r="I8" s="1173"/>
      <c r="J8" s="1173"/>
      <c r="K8" s="1173"/>
      <c r="L8" s="1173"/>
      <c r="M8" s="1173"/>
      <c r="N8" s="1173"/>
      <c r="O8" s="1173"/>
      <c r="P8" s="1173"/>
      <c r="Q8" s="1206"/>
    </row>
    <row r="9" spans="1:59" ht="51.75" hidden="1" customHeight="1" thickBot="1" x14ac:dyDescent="0.3">
      <c r="A9" s="214">
        <v>1</v>
      </c>
      <c r="B9" s="215"/>
      <c r="C9" s="215"/>
      <c r="D9" s="215"/>
      <c r="E9" s="215"/>
      <c r="F9" s="1087"/>
      <c r="G9" s="286"/>
      <c r="H9" s="216"/>
      <c r="I9" s="217"/>
      <c r="J9" s="218"/>
      <c r="K9" s="219"/>
      <c r="L9" s="220"/>
      <c r="M9" s="223"/>
      <c r="N9" s="129">
        <f>O9+P9</f>
        <v>0</v>
      </c>
      <c r="O9" s="221"/>
      <c r="P9" s="131"/>
      <c r="Q9" s="222">
        <f>K9-M9-N9</f>
        <v>0</v>
      </c>
    </row>
    <row r="10" spans="1:59" ht="36.75" hidden="1" customHeight="1" thickBot="1" x14ac:dyDescent="0.25">
      <c r="A10" s="1200" t="s">
        <v>76</v>
      </c>
      <c r="B10" s="1201"/>
      <c r="C10" s="1201"/>
      <c r="D10" s="1201"/>
      <c r="E10" s="1201"/>
      <c r="F10" s="1201"/>
      <c r="G10" s="1201"/>
      <c r="H10" s="1201"/>
      <c r="I10" s="197"/>
      <c r="J10" s="61"/>
      <c r="K10" s="62"/>
      <c r="L10" s="62"/>
      <c r="M10" s="203">
        <f>SUM(M9)</f>
        <v>0</v>
      </c>
      <c r="N10" s="198">
        <f>SUM(N9)</f>
        <v>0</v>
      </c>
      <c r="O10" s="198">
        <f>SUM(O9)</f>
        <v>0</v>
      </c>
      <c r="P10" s="198">
        <f>SUM(P9)</f>
        <v>0</v>
      </c>
      <c r="Q10" s="198">
        <f>SUM(Q9)</f>
        <v>0</v>
      </c>
    </row>
    <row r="11" spans="1:59" s="4" customFormat="1" ht="37.5" hidden="1" customHeight="1" thickBot="1" x14ac:dyDescent="0.25">
      <c r="A11" s="1202" t="s">
        <v>86</v>
      </c>
      <c r="B11" s="1203"/>
      <c r="C11" s="1203"/>
      <c r="D11" s="1203"/>
      <c r="E11" s="1203"/>
      <c r="F11" s="1203"/>
      <c r="G11" s="1203"/>
      <c r="H11" s="1203"/>
      <c r="I11" s="1203"/>
      <c r="J11" s="1203"/>
      <c r="K11" s="1203"/>
      <c r="L11" s="1203"/>
      <c r="M11" s="1203"/>
      <c r="N11" s="1204"/>
      <c r="O11" s="1204"/>
      <c r="P11" s="1204"/>
      <c r="Q11" s="1205"/>
    </row>
    <row r="12" spans="1:59" s="4" customFormat="1" ht="37.5" customHeight="1" thickBot="1" x14ac:dyDescent="0.25">
      <c r="A12" s="1207" t="s">
        <v>162</v>
      </c>
      <c r="B12" s="1208"/>
      <c r="C12" s="1208"/>
      <c r="D12" s="1208"/>
      <c r="E12" s="1208"/>
      <c r="F12" s="1208"/>
      <c r="G12" s="1208"/>
      <c r="H12" s="1208"/>
      <c r="I12" s="1208"/>
      <c r="J12" s="1208"/>
      <c r="K12" s="1208"/>
      <c r="L12" s="1208"/>
      <c r="M12" s="1208"/>
      <c r="N12" s="1195"/>
      <c r="O12" s="1195"/>
      <c r="P12" s="1195"/>
      <c r="Q12" s="1209"/>
    </row>
    <row r="13" spans="1:59" ht="25.5" x14ac:dyDescent="0.2">
      <c r="A13" s="57">
        <v>1</v>
      </c>
      <c r="B13" s="456" t="s">
        <v>117</v>
      </c>
      <c r="C13" s="58">
        <v>60001101023</v>
      </c>
      <c r="D13" s="58">
        <v>3122</v>
      </c>
      <c r="E13" s="456" t="s">
        <v>702</v>
      </c>
      <c r="F13" s="456" t="s">
        <v>669</v>
      </c>
      <c r="G13" s="495" t="s">
        <v>624</v>
      </c>
      <c r="H13" s="497" t="s">
        <v>478</v>
      </c>
      <c r="I13" s="603"/>
      <c r="J13" s="603"/>
      <c r="K13" s="806">
        <v>2550</v>
      </c>
      <c r="L13" s="807"/>
      <c r="M13" s="808"/>
      <c r="N13" s="804">
        <f t="shared" ref="N13:N45" si="0">SUM(O13:P13)</f>
        <v>2550</v>
      </c>
      <c r="O13" s="784">
        <v>0</v>
      </c>
      <c r="P13" s="785">
        <v>2550</v>
      </c>
      <c r="Q13" s="786">
        <f>K13-M13-N13</f>
        <v>0</v>
      </c>
    </row>
    <row r="14" spans="1:59" ht="76.5" x14ac:dyDescent="0.2">
      <c r="A14" s="5">
        <v>2</v>
      </c>
      <c r="B14" s="250" t="s">
        <v>120</v>
      </c>
      <c r="C14" s="905">
        <v>60001101024</v>
      </c>
      <c r="D14" s="905">
        <v>3122</v>
      </c>
      <c r="E14" s="250" t="s">
        <v>703</v>
      </c>
      <c r="F14" s="250" t="s">
        <v>670</v>
      </c>
      <c r="G14" s="488" t="s">
        <v>625</v>
      </c>
      <c r="H14" s="489" t="s">
        <v>479</v>
      </c>
      <c r="I14" s="442"/>
      <c r="J14" s="558"/>
      <c r="K14" s="559">
        <v>1800</v>
      </c>
      <c r="L14" s="568"/>
      <c r="M14" s="809"/>
      <c r="N14" s="805">
        <f t="shared" si="0"/>
        <v>1800</v>
      </c>
      <c r="O14" s="610">
        <v>0</v>
      </c>
      <c r="P14" s="588">
        <v>1800</v>
      </c>
      <c r="Q14" s="560">
        <f t="shared" ref="Q14:Q56" si="1">K14-M14-N14</f>
        <v>0</v>
      </c>
    </row>
    <row r="15" spans="1:59" ht="76.5" x14ac:dyDescent="0.2">
      <c r="A15" s="5">
        <v>3</v>
      </c>
      <c r="B15" s="441" t="s">
        <v>121</v>
      </c>
      <c r="C15" s="905">
        <v>60001101025</v>
      </c>
      <c r="D15" s="905">
        <v>3147</v>
      </c>
      <c r="E15" s="250" t="s">
        <v>703</v>
      </c>
      <c r="F15" s="250" t="s">
        <v>670</v>
      </c>
      <c r="G15" s="488" t="s">
        <v>626</v>
      </c>
      <c r="H15" s="489" t="s">
        <v>480</v>
      </c>
      <c r="I15" s="442"/>
      <c r="J15" s="442"/>
      <c r="K15" s="559">
        <v>5760</v>
      </c>
      <c r="L15" s="557"/>
      <c r="M15" s="588"/>
      <c r="N15" s="805">
        <f>SUM(O15:P15)</f>
        <v>5760</v>
      </c>
      <c r="O15" s="610">
        <v>0</v>
      </c>
      <c r="P15" s="588">
        <v>5760</v>
      </c>
      <c r="Q15" s="560">
        <f>K15-M15-N15</f>
        <v>0</v>
      </c>
    </row>
    <row r="16" spans="1:59" ht="38.25" x14ac:dyDescent="0.2">
      <c r="A16" s="5">
        <v>4</v>
      </c>
      <c r="B16" s="441" t="s">
        <v>121</v>
      </c>
      <c r="C16" s="905">
        <v>60001101026</v>
      </c>
      <c r="D16" s="905">
        <v>3122</v>
      </c>
      <c r="E16" s="250" t="s">
        <v>702</v>
      </c>
      <c r="F16" s="250" t="s">
        <v>669</v>
      </c>
      <c r="G16" s="488" t="s">
        <v>627</v>
      </c>
      <c r="H16" s="489" t="s">
        <v>481</v>
      </c>
      <c r="I16" s="442"/>
      <c r="J16" s="442"/>
      <c r="K16" s="559">
        <v>945</v>
      </c>
      <c r="L16" s="557"/>
      <c r="M16" s="588"/>
      <c r="N16" s="805">
        <f t="shared" ref="N16:N22" si="2">SUM(O16:P16)</f>
        <v>945</v>
      </c>
      <c r="O16" s="610">
        <v>0</v>
      </c>
      <c r="P16" s="588">
        <v>945</v>
      </c>
      <c r="Q16" s="560">
        <f t="shared" ref="Q16:Q22" si="3">K16-M16-N16</f>
        <v>0</v>
      </c>
    </row>
    <row r="17" spans="1:17" ht="25.5" customHeight="1" x14ac:dyDescent="0.2">
      <c r="A17" s="5">
        <v>5</v>
      </c>
      <c r="B17" s="441" t="s">
        <v>119</v>
      </c>
      <c r="C17" s="905">
        <v>60001101027</v>
      </c>
      <c r="D17" s="905">
        <v>3121</v>
      </c>
      <c r="E17" s="250" t="s">
        <v>702</v>
      </c>
      <c r="F17" s="250" t="s">
        <v>669</v>
      </c>
      <c r="G17" s="488" t="s">
        <v>628</v>
      </c>
      <c r="H17" s="489" t="s">
        <v>482</v>
      </c>
      <c r="I17" s="442"/>
      <c r="J17" s="442"/>
      <c r="K17" s="559">
        <v>600</v>
      </c>
      <c r="L17" s="557"/>
      <c r="M17" s="588"/>
      <c r="N17" s="805">
        <f t="shared" si="2"/>
        <v>600</v>
      </c>
      <c r="O17" s="610">
        <v>0</v>
      </c>
      <c r="P17" s="588">
        <v>600</v>
      </c>
      <c r="Q17" s="560">
        <f t="shared" si="3"/>
        <v>0</v>
      </c>
    </row>
    <row r="18" spans="1:17" ht="38.25" x14ac:dyDescent="0.2">
      <c r="A18" s="5">
        <v>6</v>
      </c>
      <c r="B18" s="441" t="s">
        <v>119</v>
      </c>
      <c r="C18" s="905">
        <v>60001101028</v>
      </c>
      <c r="D18" s="905">
        <v>3121</v>
      </c>
      <c r="E18" s="250" t="s">
        <v>703</v>
      </c>
      <c r="F18" s="250" t="s">
        <v>670</v>
      </c>
      <c r="G18" s="488" t="s">
        <v>629</v>
      </c>
      <c r="H18" s="489" t="s">
        <v>483</v>
      </c>
      <c r="I18" s="442"/>
      <c r="J18" s="442"/>
      <c r="K18" s="559">
        <v>675</v>
      </c>
      <c r="L18" s="557"/>
      <c r="M18" s="588"/>
      <c r="N18" s="805">
        <f t="shared" si="2"/>
        <v>675</v>
      </c>
      <c r="O18" s="610">
        <v>75</v>
      </c>
      <c r="P18" s="588">
        <v>600</v>
      </c>
      <c r="Q18" s="560">
        <f t="shared" si="3"/>
        <v>0</v>
      </c>
    </row>
    <row r="19" spans="1:17" ht="63.75" x14ac:dyDescent="0.2">
      <c r="A19" s="5">
        <v>7</v>
      </c>
      <c r="B19" s="441" t="s">
        <v>117</v>
      </c>
      <c r="C19" s="905">
        <v>60001101029</v>
      </c>
      <c r="D19" s="905">
        <v>3122</v>
      </c>
      <c r="E19" s="250" t="s">
        <v>702</v>
      </c>
      <c r="F19" s="250" t="s">
        <v>669</v>
      </c>
      <c r="G19" s="488" t="s">
        <v>630</v>
      </c>
      <c r="H19" s="489" t="s">
        <v>484</v>
      </c>
      <c r="I19" s="442"/>
      <c r="J19" s="442"/>
      <c r="K19" s="559">
        <v>710</v>
      </c>
      <c r="L19" s="557"/>
      <c r="M19" s="588"/>
      <c r="N19" s="805">
        <f t="shared" si="2"/>
        <v>710</v>
      </c>
      <c r="O19" s="610">
        <v>20</v>
      </c>
      <c r="P19" s="588">
        <v>690</v>
      </c>
      <c r="Q19" s="560">
        <f t="shared" si="3"/>
        <v>0</v>
      </c>
    </row>
    <row r="20" spans="1:17" ht="35.25" customHeight="1" x14ac:dyDescent="0.2">
      <c r="A20" s="5">
        <v>8</v>
      </c>
      <c r="B20" s="441" t="s">
        <v>120</v>
      </c>
      <c r="C20" s="905">
        <v>60001101030</v>
      </c>
      <c r="D20" s="905">
        <v>3122</v>
      </c>
      <c r="E20" s="250" t="s">
        <v>704</v>
      </c>
      <c r="F20" s="250" t="s">
        <v>669</v>
      </c>
      <c r="G20" s="488" t="s">
        <v>631</v>
      </c>
      <c r="H20" s="489" t="s">
        <v>485</v>
      </c>
      <c r="I20" s="442"/>
      <c r="J20" s="442"/>
      <c r="K20" s="559">
        <v>2500</v>
      </c>
      <c r="L20" s="557"/>
      <c r="M20" s="588"/>
      <c r="N20" s="805">
        <f t="shared" si="2"/>
        <v>2500</v>
      </c>
      <c r="O20" s="610">
        <v>0</v>
      </c>
      <c r="P20" s="588">
        <v>2500</v>
      </c>
      <c r="Q20" s="560">
        <f t="shared" si="3"/>
        <v>0</v>
      </c>
    </row>
    <row r="21" spans="1:17" ht="46.5" customHeight="1" x14ac:dyDescent="0.2">
      <c r="A21" s="5">
        <v>9</v>
      </c>
      <c r="B21" s="441" t="s">
        <v>120</v>
      </c>
      <c r="C21" s="905">
        <v>60001101031</v>
      </c>
      <c r="D21" s="905">
        <v>3147</v>
      </c>
      <c r="E21" s="250" t="s">
        <v>703</v>
      </c>
      <c r="F21" s="250" t="s">
        <v>670</v>
      </c>
      <c r="G21" s="488" t="s">
        <v>632</v>
      </c>
      <c r="H21" s="489" t="s">
        <v>486</v>
      </c>
      <c r="I21" s="442"/>
      <c r="J21" s="442"/>
      <c r="K21" s="559">
        <v>750</v>
      </c>
      <c r="L21" s="557"/>
      <c r="M21" s="588"/>
      <c r="N21" s="805">
        <f t="shared" si="2"/>
        <v>750</v>
      </c>
      <c r="O21" s="610">
        <v>0</v>
      </c>
      <c r="P21" s="588">
        <v>750</v>
      </c>
      <c r="Q21" s="560">
        <f t="shared" si="3"/>
        <v>0</v>
      </c>
    </row>
    <row r="22" spans="1:17" ht="63.75" x14ac:dyDescent="0.2">
      <c r="A22" s="5">
        <v>10</v>
      </c>
      <c r="B22" s="441" t="s">
        <v>121</v>
      </c>
      <c r="C22" s="905">
        <v>60001101032</v>
      </c>
      <c r="D22" s="905">
        <v>3121</v>
      </c>
      <c r="E22" s="250" t="s">
        <v>703</v>
      </c>
      <c r="F22" s="250" t="s">
        <v>670</v>
      </c>
      <c r="G22" s="488" t="s">
        <v>487</v>
      </c>
      <c r="H22" s="489" t="s">
        <v>488</v>
      </c>
      <c r="I22" s="442"/>
      <c r="J22" s="442"/>
      <c r="K22" s="559">
        <v>3500</v>
      </c>
      <c r="L22" s="557"/>
      <c r="M22" s="588"/>
      <c r="N22" s="805">
        <f t="shared" si="2"/>
        <v>3500</v>
      </c>
      <c r="O22" s="610">
        <v>0</v>
      </c>
      <c r="P22" s="588">
        <v>3500</v>
      </c>
      <c r="Q22" s="560">
        <f t="shared" si="3"/>
        <v>0</v>
      </c>
    </row>
    <row r="23" spans="1:17" ht="63.75" x14ac:dyDescent="0.2">
      <c r="A23" s="5">
        <v>11</v>
      </c>
      <c r="B23" s="555" t="s">
        <v>119</v>
      </c>
      <c r="C23" s="905">
        <v>60001101033</v>
      </c>
      <c r="D23" s="905">
        <v>3121</v>
      </c>
      <c r="E23" s="250" t="s">
        <v>702</v>
      </c>
      <c r="F23" s="250" t="s">
        <v>669</v>
      </c>
      <c r="G23" s="488" t="s">
        <v>633</v>
      </c>
      <c r="H23" s="489" t="s">
        <v>489</v>
      </c>
      <c r="I23" s="558"/>
      <c r="J23" s="558"/>
      <c r="K23" s="556">
        <v>3500</v>
      </c>
      <c r="L23" s="557"/>
      <c r="M23" s="810"/>
      <c r="N23" s="805">
        <f t="shared" si="0"/>
        <v>3500</v>
      </c>
      <c r="O23" s="611">
        <v>0</v>
      </c>
      <c r="P23" s="607">
        <v>3500</v>
      </c>
      <c r="Q23" s="560">
        <f t="shared" si="1"/>
        <v>0</v>
      </c>
    </row>
    <row r="24" spans="1:17" ht="30.75" customHeight="1" x14ac:dyDescent="0.2">
      <c r="A24" s="5">
        <v>12</v>
      </c>
      <c r="B24" s="555" t="s">
        <v>119</v>
      </c>
      <c r="C24" s="905">
        <v>60001101034</v>
      </c>
      <c r="D24" s="905">
        <v>3122</v>
      </c>
      <c r="E24" s="250" t="s">
        <v>702</v>
      </c>
      <c r="F24" s="250" t="s">
        <v>669</v>
      </c>
      <c r="G24" s="488" t="s">
        <v>634</v>
      </c>
      <c r="H24" s="489" t="s">
        <v>490</v>
      </c>
      <c r="I24" s="558"/>
      <c r="J24" s="558"/>
      <c r="K24" s="556">
        <v>1500</v>
      </c>
      <c r="L24" s="557"/>
      <c r="M24" s="810"/>
      <c r="N24" s="805">
        <f t="shared" si="0"/>
        <v>1500</v>
      </c>
      <c r="O24" s="611">
        <v>0</v>
      </c>
      <c r="P24" s="607">
        <v>1500</v>
      </c>
      <c r="Q24" s="560">
        <f t="shared" si="1"/>
        <v>0</v>
      </c>
    </row>
    <row r="25" spans="1:17" ht="46.5" customHeight="1" x14ac:dyDescent="0.2">
      <c r="A25" s="5">
        <v>13</v>
      </c>
      <c r="B25" s="555" t="s">
        <v>119</v>
      </c>
      <c r="C25" s="905">
        <v>60001101035</v>
      </c>
      <c r="D25" s="905">
        <v>3146</v>
      </c>
      <c r="E25" s="250" t="s">
        <v>703</v>
      </c>
      <c r="F25" s="250" t="s">
        <v>670</v>
      </c>
      <c r="G25" s="488" t="s">
        <v>491</v>
      </c>
      <c r="H25" s="489" t="s">
        <v>492</v>
      </c>
      <c r="I25" s="558"/>
      <c r="J25" s="558"/>
      <c r="K25" s="556">
        <v>2200</v>
      </c>
      <c r="L25" s="557"/>
      <c r="M25" s="810"/>
      <c r="N25" s="805">
        <f t="shared" si="0"/>
        <v>2200</v>
      </c>
      <c r="O25" s="611">
        <v>200</v>
      </c>
      <c r="P25" s="607">
        <v>2000</v>
      </c>
      <c r="Q25" s="560">
        <f t="shared" si="1"/>
        <v>0</v>
      </c>
    </row>
    <row r="26" spans="1:17" ht="38.25" x14ac:dyDescent="0.2">
      <c r="A26" s="5">
        <v>14</v>
      </c>
      <c r="B26" s="555" t="s">
        <v>117</v>
      </c>
      <c r="C26" s="905">
        <v>60001101036</v>
      </c>
      <c r="D26" s="905">
        <v>3122</v>
      </c>
      <c r="E26" s="250" t="s">
        <v>703</v>
      </c>
      <c r="F26" s="250" t="s">
        <v>670</v>
      </c>
      <c r="G26" s="488" t="s">
        <v>635</v>
      </c>
      <c r="H26" s="489" t="s">
        <v>493</v>
      </c>
      <c r="I26" s="558"/>
      <c r="J26" s="558"/>
      <c r="K26" s="556">
        <v>1850</v>
      </c>
      <c r="L26" s="557"/>
      <c r="M26" s="810"/>
      <c r="N26" s="805">
        <f t="shared" si="0"/>
        <v>1850</v>
      </c>
      <c r="O26" s="611">
        <v>200</v>
      </c>
      <c r="P26" s="607">
        <v>1650</v>
      </c>
      <c r="Q26" s="560">
        <f t="shared" si="1"/>
        <v>0</v>
      </c>
    </row>
    <row r="27" spans="1:17" ht="25.5" x14ac:dyDescent="0.2">
      <c r="A27" s="5">
        <v>15</v>
      </c>
      <c r="B27" s="555" t="s">
        <v>117</v>
      </c>
      <c r="C27" s="905">
        <v>60001101037</v>
      </c>
      <c r="D27" s="905">
        <v>3122</v>
      </c>
      <c r="E27" s="250" t="s">
        <v>703</v>
      </c>
      <c r="F27" s="250" t="s">
        <v>670</v>
      </c>
      <c r="G27" s="488" t="s">
        <v>640</v>
      </c>
      <c r="H27" s="489" t="s">
        <v>494</v>
      </c>
      <c r="I27" s="558"/>
      <c r="J27" s="558"/>
      <c r="K27" s="556">
        <v>23000</v>
      </c>
      <c r="L27" s="557"/>
      <c r="M27" s="810"/>
      <c r="N27" s="805">
        <f t="shared" si="0"/>
        <v>6000</v>
      </c>
      <c r="O27" s="611">
        <v>0</v>
      </c>
      <c r="P27" s="607">
        <v>6000</v>
      </c>
      <c r="Q27" s="560">
        <f t="shared" si="1"/>
        <v>17000</v>
      </c>
    </row>
    <row r="28" spans="1:17" ht="38.25" x14ac:dyDescent="0.2">
      <c r="A28" s="5">
        <v>16</v>
      </c>
      <c r="B28" s="555" t="s">
        <v>118</v>
      </c>
      <c r="C28" s="905">
        <v>60001101038</v>
      </c>
      <c r="D28" s="905">
        <v>3122</v>
      </c>
      <c r="E28" s="250" t="s">
        <v>702</v>
      </c>
      <c r="F28" s="250" t="s">
        <v>669</v>
      </c>
      <c r="G28" s="488" t="s">
        <v>495</v>
      </c>
      <c r="H28" s="489" t="s">
        <v>496</v>
      </c>
      <c r="I28" s="558"/>
      <c r="J28" s="558"/>
      <c r="K28" s="556">
        <v>850</v>
      </c>
      <c r="L28" s="557"/>
      <c r="M28" s="810"/>
      <c r="N28" s="805">
        <f t="shared" si="0"/>
        <v>850</v>
      </c>
      <c r="O28" s="611">
        <v>0</v>
      </c>
      <c r="P28" s="607">
        <v>850</v>
      </c>
      <c r="Q28" s="560">
        <f t="shared" si="1"/>
        <v>0</v>
      </c>
    </row>
    <row r="29" spans="1:17" ht="38.25" x14ac:dyDescent="0.2">
      <c r="A29" s="5">
        <v>17</v>
      </c>
      <c r="B29" s="555" t="s">
        <v>118</v>
      </c>
      <c r="C29" s="905">
        <v>60001101039</v>
      </c>
      <c r="D29" s="905">
        <v>3147</v>
      </c>
      <c r="E29" s="250" t="s">
        <v>702</v>
      </c>
      <c r="F29" s="250" t="s">
        <v>669</v>
      </c>
      <c r="G29" s="488" t="s">
        <v>636</v>
      </c>
      <c r="H29" s="489" t="s">
        <v>497</v>
      </c>
      <c r="I29" s="558"/>
      <c r="J29" s="558"/>
      <c r="K29" s="556">
        <v>600</v>
      </c>
      <c r="L29" s="557"/>
      <c r="M29" s="810"/>
      <c r="N29" s="805">
        <f t="shared" si="0"/>
        <v>600</v>
      </c>
      <c r="O29" s="611">
        <v>0</v>
      </c>
      <c r="P29" s="607">
        <v>600</v>
      </c>
      <c r="Q29" s="560">
        <f t="shared" si="1"/>
        <v>0</v>
      </c>
    </row>
    <row r="30" spans="1:17" ht="63.75" x14ac:dyDescent="0.2">
      <c r="A30" s="5">
        <v>18</v>
      </c>
      <c r="B30" s="555" t="s">
        <v>120</v>
      </c>
      <c r="C30" s="905">
        <v>60001100707</v>
      </c>
      <c r="D30" s="905">
        <v>3131</v>
      </c>
      <c r="E30" s="250" t="s">
        <v>703</v>
      </c>
      <c r="F30" s="250" t="s">
        <v>670</v>
      </c>
      <c r="G30" s="488" t="s">
        <v>637</v>
      </c>
      <c r="H30" s="489" t="s">
        <v>498</v>
      </c>
      <c r="I30" s="558"/>
      <c r="J30" s="558"/>
      <c r="K30" s="556">
        <v>3000</v>
      </c>
      <c r="L30" s="557"/>
      <c r="M30" s="810"/>
      <c r="N30" s="805">
        <f t="shared" si="0"/>
        <v>1500</v>
      </c>
      <c r="O30" s="611">
        <v>0</v>
      </c>
      <c r="P30" s="607">
        <v>1500</v>
      </c>
      <c r="Q30" s="560">
        <f t="shared" si="1"/>
        <v>1500</v>
      </c>
    </row>
    <row r="31" spans="1:17" ht="63.75" x14ac:dyDescent="0.2">
      <c r="A31" s="5">
        <v>19</v>
      </c>
      <c r="B31" s="555" t="s">
        <v>120</v>
      </c>
      <c r="C31" s="905">
        <v>60001101040</v>
      </c>
      <c r="D31" s="905">
        <v>3147</v>
      </c>
      <c r="E31" s="250" t="s">
        <v>703</v>
      </c>
      <c r="F31" s="250" t="s">
        <v>670</v>
      </c>
      <c r="G31" s="488" t="s">
        <v>499</v>
      </c>
      <c r="H31" s="489" t="s">
        <v>500</v>
      </c>
      <c r="I31" s="558"/>
      <c r="J31" s="558"/>
      <c r="K31" s="556">
        <v>2950</v>
      </c>
      <c r="L31" s="557"/>
      <c r="M31" s="810"/>
      <c r="N31" s="805">
        <f t="shared" si="0"/>
        <v>2950</v>
      </c>
      <c r="O31" s="611">
        <v>0</v>
      </c>
      <c r="P31" s="607">
        <v>2950</v>
      </c>
      <c r="Q31" s="560">
        <f t="shared" si="1"/>
        <v>0</v>
      </c>
    </row>
    <row r="32" spans="1:17" ht="36" customHeight="1" x14ac:dyDescent="0.2">
      <c r="A32" s="5">
        <v>20</v>
      </c>
      <c r="B32" s="555" t="s">
        <v>121</v>
      </c>
      <c r="C32" s="905">
        <v>60001101041</v>
      </c>
      <c r="D32" s="905">
        <v>3122</v>
      </c>
      <c r="E32" s="250" t="s">
        <v>702</v>
      </c>
      <c r="F32" s="250" t="s">
        <v>669</v>
      </c>
      <c r="G32" s="488" t="s">
        <v>501</v>
      </c>
      <c r="H32" s="489" t="s">
        <v>502</v>
      </c>
      <c r="I32" s="558"/>
      <c r="J32" s="558"/>
      <c r="K32" s="556">
        <v>1600</v>
      </c>
      <c r="L32" s="557"/>
      <c r="M32" s="810"/>
      <c r="N32" s="805">
        <f>SUM(O32:P32)</f>
        <v>1600</v>
      </c>
      <c r="O32" s="611">
        <v>0</v>
      </c>
      <c r="P32" s="607">
        <v>1600</v>
      </c>
      <c r="Q32" s="560">
        <f>K32-M32-N32</f>
        <v>0</v>
      </c>
    </row>
    <row r="33" spans="1:31" ht="25.5" customHeight="1" x14ac:dyDescent="0.2">
      <c r="A33" s="5">
        <v>21</v>
      </c>
      <c r="B33" s="555" t="s">
        <v>121</v>
      </c>
      <c r="C33" s="905">
        <v>60001101042</v>
      </c>
      <c r="D33" s="905">
        <v>3114</v>
      </c>
      <c r="E33" s="250" t="s">
        <v>703</v>
      </c>
      <c r="F33" s="250" t="s">
        <v>670</v>
      </c>
      <c r="G33" s="506" t="s">
        <v>503</v>
      </c>
      <c r="H33" s="489" t="s">
        <v>504</v>
      </c>
      <c r="I33" s="558"/>
      <c r="J33" s="558"/>
      <c r="K33" s="556">
        <v>850</v>
      </c>
      <c r="L33" s="557"/>
      <c r="M33" s="606"/>
      <c r="N33" s="805">
        <f>SUM(O33:P33)</f>
        <v>850</v>
      </c>
      <c r="O33" s="612">
        <v>0</v>
      </c>
      <c r="P33" s="609">
        <v>850</v>
      </c>
      <c r="Q33" s="560">
        <f>K33-M33-N33</f>
        <v>0</v>
      </c>
    </row>
    <row r="34" spans="1:31" ht="51" x14ac:dyDescent="0.2">
      <c r="A34" s="5">
        <v>22</v>
      </c>
      <c r="B34" s="555" t="s">
        <v>119</v>
      </c>
      <c r="C34" s="905">
        <v>60001101043</v>
      </c>
      <c r="D34" s="905">
        <v>3119</v>
      </c>
      <c r="E34" s="250" t="s">
        <v>703</v>
      </c>
      <c r="F34" s="250" t="s">
        <v>670</v>
      </c>
      <c r="G34" s="727" t="s">
        <v>638</v>
      </c>
      <c r="H34" s="489" t="s">
        <v>505</v>
      </c>
      <c r="I34" s="558"/>
      <c r="J34" s="558"/>
      <c r="K34" s="556">
        <v>1200</v>
      </c>
      <c r="L34" s="557"/>
      <c r="M34" s="606"/>
      <c r="N34" s="805">
        <f t="shared" si="0"/>
        <v>1200</v>
      </c>
      <c r="O34" s="612">
        <v>200</v>
      </c>
      <c r="P34" s="609">
        <v>1000</v>
      </c>
      <c r="Q34" s="560">
        <f t="shared" si="1"/>
        <v>0</v>
      </c>
    </row>
    <row r="35" spans="1:31" ht="35.25" customHeight="1" x14ac:dyDescent="0.2">
      <c r="A35" s="5">
        <v>23</v>
      </c>
      <c r="B35" s="555" t="s">
        <v>119</v>
      </c>
      <c r="C35" s="905">
        <v>60001101044</v>
      </c>
      <c r="D35" s="905">
        <v>3122</v>
      </c>
      <c r="E35" s="250" t="s">
        <v>702</v>
      </c>
      <c r="F35" s="250" t="s">
        <v>669</v>
      </c>
      <c r="G35" s="727" t="s">
        <v>639</v>
      </c>
      <c r="H35" s="489" t="s">
        <v>506</v>
      </c>
      <c r="I35" s="558"/>
      <c r="J35" s="558"/>
      <c r="K35" s="556">
        <v>550</v>
      </c>
      <c r="L35" s="557"/>
      <c r="M35" s="606"/>
      <c r="N35" s="805">
        <f t="shared" si="0"/>
        <v>550</v>
      </c>
      <c r="O35" s="612">
        <v>0</v>
      </c>
      <c r="P35" s="609">
        <v>550</v>
      </c>
      <c r="Q35" s="560">
        <f t="shared" si="1"/>
        <v>0</v>
      </c>
    </row>
    <row r="36" spans="1:31" ht="51" x14ac:dyDescent="0.2">
      <c r="A36" s="5">
        <v>24</v>
      </c>
      <c r="B36" s="555" t="s">
        <v>118</v>
      </c>
      <c r="C36" s="905">
        <v>60001101045</v>
      </c>
      <c r="D36" s="905">
        <v>3122</v>
      </c>
      <c r="E36" s="250" t="s">
        <v>703</v>
      </c>
      <c r="F36" s="250" t="s">
        <v>670</v>
      </c>
      <c r="G36" s="727" t="s">
        <v>507</v>
      </c>
      <c r="H36" s="489" t="s">
        <v>508</v>
      </c>
      <c r="I36" s="558"/>
      <c r="J36" s="558"/>
      <c r="K36" s="556">
        <v>1500</v>
      </c>
      <c r="L36" s="557"/>
      <c r="M36" s="606"/>
      <c r="N36" s="805">
        <f t="shared" si="0"/>
        <v>1500</v>
      </c>
      <c r="O36" s="612">
        <v>0</v>
      </c>
      <c r="P36" s="609">
        <v>1500</v>
      </c>
      <c r="Q36" s="560">
        <f t="shared" si="1"/>
        <v>0</v>
      </c>
    </row>
    <row r="37" spans="1:31" ht="76.5" x14ac:dyDescent="0.2">
      <c r="A37" s="5">
        <v>25</v>
      </c>
      <c r="B37" s="555" t="s">
        <v>119</v>
      </c>
      <c r="C37" s="905">
        <v>60001101046</v>
      </c>
      <c r="D37" s="905">
        <v>3114</v>
      </c>
      <c r="E37" s="250" t="s">
        <v>703</v>
      </c>
      <c r="F37" s="250" t="s">
        <v>670</v>
      </c>
      <c r="G37" s="727" t="s">
        <v>641</v>
      </c>
      <c r="H37" s="489" t="s">
        <v>509</v>
      </c>
      <c r="I37" s="558"/>
      <c r="J37" s="558"/>
      <c r="K37" s="556">
        <v>1500</v>
      </c>
      <c r="L37" s="557"/>
      <c r="M37" s="606"/>
      <c r="N37" s="805">
        <f t="shared" si="0"/>
        <v>1500</v>
      </c>
      <c r="O37" s="612">
        <v>0</v>
      </c>
      <c r="P37" s="609">
        <v>1500</v>
      </c>
      <c r="Q37" s="560">
        <f t="shared" si="1"/>
        <v>0</v>
      </c>
    </row>
    <row r="38" spans="1:31" ht="63" customHeight="1" x14ac:dyDescent="0.2">
      <c r="A38" s="5">
        <v>26</v>
      </c>
      <c r="B38" s="555" t="s">
        <v>119</v>
      </c>
      <c r="C38" s="905">
        <v>60001100701</v>
      </c>
      <c r="D38" s="905">
        <v>3122</v>
      </c>
      <c r="E38" s="250" t="s">
        <v>703</v>
      </c>
      <c r="F38" s="250" t="s">
        <v>670</v>
      </c>
      <c r="G38" s="727" t="s">
        <v>642</v>
      </c>
      <c r="H38" s="489" t="s">
        <v>510</v>
      </c>
      <c r="I38" s="558"/>
      <c r="J38" s="558"/>
      <c r="K38" s="556">
        <v>17200</v>
      </c>
      <c r="L38" s="557"/>
      <c r="M38" s="606">
        <v>200</v>
      </c>
      <c r="N38" s="805">
        <f t="shared" si="0"/>
        <v>10000</v>
      </c>
      <c r="O38" s="612">
        <v>0</v>
      </c>
      <c r="P38" s="609">
        <v>10000</v>
      </c>
      <c r="Q38" s="560">
        <f t="shared" si="1"/>
        <v>7000</v>
      </c>
    </row>
    <row r="39" spans="1:31" ht="76.5" x14ac:dyDescent="0.2">
      <c r="A39" s="5">
        <v>27</v>
      </c>
      <c r="B39" s="555" t="s">
        <v>117</v>
      </c>
      <c r="C39" s="905">
        <v>60001101047</v>
      </c>
      <c r="D39" s="905">
        <v>3122</v>
      </c>
      <c r="E39" s="250" t="s">
        <v>702</v>
      </c>
      <c r="F39" s="250" t="s">
        <v>669</v>
      </c>
      <c r="G39" s="727" t="s">
        <v>511</v>
      </c>
      <c r="H39" s="489" t="s">
        <v>512</v>
      </c>
      <c r="I39" s="558"/>
      <c r="J39" s="558"/>
      <c r="K39" s="556">
        <v>1700</v>
      </c>
      <c r="L39" s="557"/>
      <c r="M39" s="606"/>
      <c r="N39" s="805">
        <f t="shared" si="0"/>
        <v>1700</v>
      </c>
      <c r="O39" s="612">
        <v>100</v>
      </c>
      <c r="P39" s="609">
        <v>1600</v>
      </c>
      <c r="Q39" s="560">
        <f t="shared" si="1"/>
        <v>0</v>
      </c>
    </row>
    <row r="40" spans="1:31" ht="38.25" customHeight="1" x14ac:dyDescent="0.2">
      <c r="A40" s="5">
        <v>28</v>
      </c>
      <c r="B40" s="555" t="s">
        <v>119</v>
      </c>
      <c r="C40" s="905">
        <v>60001100210</v>
      </c>
      <c r="D40" s="905">
        <v>3122</v>
      </c>
      <c r="E40" s="250" t="s">
        <v>703</v>
      </c>
      <c r="F40" s="250" t="s">
        <v>670</v>
      </c>
      <c r="G40" s="727" t="s">
        <v>643</v>
      </c>
      <c r="H40" s="489" t="s">
        <v>513</v>
      </c>
      <c r="I40" s="558"/>
      <c r="J40" s="558"/>
      <c r="K40" s="556">
        <v>12500</v>
      </c>
      <c r="L40" s="557"/>
      <c r="M40" s="606"/>
      <c r="N40" s="805">
        <f t="shared" si="0"/>
        <v>12500</v>
      </c>
      <c r="O40" s="612">
        <v>150</v>
      </c>
      <c r="P40" s="609">
        <v>12350</v>
      </c>
      <c r="Q40" s="560">
        <f t="shared" si="1"/>
        <v>0</v>
      </c>
    </row>
    <row r="41" spans="1:31" ht="63.75" x14ac:dyDescent="0.2">
      <c r="A41" s="5">
        <v>29</v>
      </c>
      <c r="B41" s="555" t="s">
        <v>118</v>
      </c>
      <c r="C41" s="905">
        <v>60001101048</v>
      </c>
      <c r="D41" s="905">
        <v>3122</v>
      </c>
      <c r="E41" s="250" t="s">
        <v>702</v>
      </c>
      <c r="F41" s="250" t="s">
        <v>669</v>
      </c>
      <c r="G41" s="727" t="s">
        <v>644</v>
      </c>
      <c r="H41" s="489" t="s">
        <v>514</v>
      </c>
      <c r="I41" s="558"/>
      <c r="J41" s="558"/>
      <c r="K41" s="556">
        <v>700</v>
      </c>
      <c r="L41" s="557"/>
      <c r="M41" s="606"/>
      <c r="N41" s="805">
        <f t="shared" si="0"/>
        <v>700</v>
      </c>
      <c r="O41" s="612">
        <v>27</v>
      </c>
      <c r="P41" s="609">
        <v>673</v>
      </c>
      <c r="Q41" s="560">
        <f t="shared" si="1"/>
        <v>0</v>
      </c>
    </row>
    <row r="42" spans="1:31" ht="89.25" x14ac:dyDescent="0.2">
      <c r="A42" s="5">
        <v>30</v>
      </c>
      <c r="B42" s="555" t="s">
        <v>120</v>
      </c>
      <c r="C42" s="905">
        <v>60001101049</v>
      </c>
      <c r="D42" s="905">
        <v>3122</v>
      </c>
      <c r="E42" s="250" t="s">
        <v>702</v>
      </c>
      <c r="F42" s="250" t="s">
        <v>669</v>
      </c>
      <c r="G42" s="727" t="s">
        <v>645</v>
      </c>
      <c r="H42" s="489" t="s">
        <v>515</v>
      </c>
      <c r="I42" s="558"/>
      <c r="J42" s="558"/>
      <c r="K42" s="556">
        <v>2500</v>
      </c>
      <c r="L42" s="557"/>
      <c r="M42" s="606"/>
      <c r="N42" s="805">
        <f t="shared" si="0"/>
        <v>2500</v>
      </c>
      <c r="O42" s="612">
        <v>0</v>
      </c>
      <c r="P42" s="609">
        <v>2500</v>
      </c>
      <c r="Q42" s="560">
        <f t="shared" si="1"/>
        <v>0</v>
      </c>
    </row>
    <row r="43" spans="1:31" ht="38.25" customHeight="1" x14ac:dyDescent="0.2">
      <c r="A43" s="5">
        <v>31</v>
      </c>
      <c r="B43" s="555" t="s">
        <v>119</v>
      </c>
      <c r="C43" s="905">
        <v>60001101050</v>
      </c>
      <c r="D43" s="905">
        <v>4322</v>
      </c>
      <c r="E43" s="250" t="s">
        <v>703</v>
      </c>
      <c r="F43" s="250" t="s">
        <v>670</v>
      </c>
      <c r="G43" s="727" t="s">
        <v>646</v>
      </c>
      <c r="H43" s="489" t="s">
        <v>516</v>
      </c>
      <c r="I43" s="558"/>
      <c r="J43" s="558"/>
      <c r="K43" s="556">
        <v>2500</v>
      </c>
      <c r="L43" s="557"/>
      <c r="M43" s="606"/>
      <c r="N43" s="805">
        <f t="shared" si="0"/>
        <v>2500</v>
      </c>
      <c r="O43" s="612">
        <v>40</v>
      </c>
      <c r="P43" s="609">
        <v>2460</v>
      </c>
      <c r="Q43" s="560">
        <f t="shared" si="1"/>
        <v>0</v>
      </c>
    </row>
    <row r="44" spans="1:31" ht="35.25" customHeight="1" x14ac:dyDescent="0.2">
      <c r="A44" s="5">
        <v>32</v>
      </c>
      <c r="B44" s="555" t="s">
        <v>121</v>
      </c>
      <c r="C44" s="905">
        <v>60001101051</v>
      </c>
      <c r="D44" s="905">
        <v>4322</v>
      </c>
      <c r="E44" s="250" t="s">
        <v>703</v>
      </c>
      <c r="F44" s="250" t="s">
        <v>670</v>
      </c>
      <c r="G44" s="727" t="s">
        <v>647</v>
      </c>
      <c r="H44" s="489" t="s">
        <v>517</v>
      </c>
      <c r="I44" s="558"/>
      <c r="J44" s="558"/>
      <c r="K44" s="556">
        <v>1000</v>
      </c>
      <c r="L44" s="557"/>
      <c r="M44" s="606"/>
      <c r="N44" s="805">
        <f t="shared" si="0"/>
        <v>1000</v>
      </c>
      <c r="O44" s="612">
        <v>200</v>
      </c>
      <c r="P44" s="609">
        <v>800</v>
      </c>
      <c r="Q44" s="560">
        <f t="shared" si="1"/>
        <v>0</v>
      </c>
    </row>
    <row r="45" spans="1:31" ht="33" customHeight="1" x14ac:dyDescent="0.2">
      <c r="A45" s="5">
        <v>33</v>
      </c>
      <c r="B45" s="555" t="s">
        <v>119</v>
      </c>
      <c r="C45" s="905">
        <v>60001101052</v>
      </c>
      <c r="D45" s="905">
        <v>3121</v>
      </c>
      <c r="E45" s="250" t="s">
        <v>703</v>
      </c>
      <c r="F45" s="250" t="s">
        <v>670</v>
      </c>
      <c r="G45" s="727" t="s">
        <v>518</v>
      </c>
      <c r="H45" s="489" t="s">
        <v>519</v>
      </c>
      <c r="I45" s="558"/>
      <c r="J45" s="558"/>
      <c r="K45" s="556">
        <v>1300</v>
      </c>
      <c r="L45" s="557"/>
      <c r="M45" s="606"/>
      <c r="N45" s="805">
        <f t="shared" si="0"/>
        <v>1300</v>
      </c>
      <c r="O45" s="612">
        <v>1300</v>
      </c>
      <c r="P45" s="609">
        <v>0</v>
      </c>
      <c r="Q45" s="560">
        <f t="shared" si="1"/>
        <v>0</v>
      </c>
    </row>
    <row r="46" spans="1:31" s="273" customFormat="1" ht="48" customHeight="1" x14ac:dyDescent="0.2">
      <c r="A46" s="5">
        <v>34</v>
      </c>
      <c r="B46" s="555" t="s">
        <v>120</v>
      </c>
      <c r="C46" s="905">
        <v>60001101053</v>
      </c>
      <c r="D46" s="905">
        <v>3150</v>
      </c>
      <c r="E46" s="250" t="s">
        <v>702</v>
      </c>
      <c r="F46" s="250" t="s">
        <v>669</v>
      </c>
      <c r="G46" s="488" t="s">
        <v>648</v>
      </c>
      <c r="H46" s="602" t="s">
        <v>520</v>
      </c>
      <c r="I46" s="558"/>
      <c r="J46" s="558"/>
      <c r="K46" s="556">
        <v>700</v>
      </c>
      <c r="L46" s="557"/>
      <c r="M46" s="606"/>
      <c r="N46" s="805">
        <f t="shared" ref="N46:N56" si="4">SUM(O46:P46)</f>
        <v>700</v>
      </c>
      <c r="O46" s="612">
        <v>200</v>
      </c>
      <c r="P46" s="609">
        <v>500</v>
      </c>
      <c r="Q46" s="560">
        <f t="shared" si="1"/>
        <v>0</v>
      </c>
      <c r="R46" s="59"/>
      <c r="S46" s="59"/>
      <c r="T46" s="59"/>
      <c r="U46" s="59"/>
      <c r="V46" s="59"/>
      <c r="W46" s="59"/>
      <c r="X46" s="59"/>
      <c r="Y46" s="59"/>
      <c r="Z46" s="59"/>
      <c r="AA46" s="59"/>
      <c r="AB46" s="59"/>
      <c r="AC46" s="59"/>
      <c r="AD46" s="59"/>
      <c r="AE46" s="59"/>
    </row>
    <row r="47" spans="1:31" s="273" customFormat="1" ht="51" x14ac:dyDescent="0.2">
      <c r="A47" s="5">
        <v>35</v>
      </c>
      <c r="B47" s="250" t="s">
        <v>121</v>
      </c>
      <c r="C47" s="905">
        <v>60001101054</v>
      </c>
      <c r="D47" s="905">
        <v>3122</v>
      </c>
      <c r="E47" s="250" t="s">
        <v>703</v>
      </c>
      <c r="F47" s="250" t="s">
        <v>670</v>
      </c>
      <c r="G47" s="506" t="s">
        <v>649</v>
      </c>
      <c r="H47" s="528" t="s">
        <v>521</v>
      </c>
      <c r="I47" s="1032"/>
      <c r="J47" s="1032"/>
      <c r="K47" s="1033">
        <v>4500</v>
      </c>
      <c r="L47" s="1034"/>
      <c r="M47" s="1035"/>
      <c r="N47" s="805">
        <f t="shared" si="4"/>
        <v>4500</v>
      </c>
      <c r="O47" s="1036">
        <v>0</v>
      </c>
      <c r="P47" s="609">
        <v>4500</v>
      </c>
      <c r="Q47" s="560">
        <f t="shared" si="1"/>
        <v>0</v>
      </c>
      <c r="R47" s="59"/>
      <c r="S47" s="59"/>
      <c r="T47" s="59"/>
      <c r="U47" s="59"/>
      <c r="V47" s="59"/>
      <c r="W47" s="59"/>
      <c r="X47" s="59"/>
      <c r="Y47" s="59"/>
      <c r="Z47" s="59"/>
      <c r="AA47" s="59"/>
      <c r="AB47" s="59"/>
      <c r="AC47" s="59"/>
      <c r="AD47" s="59"/>
      <c r="AE47" s="59"/>
    </row>
    <row r="48" spans="1:31" s="273" customFormat="1" ht="29.25" customHeight="1" x14ac:dyDescent="0.2">
      <c r="A48" s="5">
        <v>36</v>
      </c>
      <c r="B48" s="555" t="s">
        <v>121</v>
      </c>
      <c r="C48" s="905">
        <v>60001101055</v>
      </c>
      <c r="D48" s="905">
        <v>3114</v>
      </c>
      <c r="E48" s="250" t="s">
        <v>702</v>
      </c>
      <c r="F48" s="250" t="s">
        <v>669</v>
      </c>
      <c r="G48" s="488" t="s">
        <v>650</v>
      </c>
      <c r="H48" s="489" t="s">
        <v>522</v>
      </c>
      <c r="I48" s="558"/>
      <c r="J48" s="558"/>
      <c r="K48" s="556">
        <v>750</v>
      </c>
      <c r="L48" s="557"/>
      <c r="M48" s="810"/>
      <c r="N48" s="805">
        <f t="shared" si="4"/>
        <v>750</v>
      </c>
      <c r="O48" s="611">
        <v>0</v>
      </c>
      <c r="P48" s="607">
        <v>750</v>
      </c>
      <c r="Q48" s="560">
        <f t="shared" si="1"/>
        <v>0</v>
      </c>
      <c r="R48" s="59"/>
      <c r="S48" s="59"/>
      <c r="T48" s="59"/>
      <c r="U48" s="59"/>
      <c r="V48" s="59"/>
      <c r="W48" s="59"/>
      <c r="X48" s="59"/>
      <c r="Y48" s="59"/>
      <c r="Z48" s="59"/>
      <c r="AA48" s="59"/>
      <c r="AB48" s="59"/>
      <c r="AC48" s="59"/>
      <c r="AD48" s="59"/>
      <c r="AE48" s="59"/>
    </row>
    <row r="49" spans="1:31" s="273" customFormat="1" ht="37.5" customHeight="1" x14ac:dyDescent="0.2">
      <c r="A49" s="5">
        <v>37</v>
      </c>
      <c r="B49" s="555" t="s">
        <v>119</v>
      </c>
      <c r="C49" s="905">
        <v>60001101056</v>
      </c>
      <c r="D49" s="905">
        <v>3114</v>
      </c>
      <c r="E49" s="250" t="s">
        <v>703</v>
      </c>
      <c r="F49" s="250" t="s">
        <v>670</v>
      </c>
      <c r="G49" s="488" t="s">
        <v>523</v>
      </c>
      <c r="H49" s="489" t="s">
        <v>524</v>
      </c>
      <c r="I49" s="558"/>
      <c r="J49" s="558"/>
      <c r="K49" s="556">
        <v>1500</v>
      </c>
      <c r="L49" s="557"/>
      <c r="M49" s="810"/>
      <c r="N49" s="805">
        <f t="shared" si="4"/>
        <v>1500</v>
      </c>
      <c r="O49" s="611">
        <v>400</v>
      </c>
      <c r="P49" s="607">
        <v>1100</v>
      </c>
      <c r="Q49" s="560">
        <f t="shared" si="1"/>
        <v>0</v>
      </c>
      <c r="R49" s="59"/>
      <c r="S49" s="59"/>
      <c r="T49" s="59"/>
      <c r="U49" s="59"/>
      <c r="V49" s="59"/>
      <c r="W49" s="59"/>
      <c r="X49" s="59"/>
      <c r="Y49" s="59"/>
      <c r="Z49" s="59"/>
      <c r="AA49" s="59"/>
      <c r="AB49" s="59"/>
      <c r="AC49" s="59"/>
      <c r="AD49" s="59"/>
      <c r="AE49" s="59"/>
    </row>
    <row r="50" spans="1:31" s="273" customFormat="1" ht="41.25" customHeight="1" x14ac:dyDescent="0.2">
      <c r="A50" s="5">
        <v>38</v>
      </c>
      <c r="B50" s="555" t="s">
        <v>120</v>
      </c>
      <c r="C50" s="905">
        <v>60001101057</v>
      </c>
      <c r="D50" s="905">
        <v>3122</v>
      </c>
      <c r="E50" s="250" t="s">
        <v>702</v>
      </c>
      <c r="F50" s="250" t="s">
        <v>669</v>
      </c>
      <c r="G50" s="488" t="s">
        <v>651</v>
      </c>
      <c r="H50" s="489" t="s">
        <v>525</v>
      </c>
      <c r="I50" s="558"/>
      <c r="J50" s="558"/>
      <c r="K50" s="556">
        <v>1500</v>
      </c>
      <c r="L50" s="557"/>
      <c r="M50" s="810"/>
      <c r="N50" s="805">
        <f t="shared" si="4"/>
        <v>1500</v>
      </c>
      <c r="O50" s="611">
        <v>0</v>
      </c>
      <c r="P50" s="607">
        <v>1500</v>
      </c>
      <c r="Q50" s="560">
        <f t="shared" si="1"/>
        <v>0</v>
      </c>
      <c r="R50" s="59"/>
      <c r="S50" s="59"/>
      <c r="T50" s="59"/>
      <c r="U50" s="59"/>
      <c r="V50" s="59"/>
      <c r="W50" s="59"/>
      <c r="X50" s="59"/>
      <c r="Y50" s="59"/>
      <c r="Z50" s="59"/>
      <c r="AA50" s="59"/>
      <c r="AB50" s="59"/>
      <c r="AC50" s="59"/>
      <c r="AD50" s="59"/>
      <c r="AE50" s="59"/>
    </row>
    <row r="51" spans="1:31" s="273" customFormat="1" ht="38.25" x14ac:dyDescent="0.2">
      <c r="A51" s="5">
        <v>39</v>
      </c>
      <c r="B51" s="555" t="s">
        <v>119</v>
      </c>
      <c r="C51" s="905">
        <v>60001100698</v>
      </c>
      <c r="D51" s="905">
        <v>3121</v>
      </c>
      <c r="E51" s="250" t="s">
        <v>703</v>
      </c>
      <c r="F51" s="250" t="s">
        <v>670</v>
      </c>
      <c r="G51" s="488" t="s">
        <v>526</v>
      </c>
      <c r="H51" s="489" t="s">
        <v>527</v>
      </c>
      <c r="I51" s="558"/>
      <c r="J51" s="558"/>
      <c r="K51" s="556">
        <v>16088</v>
      </c>
      <c r="L51" s="557"/>
      <c r="M51" s="810"/>
      <c r="N51" s="805">
        <f t="shared" si="4"/>
        <v>8000</v>
      </c>
      <c r="O51" s="611">
        <v>0</v>
      </c>
      <c r="P51" s="607">
        <v>8000</v>
      </c>
      <c r="Q51" s="560">
        <f t="shared" si="1"/>
        <v>8088</v>
      </c>
      <c r="R51" s="59"/>
      <c r="S51" s="59"/>
      <c r="T51" s="59"/>
      <c r="U51" s="59"/>
      <c r="V51" s="59"/>
      <c r="W51" s="59"/>
      <c r="X51" s="59"/>
      <c r="Y51" s="59"/>
      <c r="Z51" s="59"/>
      <c r="AA51" s="59"/>
      <c r="AB51" s="59"/>
      <c r="AC51" s="59"/>
      <c r="AD51" s="59"/>
      <c r="AE51" s="59"/>
    </row>
    <row r="52" spans="1:31" s="273" customFormat="1" ht="25.5" x14ac:dyDescent="0.2">
      <c r="A52" s="5">
        <v>40</v>
      </c>
      <c r="B52" s="555" t="s">
        <v>118</v>
      </c>
      <c r="C52" s="905">
        <v>6000101110</v>
      </c>
      <c r="D52" s="905">
        <v>3122</v>
      </c>
      <c r="E52" s="250" t="s">
        <v>703</v>
      </c>
      <c r="F52" s="250" t="s">
        <v>670</v>
      </c>
      <c r="G52" s="488" t="s">
        <v>652</v>
      </c>
      <c r="H52" s="489"/>
      <c r="I52" s="558"/>
      <c r="J52" s="558"/>
      <c r="K52" s="556">
        <v>11500</v>
      </c>
      <c r="L52" s="557"/>
      <c r="M52" s="810"/>
      <c r="N52" s="805">
        <f t="shared" si="4"/>
        <v>6500</v>
      </c>
      <c r="O52" s="611">
        <v>0</v>
      </c>
      <c r="P52" s="607">
        <v>6500</v>
      </c>
      <c r="Q52" s="560">
        <f t="shared" si="1"/>
        <v>5000</v>
      </c>
      <c r="R52" s="59"/>
      <c r="S52" s="59"/>
      <c r="T52" s="59"/>
      <c r="U52" s="59"/>
      <c r="V52" s="59"/>
      <c r="W52" s="59"/>
      <c r="X52" s="59"/>
      <c r="Y52" s="59"/>
      <c r="Z52" s="59"/>
      <c r="AA52" s="59"/>
      <c r="AB52" s="59"/>
      <c r="AC52" s="59"/>
      <c r="AD52" s="59"/>
      <c r="AE52" s="59"/>
    </row>
    <row r="53" spans="1:31" s="273" customFormat="1" ht="76.5" x14ac:dyDescent="0.2">
      <c r="A53" s="5">
        <v>41</v>
      </c>
      <c r="B53" s="555" t="s">
        <v>120</v>
      </c>
      <c r="C53" s="905">
        <v>60001101058</v>
      </c>
      <c r="D53" s="905">
        <v>3122</v>
      </c>
      <c r="E53" s="250" t="s">
        <v>703</v>
      </c>
      <c r="F53" s="250" t="s">
        <v>670</v>
      </c>
      <c r="G53" s="488" t="s">
        <v>528</v>
      </c>
      <c r="H53" s="489" t="s">
        <v>529</v>
      </c>
      <c r="I53" s="558"/>
      <c r="J53" s="558"/>
      <c r="K53" s="556">
        <v>1500</v>
      </c>
      <c r="L53" s="557"/>
      <c r="M53" s="810"/>
      <c r="N53" s="805">
        <f t="shared" si="4"/>
        <v>1500</v>
      </c>
      <c r="O53" s="611">
        <v>0</v>
      </c>
      <c r="P53" s="607">
        <v>1500</v>
      </c>
      <c r="Q53" s="560">
        <f t="shared" si="1"/>
        <v>0</v>
      </c>
      <c r="R53" s="59"/>
      <c r="S53" s="59"/>
      <c r="T53" s="59"/>
      <c r="U53" s="59"/>
      <c r="V53" s="59"/>
      <c r="W53" s="59"/>
      <c r="X53" s="59"/>
      <c r="Y53" s="59"/>
      <c r="Z53" s="59"/>
      <c r="AA53" s="59"/>
      <c r="AB53" s="59"/>
      <c r="AC53" s="59"/>
      <c r="AD53" s="59"/>
      <c r="AE53" s="59"/>
    </row>
    <row r="54" spans="1:31" s="273" customFormat="1" ht="38.25" x14ac:dyDescent="0.2">
      <c r="A54" s="5">
        <v>42</v>
      </c>
      <c r="B54" s="555" t="s">
        <v>117</v>
      </c>
      <c r="C54" s="905">
        <v>60001101059</v>
      </c>
      <c r="D54" s="905">
        <v>3147</v>
      </c>
      <c r="E54" s="250" t="s">
        <v>703</v>
      </c>
      <c r="F54" s="250" t="s">
        <v>670</v>
      </c>
      <c r="G54" s="488" t="s">
        <v>530</v>
      </c>
      <c r="H54" s="489" t="s">
        <v>531</v>
      </c>
      <c r="I54" s="558"/>
      <c r="J54" s="558"/>
      <c r="K54" s="556">
        <v>1800</v>
      </c>
      <c r="L54" s="557"/>
      <c r="M54" s="810"/>
      <c r="N54" s="805">
        <f t="shared" si="4"/>
        <v>1800</v>
      </c>
      <c r="O54" s="611">
        <v>0</v>
      </c>
      <c r="P54" s="607">
        <v>1800</v>
      </c>
      <c r="Q54" s="560">
        <f t="shared" si="1"/>
        <v>0</v>
      </c>
      <c r="R54" s="59"/>
      <c r="S54" s="59"/>
      <c r="T54" s="59"/>
      <c r="U54" s="59"/>
      <c r="V54" s="59"/>
      <c r="W54" s="59"/>
      <c r="X54" s="59"/>
      <c r="Y54" s="59"/>
      <c r="Z54" s="59"/>
      <c r="AA54" s="59"/>
      <c r="AB54" s="59"/>
      <c r="AC54" s="59"/>
      <c r="AD54" s="59"/>
      <c r="AE54" s="59"/>
    </row>
    <row r="55" spans="1:31" s="273" customFormat="1" ht="86.25" customHeight="1" x14ac:dyDescent="0.2">
      <c r="A55" s="1012">
        <v>43</v>
      </c>
      <c r="B55" s="1031" t="s">
        <v>603</v>
      </c>
      <c r="C55" s="390">
        <v>60001101060</v>
      </c>
      <c r="D55" s="390">
        <v>3114</v>
      </c>
      <c r="E55" s="1013" t="s">
        <v>703</v>
      </c>
      <c r="F55" s="1013" t="s">
        <v>670</v>
      </c>
      <c r="G55" s="865" t="s">
        <v>593</v>
      </c>
      <c r="H55" s="866" t="s">
        <v>594</v>
      </c>
      <c r="I55" s="1014"/>
      <c r="J55" s="1014"/>
      <c r="K55" s="1015">
        <v>1500</v>
      </c>
      <c r="L55" s="1016"/>
      <c r="M55" s="1017"/>
      <c r="N55" s="1018">
        <f t="shared" si="4"/>
        <v>1500</v>
      </c>
      <c r="O55" s="611">
        <v>0</v>
      </c>
      <c r="P55" s="607">
        <v>1500</v>
      </c>
      <c r="Q55" s="560">
        <f t="shared" si="1"/>
        <v>0</v>
      </c>
      <c r="R55" s="59"/>
      <c r="S55" s="59"/>
      <c r="T55" s="59"/>
      <c r="U55" s="59"/>
      <c r="V55" s="59"/>
      <c r="W55" s="59"/>
      <c r="X55" s="59"/>
      <c r="Y55" s="59"/>
      <c r="Z55" s="59"/>
      <c r="AA55" s="59"/>
      <c r="AB55" s="59"/>
      <c r="AC55" s="59"/>
      <c r="AD55" s="59"/>
      <c r="AE55" s="59"/>
    </row>
    <row r="56" spans="1:31" s="273" customFormat="1" ht="31.5" customHeight="1" thickBot="1" x14ac:dyDescent="0.25">
      <c r="A56" s="1012">
        <v>44</v>
      </c>
      <c r="B56" s="1031" t="s">
        <v>119</v>
      </c>
      <c r="C56" s="390">
        <v>60001101061</v>
      </c>
      <c r="D56" s="390">
        <v>3114</v>
      </c>
      <c r="E56" s="1013" t="s">
        <v>703</v>
      </c>
      <c r="F56" s="1013" t="s">
        <v>670</v>
      </c>
      <c r="G56" s="865" t="s">
        <v>595</v>
      </c>
      <c r="H56" s="866" t="s">
        <v>596</v>
      </c>
      <c r="I56" s="1014"/>
      <c r="J56" s="1014"/>
      <c r="K56" s="1015">
        <v>750</v>
      </c>
      <c r="L56" s="1016"/>
      <c r="M56" s="1017"/>
      <c r="N56" s="1018">
        <f t="shared" si="4"/>
        <v>750</v>
      </c>
      <c r="O56" s="611">
        <v>0</v>
      </c>
      <c r="P56" s="607">
        <v>750</v>
      </c>
      <c r="Q56" s="560">
        <f t="shared" si="1"/>
        <v>0</v>
      </c>
      <c r="R56" s="59"/>
      <c r="S56" s="59"/>
      <c r="T56" s="59"/>
      <c r="U56" s="59"/>
      <c r="V56" s="59"/>
      <c r="W56" s="59"/>
      <c r="X56" s="59"/>
      <c r="Y56" s="59"/>
      <c r="Z56" s="59"/>
      <c r="AA56" s="59"/>
      <c r="AB56" s="59"/>
      <c r="AC56" s="59"/>
      <c r="AD56" s="59"/>
      <c r="AE56" s="59"/>
    </row>
    <row r="57" spans="1:31" s="790" customFormat="1" ht="27.75" customHeight="1" thickBot="1" x14ac:dyDescent="0.25">
      <c r="A57" s="1197" t="s">
        <v>163</v>
      </c>
      <c r="B57" s="1198"/>
      <c r="C57" s="1198"/>
      <c r="D57" s="1198"/>
      <c r="E57" s="1198"/>
      <c r="F57" s="1198"/>
      <c r="G57" s="1198"/>
      <c r="H57" s="1199"/>
      <c r="I57" s="787"/>
      <c r="J57" s="787"/>
      <c r="K57" s="788">
        <f>SUM(K13:K56)</f>
        <v>147928</v>
      </c>
      <c r="L57" s="788"/>
      <c r="M57" s="207">
        <f>SUM(M13:M56)</f>
        <v>200</v>
      </c>
      <c r="N57" s="131">
        <f>SUM(N13:N56)</f>
        <v>109140</v>
      </c>
      <c r="O57" s="789">
        <f>SUM(O13:O56)</f>
        <v>3112</v>
      </c>
      <c r="P57" s="74">
        <f>SUM(P13:P56)</f>
        <v>106028</v>
      </c>
      <c r="Q57" s="213">
        <f>SUM(Q13:Q56)</f>
        <v>38588</v>
      </c>
    </row>
    <row r="58" spans="1:31" s="4" customFormat="1" ht="37.5" hidden="1" customHeight="1" thickBot="1" x14ac:dyDescent="0.25">
      <c r="A58" s="1194" t="s">
        <v>608</v>
      </c>
      <c r="B58" s="1195"/>
      <c r="C58" s="1195"/>
      <c r="D58" s="1195"/>
      <c r="E58" s="1195"/>
      <c r="F58" s="1195"/>
      <c r="G58" s="1195"/>
      <c r="H58" s="1195"/>
      <c r="I58" s="1195"/>
      <c r="J58" s="1195"/>
      <c r="K58" s="1195"/>
      <c r="L58" s="1195"/>
      <c r="M58" s="1195"/>
      <c r="N58" s="1195"/>
      <c r="O58" s="1210"/>
      <c r="P58" s="1210"/>
      <c r="Q58" s="1209"/>
    </row>
    <row r="59" spans="1:31" ht="39" hidden="1" customHeight="1" x14ac:dyDescent="0.2">
      <c r="A59" s="5">
        <v>1</v>
      </c>
      <c r="B59" s="563"/>
      <c r="C59" s="58"/>
      <c r="D59" s="58"/>
      <c r="E59" s="456"/>
      <c r="F59" s="456"/>
      <c r="G59" s="495"/>
      <c r="H59" s="497"/>
      <c r="I59" s="564"/>
      <c r="J59" s="603"/>
      <c r="K59" s="723"/>
      <c r="L59" s="565"/>
      <c r="M59" s="566"/>
      <c r="N59" s="479">
        <f>SUM(O59:P59)</f>
        <v>0</v>
      </c>
      <c r="O59" s="569"/>
      <c r="P59" s="724"/>
      <c r="Q59" s="570">
        <f t="shared" ref="Q59:Q60" si="5">K59-M59-N59</f>
        <v>0</v>
      </c>
    </row>
    <row r="60" spans="1:31" s="273" customFormat="1" ht="72.75" hidden="1" customHeight="1" thickBot="1" x14ac:dyDescent="0.25">
      <c r="A60" s="5">
        <v>12</v>
      </c>
      <c r="B60" s="250"/>
      <c r="C60" s="457"/>
      <c r="D60" s="457"/>
      <c r="E60" s="250"/>
      <c r="F60" s="250"/>
      <c r="G60" s="506"/>
      <c r="H60" s="528"/>
      <c r="I60" s="554"/>
      <c r="J60" s="558"/>
      <c r="K60" s="604"/>
      <c r="L60" s="557"/>
      <c r="M60" s="567"/>
      <c r="N60" s="480">
        <f t="shared" ref="N60" si="6">SUM(O60:P60)</f>
        <v>0</v>
      </c>
      <c r="O60" s="562"/>
      <c r="P60" s="724"/>
      <c r="Q60" s="571">
        <f t="shared" si="5"/>
        <v>0</v>
      </c>
      <c r="R60" s="59"/>
      <c r="S60" s="59"/>
      <c r="T60" s="59"/>
      <c r="U60" s="59"/>
      <c r="V60" s="59"/>
      <c r="W60" s="59"/>
      <c r="X60" s="59"/>
      <c r="Y60" s="59"/>
      <c r="Z60" s="59"/>
      <c r="AA60" s="59"/>
      <c r="AB60" s="59"/>
      <c r="AC60" s="59"/>
      <c r="AD60" s="59"/>
      <c r="AE60" s="59"/>
    </row>
    <row r="61" spans="1:31" s="790" customFormat="1" ht="27.75" hidden="1" customHeight="1" thickBot="1" x14ac:dyDescent="0.25">
      <c r="A61" s="1197" t="s">
        <v>609</v>
      </c>
      <c r="B61" s="1198"/>
      <c r="C61" s="1198"/>
      <c r="D61" s="1198"/>
      <c r="E61" s="1198"/>
      <c r="F61" s="1198"/>
      <c r="G61" s="1198"/>
      <c r="H61" s="1199"/>
      <c r="I61" s="787"/>
      <c r="J61" s="787"/>
      <c r="K61" s="788">
        <f>SUM(K59:K60)</f>
        <v>0</v>
      </c>
      <c r="L61" s="788"/>
      <c r="M61" s="207">
        <f>SUM(M59:M60)</f>
        <v>0</v>
      </c>
      <c r="N61" s="131">
        <f>SUM(N59:N60)</f>
        <v>0</v>
      </c>
      <c r="O61" s="789">
        <f>SUM(O59:O60)</f>
        <v>0</v>
      </c>
      <c r="P61" s="213">
        <f>SUM(P59:P60)</f>
        <v>0</v>
      </c>
      <c r="Q61" s="131">
        <f>SUM(Q59:Q60)</f>
        <v>0</v>
      </c>
    </row>
    <row r="62" spans="1:31" s="618" customFormat="1" ht="27.75" customHeight="1" thickBot="1" x14ac:dyDescent="0.25">
      <c r="A62" s="1194" t="s">
        <v>125</v>
      </c>
      <c r="B62" s="1195"/>
      <c r="C62" s="1195"/>
      <c r="D62" s="1195"/>
      <c r="E62" s="1195"/>
      <c r="F62" s="1195"/>
      <c r="G62" s="1195"/>
      <c r="H62" s="1196"/>
      <c r="I62" s="617"/>
      <c r="J62" s="617"/>
      <c r="K62" s="613">
        <f t="shared" ref="K62:Q62" si="7">K57+K61</f>
        <v>147928</v>
      </c>
      <c r="L62" s="613">
        <f t="shared" si="7"/>
        <v>0</v>
      </c>
      <c r="M62" s="614">
        <f t="shared" si="7"/>
        <v>200</v>
      </c>
      <c r="N62" s="615">
        <f t="shared" si="7"/>
        <v>109140</v>
      </c>
      <c r="O62" s="671">
        <f t="shared" si="7"/>
        <v>3112</v>
      </c>
      <c r="P62" s="614">
        <f t="shared" si="7"/>
        <v>106028</v>
      </c>
      <c r="Q62" s="615">
        <f t="shared" si="7"/>
        <v>38588</v>
      </c>
    </row>
    <row r="63" spans="1:31" x14ac:dyDescent="0.2">
      <c r="B63" s="196"/>
      <c r="C63" s="196"/>
      <c r="D63" s="196"/>
      <c r="E63" s="196"/>
      <c r="F63" s="196"/>
      <c r="G63" s="17"/>
      <c r="H63" s="17"/>
      <c r="I63" s="196"/>
      <c r="J63" s="196"/>
    </row>
    <row r="64" spans="1:31" x14ac:dyDescent="0.2">
      <c r="B64" s="196"/>
      <c r="C64" s="196"/>
      <c r="D64" s="196"/>
      <c r="E64" s="196"/>
      <c r="F64" s="196"/>
      <c r="G64" s="17"/>
      <c r="H64" s="17"/>
      <c r="I64" s="196"/>
      <c r="J64" s="196"/>
      <c r="O64" s="435"/>
    </row>
    <row r="65" spans="2:17" x14ac:dyDescent="0.2">
      <c r="B65" s="196"/>
      <c r="C65" s="196"/>
      <c r="D65" s="196"/>
      <c r="E65" s="196"/>
      <c r="F65" s="196"/>
      <c r="G65" s="17"/>
      <c r="H65" s="17"/>
      <c r="I65" s="196"/>
      <c r="J65" s="196"/>
      <c r="K65" s="435"/>
      <c r="L65" s="435"/>
      <c r="M65" s="435"/>
      <c r="N65" s="435"/>
      <c r="O65" s="435"/>
      <c r="P65" s="435"/>
      <c r="Q65" s="435"/>
    </row>
    <row r="66" spans="2:17" x14ac:dyDescent="0.2">
      <c r="B66" s="196"/>
      <c r="C66" s="196"/>
      <c r="D66" s="196"/>
      <c r="E66" s="196"/>
      <c r="F66" s="196"/>
      <c r="G66" s="17"/>
      <c r="H66" s="17"/>
      <c r="I66" s="196"/>
      <c r="J66" s="196"/>
    </row>
    <row r="67" spans="2:17" x14ac:dyDescent="0.2">
      <c r="B67" s="196"/>
      <c r="C67" s="196"/>
      <c r="D67" s="196"/>
      <c r="E67" s="196"/>
      <c r="F67" s="196"/>
      <c r="G67" s="17"/>
      <c r="H67" s="17"/>
      <c r="I67" s="196"/>
      <c r="J67" s="196"/>
    </row>
    <row r="68" spans="2:17" x14ac:dyDescent="0.2">
      <c r="B68" s="196"/>
      <c r="C68" s="196"/>
      <c r="D68" s="196"/>
      <c r="E68" s="196"/>
      <c r="F68" s="196"/>
      <c r="G68" s="17"/>
      <c r="H68" s="17"/>
      <c r="I68" s="196"/>
      <c r="J68" s="196"/>
    </row>
    <row r="69" spans="2:17" x14ac:dyDescent="0.2">
      <c r="B69" s="196"/>
      <c r="C69" s="196"/>
      <c r="D69" s="196"/>
      <c r="E69" s="196"/>
      <c r="F69" s="196"/>
      <c r="G69" s="17"/>
      <c r="H69" s="17"/>
      <c r="I69" s="196"/>
      <c r="J69" s="196"/>
    </row>
    <row r="70" spans="2:17" x14ac:dyDescent="0.2">
      <c r="B70" s="196"/>
      <c r="C70" s="196"/>
      <c r="D70" s="196"/>
      <c r="E70" s="196"/>
      <c r="F70" s="196"/>
      <c r="G70" s="17"/>
      <c r="H70" s="17"/>
      <c r="I70" s="196"/>
      <c r="J70" s="196"/>
    </row>
    <row r="71" spans="2:17" x14ac:dyDescent="0.2">
      <c r="B71" s="196"/>
      <c r="C71" s="196"/>
      <c r="D71" s="196"/>
      <c r="E71" s="196"/>
      <c r="F71" s="196"/>
      <c r="G71" s="17"/>
      <c r="H71" s="17"/>
      <c r="I71" s="196"/>
      <c r="J71" s="196"/>
    </row>
    <row r="72" spans="2:17" x14ac:dyDescent="0.2">
      <c r="B72" s="196"/>
      <c r="C72" s="196"/>
      <c r="D72" s="196"/>
      <c r="E72" s="196"/>
      <c r="F72" s="196"/>
      <c r="G72" s="17"/>
      <c r="H72" s="17"/>
      <c r="I72" s="196"/>
      <c r="J72" s="196"/>
    </row>
    <row r="73" spans="2:17" x14ac:dyDescent="0.2">
      <c r="B73" s="196"/>
      <c r="C73" s="196"/>
      <c r="D73" s="196"/>
      <c r="E73" s="196"/>
      <c r="F73" s="196"/>
      <c r="G73" s="17"/>
      <c r="H73" s="17"/>
      <c r="I73" s="196"/>
      <c r="J73" s="196"/>
    </row>
    <row r="74" spans="2:17" x14ac:dyDescent="0.2">
      <c r="B74" s="196"/>
      <c r="C74" s="196"/>
      <c r="D74" s="196"/>
      <c r="E74" s="196"/>
      <c r="F74" s="196"/>
      <c r="G74" s="17"/>
      <c r="H74" s="17"/>
      <c r="I74" s="196"/>
      <c r="J74" s="196"/>
    </row>
  </sheetData>
  <mergeCells count="24">
    <mergeCell ref="A5:Q5"/>
    <mergeCell ref="A6:A7"/>
    <mergeCell ref="B6:B7"/>
    <mergeCell ref="C6:C7"/>
    <mergeCell ref="D6:D7"/>
    <mergeCell ref="E6:E7"/>
    <mergeCell ref="G6:G7"/>
    <mergeCell ref="H6:H7"/>
    <mergeCell ref="I6:I7"/>
    <mergeCell ref="J6:J7"/>
    <mergeCell ref="K6:K7"/>
    <mergeCell ref="L6:L7"/>
    <mergeCell ref="M6:M7"/>
    <mergeCell ref="N6:P6"/>
    <mergeCell ref="A62:H62"/>
    <mergeCell ref="A61:H61"/>
    <mergeCell ref="A10:H10"/>
    <mergeCell ref="A11:Q11"/>
    <mergeCell ref="Q6:Q7"/>
    <mergeCell ref="A8:Q8"/>
    <mergeCell ref="A12:Q12"/>
    <mergeCell ref="A58:Q58"/>
    <mergeCell ref="A57:H57"/>
    <mergeCell ref="F6:F7"/>
  </mergeCells>
  <pageMargins left="0.78740157480314965" right="0.78740157480314965" top="0.6692913385826772" bottom="0.86614173228346458" header="0.27559055118110237" footer="0.39370078740157483"/>
  <pageSetup paperSize="9" scale="50" firstPageNumber="120" fitToHeight="2"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rowBreaks count="1" manualBreakCount="1">
    <brk id="4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F67"/>
  <sheetViews>
    <sheetView tabSelected="1" view="pageBreakPreview" zoomScale="80" zoomScaleNormal="80" zoomScaleSheetLayoutView="80" workbookViewId="0">
      <selection activeCell="I34" sqref="I34"/>
    </sheetView>
  </sheetViews>
  <sheetFormatPr defaultColWidth="29.7109375" defaultRowHeight="12.75" outlineLevelCol="1" x14ac:dyDescent="0.2"/>
  <cols>
    <col min="1" max="1" width="5.140625" style="10" customWidth="1"/>
    <col min="2" max="2" width="4.7109375" style="157" customWidth="1"/>
    <col min="3" max="3" width="17.28515625" style="157" hidden="1" customWidth="1" outlineLevel="1"/>
    <col min="4" max="5" width="6.42578125" style="157" hidden="1" customWidth="1" outlineLevel="1"/>
    <col min="6" max="6" width="6.42578125" style="157" customWidth="1" collapsed="1"/>
    <col min="7" max="7" width="63.85546875" style="10" customWidth="1"/>
    <col min="8" max="8" width="66.140625" style="10" customWidth="1"/>
    <col min="9" max="9" width="9" style="157" customWidth="1"/>
    <col min="10" max="10" width="14.42578125" style="157" customWidth="1"/>
    <col min="11" max="11" width="18.140625" style="164" customWidth="1"/>
    <col min="12" max="12" width="13.7109375" style="165" customWidth="1"/>
    <col min="13" max="13" width="12.42578125" style="165" customWidth="1"/>
    <col min="14" max="14" width="13.28515625" style="10" customWidth="1"/>
    <col min="15" max="15" width="13.42578125" style="10" customWidth="1"/>
    <col min="16" max="16" width="12.85546875" style="10" hidden="1" customWidth="1"/>
    <col min="17" max="17" width="10.42578125" style="10" hidden="1" customWidth="1"/>
    <col min="18" max="19" width="13.28515625" style="10" customWidth="1"/>
    <col min="20" max="31" width="29.7109375" style="10" customWidth="1"/>
    <col min="32" max="16384" width="29.7109375" style="10"/>
  </cols>
  <sheetData>
    <row r="1" spans="1:32" s="49" customFormat="1" ht="18" x14ac:dyDescent="0.25">
      <c r="A1" s="140" t="s">
        <v>678</v>
      </c>
      <c r="B1" s="155"/>
      <c r="C1" s="155"/>
      <c r="D1" s="155"/>
      <c r="E1" s="155"/>
      <c r="F1" s="155"/>
      <c r="G1" s="156"/>
      <c r="H1" s="155"/>
      <c r="I1" s="158"/>
      <c r="J1" s="157"/>
      <c r="K1" s="158"/>
      <c r="L1" s="159"/>
      <c r="M1" s="155"/>
      <c r="N1" s="155"/>
      <c r="O1" s="155"/>
      <c r="P1" s="155"/>
      <c r="Q1" s="155"/>
      <c r="R1" s="155"/>
      <c r="S1" s="155"/>
    </row>
    <row r="2" spans="1:32" s="49" customFormat="1" ht="15.75" x14ac:dyDescent="0.25">
      <c r="A2" s="143" t="s">
        <v>6</v>
      </c>
      <c r="B2" s="143"/>
      <c r="C2" s="143"/>
      <c r="D2" s="143"/>
      <c r="E2" s="143"/>
      <c r="F2" s="143" t="s">
        <v>601</v>
      </c>
      <c r="H2" s="153" t="s">
        <v>608</v>
      </c>
      <c r="I2" s="143"/>
      <c r="J2" s="157"/>
      <c r="K2" s="143"/>
      <c r="L2" s="160"/>
      <c r="M2" s="143"/>
      <c r="N2" s="143"/>
      <c r="O2" s="143"/>
      <c r="P2" s="143"/>
      <c r="Q2" s="143"/>
      <c r="R2" s="143"/>
      <c r="S2" s="143"/>
    </row>
    <row r="3" spans="1:32" s="49" customFormat="1" ht="10.5" customHeight="1" x14ac:dyDescent="0.2">
      <c r="A3" s="143"/>
      <c r="B3" s="143"/>
      <c r="C3" s="143"/>
      <c r="D3" s="143"/>
      <c r="E3" s="143"/>
      <c r="F3" s="143" t="s">
        <v>9</v>
      </c>
      <c r="H3" s="143"/>
      <c r="I3" s="143"/>
      <c r="J3" s="157"/>
      <c r="K3" s="143"/>
      <c r="L3" s="160"/>
      <c r="M3" s="143"/>
      <c r="N3" s="143"/>
      <c r="O3" s="143"/>
      <c r="P3" s="143"/>
      <c r="Q3" s="143"/>
      <c r="R3" s="143"/>
      <c r="S3" s="143"/>
    </row>
    <row r="4" spans="1:32" ht="19.5" customHeight="1" thickBot="1" x14ac:dyDescent="0.25">
      <c r="A4" s="18"/>
      <c r="B4" s="19"/>
      <c r="C4" s="19"/>
      <c r="D4" s="19"/>
      <c r="E4" s="19"/>
      <c r="F4" s="19"/>
      <c r="G4" s="20"/>
      <c r="H4" s="19"/>
      <c r="I4" s="19"/>
      <c r="J4" s="19"/>
      <c r="K4" s="19"/>
      <c r="L4" s="19"/>
      <c r="M4" s="19"/>
      <c r="N4" s="19"/>
      <c r="O4" s="19"/>
      <c r="P4" s="19"/>
      <c r="Q4" s="19"/>
      <c r="R4" s="19"/>
      <c r="S4" s="1101" t="s">
        <v>10</v>
      </c>
    </row>
    <row r="5" spans="1:32" ht="29.1" customHeight="1" thickBot="1" x14ac:dyDescent="0.25">
      <c r="A5" s="1172" t="s">
        <v>126</v>
      </c>
      <c r="B5" s="1233"/>
      <c r="C5" s="1233"/>
      <c r="D5" s="1233"/>
      <c r="E5" s="1233"/>
      <c r="F5" s="1233"/>
      <c r="G5" s="1233"/>
      <c r="H5" s="1233"/>
      <c r="I5" s="1233"/>
      <c r="J5" s="1233"/>
      <c r="K5" s="1233"/>
      <c r="L5" s="1233"/>
      <c r="M5" s="1233"/>
      <c r="N5" s="1233"/>
      <c r="O5" s="1233"/>
      <c r="P5" s="1233"/>
      <c r="Q5" s="1233"/>
      <c r="R5" s="1233"/>
      <c r="S5" s="1234"/>
      <c r="T5" s="195"/>
      <c r="U5" s="195"/>
      <c r="V5" s="195"/>
      <c r="W5" s="195"/>
      <c r="X5" s="195"/>
      <c r="Y5" s="195"/>
      <c r="Z5" s="195"/>
      <c r="AA5" s="195"/>
      <c r="AB5" s="195"/>
      <c r="AC5" s="195"/>
      <c r="AD5" s="195"/>
      <c r="AE5" s="195"/>
      <c r="AF5" s="195"/>
    </row>
    <row r="6" spans="1:32" ht="27" customHeight="1" thickBot="1" x14ac:dyDescent="0.25">
      <c r="A6" s="1213" t="s">
        <v>22</v>
      </c>
      <c r="B6" s="1213" t="s">
        <v>12</v>
      </c>
      <c r="C6" s="1187" t="s">
        <v>4</v>
      </c>
      <c r="D6" s="1187" t="s">
        <v>3</v>
      </c>
      <c r="E6" s="1187" t="s">
        <v>5</v>
      </c>
      <c r="F6" s="1181" t="s">
        <v>663</v>
      </c>
      <c r="G6" s="1236" t="s">
        <v>13</v>
      </c>
      <c r="H6" s="1223" t="s">
        <v>65</v>
      </c>
      <c r="I6" s="1189" t="s">
        <v>15</v>
      </c>
      <c r="J6" s="1223" t="s">
        <v>16</v>
      </c>
      <c r="K6" s="1227" t="s">
        <v>17</v>
      </c>
      <c r="L6" s="1227" t="s">
        <v>18</v>
      </c>
      <c r="M6" s="1240" t="s">
        <v>181</v>
      </c>
      <c r="N6" s="1242" t="s">
        <v>182</v>
      </c>
      <c r="O6" s="1243"/>
      <c r="P6" s="1244"/>
      <c r="Q6" s="1244"/>
      <c r="R6" s="1245"/>
      <c r="S6" s="1175" t="s">
        <v>264</v>
      </c>
    </row>
    <row r="7" spans="1:32" ht="62.25" customHeight="1" thickBot="1" x14ac:dyDescent="0.25">
      <c r="A7" s="1235"/>
      <c r="B7" s="1235"/>
      <c r="C7" s="1238"/>
      <c r="D7" s="1238"/>
      <c r="E7" s="1238"/>
      <c r="F7" s="1182"/>
      <c r="G7" s="1237"/>
      <c r="H7" s="1246"/>
      <c r="I7" s="1247"/>
      <c r="J7" s="1246"/>
      <c r="K7" s="1239"/>
      <c r="L7" s="1239"/>
      <c r="M7" s="1241"/>
      <c r="N7" s="119" t="s">
        <v>19</v>
      </c>
      <c r="O7" s="298" t="s">
        <v>1</v>
      </c>
      <c r="P7" s="298" t="s">
        <v>87</v>
      </c>
      <c r="Q7" s="298" t="s">
        <v>88</v>
      </c>
      <c r="R7" s="119" t="s">
        <v>2</v>
      </c>
      <c r="S7" s="1176"/>
    </row>
    <row r="8" spans="1:32" ht="30" customHeight="1" x14ac:dyDescent="0.2">
      <c r="A8" s="57">
        <v>1</v>
      </c>
      <c r="B8" s="580" t="s">
        <v>119</v>
      </c>
      <c r="C8" s="58">
        <v>60001001400</v>
      </c>
      <c r="D8" s="456" t="s">
        <v>705</v>
      </c>
      <c r="E8" s="456" t="s">
        <v>712</v>
      </c>
      <c r="F8" s="456" t="s">
        <v>671</v>
      </c>
      <c r="G8" s="495" t="s">
        <v>532</v>
      </c>
      <c r="H8" s="497" t="s">
        <v>533</v>
      </c>
      <c r="I8" s="603"/>
      <c r="J8" s="603"/>
      <c r="K8" s="584">
        <v>360</v>
      </c>
      <c r="L8" s="565"/>
      <c r="M8" s="605"/>
      <c r="N8" s="478">
        <f t="shared" ref="N8:N28" si="0">O8+P8+Q8+R8</f>
        <v>360</v>
      </c>
      <c r="O8" s="583">
        <v>0</v>
      </c>
      <c r="P8" s="584"/>
      <c r="Q8" s="584"/>
      <c r="R8" s="608">
        <v>360</v>
      </c>
      <c r="S8" s="585">
        <f t="shared" ref="S8:S28" si="1">K8-M8-N8</f>
        <v>0</v>
      </c>
    </row>
    <row r="9" spans="1:32" ht="29.25" customHeight="1" x14ac:dyDescent="0.2">
      <c r="A9" s="912">
        <v>2</v>
      </c>
      <c r="B9" s="1025" t="s">
        <v>119</v>
      </c>
      <c r="C9" s="909">
        <v>60001001103</v>
      </c>
      <c r="D9" s="271" t="s">
        <v>706</v>
      </c>
      <c r="E9" s="271" t="s">
        <v>712</v>
      </c>
      <c r="F9" s="271" t="s">
        <v>671</v>
      </c>
      <c r="G9" s="952" t="s">
        <v>534</v>
      </c>
      <c r="H9" s="953" t="s">
        <v>535</v>
      </c>
      <c r="I9" s="1026"/>
      <c r="J9" s="1026"/>
      <c r="K9" s="1027">
        <v>280</v>
      </c>
      <c r="L9" s="1028"/>
      <c r="M9" s="1029"/>
      <c r="N9" s="478">
        <f t="shared" si="0"/>
        <v>280</v>
      </c>
      <c r="O9" s="1030">
        <v>0</v>
      </c>
      <c r="P9" s="1027"/>
      <c r="Q9" s="1027"/>
      <c r="R9" s="785">
        <v>280</v>
      </c>
      <c r="S9" s="586">
        <f t="shared" si="1"/>
        <v>0</v>
      </c>
    </row>
    <row r="10" spans="1:32" ht="31.5" customHeight="1" x14ac:dyDescent="0.2">
      <c r="A10" s="912">
        <v>3</v>
      </c>
      <c r="B10" s="1025" t="s">
        <v>119</v>
      </c>
      <c r="C10" s="909">
        <v>60001001202</v>
      </c>
      <c r="D10" s="271" t="s">
        <v>707</v>
      </c>
      <c r="E10" s="271" t="s">
        <v>712</v>
      </c>
      <c r="F10" s="271" t="s">
        <v>671</v>
      </c>
      <c r="G10" s="952" t="s">
        <v>536</v>
      </c>
      <c r="H10" s="953" t="s">
        <v>537</v>
      </c>
      <c r="I10" s="1026"/>
      <c r="J10" s="1026"/>
      <c r="K10" s="1027">
        <v>150</v>
      </c>
      <c r="L10" s="1028"/>
      <c r="M10" s="1029"/>
      <c r="N10" s="478">
        <f t="shared" si="0"/>
        <v>150</v>
      </c>
      <c r="O10" s="1030">
        <v>0</v>
      </c>
      <c r="P10" s="1027"/>
      <c r="Q10" s="1027"/>
      <c r="R10" s="785">
        <v>150</v>
      </c>
      <c r="S10" s="586">
        <f t="shared" si="1"/>
        <v>0</v>
      </c>
    </row>
    <row r="11" spans="1:32" ht="38.25" x14ac:dyDescent="0.2">
      <c r="A11" s="912">
        <v>4</v>
      </c>
      <c r="B11" s="1025" t="s">
        <v>119</v>
      </c>
      <c r="C11" s="909">
        <v>60001001033</v>
      </c>
      <c r="D11" s="271" t="s">
        <v>708</v>
      </c>
      <c r="E11" s="271" t="s">
        <v>713</v>
      </c>
      <c r="F11" s="271" t="s">
        <v>672</v>
      </c>
      <c r="G11" s="952" t="s">
        <v>538</v>
      </c>
      <c r="H11" s="953" t="s">
        <v>539</v>
      </c>
      <c r="I11" s="1026"/>
      <c r="J11" s="1026"/>
      <c r="K11" s="1027">
        <v>450</v>
      </c>
      <c r="L11" s="1028"/>
      <c r="M11" s="1029"/>
      <c r="N11" s="478">
        <f t="shared" si="0"/>
        <v>450</v>
      </c>
      <c r="O11" s="1030">
        <v>0</v>
      </c>
      <c r="P11" s="1027"/>
      <c r="Q11" s="1027"/>
      <c r="R11" s="785">
        <v>450</v>
      </c>
      <c r="S11" s="586">
        <f t="shared" si="1"/>
        <v>0</v>
      </c>
    </row>
    <row r="12" spans="1:32" ht="38.25" x14ac:dyDescent="0.2">
      <c r="A12" s="912">
        <v>5</v>
      </c>
      <c r="B12" s="1025" t="s">
        <v>118</v>
      </c>
      <c r="C12" s="909">
        <v>60001001402</v>
      </c>
      <c r="D12" s="271" t="s">
        <v>705</v>
      </c>
      <c r="E12" s="271" t="s">
        <v>712</v>
      </c>
      <c r="F12" s="271" t="s">
        <v>671</v>
      </c>
      <c r="G12" s="952" t="s">
        <v>540</v>
      </c>
      <c r="H12" s="953" t="s">
        <v>541</v>
      </c>
      <c r="I12" s="1026"/>
      <c r="J12" s="1026"/>
      <c r="K12" s="1027">
        <v>150</v>
      </c>
      <c r="L12" s="1028"/>
      <c r="M12" s="1029"/>
      <c r="N12" s="478">
        <f t="shared" si="0"/>
        <v>150</v>
      </c>
      <c r="O12" s="1030">
        <v>0</v>
      </c>
      <c r="P12" s="1027"/>
      <c r="Q12" s="1027"/>
      <c r="R12" s="785">
        <v>150</v>
      </c>
      <c r="S12" s="586">
        <f t="shared" si="1"/>
        <v>0</v>
      </c>
    </row>
    <row r="13" spans="1:32" ht="30" customHeight="1" x14ac:dyDescent="0.2">
      <c r="A13" s="912">
        <v>6</v>
      </c>
      <c r="B13" s="1025" t="s">
        <v>119</v>
      </c>
      <c r="C13" s="909">
        <v>60001001014</v>
      </c>
      <c r="D13" s="271" t="s">
        <v>709</v>
      </c>
      <c r="E13" s="271" t="s">
        <v>712</v>
      </c>
      <c r="F13" s="271" t="s">
        <v>671</v>
      </c>
      <c r="G13" s="952" t="s">
        <v>542</v>
      </c>
      <c r="H13" s="953" t="s">
        <v>543</v>
      </c>
      <c r="I13" s="1026"/>
      <c r="J13" s="1026"/>
      <c r="K13" s="1027">
        <v>300</v>
      </c>
      <c r="L13" s="1028"/>
      <c r="M13" s="1029"/>
      <c r="N13" s="478">
        <f t="shared" si="0"/>
        <v>300</v>
      </c>
      <c r="O13" s="1030">
        <v>0</v>
      </c>
      <c r="P13" s="1027"/>
      <c r="Q13" s="1027"/>
      <c r="R13" s="785">
        <v>300</v>
      </c>
      <c r="S13" s="586">
        <f t="shared" si="1"/>
        <v>0</v>
      </c>
    </row>
    <row r="14" spans="1:32" ht="33.75" customHeight="1" x14ac:dyDescent="0.2">
      <c r="A14" s="912">
        <v>7</v>
      </c>
      <c r="B14" s="1025" t="s">
        <v>118</v>
      </c>
      <c r="C14" s="909">
        <v>60001001106</v>
      </c>
      <c r="D14" s="271" t="s">
        <v>706</v>
      </c>
      <c r="E14" s="271" t="s">
        <v>712</v>
      </c>
      <c r="F14" s="271" t="s">
        <v>671</v>
      </c>
      <c r="G14" s="952" t="s">
        <v>544</v>
      </c>
      <c r="H14" s="953" t="s">
        <v>545</v>
      </c>
      <c r="I14" s="1026"/>
      <c r="J14" s="1026"/>
      <c r="K14" s="1027">
        <v>400</v>
      </c>
      <c r="L14" s="1028"/>
      <c r="M14" s="1029"/>
      <c r="N14" s="478">
        <f t="shared" si="0"/>
        <v>400</v>
      </c>
      <c r="O14" s="1030">
        <v>0</v>
      </c>
      <c r="P14" s="1027"/>
      <c r="Q14" s="1027"/>
      <c r="R14" s="785">
        <v>400</v>
      </c>
      <c r="S14" s="586">
        <f t="shared" si="1"/>
        <v>0</v>
      </c>
    </row>
    <row r="15" spans="1:32" ht="28.5" customHeight="1" x14ac:dyDescent="0.2">
      <c r="A15" s="912">
        <v>8</v>
      </c>
      <c r="B15" s="1025" t="s">
        <v>120</v>
      </c>
      <c r="C15" s="909">
        <v>60001001136</v>
      </c>
      <c r="D15" s="271" t="s">
        <v>710</v>
      </c>
      <c r="E15" s="271" t="s">
        <v>712</v>
      </c>
      <c r="F15" s="271" t="s">
        <v>671</v>
      </c>
      <c r="G15" s="952" t="s">
        <v>546</v>
      </c>
      <c r="H15" s="953" t="s">
        <v>547</v>
      </c>
      <c r="I15" s="1026"/>
      <c r="J15" s="1026"/>
      <c r="K15" s="1027">
        <v>490</v>
      </c>
      <c r="L15" s="1028"/>
      <c r="M15" s="1029"/>
      <c r="N15" s="478">
        <f t="shared" si="0"/>
        <v>490</v>
      </c>
      <c r="O15" s="1030">
        <v>0</v>
      </c>
      <c r="P15" s="1027"/>
      <c r="Q15" s="1027"/>
      <c r="R15" s="785">
        <v>490</v>
      </c>
      <c r="S15" s="586">
        <f t="shared" si="1"/>
        <v>0</v>
      </c>
    </row>
    <row r="16" spans="1:32" ht="30" customHeight="1" x14ac:dyDescent="0.2">
      <c r="A16" s="912">
        <v>9</v>
      </c>
      <c r="B16" s="1025" t="s">
        <v>117</v>
      </c>
      <c r="C16" s="909">
        <v>60001001405</v>
      </c>
      <c r="D16" s="271" t="s">
        <v>705</v>
      </c>
      <c r="E16" s="271" t="s">
        <v>712</v>
      </c>
      <c r="F16" s="271" t="s">
        <v>671</v>
      </c>
      <c r="G16" s="952" t="s">
        <v>548</v>
      </c>
      <c r="H16" s="953" t="s">
        <v>549</v>
      </c>
      <c r="I16" s="1026"/>
      <c r="J16" s="1026"/>
      <c r="K16" s="1027">
        <v>120</v>
      </c>
      <c r="L16" s="1028"/>
      <c r="M16" s="1029"/>
      <c r="N16" s="478">
        <f t="shared" si="0"/>
        <v>120</v>
      </c>
      <c r="O16" s="1030">
        <v>0</v>
      </c>
      <c r="P16" s="1027"/>
      <c r="Q16" s="1027"/>
      <c r="R16" s="785">
        <v>120</v>
      </c>
      <c r="S16" s="586">
        <f t="shared" si="1"/>
        <v>0</v>
      </c>
    </row>
    <row r="17" spans="1:19" ht="29.25" customHeight="1" x14ac:dyDescent="0.2">
      <c r="A17" s="912">
        <v>10</v>
      </c>
      <c r="B17" s="1025" t="s">
        <v>120</v>
      </c>
      <c r="C17" s="909">
        <v>60001001041</v>
      </c>
      <c r="D17" s="271" t="s">
        <v>711</v>
      </c>
      <c r="E17" s="271" t="s">
        <v>712</v>
      </c>
      <c r="F17" s="271" t="s">
        <v>671</v>
      </c>
      <c r="G17" s="952" t="s">
        <v>550</v>
      </c>
      <c r="H17" s="953" t="s">
        <v>551</v>
      </c>
      <c r="I17" s="1026"/>
      <c r="J17" s="1026"/>
      <c r="K17" s="1027">
        <v>250</v>
      </c>
      <c r="L17" s="1028"/>
      <c r="M17" s="1029"/>
      <c r="N17" s="478">
        <f t="shared" si="0"/>
        <v>250</v>
      </c>
      <c r="O17" s="1030">
        <v>0</v>
      </c>
      <c r="P17" s="1027"/>
      <c r="Q17" s="1027"/>
      <c r="R17" s="785">
        <v>250</v>
      </c>
      <c r="S17" s="586">
        <f t="shared" si="1"/>
        <v>0</v>
      </c>
    </row>
    <row r="18" spans="1:19" ht="51" x14ac:dyDescent="0.2">
      <c r="A18" s="912">
        <v>11</v>
      </c>
      <c r="B18" s="1025" t="s">
        <v>120</v>
      </c>
      <c r="C18" s="909">
        <v>60001001140</v>
      </c>
      <c r="D18" s="271" t="s">
        <v>707</v>
      </c>
      <c r="E18" s="271" t="s">
        <v>712</v>
      </c>
      <c r="F18" s="271" t="s">
        <v>671</v>
      </c>
      <c r="G18" s="952" t="s">
        <v>552</v>
      </c>
      <c r="H18" s="953" t="s">
        <v>553</v>
      </c>
      <c r="I18" s="1026"/>
      <c r="J18" s="1026"/>
      <c r="K18" s="1027">
        <v>240</v>
      </c>
      <c r="L18" s="1028"/>
      <c r="M18" s="1029"/>
      <c r="N18" s="478">
        <f t="shared" si="0"/>
        <v>240</v>
      </c>
      <c r="O18" s="1030">
        <v>0</v>
      </c>
      <c r="P18" s="1027"/>
      <c r="Q18" s="1027"/>
      <c r="R18" s="785">
        <v>240</v>
      </c>
      <c r="S18" s="586">
        <f t="shared" si="1"/>
        <v>0</v>
      </c>
    </row>
    <row r="19" spans="1:19" ht="38.25" x14ac:dyDescent="0.2">
      <c r="A19" s="912">
        <v>12</v>
      </c>
      <c r="B19" s="1025" t="s">
        <v>118</v>
      </c>
      <c r="C19" s="909">
        <v>60001001216</v>
      </c>
      <c r="D19" s="271" t="s">
        <v>707</v>
      </c>
      <c r="E19" s="271" t="s">
        <v>712</v>
      </c>
      <c r="F19" s="271" t="s">
        <v>671</v>
      </c>
      <c r="G19" s="952" t="s">
        <v>554</v>
      </c>
      <c r="H19" s="953" t="s">
        <v>555</v>
      </c>
      <c r="I19" s="1026"/>
      <c r="J19" s="1026"/>
      <c r="K19" s="1027">
        <v>250</v>
      </c>
      <c r="L19" s="1028"/>
      <c r="M19" s="1029"/>
      <c r="N19" s="478">
        <f t="shared" si="0"/>
        <v>250</v>
      </c>
      <c r="O19" s="1030">
        <v>0</v>
      </c>
      <c r="P19" s="1027"/>
      <c r="Q19" s="1027"/>
      <c r="R19" s="785">
        <v>250</v>
      </c>
      <c r="S19" s="586">
        <f t="shared" si="1"/>
        <v>0</v>
      </c>
    </row>
    <row r="20" spans="1:19" ht="38.25" x14ac:dyDescent="0.2">
      <c r="A20" s="912">
        <v>13</v>
      </c>
      <c r="B20" s="1025" t="s">
        <v>117</v>
      </c>
      <c r="C20" s="909">
        <v>60001001134</v>
      </c>
      <c r="D20" s="271" t="s">
        <v>707</v>
      </c>
      <c r="E20" s="271" t="s">
        <v>713</v>
      </c>
      <c r="F20" s="271" t="s">
        <v>672</v>
      </c>
      <c r="G20" s="952" t="s">
        <v>556</v>
      </c>
      <c r="H20" s="953" t="s">
        <v>557</v>
      </c>
      <c r="I20" s="1026"/>
      <c r="J20" s="1026"/>
      <c r="K20" s="1027">
        <v>300</v>
      </c>
      <c r="L20" s="1028"/>
      <c r="M20" s="1029"/>
      <c r="N20" s="478">
        <f t="shared" si="0"/>
        <v>300</v>
      </c>
      <c r="O20" s="1030">
        <v>0</v>
      </c>
      <c r="P20" s="1027"/>
      <c r="Q20" s="1027"/>
      <c r="R20" s="785">
        <v>300</v>
      </c>
      <c r="S20" s="586">
        <f t="shared" si="1"/>
        <v>0</v>
      </c>
    </row>
    <row r="21" spans="1:19" ht="35.25" customHeight="1" x14ac:dyDescent="0.2">
      <c r="A21" s="912">
        <v>14</v>
      </c>
      <c r="B21" s="1025" t="s">
        <v>120</v>
      </c>
      <c r="C21" s="909">
        <v>60001001040</v>
      </c>
      <c r="D21" s="271" t="s">
        <v>709</v>
      </c>
      <c r="E21" s="271" t="s">
        <v>712</v>
      </c>
      <c r="F21" s="271" t="s">
        <v>671</v>
      </c>
      <c r="G21" s="952" t="s">
        <v>558</v>
      </c>
      <c r="H21" s="953" t="s">
        <v>559</v>
      </c>
      <c r="I21" s="1026"/>
      <c r="J21" s="1026"/>
      <c r="K21" s="1027">
        <v>120</v>
      </c>
      <c r="L21" s="1028"/>
      <c r="M21" s="1029"/>
      <c r="N21" s="478">
        <f t="shared" si="0"/>
        <v>120</v>
      </c>
      <c r="O21" s="1030">
        <v>15</v>
      </c>
      <c r="P21" s="1027"/>
      <c r="Q21" s="1027"/>
      <c r="R21" s="785">
        <v>105</v>
      </c>
      <c r="S21" s="586">
        <f t="shared" si="1"/>
        <v>0</v>
      </c>
    </row>
    <row r="22" spans="1:19" ht="36.75" customHeight="1" x14ac:dyDescent="0.2">
      <c r="A22" s="912">
        <v>15</v>
      </c>
      <c r="B22" s="1025" t="s">
        <v>120</v>
      </c>
      <c r="C22" s="909">
        <v>60001001136</v>
      </c>
      <c r="D22" s="271" t="s">
        <v>710</v>
      </c>
      <c r="E22" s="271" t="s">
        <v>712</v>
      </c>
      <c r="F22" s="271" t="s">
        <v>671</v>
      </c>
      <c r="G22" s="952" t="s">
        <v>560</v>
      </c>
      <c r="H22" s="953" t="s">
        <v>561</v>
      </c>
      <c r="I22" s="1026"/>
      <c r="J22" s="1026"/>
      <c r="K22" s="1027">
        <v>120</v>
      </c>
      <c r="L22" s="1028"/>
      <c r="M22" s="1029"/>
      <c r="N22" s="478">
        <f t="shared" si="0"/>
        <v>120</v>
      </c>
      <c r="O22" s="1030">
        <v>0</v>
      </c>
      <c r="P22" s="1027"/>
      <c r="Q22" s="1027"/>
      <c r="R22" s="785">
        <v>120</v>
      </c>
      <c r="S22" s="586">
        <f t="shared" si="1"/>
        <v>0</v>
      </c>
    </row>
    <row r="23" spans="1:19" ht="48" customHeight="1" x14ac:dyDescent="0.2">
      <c r="A23" s="912">
        <v>16</v>
      </c>
      <c r="B23" s="1025" t="s">
        <v>119</v>
      </c>
      <c r="C23" s="909">
        <v>60001001160</v>
      </c>
      <c r="D23" s="271" t="s">
        <v>707</v>
      </c>
      <c r="E23" s="271" t="s">
        <v>713</v>
      </c>
      <c r="F23" s="271" t="s">
        <v>672</v>
      </c>
      <c r="G23" s="952" t="s">
        <v>562</v>
      </c>
      <c r="H23" s="953" t="s">
        <v>563</v>
      </c>
      <c r="I23" s="1026"/>
      <c r="J23" s="1026"/>
      <c r="K23" s="1027">
        <v>120</v>
      </c>
      <c r="L23" s="1028"/>
      <c r="M23" s="1029"/>
      <c r="N23" s="478">
        <f t="shared" si="0"/>
        <v>120</v>
      </c>
      <c r="O23" s="1030">
        <v>0</v>
      </c>
      <c r="P23" s="1027"/>
      <c r="Q23" s="1027"/>
      <c r="R23" s="785">
        <v>120</v>
      </c>
      <c r="S23" s="586">
        <f t="shared" si="1"/>
        <v>0</v>
      </c>
    </row>
    <row r="24" spans="1:19" ht="45.75" customHeight="1" x14ac:dyDescent="0.2">
      <c r="A24" s="912">
        <v>17</v>
      </c>
      <c r="B24" s="1025" t="s">
        <v>119</v>
      </c>
      <c r="C24" s="909">
        <v>60001001033</v>
      </c>
      <c r="D24" s="271" t="s">
        <v>708</v>
      </c>
      <c r="E24" s="271" t="s">
        <v>713</v>
      </c>
      <c r="F24" s="271" t="s">
        <v>672</v>
      </c>
      <c r="G24" s="952" t="s">
        <v>564</v>
      </c>
      <c r="H24" s="953" t="s">
        <v>565</v>
      </c>
      <c r="I24" s="1026"/>
      <c r="J24" s="1026"/>
      <c r="K24" s="1027">
        <v>260</v>
      </c>
      <c r="L24" s="1028"/>
      <c r="M24" s="1029"/>
      <c r="N24" s="478">
        <f t="shared" si="0"/>
        <v>260</v>
      </c>
      <c r="O24" s="1030">
        <v>0</v>
      </c>
      <c r="P24" s="1027"/>
      <c r="Q24" s="1027"/>
      <c r="R24" s="785">
        <v>260</v>
      </c>
      <c r="S24" s="586">
        <f t="shared" si="1"/>
        <v>0</v>
      </c>
    </row>
    <row r="25" spans="1:19" ht="51" x14ac:dyDescent="0.2">
      <c r="A25" s="912">
        <v>18</v>
      </c>
      <c r="B25" s="1025" t="s">
        <v>120</v>
      </c>
      <c r="C25" s="909">
        <v>60001001223</v>
      </c>
      <c r="D25" s="271" t="s">
        <v>707</v>
      </c>
      <c r="E25" s="271" t="s">
        <v>712</v>
      </c>
      <c r="F25" s="271" t="s">
        <v>671</v>
      </c>
      <c r="G25" s="952" t="s">
        <v>566</v>
      </c>
      <c r="H25" s="953" t="s">
        <v>567</v>
      </c>
      <c r="I25" s="1026"/>
      <c r="J25" s="1026"/>
      <c r="K25" s="1027">
        <v>230</v>
      </c>
      <c r="L25" s="1028"/>
      <c r="M25" s="1029"/>
      <c r="N25" s="478">
        <f t="shared" si="0"/>
        <v>230</v>
      </c>
      <c r="O25" s="1030">
        <v>0</v>
      </c>
      <c r="P25" s="1027"/>
      <c r="Q25" s="1027"/>
      <c r="R25" s="785">
        <v>230</v>
      </c>
      <c r="S25" s="586">
        <f t="shared" si="1"/>
        <v>0</v>
      </c>
    </row>
    <row r="26" spans="1:19" ht="36.75" customHeight="1" x14ac:dyDescent="0.2">
      <c r="A26" s="912">
        <v>19</v>
      </c>
      <c r="B26" s="1025" t="s">
        <v>117</v>
      </c>
      <c r="C26" s="909">
        <v>60001001134</v>
      </c>
      <c r="D26" s="271" t="s">
        <v>707</v>
      </c>
      <c r="E26" s="271" t="s">
        <v>712</v>
      </c>
      <c r="F26" s="271" t="s">
        <v>671</v>
      </c>
      <c r="G26" s="952" t="s">
        <v>568</v>
      </c>
      <c r="H26" s="953" t="s">
        <v>569</v>
      </c>
      <c r="I26" s="1026"/>
      <c r="J26" s="1026"/>
      <c r="K26" s="1027">
        <v>300</v>
      </c>
      <c r="L26" s="1028"/>
      <c r="M26" s="1029"/>
      <c r="N26" s="478">
        <f t="shared" si="0"/>
        <v>300</v>
      </c>
      <c r="O26" s="1030">
        <v>0</v>
      </c>
      <c r="P26" s="1027"/>
      <c r="Q26" s="1027"/>
      <c r="R26" s="785">
        <v>300</v>
      </c>
      <c r="S26" s="586">
        <f t="shared" si="1"/>
        <v>0</v>
      </c>
    </row>
    <row r="27" spans="1:19" ht="34.5" customHeight="1" x14ac:dyDescent="0.2">
      <c r="A27" s="912">
        <v>20</v>
      </c>
      <c r="B27" s="1025" t="s">
        <v>120</v>
      </c>
      <c r="C27" s="909">
        <v>60001001041</v>
      </c>
      <c r="D27" s="271" t="s">
        <v>709</v>
      </c>
      <c r="E27" s="271" t="s">
        <v>712</v>
      </c>
      <c r="F27" s="271" t="s">
        <v>671</v>
      </c>
      <c r="G27" s="952" t="s">
        <v>570</v>
      </c>
      <c r="H27" s="953" t="s">
        <v>551</v>
      </c>
      <c r="I27" s="1026"/>
      <c r="J27" s="1026"/>
      <c r="K27" s="1027">
        <v>250</v>
      </c>
      <c r="L27" s="1028"/>
      <c r="M27" s="1029"/>
      <c r="N27" s="478">
        <f t="shared" si="0"/>
        <v>250</v>
      </c>
      <c r="O27" s="1030">
        <v>0</v>
      </c>
      <c r="P27" s="1027"/>
      <c r="Q27" s="1027"/>
      <c r="R27" s="785">
        <v>250</v>
      </c>
      <c r="S27" s="586">
        <f t="shared" si="1"/>
        <v>0</v>
      </c>
    </row>
    <row r="28" spans="1:19" ht="39.75" customHeight="1" thickBot="1" x14ac:dyDescent="0.25">
      <c r="A28" s="1040">
        <v>21</v>
      </c>
      <c r="B28" s="1041" t="s">
        <v>119</v>
      </c>
      <c r="C28" s="209">
        <v>60001001150</v>
      </c>
      <c r="D28" s="1042" t="s">
        <v>706</v>
      </c>
      <c r="E28" s="1042" t="s">
        <v>712</v>
      </c>
      <c r="F28" s="1042" t="s">
        <v>671</v>
      </c>
      <c r="G28" s="1043" t="s">
        <v>571</v>
      </c>
      <c r="H28" s="1044" t="s">
        <v>572</v>
      </c>
      <c r="I28" s="1045"/>
      <c r="J28" s="1045"/>
      <c r="K28" s="1046">
        <v>450</v>
      </c>
      <c r="L28" s="1047"/>
      <c r="M28" s="1048"/>
      <c r="N28" s="478">
        <f t="shared" si="0"/>
        <v>450</v>
      </c>
      <c r="O28" s="1030">
        <v>0</v>
      </c>
      <c r="P28" s="1027"/>
      <c r="Q28" s="1027"/>
      <c r="R28" s="785">
        <v>450</v>
      </c>
      <c r="S28" s="586">
        <f t="shared" si="1"/>
        <v>0</v>
      </c>
    </row>
    <row r="29" spans="1:19" s="11" customFormat="1" ht="30.75" customHeight="1" thickBot="1" x14ac:dyDescent="0.25">
      <c r="A29" s="1194" t="s">
        <v>127</v>
      </c>
      <c r="B29" s="1195"/>
      <c r="C29" s="1195"/>
      <c r="D29" s="1195"/>
      <c r="E29" s="1195"/>
      <c r="F29" s="1195"/>
      <c r="G29" s="1195"/>
      <c r="H29" s="1196"/>
      <c r="I29" s="1063"/>
      <c r="J29" s="1063"/>
      <c r="K29" s="613">
        <f>SUM(K8:K28)</f>
        <v>5590</v>
      </c>
      <c r="L29" s="613"/>
      <c r="M29" s="620">
        <f>SUM(M8:M28)</f>
        <v>0</v>
      </c>
      <c r="N29" s="619">
        <f>SUM(N8:N28)</f>
        <v>5590</v>
      </c>
      <c r="O29" s="616">
        <f>SUM(O8:O28)</f>
        <v>15</v>
      </c>
      <c r="P29" s="613">
        <f>SUM(P8:P28)</f>
        <v>0</v>
      </c>
      <c r="Q29" s="244"/>
      <c r="R29" s="620">
        <f>SUM(R8:R28)</f>
        <v>5575</v>
      </c>
      <c r="S29" s="621">
        <f>SUM(S8:S28)</f>
        <v>0</v>
      </c>
    </row>
    <row r="30" spans="1:19" x14ac:dyDescent="0.2">
      <c r="B30" s="196"/>
      <c r="C30" s="196"/>
      <c r="D30" s="196"/>
      <c r="E30" s="196"/>
      <c r="F30" s="196"/>
      <c r="G30" s="17"/>
      <c r="H30" s="17"/>
      <c r="I30" s="196"/>
      <c r="J30" s="196"/>
    </row>
    <row r="31" spans="1:19" x14ac:dyDescent="0.2">
      <c r="B31" s="196"/>
      <c r="C31" s="196"/>
      <c r="D31" s="196"/>
      <c r="E31" s="196"/>
      <c r="F31" s="196"/>
      <c r="G31" s="17"/>
      <c r="H31" s="17"/>
      <c r="I31" s="196"/>
      <c r="J31" s="196"/>
    </row>
    <row r="32" spans="1:19" x14ac:dyDescent="0.2">
      <c r="B32" s="196"/>
      <c r="C32" s="196"/>
      <c r="D32" s="196"/>
      <c r="E32" s="196"/>
      <c r="F32" s="196"/>
      <c r="G32" s="17"/>
      <c r="H32" s="17"/>
      <c r="I32" s="196"/>
      <c r="J32" s="196"/>
      <c r="L32" s="164"/>
      <c r="M32" s="164"/>
      <c r="N32" s="164"/>
      <c r="O32" s="164"/>
      <c r="P32" s="164"/>
      <c r="Q32" s="164"/>
      <c r="R32" s="164"/>
      <c r="S32" s="164"/>
    </row>
    <row r="33" spans="2:10" x14ac:dyDescent="0.2">
      <c r="B33" s="196"/>
      <c r="C33" s="196"/>
      <c r="D33" s="196"/>
      <c r="E33" s="196"/>
      <c r="F33" s="196"/>
      <c r="G33" s="17"/>
      <c r="H33" s="17"/>
      <c r="I33" s="196"/>
      <c r="J33" s="196"/>
    </row>
    <row r="34" spans="2:10" x14ac:dyDescent="0.2">
      <c r="B34" s="196"/>
      <c r="C34" s="196"/>
      <c r="D34" s="196"/>
      <c r="E34" s="196"/>
      <c r="F34" s="196"/>
      <c r="G34" s="17"/>
      <c r="H34" s="17"/>
      <c r="I34" s="196"/>
      <c r="J34" s="196"/>
    </row>
    <row r="35" spans="2:10" x14ac:dyDescent="0.2">
      <c r="B35" s="196"/>
      <c r="C35" s="196"/>
      <c r="D35" s="196"/>
      <c r="E35" s="196"/>
      <c r="F35" s="196"/>
      <c r="G35" s="17"/>
      <c r="H35" s="17"/>
      <c r="I35" s="196"/>
      <c r="J35" s="196"/>
    </row>
    <row r="36" spans="2:10" x14ac:dyDescent="0.2">
      <c r="B36" s="196"/>
      <c r="C36" s="196"/>
      <c r="D36" s="196"/>
      <c r="E36" s="196"/>
      <c r="F36" s="196"/>
      <c r="G36" s="17"/>
      <c r="H36" s="17"/>
      <c r="I36" s="196"/>
      <c r="J36" s="196"/>
    </row>
    <row r="37" spans="2:10" x14ac:dyDescent="0.2">
      <c r="B37" s="196"/>
      <c r="C37" s="196"/>
      <c r="D37" s="196"/>
      <c r="E37" s="196"/>
      <c r="F37" s="196"/>
      <c r="G37" s="17"/>
      <c r="H37" s="17"/>
      <c r="I37" s="196"/>
      <c r="J37" s="196"/>
    </row>
    <row r="38" spans="2:10" x14ac:dyDescent="0.2">
      <c r="B38" s="196"/>
      <c r="C38" s="196"/>
      <c r="D38" s="196"/>
      <c r="E38" s="196"/>
      <c r="F38" s="196"/>
      <c r="G38" s="17"/>
      <c r="H38" s="17"/>
      <c r="I38" s="196"/>
      <c r="J38" s="196"/>
    </row>
    <row r="39" spans="2:10" x14ac:dyDescent="0.2">
      <c r="B39" s="196"/>
      <c r="C39" s="196"/>
      <c r="D39" s="196"/>
      <c r="E39" s="196"/>
      <c r="F39" s="196"/>
      <c r="G39" s="17"/>
      <c r="H39" s="17"/>
      <c r="I39" s="196"/>
      <c r="J39" s="196"/>
    </row>
    <row r="40" spans="2:10" x14ac:dyDescent="0.2">
      <c r="B40" s="196"/>
      <c r="C40" s="196"/>
      <c r="D40" s="196"/>
      <c r="E40" s="196"/>
      <c r="F40" s="196"/>
      <c r="G40" s="17"/>
      <c r="H40" s="17"/>
      <c r="I40" s="196"/>
      <c r="J40" s="196"/>
    </row>
    <row r="41" spans="2:10" x14ac:dyDescent="0.2">
      <c r="B41" s="196"/>
      <c r="C41" s="196"/>
      <c r="D41" s="196"/>
      <c r="E41" s="196"/>
      <c r="F41" s="196"/>
      <c r="G41" s="17"/>
      <c r="H41" s="17"/>
      <c r="I41" s="196"/>
      <c r="J41" s="196"/>
    </row>
    <row r="42" spans="2:10" x14ac:dyDescent="0.2">
      <c r="B42" s="196"/>
      <c r="C42" s="196"/>
      <c r="D42" s="196"/>
      <c r="E42" s="196"/>
      <c r="F42" s="196"/>
      <c r="G42" s="17"/>
      <c r="H42" s="17"/>
      <c r="I42" s="196"/>
      <c r="J42" s="196"/>
    </row>
    <row r="43" spans="2:10" x14ac:dyDescent="0.2">
      <c r="B43" s="196"/>
      <c r="C43" s="196"/>
      <c r="D43" s="196"/>
      <c r="E43" s="196"/>
      <c r="F43" s="196"/>
      <c r="G43" s="17"/>
      <c r="H43" s="17"/>
      <c r="I43" s="196"/>
      <c r="J43" s="196"/>
    </row>
    <row r="44" spans="2:10" x14ac:dyDescent="0.2">
      <c r="B44" s="196"/>
      <c r="C44" s="196"/>
      <c r="D44" s="196"/>
      <c r="E44" s="196"/>
      <c r="F44" s="196"/>
      <c r="G44" s="17"/>
      <c r="H44" s="17"/>
      <c r="I44" s="196"/>
      <c r="J44" s="196"/>
    </row>
    <row r="45" spans="2:10" x14ac:dyDescent="0.2">
      <c r="B45" s="196"/>
      <c r="C45" s="196"/>
      <c r="D45" s="196"/>
      <c r="E45" s="196"/>
      <c r="F45" s="196"/>
      <c r="G45" s="17"/>
      <c r="H45" s="17"/>
      <c r="I45" s="196"/>
      <c r="J45" s="196"/>
    </row>
    <row r="46" spans="2:10" x14ac:dyDescent="0.2">
      <c r="B46" s="196"/>
      <c r="C46" s="196"/>
      <c r="D46" s="196"/>
      <c r="E46" s="196"/>
      <c r="F46" s="196"/>
      <c r="G46" s="17"/>
      <c r="H46" s="17"/>
      <c r="I46" s="196"/>
      <c r="J46" s="196"/>
    </row>
    <row r="47" spans="2:10" x14ac:dyDescent="0.2">
      <c r="B47" s="196"/>
      <c r="C47" s="196"/>
      <c r="D47" s="196"/>
      <c r="E47" s="196"/>
      <c r="F47" s="196"/>
      <c r="G47" s="17"/>
      <c r="H47" s="17"/>
      <c r="I47" s="196"/>
      <c r="J47" s="196"/>
    </row>
    <row r="48" spans="2:10" x14ac:dyDescent="0.2">
      <c r="B48" s="196"/>
      <c r="C48" s="196"/>
      <c r="D48" s="196"/>
      <c r="E48" s="196"/>
      <c r="F48" s="196"/>
      <c r="G48" s="17"/>
      <c r="H48" s="17"/>
      <c r="I48" s="196"/>
      <c r="J48" s="196"/>
    </row>
    <row r="49" spans="2:10" x14ac:dyDescent="0.2">
      <c r="B49" s="196"/>
      <c r="C49" s="196"/>
      <c r="D49" s="196"/>
      <c r="E49" s="196"/>
      <c r="F49" s="196"/>
      <c r="G49" s="17"/>
      <c r="H49" s="17"/>
      <c r="I49" s="196"/>
      <c r="J49" s="196"/>
    </row>
    <row r="50" spans="2:10" x14ac:dyDescent="0.2">
      <c r="B50" s="196"/>
      <c r="C50" s="196"/>
      <c r="D50" s="196"/>
      <c r="E50" s="196"/>
      <c r="F50" s="196"/>
      <c r="G50" s="17"/>
      <c r="H50" s="17"/>
      <c r="I50" s="196"/>
      <c r="J50" s="196"/>
    </row>
    <row r="51" spans="2:10" x14ac:dyDescent="0.2">
      <c r="B51" s="196"/>
      <c r="C51" s="196"/>
      <c r="D51" s="196"/>
      <c r="E51" s="196"/>
      <c r="F51" s="196"/>
      <c r="G51" s="17"/>
      <c r="H51" s="17"/>
      <c r="I51" s="196"/>
      <c r="J51" s="196"/>
    </row>
    <row r="52" spans="2:10" x14ac:dyDescent="0.2">
      <c r="B52" s="196"/>
      <c r="C52" s="196"/>
      <c r="D52" s="196"/>
      <c r="E52" s="196"/>
      <c r="F52" s="196"/>
      <c r="G52" s="17"/>
      <c r="H52" s="17"/>
      <c r="I52" s="196"/>
      <c r="J52" s="196"/>
    </row>
    <row r="53" spans="2:10" x14ac:dyDescent="0.2">
      <c r="B53" s="196"/>
      <c r="C53" s="196"/>
      <c r="D53" s="196"/>
      <c r="E53" s="196"/>
      <c r="F53" s="196"/>
      <c r="G53" s="17"/>
      <c r="H53" s="17"/>
      <c r="I53" s="196"/>
      <c r="J53" s="196"/>
    </row>
    <row r="54" spans="2:10" x14ac:dyDescent="0.2">
      <c r="B54" s="196"/>
      <c r="C54" s="196"/>
      <c r="D54" s="196"/>
      <c r="E54" s="196"/>
      <c r="F54" s="196"/>
      <c r="G54" s="17"/>
      <c r="H54" s="17"/>
      <c r="I54" s="196"/>
      <c r="J54" s="196"/>
    </row>
    <row r="55" spans="2:10" x14ac:dyDescent="0.2">
      <c r="B55" s="196"/>
      <c r="C55" s="196"/>
      <c r="D55" s="196"/>
      <c r="E55" s="196"/>
      <c r="F55" s="196"/>
      <c r="G55" s="17"/>
      <c r="H55" s="17"/>
      <c r="I55" s="196"/>
      <c r="J55" s="196"/>
    </row>
    <row r="56" spans="2:10" x14ac:dyDescent="0.2">
      <c r="B56" s="196"/>
      <c r="C56" s="196"/>
      <c r="D56" s="196"/>
      <c r="E56" s="196"/>
      <c r="F56" s="196"/>
      <c r="G56" s="17"/>
      <c r="H56" s="17"/>
      <c r="I56" s="196"/>
      <c r="J56" s="196"/>
    </row>
    <row r="57" spans="2:10" x14ac:dyDescent="0.2">
      <c r="B57" s="196"/>
      <c r="C57" s="196"/>
      <c r="D57" s="196"/>
      <c r="E57" s="196"/>
      <c r="F57" s="196"/>
      <c r="G57" s="17"/>
      <c r="H57" s="17"/>
      <c r="I57" s="196"/>
      <c r="J57" s="196"/>
    </row>
    <row r="58" spans="2:10" x14ac:dyDescent="0.2">
      <c r="B58" s="196"/>
      <c r="C58" s="196"/>
      <c r="D58" s="196"/>
      <c r="E58" s="196"/>
      <c r="F58" s="196"/>
      <c r="G58" s="17"/>
      <c r="H58" s="17"/>
      <c r="I58" s="196"/>
      <c r="J58" s="196"/>
    </row>
    <row r="59" spans="2:10" x14ac:dyDescent="0.2">
      <c r="B59" s="196"/>
      <c r="C59" s="196"/>
      <c r="D59" s="196"/>
      <c r="E59" s="196"/>
      <c r="F59" s="196"/>
      <c r="G59" s="17"/>
      <c r="H59" s="17"/>
      <c r="I59" s="196"/>
      <c r="J59" s="196"/>
    </row>
    <row r="60" spans="2:10" x14ac:dyDescent="0.2">
      <c r="B60" s="196"/>
      <c r="C60" s="196"/>
      <c r="D60" s="196"/>
      <c r="E60" s="196"/>
      <c r="F60" s="196"/>
      <c r="G60" s="17"/>
      <c r="H60" s="17"/>
      <c r="I60" s="196"/>
      <c r="J60" s="196"/>
    </row>
    <row r="61" spans="2:10" x14ac:dyDescent="0.2">
      <c r="B61" s="196"/>
      <c r="C61" s="196"/>
      <c r="D61" s="196"/>
      <c r="E61" s="196"/>
      <c r="F61" s="196"/>
      <c r="G61" s="17"/>
      <c r="H61" s="17"/>
      <c r="I61" s="196"/>
      <c r="J61" s="196"/>
    </row>
    <row r="62" spans="2:10" x14ac:dyDescent="0.2">
      <c r="B62" s="196"/>
      <c r="C62" s="196"/>
      <c r="D62" s="196"/>
      <c r="E62" s="196"/>
      <c r="F62" s="196"/>
      <c r="G62" s="17"/>
      <c r="H62" s="17"/>
      <c r="I62" s="196"/>
      <c r="J62" s="196"/>
    </row>
    <row r="63" spans="2:10" x14ac:dyDescent="0.2">
      <c r="B63" s="196"/>
      <c r="C63" s="196"/>
      <c r="D63" s="196"/>
      <c r="E63" s="196"/>
      <c r="F63" s="196"/>
      <c r="G63" s="17"/>
      <c r="H63" s="17"/>
      <c r="I63" s="196"/>
      <c r="J63" s="196"/>
    </row>
    <row r="64" spans="2:10" x14ac:dyDescent="0.2">
      <c r="B64" s="196"/>
      <c r="C64" s="196"/>
      <c r="D64" s="196"/>
      <c r="E64" s="196"/>
      <c r="F64" s="196"/>
      <c r="G64" s="17"/>
      <c r="H64" s="17"/>
      <c r="I64" s="196"/>
      <c r="J64" s="196"/>
    </row>
    <row r="65" spans="2:10" x14ac:dyDescent="0.2">
      <c r="B65" s="196"/>
      <c r="C65" s="196"/>
      <c r="D65" s="196"/>
      <c r="E65" s="196"/>
      <c r="F65" s="196"/>
      <c r="G65" s="17"/>
      <c r="H65" s="17"/>
      <c r="I65" s="196"/>
      <c r="J65" s="196"/>
    </row>
    <row r="66" spans="2:10" x14ac:dyDescent="0.2">
      <c r="B66" s="196"/>
      <c r="C66" s="196"/>
      <c r="D66" s="196"/>
      <c r="E66" s="196"/>
      <c r="F66" s="196"/>
      <c r="G66" s="17"/>
      <c r="H66" s="17"/>
      <c r="I66" s="196"/>
      <c r="J66" s="196"/>
    </row>
    <row r="67" spans="2:10" x14ac:dyDescent="0.2">
      <c r="B67" s="196"/>
      <c r="C67" s="196"/>
      <c r="D67" s="196"/>
      <c r="E67" s="196"/>
      <c r="F67" s="196"/>
      <c r="G67" s="17"/>
      <c r="H67" s="17"/>
      <c r="I67" s="196"/>
      <c r="J67" s="196"/>
    </row>
  </sheetData>
  <mergeCells count="17">
    <mergeCell ref="A29:H29"/>
    <mergeCell ref="L6:L7"/>
    <mergeCell ref="M6:M7"/>
    <mergeCell ref="N6:R6"/>
    <mergeCell ref="H6:H7"/>
    <mergeCell ref="I6:I7"/>
    <mergeCell ref="J6:J7"/>
    <mergeCell ref="K6:K7"/>
    <mergeCell ref="C6:C7"/>
    <mergeCell ref="D6:D7"/>
    <mergeCell ref="A5:S5"/>
    <mergeCell ref="A6:A7"/>
    <mergeCell ref="B6:B7"/>
    <mergeCell ref="G6:G7"/>
    <mergeCell ref="S6:S7"/>
    <mergeCell ref="E6:E7"/>
    <mergeCell ref="F6:F7"/>
  </mergeCells>
  <phoneticPr fontId="3" type="noConversion"/>
  <pageMargins left="0.78740157480314965" right="0.78740157480314965" top="0.6692913385826772" bottom="0.86614173228346458" header="0.27559055118110237" footer="0.39370078740157483"/>
  <pageSetup paperSize="9" scale="49" firstPageNumber="123" fitToHeight="0"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C64"/>
  <sheetViews>
    <sheetView zoomScale="60" zoomScaleNormal="60" workbookViewId="0">
      <selection activeCell="M6" sqref="M6:O6"/>
    </sheetView>
  </sheetViews>
  <sheetFormatPr defaultColWidth="29.7109375" defaultRowHeight="12.75" outlineLevelCol="1" x14ac:dyDescent="0.2"/>
  <cols>
    <col min="1" max="1" width="5.140625" style="10" customWidth="1"/>
    <col min="2" max="2" width="4.7109375" style="157" customWidth="1"/>
    <col min="3" max="3" width="17.28515625" style="157" hidden="1" customWidth="1" outlineLevel="1"/>
    <col min="4" max="5" width="6.42578125" style="157" hidden="1" customWidth="1" outlineLevel="1"/>
    <col min="6" max="6" width="71.7109375" style="10" customWidth="1" collapsed="1"/>
    <col min="7" max="7" width="75.140625" style="10" customWidth="1"/>
    <col min="8" max="8" width="9" style="157" customWidth="1"/>
    <col min="9" max="9" width="12.5703125" style="157" customWidth="1"/>
    <col min="10" max="10" width="18.140625" style="164" customWidth="1"/>
    <col min="11" max="11" width="13.7109375" style="251" customWidth="1"/>
    <col min="12" max="12" width="12.42578125" style="251" customWidth="1"/>
    <col min="13" max="13" width="13.28515625" style="10" customWidth="1"/>
    <col min="14" max="14" width="13.42578125" style="10" customWidth="1"/>
    <col min="15" max="16" width="13.28515625" style="10" customWidth="1"/>
    <col min="17" max="28" width="29.7109375" style="10" customWidth="1"/>
    <col min="29" max="16384" width="29.7109375" style="10"/>
  </cols>
  <sheetData>
    <row r="1" spans="1:29" s="348" customFormat="1" ht="18" x14ac:dyDescent="0.25">
      <c r="A1" s="140" t="s">
        <v>100</v>
      </c>
      <c r="B1" s="155"/>
      <c r="C1" s="155"/>
      <c r="D1" s="155"/>
      <c r="E1" s="155"/>
      <c r="F1" s="156"/>
      <c r="G1" s="155"/>
      <c r="H1" s="158"/>
      <c r="I1" s="157"/>
      <c r="J1" s="158"/>
      <c r="K1" s="159"/>
      <c r="L1" s="155"/>
      <c r="M1" s="155"/>
      <c r="N1" s="155"/>
      <c r="O1" s="155"/>
      <c r="P1" s="155"/>
    </row>
    <row r="2" spans="1:29" s="348" customFormat="1" ht="15.75" x14ac:dyDescent="0.25">
      <c r="A2" s="143" t="s">
        <v>6</v>
      </c>
      <c r="B2" s="143"/>
      <c r="C2" s="143"/>
      <c r="D2" s="143"/>
      <c r="E2" s="143"/>
      <c r="F2" s="143" t="s">
        <v>101</v>
      </c>
      <c r="G2" s="153" t="s">
        <v>102</v>
      </c>
      <c r="H2" s="143"/>
      <c r="I2" s="157"/>
      <c r="J2" s="143"/>
      <c r="K2" s="160"/>
      <c r="L2" s="143"/>
      <c r="M2" s="143"/>
      <c r="N2" s="143"/>
      <c r="O2" s="143"/>
      <c r="P2" s="143"/>
    </row>
    <row r="3" spans="1:29" s="348" customFormat="1" ht="10.5" customHeight="1" x14ac:dyDescent="0.2">
      <c r="A3" s="143"/>
      <c r="B3" s="143"/>
      <c r="C3" s="143"/>
      <c r="D3" s="143"/>
      <c r="E3" s="143"/>
      <c r="F3" s="143" t="s">
        <v>9</v>
      </c>
      <c r="G3" s="143"/>
      <c r="H3" s="143"/>
      <c r="I3" s="157"/>
      <c r="J3" s="143"/>
      <c r="K3" s="160"/>
      <c r="L3" s="143"/>
      <c r="M3" s="143"/>
      <c r="N3" s="143"/>
      <c r="O3" s="143"/>
      <c r="P3" s="143"/>
    </row>
    <row r="4" spans="1:29" ht="19.5" customHeight="1" thickBot="1" x14ac:dyDescent="0.25">
      <c r="A4" s="18"/>
      <c r="B4" s="19"/>
      <c r="C4" s="19"/>
      <c r="D4" s="19"/>
      <c r="E4" s="19"/>
      <c r="F4" s="20"/>
      <c r="G4" s="19"/>
      <c r="H4" s="19"/>
      <c r="I4" s="19"/>
      <c r="J4" s="19"/>
      <c r="K4" s="19"/>
      <c r="L4" s="19"/>
      <c r="M4" s="19"/>
      <c r="N4" s="19"/>
      <c r="O4" s="19"/>
      <c r="P4" s="194" t="s">
        <v>10</v>
      </c>
    </row>
    <row r="5" spans="1:29" ht="29.1" customHeight="1" thickBot="1" x14ac:dyDescent="0.25">
      <c r="A5" s="1172" t="s">
        <v>110</v>
      </c>
      <c r="B5" s="1173"/>
      <c r="C5" s="1173"/>
      <c r="D5" s="1173"/>
      <c r="E5" s="1173"/>
      <c r="F5" s="1173"/>
      <c r="G5" s="1173"/>
      <c r="H5" s="1173"/>
      <c r="I5" s="1173"/>
      <c r="J5" s="1173"/>
      <c r="K5" s="1173"/>
      <c r="L5" s="1173"/>
      <c r="M5" s="1173"/>
      <c r="N5" s="1173"/>
      <c r="O5" s="1173"/>
      <c r="P5" s="1174"/>
      <c r="Q5" s="195"/>
      <c r="R5" s="195"/>
      <c r="S5" s="195"/>
      <c r="T5" s="195"/>
      <c r="U5" s="195"/>
      <c r="V5" s="195"/>
      <c r="W5" s="195"/>
      <c r="X5" s="195"/>
      <c r="Y5" s="195"/>
      <c r="Z5" s="195"/>
      <c r="AA5" s="195"/>
      <c r="AB5" s="195"/>
      <c r="AC5" s="195"/>
    </row>
    <row r="6" spans="1:29" ht="27" customHeight="1" thickBot="1" x14ac:dyDescent="0.25">
      <c r="A6" s="1255" t="s">
        <v>22</v>
      </c>
      <c r="B6" s="1255" t="s">
        <v>12</v>
      </c>
      <c r="C6" s="1181" t="s">
        <v>4</v>
      </c>
      <c r="D6" s="1181" t="s">
        <v>3</v>
      </c>
      <c r="E6" s="1181" t="s">
        <v>5</v>
      </c>
      <c r="F6" s="1257" t="s">
        <v>13</v>
      </c>
      <c r="G6" s="1251" t="s">
        <v>65</v>
      </c>
      <c r="H6" s="1259" t="s">
        <v>15</v>
      </c>
      <c r="I6" s="1251" t="s">
        <v>16</v>
      </c>
      <c r="J6" s="1229" t="s">
        <v>17</v>
      </c>
      <c r="K6" s="1229" t="s">
        <v>18</v>
      </c>
      <c r="L6" s="1240" t="s">
        <v>181</v>
      </c>
      <c r="M6" s="1261" t="s">
        <v>182</v>
      </c>
      <c r="N6" s="1262"/>
      <c r="O6" s="1263"/>
      <c r="P6" s="1181" t="s">
        <v>264</v>
      </c>
    </row>
    <row r="7" spans="1:29" ht="62.25" customHeight="1" thickBot="1" x14ac:dyDescent="0.25">
      <c r="A7" s="1256"/>
      <c r="B7" s="1256"/>
      <c r="C7" s="1182"/>
      <c r="D7" s="1182"/>
      <c r="E7" s="1182"/>
      <c r="F7" s="1258"/>
      <c r="G7" s="1252"/>
      <c r="H7" s="1260"/>
      <c r="I7" s="1252"/>
      <c r="J7" s="1253"/>
      <c r="K7" s="1253"/>
      <c r="L7" s="1254"/>
      <c r="M7" s="298" t="s">
        <v>19</v>
      </c>
      <c r="N7" s="328" t="s">
        <v>1</v>
      </c>
      <c r="O7" s="330" t="s">
        <v>2</v>
      </c>
      <c r="P7" s="1182"/>
    </row>
    <row r="8" spans="1:29" ht="15.75" x14ac:dyDescent="0.2">
      <c r="A8" s="120">
        <v>1</v>
      </c>
      <c r="B8" s="270"/>
      <c r="C8" s="3"/>
      <c r="D8" s="271"/>
      <c r="E8" s="271"/>
      <c r="F8" s="339"/>
      <c r="G8" s="340"/>
      <c r="H8" s="248"/>
      <c r="I8" s="248"/>
      <c r="J8" s="272"/>
      <c r="K8" s="350"/>
      <c r="L8" s="351"/>
      <c r="M8" s="224">
        <f>SUM(N8:O8)</f>
        <v>0</v>
      </c>
      <c r="N8" s="352"/>
      <c r="O8" s="353"/>
      <c r="P8" s="354">
        <v>0</v>
      </c>
    </row>
    <row r="9" spans="1:29" ht="15.75" x14ac:dyDescent="0.2">
      <c r="A9" s="120">
        <v>2</v>
      </c>
      <c r="B9" s="270"/>
      <c r="C9" s="3"/>
      <c r="D9" s="271"/>
      <c r="E9" s="271"/>
      <c r="F9" s="339"/>
      <c r="G9" s="340"/>
      <c r="H9" s="248"/>
      <c r="I9" s="248"/>
      <c r="J9" s="272"/>
      <c r="K9" s="350"/>
      <c r="L9" s="351"/>
      <c r="M9" s="224">
        <f t="shared" ref="M9:M25" si="0">SUM(N9:O9)</f>
        <v>0</v>
      </c>
      <c r="N9" s="355"/>
      <c r="O9" s="356"/>
      <c r="P9" s="357">
        <v>0</v>
      </c>
    </row>
    <row r="10" spans="1:29" ht="15.75" x14ac:dyDescent="0.2">
      <c r="A10" s="120">
        <v>3</v>
      </c>
      <c r="B10" s="270"/>
      <c r="C10" s="3"/>
      <c r="D10" s="271"/>
      <c r="E10" s="271"/>
      <c r="F10" s="339"/>
      <c r="G10" s="340"/>
      <c r="H10" s="248"/>
      <c r="I10" s="248"/>
      <c r="J10" s="272"/>
      <c r="K10" s="350"/>
      <c r="L10" s="351"/>
      <c r="M10" s="224">
        <f t="shared" si="0"/>
        <v>0</v>
      </c>
      <c r="N10" s="355"/>
      <c r="O10" s="356"/>
      <c r="P10" s="357">
        <v>0</v>
      </c>
    </row>
    <row r="11" spans="1:29" ht="15.75" x14ac:dyDescent="0.2">
      <c r="A11" s="120">
        <v>4</v>
      </c>
      <c r="B11" s="270"/>
      <c r="C11" s="3"/>
      <c r="D11" s="271"/>
      <c r="E11" s="271"/>
      <c r="F11" s="339"/>
      <c r="G11" s="340"/>
      <c r="H11" s="248"/>
      <c r="I11" s="248"/>
      <c r="J11" s="272"/>
      <c r="K11" s="350"/>
      <c r="L11" s="351"/>
      <c r="M11" s="224">
        <f t="shared" si="0"/>
        <v>0</v>
      </c>
      <c r="N11" s="355"/>
      <c r="O11" s="356"/>
      <c r="P11" s="357">
        <v>0</v>
      </c>
    </row>
    <row r="12" spans="1:29" ht="15.75" x14ac:dyDescent="0.2">
      <c r="A12" s="120">
        <v>5</v>
      </c>
      <c r="B12" s="270"/>
      <c r="C12" s="3"/>
      <c r="D12" s="271"/>
      <c r="E12" s="271"/>
      <c r="F12" s="339"/>
      <c r="G12" s="340"/>
      <c r="H12" s="248"/>
      <c r="I12" s="248"/>
      <c r="J12" s="272"/>
      <c r="K12" s="350"/>
      <c r="L12" s="351"/>
      <c r="M12" s="224">
        <f t="shared" si="0"/>
        <v>0</v>
      </c>
      <c r="N12" s="355"/>
      <c r="O12" s="356"/>
      <c r="P12" s="357">
        <v>0</v>
      </c>
    </row>
    <row r="13" spans="1:29" ht="15.75" x14ac:dyDescent="0.2">
      <c r="A13" s="120">
        <v>6</v>
      </c>
      <c r="B13" s="270"/>
      <c r="C13" s="3"/>
      <c r="D13" s="271"/>
      <c r="E13" s="271"/>
      <c r="F13" s="339"/>
      <c r="G13" s="340"/>
      <c r="H13" s="248"/>
      <c r="I13" s="248"/>
      <c r="J13" s="272"/>
      <c r="K13" s="350"/>
      <c r="L13" s="351"/>
      <c r="M13" s="224">
        <f t="shared" si="0"/>
        <v>0</v>
      </c>
      <c r="N13" s="355"/>
      <c r="O13" s="356"/>
      <c r="P13" s="357">
        <v>0</v>
      </c>
    </row>
    <row r="14" spans="1:29" ht="15.75" x14ac:dyDescent="0.2">
      <c r="A14" s="120">
        <v>7</v>
      </c>
      <c r="B14" s="270"/>
      <c r="C14" s="3"/>
      <c r="D14" s="271"/>
      <c r="E14" s="271"/>
      <c r="F14" s="339"/>
      <c r="G14" s="340"/>
      <c r="H14" s="248"/>
      <c r="I14" s="248"/>
      <c r="J14" s="272"/>
      <c r="K14" s="350"/>
      <c r="L14" s="351"/>
      <c r="M14" s="224">
        <f t="shared" si="0"/>
        <v>0</v>
      </c>
      <c r="N14" s="355"/>
      <c r="O14" s="356"/>
      <c r="P14" s="357">
        <v>0</v>
      </c>
    </row>
    <row r="15" spans="1:29" ht="15.75" x14ac:dyDescent="0.2">
      <c r="A15" s="120">
        <v>8</v>
      </c>
      <c r="B15" s="270"/>
      <c r="C15" s="3"/>
      <c r="D15" s="271"/>
      <c r="E15" s="271"/>
      <c r="F15" s="339"/>
      <c r="G15" s="340"/>
      <c r="H15" s="248"/>
      <c r="I15" s="248"/>
      <c r="J15" s="272"/>
      <c r="K15" s="350"/>
      <c r="L15" s="351"/>
      <c r="M15" s="224">
        <f t="shared" si="0"/>
        <v>0</v>
      </c>
      <c r="N15" s="355"/>
      <c r="O15" s="356"/>
      <c r="P15" s="357">
        <v>0</v>
      </c>
    </row>
    <row r="16" spans="1:29" ht="15.75" x14ac:dyDescent="0.2">
      <c r="A16" s="120">
        <v>9</v>
      </c>
      <c r="B16" s="270"/>
      <c r="C16" s="3"/>
      <c r="D16" s="271"/>
      <c r="E16" s="271"/>
      <c r="F16" s="339"/>
      <c r="G16" s="340"/>
      <c r="H16" s="248"/>
      <c r="I16" s="248"/>
      <c r="J16" s="272"/>
      <c r="K16" s="350"/>
      <c r="L16" s="351"/>
      <c r="M16" s="224">
        <f t="shared" si="0"/>
        <v>0</v>
      </c>
      <c r="N16" s="355"/>
      <c r="O16" s="356"/>
      <c r="P16" s="357">
        <v>0</v>
      </c>
    </row>
    <row r="17" spans="1:16" ht="15.75" x14ac:dyDescent="0.2">
      <c r="A17" s="120">
        <v>10</v>
      </c>
      <c r="B17" s="270"/>
      <c r="C17" s="3"/>
      <c r="D17" s="271"/>
      <c r="E17" s="271"/>
      <c r="F17" s="339"/>
      <c r="G17" s="340"/>
      <c r="H17" s="248"/>
      <c r="I17" s="248"/>
      <c r="J17" s="272"/>
      <c r="K17" s="350"/>
      <c r="L17" s="351"/>
      <c r="M17" s="224">
        <f t="shared" si="0"/>
        <v>0</v>
      </c>
      <c r="N17" s="355"/>
      <c r="O17" s="356"/>
      <c r="P17" s="357">
        <v>0</v>
      </c>
    </row>
    <row r="18" spans="1:16" ht="15.75" x14ac:dyDescent="0.2">
      <c r="A18" s="120">
        <v>11</v>
      </c>
      <c r="B18" s="270"/>
      <c r="C18" s="3"/>
      <c r="D18" s="271"/>
      <c r="E18" s="271"/>
      <c r="F18" s="339"/>
      <c r="G18" s="340"/>
      <c r="H18" s="248"/>
      <c r="I18" s="248"/>
      <c r="J18" s="272"/>
      <c r="K18" s="350"/>
      <c r="L18" s="351"/>
      <c r="M18" s="224">
        <f t="shared" si="0"/>
        <v>0</v>
      </c>
      <c r="N18" s="355"/>
      <c r="O18" s="356"/>
      <c r="P18" s="357">
        <v>0</v>
      </c>
    </row>
    <row r="19" spans="1:16" ht="15.75" x14ac:dyDescent="0.2">
      <c r="A19" s="120">
        <v>12</v>
      </c>
      <c r="B19" s="270"/>
      <c r="C19" s="3"/>
      <c r="D19" s="271"/>
      <c r="E19" s="271"/>
      <c r="F19" s="339"/>
      <c r="G19" s="340"/>
      <c r="H19" s="248"/>
      <c r="I19" s="248"/>
      <c r="J19" s="272"/>
      <c r="K19" s="350"/>
      <c r="L19" s="351"/>
      <c r="M19" s="224">
        <f t="shared" si="0"/>
        <v>0</v>
      </c>
      <c r="N19" s="355"/>
      <c r="O19" s="356"/>
      <c r="P19" s="357">
        <v>0</v>
      </c>
    </row>
    <row r="20" spans="1:16" ht="15.75" x14ac:dyDescent="0.2">
      <c r="A20" s="120">
        <v>13</v>
      </c>
      <c r="B20" s="270"/>
      <c r="C20" s="3"/>
      <c r="D20" s="271"/>
      <c r="E20" s="271"/>
      <c r="F20" s="339"/>
      <c r="G20" s="340"/>
      <c r="H20" s="248"/>
      <c r="I20" s="248"/>
      <c r="J20" s="272"/>
      <c r="K20" s="350"/>
      <c r="L20" s="351"/>
      <c r="M20" s="224">
        <f t="shared" si="0"/>
        <v>0</v>
      </c>
      <c r="N20" s="355"/>
      <c r="O20" s="356"/>
      <c r="P20" s="357">
        <v>0</v>
      </c>
    </row>
    <row r="21" spans="1:16" ht="15.75" x14ac:dyDescent="0.2">
      <c r="A21" s="120">
        <v>14</v>
      </c>
      <c r="B21" s="270"/>
      <c r="C21" s="3"/>
      <c r="D21" s="271"/>
      <c r="E21" s="271"/>
      <c r="F21" s="339"/>
      <c r="G21" s="340"/>
      <c r="H21" s="248"/>
      <c r="I21" s="248"/>
      <c r="J21" s="272"/>
      <c r="K21" s="350"/>
      <c r="L21" s="351"/>
      <c r="M21" s="224">
        <f t="shared" si="0"/>
        <v>0</v>
      </c>
      <c r="N21" s="355"/>
      <c r="O21" s="356"/>
      <c r="P21" s="357">
        <v>0</v>
      </c>
    </row>
    <row r="22" spans="1:16" ht="15.75" x14ac:dyDescent="0.2">
      <c r="A22" s="120">
        <v>15</v>
      </c>
      <c r="B22" s="270"/>
      <c r="C22" s="3"/>
      <c r="D22" s="271"/>
      <c r="E22" s="271"/>
      <c r="F22" s="339"/>
      <c r="G22" s="340"/>
      <c r="H22" s="248"/>
      <c r="I22" s="248"/>
      <c r="J22" s="272"/>
      <c r="K22" s="350"/>
      <c r="L22" s="351"/>
      <c r="M22" s="224">
        <f t="shared" si="0"/>
        <v>0</v>
      </c>
      <c r="N22" s="355"/>
      <c r="O22" s="356"/>
      <c r="P22" s="357">
        <v>0</v>
      </c>
    </row>
    <row r="23" spans="1:16" ht="15.75" x14ac:dyDescent="0.2">
      <c r="A23" s="120">
        <v>16</v>
      </c>
      <c r="B23" s="270"/>
      <c r="C23" s="3"/>
      <c r="D23" s="271"/>
      <c r="E23" s="271"/>
      <c r="F23" s="339"/>
      <c r="G23" s="340"/>
      <c r="H23" s="248"/>
      <c r="I23" s="248"/>
      <c r="J23" s="272"/>
      <c r="K23" s="350"/>
      <c r="L23" s="351"/>
      <c r="M23" s="224">
        <f t="shared" si="0"/>
        <v>0</v>
      </c>
      <c r="N23" s="355"/>
      <c r="O23" s="356"/>
      <c r="P23" s="357">
        <v>0</v>
      </c>
    </row>
    <row r="24" spans="1:16" ht="15.75" x14ac:dyDescent="0.2">
      <c r="A24" s="120">
        <v>17</v>
      </c>
      <c r="B24" s="270"/>
      <c r="C24" s="3"/>
      <c r="D24" s="271"/>
      <c r="E24" s="271"/>
      <c r="F24" s="339"/>
      <c r="G24" s="340"/>
      <c r="H24" s="248"/>
      <c r="I24" s="248"/>
      <c r="J24" s="272"/>
      <c r="K24" s="350"/>
      <c r="L24" s="351"/>
      <c r="M24" s="224">
        <f t="shared" si="0"/>
        <v>0</v>
      </c>
      <c r="N24" s="355"/>
      <c r="O24" s="356"/>
      <c r="P24" s="357">
        <v>0</v>
      </c>
    </row>
    <row r="25" spans="1:16" ht="16.5" thickBot="1" x14ac:dyDescent="0.25">
      <c r="A25" s="120">
        <v>18</v>
      </c>
      <c r="B25" s="270"/>
      <c r="C25" s="3"/>
      <c r="D25" s="271"/>
      <c r="E25" s="271"/>
      <c r="F25" s="339"/>
      <c r="G25" s="340"/>
      <c r="H25" s="248"/>
      <c r="I25" s="248"/>
      <c r="J25" s="272"/>
      <c r="K25" s="350"/>
      <c r="L25" s="351"/>
      <c r="M25" s="224">
        <f t="shared" si="0"/>
        <v>0</v>
      </c>
      <c r="N25" s="358"/>
      <c r="O25" s="359"/>
      <c r="P25" s="357">
        <v>0</v>
      </c>
    </row>
    <row r="26" spans="1:16" s="364" customFormat="1" ht="21" thickBot="1" x14ac:dyDescent="0.25">
      <c r="A26" s="1248" t="s">
        <v>103</v>
      </c>
      <c r="B26" s="1249"/>
      <c r="C26" s="1249"/>
      <c r="D26" s="1249"/>
      <c r="E26" s="1249"/>
      <c r="F26" s="1249"/>
      <c r="G26" s="1250"/>
      <c r="H26" s="360"/>
      <c r="I26" s="360"/>
      <c r="J26" s="361">
        <f>SUM(J8:J25)</f>
        <v>0</v>
      </c>
      <c r="K26" s="244"/>
      <c r="L26" s="362">
        <f>SUM(L8:L25)</f>
        <v>0</v>
      </c>
      <c r="M26" s="199">
        <f>SUM(M8:M25)</f>
        <v>0</v>
      </c>
      <c r="N26" s="363">
        <f>SUM(N8:N25)</f>
        <v>0</v>
      </c>
      <c r="O26" s="74">
        <f>SUM(O8:O25)</f>
        <v>0</v>
      </c>
      <c r="P26" s="213"/>
    </row>
    <row r="27" spans="1:16" x14ac:dyDescent="0.2">
      <c r="B27" s="365"/>
      <c r="C27" s="365"/>
      <c r="D27" s="365"/>
      <c r="E27" s="365"/>
      <c r="F27" s="273"/>
      <c r="G27" s="273"/>
      <c r="H27" s="365"/>
      <c r="I27" s="365"/>
    </row>
    <row r="28" spans="1:16" x14ac:dyDescent="0.2">
      <c r="B28" s="365"/>
      <c r="C28" s="365"/>
      <c r="D28" s="365"/>
      <c r="E28" s="365"/>
      <c r="F28" s="273"/>
      <c r="G28" s="273"/>
      <c r="H28" s="365"/>
      <c r="I28" s="365"/>
    </row>
    <row r="29" spans="1:16" x14ac:dyDescent="0.2">
      <c r="B29" s="365"/>
      <c r="C29" s="365"/>
      <c r="D29" s="365"/>
      <c r="E29" s="365"/>
      <c r="F29" s="273"/>
      <c r="G29" s="273"/>
      <c r="H29" s="365"/>
      <c r="I29" s="365"/>
    </row>
    <row r="30" spans="1:16" x14ac:dyDescent="0.2">
      <c r="B30" s="365"/>
      <c r="C30" s="365"/>
      <c r="D30" s="365"/>
      <c r="E30" s="365"/>
      <c r="F30" s="273"/>
      <c r="G30" s="273"/>
      <c r="H30" s="365"/>
      <c r="I30" s="365"/>
    </row>
    <row r="31" spans="1:16" x14ac:dyDescent="0.2">
      <c r="B31" s="365"/>
      <c r="C31" s="365"/>
      <c r="D31" s="365"/>
      <c r="E31" s="365"/>
      <c r="F31" s="273"/>
      <c r="G31" s="273"/>
      <c r="H31" s="365"/>
      <c r="I31" s="365"/>
    </row>
    <row r="32" spans="1:16" x14ac:dyDescent="0.2">
      <c r="B32" s="365"/>
      <c r="C32" s="365"/>
      <c r="D32" s="365"/>
      <c r="E32" s="365"/>
      <c r="F32" s="273"/>
      <c r="G32" s="273"/>
      <c r="H32" s="365"/>
      <c r="I32" s="365"/>
      <c r="J32" s="10"/>
      <c r="K32" s="10"/>
      <c r="L32" s="10"/>
    </row>
    <row r="33" spans="2:12" x14ac:dyDescent="0.2">
      <c r="B33" s="365"/>
      <c r="C33" s="365"/>
      <c r="D33" s="365"/>
      <c r="E33" s="365"/>
      <c r="F33" s="273"/>
      <c r="G33" s="273"/>
      <c r="H33" s="365"/>
      <c r="I33" s="365"/>
      <c r="J33" s="10"/>
      <c r="K33" s="10"/>
      <c r="L33" s="10"/>
    </row>
    <row r="34" spans="2:12" x14ac:dyDescent="0.2">
      <c r="B34" s="365"/>
      <c r="C34" s="365"/>
      <c r="D34" s="365"/>
      <c r="E34" s="365"/>
      <c r="F34" s="273"/>
      <c r="G34" s="273"/>
      <c r="H34" s="365"/>
      <c r="I34" s="365"/>
      <c r="J34" s="10"/>
      <c r="K34" s="10"/>
      <c r="L34" s="10"/>
    </row>
    <row r="35" spans="2:12" x14ac:dyDescent="0.2">
      <c r="B35" s="365"/>
      <c r="C35" s="365"/>
      <c r="D35" s="365"/>
      <c r="E35" s="365"/>
      <c r="F35" s="273"/>
      <c r="G35" s="273"/>
      <c r="H35" s="365"/>
      <c r="I35" s="365"/>
      <c r="J35" s="10"/>
      <c r="K35" s="10"/>
      <c r="L35" s="10"/>
    </row>
    <row r="36" spans="2:12" x14ac:dyDescent="0.2">
      <c r="B36" s="365"/>
      <c r="C36" s="365"/>
      <c r="D36" s="365"/>
      <c r="E36" s="365"/>
      <c r="F36" s="273"/>
      <c r="G36" s="273"/>
      <c r="H36" s="365"/>
      <c r="I36" s="365"/>
      <c r="J36" s="10"/>
      <c r="K36" s="10"/>
      <c r="L36" s="10"/>
    </row>
    <row r="37" spans="2:12" x14ac:dyDescent="0.2">
      <c r="B37" s="365"/>
      <c r="C37" s="365"/>
      <c r="D37" s="365"/>
      <c r="E37" s="365"/>
      <c r="F37" s="273"/>
      <c r="G37" s="273"/>
      <c r="H37" s="365"/>
      <c r="I37" s="365"/>
      <c r="J37" s="10"/>
      <c r="K37" s="10"/>
      <c r="L37" s="10"/>
    </row>
    <row r="38" spans="2:12" x14ac:dyDescent="0.2">
      <c r="B38" s="365"/>
      <c r="C38" s="365"/>
      <c r="D38" s="365"/>
      <c r="E38" s="365"/>
      <c r="F38" s="273"/>
      <c r="G38" s="273"/>
      <c r="H38" s="365"/>
      <c r="I38" s="365"/>
      <c r="J38" s="10"/>
      <c r="K38" s="10"/>
      <c r="L38" s="10"/>
    </row>
    <row r="39" spans="2:12" x14ac:dyDescent="0.2">
      <c r="B39" s="365"/>
      <c r="C39" s="365"/>
      <c r="D39" s="365"/>
      <c r="E39" s="365"/>
      <c r="F39" s="273"/>
      <c r="G39" s="273"/>
      <c r="H39" s="365"/>
      <c r="I39" s="365"/>
      <c r="J39" s="10"/>
      <c r="K39" s="10"/>
      <c r="L39" s="10"/>
    </row>
    <row r="40" spans="2:12" x14ac:dyDescent="0.2">
      <c r="B40" s="365"/>
      <c r="C40" s="365"/>
      <c r="D40" s="365"/>
      <c r="E40" s="365"/>
      <c r="F40" s="273"/>
      <c r="G40" s="273"/>
      <c r="H40" s="365"/>
      <c r="I40" s="365"/>
      <c r="J40" s="10"/>
      <c r="K40" s="10"/>
      <c r="L40" s="10"/>
    </row>
    <row r="41" spans="2:12" x14ac:dyDescent="0.2">
      <c r="B41" s="365"/>
      <c r="C41" s="365"/>
      <c r="D41" s="365"/>
      <c r="E41" s="365"/>
      <c r="F41" s="273"/>
      <c r="G41" s="273"/>
      <c r="H41" s="365"/>
      <c r="I41" s="365"/>
      <c r="J41" s="10"/>
      <c r="K41" s="10"/>
      <c r="L41" s="10"/>
    </row>
    <row r="42" spans="2:12" x14ac:dyDescent="0.2">
      <c r="B42" s="365"/>
      <c r="C42" s="365"/>
      <c r="D42" s="365"/>
      <c r="E42" s="365"/>
      <c r="F42" s="273"/>
      <c r="G42" s="273"/>
      <c r="H42" s="365"/>
      <c r="I42" s="365"/>
      <c r="J42" s="10"/>
      <c r="K42" s="10"/>
      <c r="L42" s="10"/>
    </row>
    <row r="43" spans="2:12" x14ac:dyDescent="0.2">
      <c r="B43" s="365"/>
      <c r="C43" s="365"/>
      <c r="D43" s="365"/>
      <c r="E43" s="365"/>
      <c r="F43" s="273"/>
      <c r="G43" s="273"/>
      <c r="H43" s="365"/>
      <c r="I43" s="365"/>
      <c r="J43" s="10"/>
      <c r="K43" s="10"/>
      <c r="L43" s="10"/>
    </row>
    <row r="44" spans="2:12" x14ac:dyDescent="0.2">
      <c r="B44" s="365"/>
      <c r="C44" s="365"/>
      <c r="D44" s="365"/>
      <c r="E44" s="365"/>
      <c r="F44" s="273"/>
      <c r="G44" s="273"/>
      <c r="H44" s="365"/>
      <c r="I44" s="365"/>
      <c r="J44" s="10"/>
      <c r="K44" s="10"/>
      <c r="L44" s="10"/>
    </row>
    <row r="45" spans="2:12" x14ac:dyDescent="0.2">
      <c r="B45" s="365"/>
      <c r="C45" s="365"/>
      <c r="D45" s="365"/>
      <c r="E45" s="365"/>
      <c r="F45" s="273"/>
      <c r="G45" s="273"/>
      <c r="H45" s="365"/>
      <c r="I45" s="365"/>
      <c r="J45" s="10"/>
      <c r="K45" s="10"/>
      <c r="L45" s="10"/>
    </row>
    <row r="46" spans="2:12" x14ac:dyDescent="0.2">
      <c r="B46" s="365"/>
      <c r="C46" s="365"/>
      <c r="D46" s="365"/>
      <c r="E46" s="365"/>
      <c r="F46" s="273"/>
      <c r="G46" s="273"/>
      <c r="H46" s="365"/>
      <c r="I46" s="365"/>
      <c r="J46" s="10"/>
      <c r="K46" s="10"/>
      <c r="L46" s="10"/>
    </row>
    <row r="47" spans="2:12" x14ac:dyDescent="0.2">
      <c r="B47" s="365"/>
      <c r="C47" s="365"/>
      <c r="D47" s="365"/>
      <c r="E47" s="365"/>
      <c r="F47" s="273"/>
      <c r="G47" s="273"/>
      <c r="H47" s="365"/>
      <c r="I47" s="365"/>
      <c r="J47" s="10"/>
      <c r="K47" s="10"/>
      <c r="L47" s="10"/>
    </row>
    <row r="48" spans="2:12" x14ac:dyDescent="0.2">
      <c r="B48" s="365"/>
      <c r="C48" s="365"/>
      <c r="D48" s="365"/>
      <c r="E48" s="365"/>
      <c r="F48" s="273"/>
      <c r="G48" s="273"/>
      <c r="H48" s="365"/>
      <c r="I48" s="365"/>
      <c r="J48" s="10"/>
      <c r="K48" s="10"/>
      <c r="L48" s="10"/>
    </row>
    <row r="49" spans="2:12" x14ac:dyDescent="0.2">
      <c r="B49" s="365"/>
      <c r="C49" s="365"/>
      <c r="D49" s="365"/>
      <c r="E49" s="365"/>
      <c r="F49" s="273"/>
      <c r="G49" s="273"/>
      <c r="H49" s="365"/>
      <c r="I49" s="365"/>
      <c r="J49" s="10"/>
      <c r="K49" s="10"/>
      <c r="L49" s="10"/>
    </row>
    <row r="50" spans="2:12" x14ac:dyDescent="0.2">
      <c r="B50" s="365"/>
      <c r="C50" s="365"/>
      <c r="D50" s="365"/>
      <c r="E50" s="365"/>
      <c r="F50" s="273"/>
      <c r="G50" s="273"/>
      <c r="H50" s="365"/>
      <c r="I50" s="365"/>
      <c r="J50" s="10"/>
      <c r="K50" s="10"/>
      <c r="L50" s="10"/>
    </row>
    <row r="51" spans="2:12" x14ac:dyDescent="0.2">
      <c r="B51" s="365"/>
      <c r="C51" s="365"/>
      <c r="D51" s="365"/>
      <c r="E51" s="365"/>
      <c r="F51" s="273"/>
      <c r="G51" s="273"/>
      <c r="H51" s="365"/>
      <c r="I51" s="365"/>
      <c r="J51" s="10"/>
      <c r="K51" s="10"/>
      <c r="L51" s="10"/>
    </row>
    <row r="52" spans="2:12" x14ac:dyDescent="0.2">
      <c r="B52" s="365"/>
      <c r="C52" s="365"/>
      <c r="D52" s="365"/>
      <c r="E52" s="365"/>
      <c r="F52" s="273"/>
      <c r="G52" s="273"/>
      <c r="H52" s="365"/>
      <c r="I52" s="365"/>
      <c r="J52" s="10"/>
      <c r="K52" s="10"/>
      <c r="L52" s="10"/>
    </row>
    <row r="53" spans="2:12" x14ac:dyDescent="0.2">
      <c r="B53" s="365"/>
      <c r="C53" s="365"/>
      <c r="D53" s="365"/>
      <c r="E53" s="365"/>
      <c r="F53" s="273"/>
      <c r="G53" s="273"/>
      <c r="H53" s="365"/>
      <c r="I53" s="365"/>
      <c r="J53" s="10"/>
      <c r="K53" s="10"/>
      <c r="L53" s="10"/>
    </row>
    <row r="54" spans="2:12" x14ac:dyDescent="0.2">
      <c r="B54" s="365"/>
      <c r="C54" s="365"/>
      <c r="D54" s="365"/>
      <c r="E54" s="365"/>
      <c r="F54" s="273"/>
      <c r="G54" s="273"/>
      <c r="H54" s="365"/>
      <c r="I54" s="365"/>
      <c r="J54" s="10"/>
      <c r="K54" s="10"/>
      <c r="L54" s="10"/>
    </row>
    <row r="55" spans="2:12" x14ac:dyDescent="0.2">
      <c r="B55" s="365"/>
      <c r="C55" s="365"/>
      <c r="D55" s="365"/>
      <c r="E55" s="365"/>
      <c r="F55" s="273"/>
      <c r="G55" s="273"/>
      <c r="H55" s="365"/>
      <c r="I55" s="365"/>
      <c r="J55" s="10"/>
      <c r="K55" s="10"/>
      <c r="L55" s="10"/>
    </row>
    <row r="56" spans="2:12" x14ac:dyDescent="0.2">
      <c r="B56" s="365"/>
      <c r="C56" s="365"/>
      <c r="D56" s="365"/>
      <c r="E56" s="365"/>
      <c r="F56" s="273"/>
      <c r="G56" s="273"/>
      <c r="H56" s="365"/>
      <c r="I56" s="365"/>
      <c r="J56" s="10"/>
      <c r="K56" s="10"/>
      <c r="L56" s="10"/>
    </row>
    <row r="57" spans="2:12" x14ac:dyDescent="0.2">
      <c r="B57" s="365"/>
      <c r="C57" s="365"/>
      <c r="D57" s="365"/>
      <c r="E57" s="365"/>
      <c r="F57" s="273"/>
      <c r="G57" s="273"/>
      <c r="H57" s="365"/>
      <c r="I57" s="365"/>
      <c r="J57" s="10"/>
      <c r="K57" s="10"/>
      <c r="L57" s="10"/>
    </row>
    <row r="58" spans="2:12" x14ac:dyDescent="0.2">
      <c r="B58" s="365"/>
      <c r="C58" s="365"/>
      <c r="D58" s="365"/>
      <c r="E58" s="365"/>
      <c r="F58" s="273"/>
      <c r="G58" s="273"/>
      <c r="H58" s="365"/>
      <c r="I58" s="365"/>
      <c r="J58" s="10"/>
      <c r="K58" s="10"/>
      <c r="L58" s="10"/>
    </row>
    <row r="59" spans="2:12" x14ac:dyDescent="0.2">
      <c r="B59" s="365"/>
      <c r="C59" s="365"/>
      <c r="D59" s="365"/>
      <c r="E59" s="365"/>
      <c r="F59" s="273"/>
      <c r="G59" s="273"/>
      <c r="H59" s="365"/>
      <c r="I59" s="365"/>
      <c r="J59" s="10"/>
      <c r="K59" s="10"/>
      <c r="L59" s="10"/>
    </row>
    <row r="60" spans="2:12" x14ac:dyDescent="0.2">
      <c r="B60" s="365"/>
      <c r="C60" s="365"/>
      <c r="D60" s="365"/>
      <c r="E60" s="365"/>
      <c r="F60" s="273"/>
      <c r="G60" s="273"/>
      <c r="H60" s="365"/>
      <c r="I60" s="365"/>
      <c r="J60" s="10"/>
      <c r="K60" s="10"/>
      <c r="L60" s="10"/>
    </row>
    <row r="61" spans="2:12" x14ac:dyDescent="0.2">
      <c r="B61" s="365"/>
      <c r="C61" s="365"/>
      <c r="D61" s="365"/>
      <c r="E61" s="365"/>
      <c r="F61" s="273"/>
      <c r="G61" s="273"/>
      <c r="H61" s="365"/>
      <c r="I61" s="365"/>
      <c r="J61" s="10"/>
      <c r="K61" s="10"/>
      <c r="L61" s="10"/>
    </row>
    <row r="62" spans="2:12" x14ac:dyDescent="0.2">
      <c r="B62" s="365"/>
      <c r="C62" s="365"/>
      <c r="D62" s="365"/>
      <c r="E62" s="365"/>
      <c r="F62" s="273"/>
      <c r="G62" s="273"/>
      <c r="H62" s="365"/>
      <c r="I62" s="365"/>
      <c r="J62" s="10"/>
      <c r="K62" s="10"/>
      <c r="L62" s="10"/>
    </row>
    <row r="63" spans="2:12" x14ac:dyDescent="0.2">
      <c r="B63" s="365"/>
      <c r="C63" s="365"/>
      <c r="D63" s="365"/>
      <c r="E63" s="365"/>
      <c r="F63" s="273"/>
      <c r="G63" s="273"/>
      <c r="H63" s="365"/>
      <c r="I63" s="365"/>
      <c r="J63" s="10"/>
      <c r="K63" s="10"/>
      <c r="L63" s="10"/>
    </row>
    <row r="64" spans="2:12" x14ac:dyDescent="0.2">
      <c r="B64" s="365"/>
      <c r="C64" s="365"/>
      <c r="D64" s="365"/>
      <c r="E64" s="365"/>
      <c r="F64" s="273"/>
      <c r="G64" s="273"/>
      <c r="H64" s="365"/>
      <c r="I64" s="365"/>
      <c r="J64" s="10"/>
      <c r="K64" s="10"/>
      <c r="L64" s="10"/>
    </row>
  </sheetData>
  <mergeCells count="16">
    <mergeCell ref="A5:P5"/>
    <mergeCell ref="P6:P7"/>
    <mergeCell ref="A6:A7"/>
    <mergeCell ref="B6:B7"/>
    <mergeCell ref="C6:C7"/>
    <mergeCell ref="D6:D7"/>
    <mergeCell ref="E6:E7"/>
    <mergeCell ref="F6:F7"/>
    <mergeCell ref="G6:G7"/>
    <mergeCell ref="H6:H7"/>
    <mergeCell ref="M6:O6"/>
    <mergeCell ref="A26:G26"/>
    <mergeCell ref="I6:I7"/>
    <mergeCell ref="J6:J7"/>
    <mergeCell ref="K6:K7"/>
    <mergeCell ref="L6:L7"/>
  </mergeCells>
  <pageMargins left="0.7" right="0.7" top="0.78740157499999996" bottom="0.78740157499999996"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L28"/>
  <sheetViews>
    <sheetView tabSelected="1" view="pageBreakPreview" zoomScale="80" zoomScaleNormal="80" zoomScaleSheetLayoutView="80" workbookViewId="0">
      <selection activeCell="I34" sqref="I34"/>
    </sheetView>
  </sheetViews>
  <sheetFormatPr defaultColWidth="9.140625" defaultRowHeight="12.75" outlineLevelCol="1" x14ac:dyDescent="0.2"/>
  <cols>
    <col min="1" max="1" width="9.28515625" style="450" customWidth="1"/>
    <col min="2" max="2" width="6.140625" style="463" customWidth="1"/>
    <col min="3" max="4" width="6" style="450" hidden="1" customWidth="1" outlineLevel="1"/>
    <col min="5" max="5" width="18.42578125" style="450" hidden="1" customWidth="1" outlineLevel="1"/>
    <col min="6" max="6" width="6.42578125" style="475" customWidth="1" collapsed="1"/>
    <col min="7" max="7" width="65.140625" style="450" customWidth="1"/>
    <col min="8" max="8" width="78.5703125" style="450" customWidth="1"/>
    <col min="9" max="9" width="16.5703125" style="450" customWidth="1"/>
    <col min="10" max="10" width="16.28515625" style="450" customWidth="1"/>
    <col min="11" max="11" width="15" style="450" customWidth="1"/>
    <col min="12" max="12" width="12.85546875" style="450" customWidth="1"/>
    <col min="13" max="16384" width="9.140625" style="450"/>
  </cols>
  <sheetData>
    <row r="1" spans="1:12" ht="18" x14ac:dyDescent="0.25">
      <c r="A1" s="140" t="s">
        <v>678</v>
      </c>
      <c r="B1" s="140"/>
      <c r="C1" s="155"/>
      <c r="D1" s="155"/>
      <c r="E1" s="155"/>
      <c r="F1" s="155"/>
      <c r="G1" s="155"/>
      <c r="H1" s="156"/>
      <c r="I1" s="155"/>
      <c r="J1" s="155"/>
      <c r="K1" s="155"/>
      <c r="L1" s="155"/>
    </row>
    <row r="2" spans="1:12" ht="15.75" x14ac:dyDescent="0.25">
      <c r="A2" s="143" t="s">
        <v>6</v>
      </c>
      <c r="B2" s="143" t="s">
        <v>601</v>
      </c>
      <c r="C2" s="143"/>
      <c r="D2" s="143"/>
      <c r="E2" s="143"/>
      <c r="F2" s="143"/>
      <c r="H2" s="153" t="s">
        <v>608</v>
      </c>
      <c r="I2" s="143"/>
      <c r="J2" s="143"/>
      <c r="K2" s="143"/>
      <c r="L2" s="143"/>
    </row>
    <row r="3" spans="1:12" ht="12.75" customHeight="1" x14ac:dyDescent="0.2">
      <c r="A3" s="143"/>
      <c r="B3" s="143" t="s">
        <v>9</v>
      </c>
      <c r="C3" s="143"/>
      <c r="D3" s="143"/>
      <c r="E3" s="143"/>
      <c r="F3" s="143"/>
      <c r="I3" s="143"/>
      <c r="J3" s="143"/>
      <c r="K3" s="143"/>
      <c r="L3" s="143"/>
    </row>
    <row r="4" spans="1:12" ht="11.25" customHeight="1" thickBot="1" x14ac:dyDescent="0.25">
      <c r="A4" s="155"/>
      <c r="B4" s="155"/>
      <c r="C4" s="155"/>
      <c r="D4" s="155"/>
      <c r="E4" s="155"/>
      <c r="F4" s="155"/>
      <c r="G4" s="155"/>
      <c r="I4" s="155"/>
      <c r="J4" s="155"/>
      <c r="K4" s="155"/>
      <c r="L4" s="1099" t="s">
        <v>10</v>
      </c>
    </row>
    <row r="5" spans="1:12" ht="22.5" customHeight="1" thickBot="1" x14ac:dyDescent="0.25">
      <c r="A5" s="1264" t="s">
        <v>143</v>
      </c>
      <c r="B5" s="1265"/>
      <c r="C5" s="1265"/>
      <c r="D5" s="1265"/>
      <c r="E5" s="1265"/>
      <c r="F5" s="1265"/>
      <c r="G5" s="1265"/>
      <c r="H5" s="253"/>
      <c r="I5" s="253"/>
      <c r="J5" s="253"/>
      <c r="K5" s="253"/>
      <c r="L5" s="26"/>
    </row>
    <row r="6" spans="1:12" ht="28.5" customHeight="1" thickBot="1" x14ac:dyDescent="0.25">
      <c r="A6" s="1190" t="s">
        <v>47</v>
      </c>
      <c r="B6" s="1213" t="s">
        <v>12</v>
      </c>
      <c r="C6" s="1190" t="s">
        <v>3</v>
      </c>
      <c r="D6" s="1190" t="s">
        <v>66</v>
      </c>
      <c r="E6" s="1190" t="s">
        <v>4</v>
      </c>
      <c r="F6" s="1181" t="s">
        <v>663</v>
      </c>
      <c r="G6" s="1176" t="s">
        <v>13</v>
      </c>
      <c r="H6" s="1185" t="s">
        <v>14</v>
      </c>
      <c r="I6" s="1178" t="s">
        <v>17</v>
      </c>
      <c r="J6" s="1179" t="s">
        <v>182</v>
      </c>
      <c r="K6" s="1179"/>
      <c r="L6" s="1179"/>
    </row>
    <row r="7" spans="1:12" ht="58.5" customHeight="1" thickBot="1" x14ac:dyDescent="0.25">
      <c r="A7" s="1191"/>
      <c r="B7" s="1235"/>
      <c r="C7" s="1191"/>
      <c r="D7" s="1191"/>
      <c r="E7" s="1191"/>
      <c r="F7" s="1182"/>
      <c r="G7" s="1187"/>
      <c r="H7" s="1186"/>
      <c r="I7" s="1266"/>
      <c r="J7" s="107" t="s">
        <v>19</v>
      </c>
      <c r="K7" s="107" t="s">
        <v>57</v>
      </c>
      <c r="L7" s="107" t="s">
        <v>58</v>
      </c>
    </row>
    <row r="8" spans="1:12" s="421" customFormat="1" ht="55.5" customHeight="1" x14ac:dyDescent="0.2">
      <c r="A8" s="572">
        <v>1</v>
      </c>
      <c r="B8" s="499" t="s">
        <v>119</v>
      </c>
      <c r="C8" s="499">
        <v>4322</v>
      </c>
      <c r="D8" s="499">
        <v>6351</v>
      </c>
      <c r="E8" s="499">
        <v>60001001400</v>
      </c>
      <c r="F8" s="499">
        <v>63</v>
      </c>
      <c r="G8" s="495" t="s">
        <v>469</v>
      </c>
      <c r="H8" s="725" t="s">
        <v>476</v>
      </c>
      <c r="I8" s="626">
        <v>650</v>
      </c>
      <c r="J8" s="481">
        <f>SUM(K8:L8)</f>
        <v>650</v>
      </c>
      <c r="K8" s="575"/>
      <c r="L8" s="576">
        <v>650</v>
      </c>
    </row>
    <row r="9" spans="1:12" s="421" customFormat="1" ht="45" customHeight="1" x14ac:dyDescent="0.2">
      <c r="A9" s="573">
        <v>2</v>
      </c>
      <c r="B9" s="498" t="s">
        <v>121</v>
      </c>
      <c r="C9" s="498">
        <v>3123</v>
      </c>
      <c r="D9" s="498">
        <v>6351</v>
      </c>
      <c r="E9" s="498">
        <v>60001001221</v>
      </c>
      <c r="F9" s="498">
        <v>63</v>
      </c>
      <c r="G9" s="488" t="s">
        <v>470</v>
      </c>
      <c r="H9" s="602" t="s">
        <v>471</v>
      </c>
      <c r="I9" s="627">
        <v>1875</v>
      </c>
      <c r="J9" s="482">
        <f t="shared" ref="J9:J13" si="0">SUM(K9:L9)</f>
        <v>1875</v>
      </c>
      <c r="K9" s="577"/>
      <c r="L9" s="561">
        <v>1875</v>
      </c>
    </row>
    <row r="10" spans="1:12" s="421" customFormat="1" ht="48" customHeight="1" x14ac:dyDescent="0.2">
      <c r="A10" s="573">
        <v>3</v>
      </c>
      <c r="B10" s="498" t="s">
        <v>119</v>
      </c>
      <c r="C10" s="498">
        <v>3114</v>
      </c>
      <c r="D10" s="498">
        <v>6351</v>
      </c>
      <c r="E10" s="498">
        <v>60001001033</v>
      </c>
      <c r="F10" s="498">
        <v>63</v>
      </c>
      <c r="G10" s="488" t="s">
        <v>472</v>
      </c>
      <c r="H10" s="602" t="s">
        <v>473</v>
      </c>
      <c r="I10" s="627">
        <v>220</v>
      </c>
      <c r="J10" s="482">
        <f t="shared" si="0"/>
        <v>220</v>
      </c>
      <c r="K10" s="577"/>
      <c r="L10" s="561">
        <v>220</v>
      </c>
    </row>
    <row r="11" spans="1:12" s="421" customFormat="1" ht="56.25" customHeight="1" x14ac:dyDescent="0.2">
      <c r="A11" s="1049">
        <v>4</v>
      </c>
      <c r="B11" s="864" t="s">
        <v>119</v>
      </c>
      <c r="C11" s="864">
        <v>3122</v>
      </c>
      <c r="D11" s="864">
        <v>6351</v>
      </c>
      <c r="E11" s="864">
        <v>60001001160</v>
      </c>
      <c r="F11" s="864">
        <v>63</v>
      </c>
      <c r="G11" s="865" t="s">
        <v>474</v>
      </c>
      <c r="H11" s="1050" t="s">
        <v>475</v>
      </c>
      <c r="I11" s="1051">
        <v>300</v>
      </c>
      <c r="J11" s="1052">
        <f t="shared" si="0"/>
        <v>300</v>
      </c>
      <c r="K11" s="578"/>
      <c r="L11" s="579">
        <v>300</v>
      </c>
    </row>
    <row r="12" spans="1:12" s="421" customFormat="1" ht="56.25" customHeight="1" x14ac:dyDescent="0.2">
      <c r="A12" s="1049">
        <v>5</v>
      </c>
      <c r="B12" s="1059" t="s">
        <v>119</v>
      </c>
      <c r="C12" s="1059">
        <v>3122</v>
      </c>
      <c r="D12" s="1059">
        <v>6351</v>
      </c>
      <c r="E12" s="864">
        <v>60001001123</v>
      </c>
      <c r="F12" s="864">
        <v>63</v>
      </c>
      <c r="G12" s="865" t="s">
        <v>614</v>
      </c>
      <c r="H12" s="1050" t="s">
        <v>615</v>
      </c>
      <c r="I12" s="1051">
        <v>200</v>
      </c>
      <c r="J12" s="1052">
        <f t="shared" si="0"/>
        <v>200</v>
      </c>
      <c r="K12" s="578"/>
      <c r="L12" s="579">
        <v>200</v>
      </c>
    </row>
    <row r="13" spans="1:12" s="421" customFormat="1" ht="56.25" customHeight="1" x14ac:dyDescent="0.2">
      <c r="A13" s="1049">
        <v>6</v>
      </c>
      <c r="B13" s="1059" t="s">
        <v>119</v>
      </c>
      <c r="C13" s="1059">
        <v>3122</v>
      </c>
      <c r="D13" s="1059">
        <v>6351</v>
      </c>
      <c r="E13" s="864">
        <v>60001001200</v>
      </c>
      <c r="F13" s="864">
        <v>63</v>
      </c>
      <c r="G13" s="865" t="s">
        <v>612</v>
      </c>
      <c r="H13" s="1050" t="s">
        <v>613</v>
      </c>
      <c r="I13" s="1051">
        <v>240</v>
      </c>
      <c r="J13" s="1052">
        <f t="shared" si="0"/>
        <v>240</v>
      </c>
      <c r="K13" s="578"/>
      <c r="L13" s="579">
        <v>240</v>
      </c>
    </row>
    <row r="14" spans="1:12" s="421" customFormat="1" ht="56.25" customHeight="1" thickBot="1" x14ac:dyDescent="0.25">
      <c r="A14" s="574">
        <v>7</v>
      </c>
      <c r="B14" s="1053" t="s">
        <v>119</v>
      </c>
      <c r="C14" s="1053">
        <v>3122</v>
      </c>
      <c r="D14" s="1053">
        <v>6351</v>
      </c>
      <c r="E14" s="500">
        <v>60001001121</v>
      </c>
      <c r="F14" s="500">
        <v>63</v>
      </c>
      <c r="G14" s="496" t="s">
        <v>610</v>
      </c>
      <c r="H14" s="726" t="s">
        <v>611</v>
      </c>
      <c r="I14" s="628">
        <v>751</v>
      </c>
      <c r="J14" s="483">
        <v>751</v>
      </c>
      <c r="K14" s="1054"/>
      <c r="L14" s="1055">
        <v>751</v>
      </c>
    </row>
    <row r="15" spans="1:12" s="299" customFormat="1" ht="27" customHeight="1" thickBot="1" x14ac:dyDescent="0.3">
      <c r="A15" s="1267" t="s">
        <v>143</v>
      </c>
      <c r="B15" s="1268"/>
      <c r="C15" s="1268"/>
      <c r="D15" s="1268"/>
      <c r="E15" s="1269"/>
      <c r="F15" s="1269"/>
      <c r="G15" s="1269"/>
      <c r="H15" s="1269"/>
      <c r="I15" s="622">
        <f>SUM(I8:I14)</f>
        <v>4236</v>
      </c>
      <c r="J15" s="623">
        <f>SUM(J8:J14)</f>
        <v>4236</v>
      </c>
      <c r="K15" s="624">
        <f>SUM(K8:K11)</f>
        <v>0</v>
      </c>
      <c r="L15" s="625">
        <f>SUM(L8:L14)</f>
        <v>4236</v>
      </c>
    </row>
    <row r="16" spans="1:12" ht="24.75" customHeight="1" x14ac:dyDescent="0.2">
      <c r="G16" s="44"/>
      <c r="I16" s="101"/>
      <c r="J16" s="101"/>
      <c r="K16" s="101"/>
      <c r="L16" s="101"/>
    </row>
    <row r="17" spans="9:12" ht="24.75" customHeight="1" x14ac:dyDescent="0.2">
      <c r="I17" s="101"/>
      <c r="J17" s="101"/>
      <c r="K17" s="101"/>
      <c r="L17" s="101"/>
    </row>
    <row r="18" spans="9:12" ht="23.25" customHeight="1" x14ac:dyDescent="0.2">
      <c r="J18" s="101"/>
    </row>
    <row r="19" spans="9:12" ht="15.75" x14ac:dyDescent="0.2">
      <c r="J19" s="23"/>
    </row>
    <row r="20" spans="9:12" x14ac:dyDescent="0.2">
      <c r="J20" s="53"/>
    </row>
    <row r="28" spans="9:12" x14ac:dyDescent="0.2">
      <c r="I28" s="53"/>
    </row>
  </sheetData>
  <mergeCells count="12">
    <mergeCell ref="A5:G5"/>
    <mergeCell ref="I6:I7"/>
    <mergeCell ref="J6:L6"/>
    <mergeCell ref="A15:H15"/>
    <mergeCell ref="A6:A7"/>
    <mergeCell ref="C6:C7"/>
    <mergeCell ref="D6:D7"/>
    <mergeCell ref="E6:E7"/>
    <mergeCell ref="G6:G7"/>
    <mergeCell ref="H6:H7"/>
    <mergeCell ref="B6:B7"/>
    <mergeCell ref="F6:F7"/>
  </mergeCells>
  <pageMargins left="0.78740157480314965" right="0.78740157480314965" top="0.6692913385826772" bottom="0.86614173228346458" header="0.27559055118110237" footer="0.39370078740157483"/>
  <pageSetup paperSize="9" scale="58" firstPageNumber="124"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AJ33"/>
  <sheetViews>
    <sheetView tabSelected="1" view="pageBreakPreview" zoomScale="75" zoomScaleNormal="70" zoomScaleSheetLayoutView="75" workbookViewId="0">
      <selection activeCell="I34" sqref="I34"/>
    </sheetView>
  </sheetViews>
  <sheetFormatPr defaultColWidth="9.140625" defaultRowHeight="12.75" outlineLevelCol="1" x14ac:dyDescent="0.2"/>
  <cols>
    <col min="1" max="1" width="5" style="1" customWidth="1"/>
    <col min="2" max="2" width="4.5703125" style="1" customWidth="1"/>
    <col min="3" max="3" width="13.85546875" style="1" hidden="1" customWidth="1" outlineLevel="1"/>
    <col min="4" max="5" width="5.85546875" style="1" hidden="1" customWidth="1" outlineLevel="1"/>
    <col min="6" max="6" width="5.85546875" style="1080" customWidth="1" collapsed="1"/>
    <col min="7" max="7" width="47.140625" style="1" customWidth="1"/>
    <col min="8" max="8" width="54.5703125" style="1" customWidth="1"/>
    <col min="9" max="9" width="7.140625" style="1" customWidth="1"/>
    <col min="10" max="10" width="12" style="1" customWidth="1"/>
    <col min="11" max="11" width="15.42578125" style="208" customWidth="1"/>
    <col min="12" max="12" width="11.28515625" style="1" customWidth="1"/>
    <col min="13" max="13" width="12" style="1" customWidth="1"/>
    <col min="14" max="14" width="13.85546875" style="1" customWidth="1"/>
    <col min="15" max="15" width="11.7109375" style="1" customWidth="1"/>
    <col min="16" max="16" width="15.42578125" style="1" customWidth="1"/>
    <col min="17" max="17" width="16.85546875" style="1" customWidth="1"/>
    <col min="18" max="16384" width="9.140625" style="1"/>
  </cols>
  <sheetData>
    <row r="1" spans="1:18" ht="18" x14ac:dyDescent="0.25">
      <c r="A1" s="140" t="s">
        <v>434</v>
      </c>
      <c r="B1" s="636"/>
      <c r="C1" s="636"/>
      <c r="D1" s="636"/>
      <c r="E1" s="636"/>
      <c r="F1" s="636"/>
      <c r="G1" s="637"/>
      <c r="H1" s="636"/>
      <c r="I1" s="192"/>
      <c r="J1" s="192"/>
      <c r="K1" s="638"/>
      <c r="L1" s="636"/>
      <c r="M1" s="636"/>
      <c r="N1" s="636"/>
      <c r="O1" s="636"/>
      <c r="P1" s="636"/>
      <c r="Q1" s="636"/>
    </row>
    <row r="2" spans="1:18" ht="15.75" x14ac:dyDescent="0.25">
      <c r="A2" s="143" t="s">
        <v>6</v>
      </c>
      <c r="B2" s="143"/>
      <c r="C2" s="143"/>
      <c r="D2" s="143"/>
      <c r="E2" s="143"/>
      <c r="F2" s="143" t="s">
        <v>7</v>
      </c>
      <c r="H2" s="153" t="s">
        <v>8</v>
      </c>
      <c r="I2" s="143"/>
      <c r="J2" s="143"/>
      <c r="K2" s="160"/>
      <c r="L2" s="143"/>
      <c r="M2" s="143"/>
      <c r="N2" s="143"/>
      <c r="O2" s="143"/>
      <c r="P2" s="143"/>
      <c r="Q2" s="143"/>
    </row>
    <row r="3" spans="1:18" ht="13.5" customHeight="1" x14ac:dyDescent="0.2">
      <c r="A3" s="143"/>
      <c r="B3" s="143"/>
      <c r="C3" s="143"/>
      <c r="D3" s="143"/>
      <c r="E3" s="143"/>
      <c r="F3" s="143" t="s">
        <v>9</v>
      </c>
      <c r="H3" s="143"/>
      <c r="I3" s="143"/>
      <c r="J3" s="143"/>
      <c r="K3" s="160"/>
      <c r="L3" s="143"/>
      <c r="M3" s="143"/>
      <c r="N3" s="143"/>
      <c r="O3" s="143"/>
      <c r="P3" s="143"/>
      <c r="Q3" s="143"/>
    </row>
    <row r="4" spans="1:18" ht="11.25" customHeight="1" thickBot="1" x14ac:dyDescent="0.25">
      <c r="A4" s="636"/>
      <c r="B4" s="636"/>
      <c r="C4" s="636"/>
      <c r="D4" s="636"/>
      <c r="E4" s="636"/>
      <c r="F4" s="636"/>
      <c r="G4" s="637"/>
      <c r="H4" s="636"/>
      <c r="I4" s="639"/>
      <c r="J4" s="639"/>
      <c r="K4" s="638"/>
      <c r="L4" s="636"/>
      <c r="M4" s="636"/>
      <c r="N4" s="636"/>
      <c r="O4" s="636"/>
      <c r="P4" s="636"/>
      <c r="Q4" s="1103" t="s">
        <v>10</v>
      </c>
    </row>
    <row r="5" spans="1:18" ht="22.5" customHeight="1" thickBot="1" x14ac:dyDescent="0.25">
      <c r="A5" s="1264" t="s">
        <v>144</v>
      </c>
      <c r="B5" s="1265"/>
      <c r="C5" s="1265"/>
      <c r="D5" s="1265"/>
      <c r="E5" s="1265"/>
      <c r="F5" s="1265"/>
      <c r="G5" s="1265"/>
      <c r="H5" s="1265"/>
      <c r="I5" s="597"/>
      <c r="J5" s="597"/>
      <c r="K5" s="597"/>
      <c r="L5" s="597"/>
      <c r="M5" s="597"/>
      <c r="N5" s="597"/>
      <c r="O5" s="597"/>
      <c r="P5" s="597"/>
      <c r="Q5" s="598"/>
    </row>
    <row r="6" spans="1:18" ht="24" customHeight="1" thickBot="1" x14ac:dyDescent="0.25">
      <c r="A6" s="1273" t="s">
        <v>47</v>
      </c>
      <c r="B6" s="1273" t="s">
        <v>12</v>
      </c>
      <c r="C6" s="1181" t="s">
        <v>4</v>
      </c>
      <c r="D6" s="1181" t="s">
        <v>3</v>
      </c>
      <c r="E6" s="1181" t="s">
        <v>5</v>
      </c>
      <c r="F6" s="1181" t="s">
        <v>663</v>
      </c>
      <c r="G6" s="1175" t="s">
        <v>13</v>
      </c>
      <c r="H6" s="1272" t="s">
        <v>14</v>
      </c>
      <c r="I6" s="1259" t="s">
        <v>15</v>
      </c>
      <c r="J6" s="1270" t="s">
        <v>16</v>
      </c>
      <c r="K6" s="1277" t="s">
        <v>17</v>
      </c>
      <c r="L6" s="1177" t="s">
        <v>18</v>
      </c>
      <c r="M6" s="1177" t="s">
        <v>181</v>
      </c>
      <c r="N6" s="1280" t="s">
        <v>182</v>
      </c>
      <c r="O6" s="1179"/>
      <c r="P6" s="1280"/>
      <c r="Q6" s="1175" t="s">
        <v>264</v>
      </c>
    </row>
    <row r="7" spans="1:18" ht="54.75" customHeight="1" thickBot="1" x14ac:dyDescent="0.25">
      <c r="A7" s="1273"/>
      <c r="B7" s="1273"/>
      <c r="C7" s="1182"/>
      <c r="D7" s="1182"/>
      <c r="E7" s="1182"/>
      <c r="F7" s="1182"/>
      <c r="G7" s="1175"/>
      <c r="H7" s="1272"/>
      <c r="I7" s="1260"/>
      <c r="J7" s="1271"/>
      <c r="K7" s="1278"/>
      <c r="L7" s="1177"/>
      <c r="M7" s="1279"/>
      <c r="N7" s="298" t="s">
        <v>19</v>
      </c>
      <c r="O7" s="640" t="s">
        <v>57</v>
      </c>
      <c r="P7" s="298" t="s">
        <v>58</v>
      </c>
      <c r="Q7" s="1175"/>
    </row>
    <row r="8" spans="1:18" ht="22.5" hidden="1" customHeight="1" thickBot="1" x14ac:dyDescent="0.25">
      <c r="A8" s="599" t="s">
        <v>34</v>
      </c>
      <c r="B8" s="600"/>
      <c r="C8" s="600"/>
      <c r="D8" s="600"/>
      <c r="E8" s="600"/>
      <c r="F8" s="1079"/>
      <c r="G8" s="600"/>
      <c r="H8" s="600"/>
      <c r="I8" s="600"/>
      <c r="J8" s="600"/>
      <c r="K8" s="600"/>
      <c r="L8" s="600"/>
      <c r="M8" s="600"/>
      <c r="N8" s="600"/>
      <c r="O8" s="600"/>
      <c r="P8" s="600"/>
      <c r="Q8" s="601"/>
    </row>
    <row r="9" spans="1:18" ht="40.5" hidden="1" customHeight="1" thickBot="1" x14ac:dyDescent="0.25">
      <c r="A9" s="641">
        <v>1</v>
      </c>
      <c r="B9" s="642"/>
      <c r="C9" s="642"/>
      <c r="D9" s="642"/>
      <c r="E9" s="642"/>
      <c r="F9" s="642"/>
      <c r="G9" s="60"/>
      <c r="H9" s="643"/>
      <c r="I9" s="644"/>
      <c r="J9" s="644"/>
      <c r="K9" s="645"/>
      <c r="L9" s="646"/>
      <c r="M9" s="647"/>
      <c r="N9" s="225">
        <f>O9+P9</f>
        <v>0</v>
      </c>
      <c r="O9" s="648"/>
      <c r="P9" s="193"/>
      <c r="Q9" s="649">
        <f>K9-M9-N9</f>
        <v>0</v>
      </c>
    </row>
    <row r="10" spans="1:18" ht="22.5" hidden="1" customHeight="1" thickBot="1" x14ac:dyDescent="0.25">
      <c r="A10" s="1274" t="s">
        <v>34</v>
      </c>
      <c r="B10" s="1275"/>
      <c r="C10" s="1275"/>
      <c r="D10" s="1275"/>
      <c r="E10" s="1275"/>
      <c r="F10" s="1275"/>
      <c r="G10" s="1275"/>
      <c r="H10" s="1276"/>
      <c r="I10" s="204"/>
      <c r="J10" s="205"/>
      <c r="K10" s="205"/>
      <c r="L10" s="205"/>
      <c r="M10" s="207">
        <f>SUM(M9)</f>
        <v>0</v>
      </c>
      <c r="N10" s="131">
        <f>SUM(N9)</f>
        <v>0</v>
      </c>
      <c r="O10" s="131">
        <f>SUM(O9)</f>
        <v>0</v>
      </c>
      <c r="P10" s="131">
        <f>SUM(P9)</f>
        <v>0</v>
      </c>
      <c r="Q10" s="131">
        <f>SUM(Q9)</f>
        <v>0</v>
      </c>
    </row>
    <row r="11" spans="1:18" ht="37.5" hidden="1" customHeight="1" thickBot="1" x14ac:dyDescent="0.25">
      <c r="A11" s="1202"/>
      <c r="B11" s="1203"/>
      <c r="C11" s="1203"/>
      <c r="D11" s="1203"/>
      <c r="E11" s="1203"/>
      <c r="F11" s="1203"/>
      <c r="G11" s="1203"/>
      <c r="H11" s="1203"/>
      <c r="I11" s="1203"/>
      <c r="J11" s="1203"/>
      <c r="K11" s="1203"/>
      <c r="L11" s="1203"/>
      <c r="M11" s="1203"/>
      <c r="N11" s="1203"/>
      <c r="O11" s="1203"/>
      <c r="P11" s="1203"/>
      <c r="Q11" s="1205"/>
      <c r="R11" s="2"/>
    </row>
    <row r="12" spans="1:18" ht="35.25" hidden="1" customHeight="1" thickBot="1" x14ac:dyDescent="0.25">
      <c r="A12" s="1274" t="s">
        <v>35</v>
      </c>
      <c r="B12" s="1275"/>
      <c r="C12" s="1275"/>
      <c r="D12" s="1275"/>
      <c r="E12" s="1275"/>
      <c r="F12" s="1275"/>
      <c r="G12" s="1275"/>
      <c r="H12" s="1275"/>
      <c r="I12" s="650"/>
      <c r="J12" s="651"/>
      <c r="K12" s="652"/>
      <c r="L12" s="652"/>
      <c r="M12" s="254"/>
      <c r="N12" s="653"/>
      <c r="O12" s="653"/>
      <c r="P12" s="653"/>
      <c r="Q12" s="654"/>
    </row>
    <row r="13" spans="1:18" ht="72" customHeight="1" x14ac:dyDescent="0.2">
      <c r="A13" s="503">
        <v>1</v>
      </c>
      <c r="B13" s="492" t="s">
        <v>121</v>
      </c>
      <c r="C13" s="58">
        <v>60002101062</v>
      </c>
      <c r="D13" s="58">
        <v>4357</v>
      </c>
      <c r="E13" s="58">
        <v>5171</v>
      </c>
      <c r="F13" s="486">
        <v>51</v>
      </c>
      <c r="G13" s="669" t="s">
        <v>266</v>
      </c>
      <c r="H13" s="493" t="s">
        <v>267</v>
      </c>
      <c r="I13" s="58"/>
      <c r="J13" s="58"/>
      <c r="K13" s="546">
        <v>1800</v>
      </c>
      <c r="L13" s="455">
        <v>2016</v>
      </c>
      <c r="M13" s="856"/>
      <c r="N13" s="484">
        <f>SUM(O13:P13)</f>
        <v>1800</v>
      </c>
      <c r="O13" s="857"/>
      <c r="P13" s="587">
        <v>1800</v>
      </c>
      <c r="Q13" s="590">
        <f>K13-M13-N13</f>
        <v>0</v>
      </c>
    </row>
    <row r="14" spans="1:18" ht="45" customHeight="1" x14ac:dyDescent="0.2">
      <c r="A14" s="501">
        <v>2</v>
      </c>
      <c r="B14" s="486" t="s">
        <v>119</v>
      </c>
      <c r="C14" s="905">
        <v>60002101063</v>
      </c>
      <c r="D14" s="905">
        <v>4350</v>
      </c>
      <c r="E14" s="905">
        <v>5171</v>
      </c>
      <c r="F14" s="486">
        <v>51</v>
      </c>
      <c r="G14" s="670" t="s">
        <v>618</v>
      </c>
      <c r="H14" s="507" t="s">
        <v>620</v>
      </c>
      <c r="I14" s="3"/>
      <c r="J14" s="3"/>
      <c r="K14" s="530">
        <v>850</v>
      </c>
      <c r="L14" s="440">
        <v>2016</v>
      </c>
      <c r="M14" s="724"/>
      <c r="N14" s="485">
        <f>SUM(O14:P14)</f>
        <v>850</v>
      </c>
      <c r="O14" s="821"/>
      <c r="P14" s="519">
        <v>850</v>
      </c>
      <c r="Q14" s="591">
        <f>K14-M14-N14</f>
        <v>0</v>
      </c>
    </row>
    <row r="15" spans="1:18" ht="45" customHeight="1" x14ac:dyDescent="0.2">
      <c r="A15" s="501">
        <v>3</v>
      </c>
      <c r="B15" s="486" t="s">
        <v>119</v>
      </c>
      <c r="C15" s="486">
        <v>60002101064</v>
      </c>
      <c r="D15" s="486">
        <v>4350</v>
      </c>
      <c r="E15" s="486">
        <v>5171</v>
      </c>
      <c r="F15" s="486">
        <v>51</v>
      </c>
      <c r="G15" s="488" t="s">
        <v>619</v>
      </c>
      <c r="H15" s="528" t="s">
        <v>621</v>
      </c>
      <c r="I15" s="440"/>
      <c r="J15" s="490"/>
      <c r="K15" s="530">
        <v>610</v>
      </c>
      <c r="L15" s="440">
        <v>2016</v>
      </c>
      <c r="M15" s="592"/>
      <c r="N15" s="485">
        <f t="shared" ref="N15:N18" si="0">SUM(O15:P15)</f>
        <v>610</v>
      </c>
      <c r="O15" s="728"/>
      <c r="P15" s="519">
        <v>610</v>
      </c>
      <c r="Q15" s="591">
        <f t="shared" ref="Q15:Q26" si="1">K15-M15-N15</f>
        <v>0</v>
      </c>
    </row>
    <row r="16" spans="1:18" ht="45.75" customHeight="1" x14ac:dyDescent="0.2">
      <c r="A16" s="501">
        <v>4</v>
      </c>
      <c r="B16" s="486" t="s">
        <v>119</v>
      </c>
      <c r="C16" s="486">
        <v>60002101065</v>
      </c>
      <c r="D16" s="486">
        <v>4357</v>
      </c>
      <c r="E16" s="486">
        <v>6121</v>
      </c>
      <c r="F16" s="486">
        <v>61</v>
      </c>
      <c r="G16" s="506" t="s">
        <v>274</v>
      </c>
      <c r="H16" s="489" t="s">
        <v>268</v>
      </c>
      <c r="I16" s="440"/>
      <c r="J16" s="490"/>
      <c r="K16" s="530">
        <v>1300</v>
      </c>
      <c r="L16" s="440">
        <v>2016</v>
      </c>
      <c r="M16" s="592"/>
      <c r="N16" s="485">
        <f t="shared" si="0"/>
        <v>1300</v>
      </c>
      <c r="O16" s="728"/>
      <c r="P16" s="519">
        <v>1300</v>
      </c>
      <c r="Q16" s="591">
        <f t="shared" si="1"/>
        <v>0</v>
      </c>
    </row>
    <row r="17" spans="1:36" ht="45" customHeight="1" x14ac:dyDescent="0.2">
      <c r="A17" s="501">
        <v>5</v>
      </c>
      <c r="B17" s="486" t="s">
        <v>119</v>
      </c>
      <c r="C17" s="486">
        <v>60002101066</v>
      </c>
      <c r="D17" s="486">
        <v>4351</v>
      </c>
      <c r="E17" s="486">
        <v>5171</v>
      </c>
      <c r="F17" s="486">
        <v>51</v>
      </c>
      <c r="G17" s="488" t="s">
        <v>653</v>
      </c>
      <c r="H17" s="487" t="s">
        <v>269</v>
      </c>
      <c r="I17" s="490"/>
      <c r="J17" s="490"/>
      <c r="K17" s="589">
        <v>1300</v>
      </c>
      <c r="L17" s="447">
        <v>2016</v>
      </c>
      <c r="M17" s="592"/>
      <c r="N17" s="485">
        <f t="shared" si="0"/>
        <v>1300</v>
      </c>
      <c r="O17" s="728"/>
      <c r="P17" s="519">
        <v>1300</v>
      </c>
      <c r="Q17" s="591">
        <f t="shared" si="1"/>
        <v>0</v>
      </c>
    </row>
    <row r="18" spans="1:36" ht="150.75" customHeight="1" x14ac:dyDescent="0.2">
      <c r="A18" s="501">
        <v>6</v>
      </c>
      <c r="B18" s="486" t="s">
        <v>118</v>
      </c>
      <c r="C18" s="486">
        <v>60002101067</v>
      </c>
      <c r="D18" s="486">
        <v>4350</v>
      </c>
      <c r="E18" s="486">
        <v>6121</v>
      </c>
      <c r="F18" s="486">
        <v>61</v>
      </c>
      <c r="G18" s="488" t="s">
        <v>654</v>
      </c>
      <c r="H18" s="489" t="s">
        <v>270</v>
      </c>
      <c r="I18" s="440"/>
      <c r="J18" s="490"/>
      <c r="K18" s="530">
        <v>900</v>
      </c>
      <c r="L18" s="440">
        <v>2016</v>
      </c>
      <c r="M18" s="592"/>
      <c r="N18" s="485">
        <f t="shared" si="0"/>
        <v>900</v>
      </c>
      <c r="O18" s="728"/>
      <c r="P18" s="588">
        <v>900</v>
      </c>
      <c r="Q18" s="591">
        <f t="shared" si="1"/>
        <v>0</v>
      </c>
    </row>
    <row r="19" spans="1:36" ht="123.75" customHeight="1" x14ac:dyDescent="0.2">
      <c r="A19" s="501">
        <v>7</v>
      </c>
      <c r="B19" s="486" t="s">
        <v>118</v>
      </c>
      <c r="C19" s="486">
        <v>60002101068</v>
      </c>
      <c r="D19" s="486">
        <v>4350</v>
      </c>
      <c r="E19" s="486">
        <v>5171</v>
      </c>
      <c r="F19" s="486">
        <v>51</v>
      </c>
      <c r="G19" s="488" t="s">
        <v>271</v>
      </c>
      <c r="H19" s="489" t="s">
        <v>272</v>
      </c>
      <c r="I19" s="440"/>
      <c r="J19" s="490"/>
      <c r="K19" s="530">
        <v>3500</v>
      </c>
      <c r="L19" s="440">
        <v>2016</v>
      </c>
      <c r="M19" s="519"/>
      <c r="N19" s="485">
        <f t="shared" ref="N19:N26" si="2">SUM(O19:P19)</f>
        <v>3500</v>
      </c>
      <c r="O19" s="728"/>
      <c r="P19" s="519">
        <v>3500</v>
      </c>
      <c r="Q19" s="591">
        <f t="shared" si="1"/>
        <v>0</v>
      </c>
    </row>
    <row r="20" spans="1:36" ht="72" customHeight="1" x14ac:dyDescent="0.2">
      <c r="A20" s="501">
        <v>8</v>
      </c>
      <c r="B20" s="486" t="s">
        <v>118</v>
      </c>
      <c r="C20" s="486">
        <v>60002101069</v>
      </c>
      <c r="D20" s="486">
        <v>4356</v>
      </c>
      <c r="E20" s="486">
        <v>5171</v>
      </c>
      <c r="F20" s="486">
        <v>51</v>
      </c>
      <c r="G20" s="488" t="s">
        <v>655</v>
      </c>
      <c r="H20" s="491" t="s">
        <v>273</v>
      </c>
      <c r="I20" s="442"/>
      <c r="J20" s="490"/>
      <c r="K20" s="530">
        <v>600</v>
      </c>
      <c r="L20" s="440">
        <v>2016</v>
      </c>
      <c r="M20" s="592"/>
      <c r="N20" s="485">
        <f t="shared" si="2"/>
        <v>600</v>
      </c>
      <c r="O20" s="728"/>
      <c r="P20" s="519">
        <v>600</v>
      </c>
      <c r="Q20" s="591">
        <f t="shared" si="1"/>
        <v>0</v>
      </c>
    </row>
    <row r="21" spans="1:36" s="1024" customFormat="1" ht="45" customHeight="1" x14ac:dyDescent="0.2">
      <c r="A21" s="501">
        <v>9</v>
      </c>
      <c r="B21" s="486" t="s">
        <v>119</v>
      </c>
      <c r="C21" s="486">
        <v>60002101070</v>
      </c>
      <c r="D21" s="486">
        <v>4350</v>
      </c>
      <c r="E21" s="486">
        <v>6121</v>
      </c>
      <c r="F21" s="486">
        <v>61</v>
      </c>
      <c r="G21" s="488" t="s">
        <v>587</v>
      </c>
      <c r="H21" s="491" t="s">
        <v>588</v>
      </c>
      <c r="I21" s="442"/>
      <c r="J21" s="490"/>
      <c r="K21" s="530">
        <v>1200</v>
      </c>
      <c r="L21" s="440"/>
      <c r="M21" s="592"/>
      <c r="N21" s="485">
        <f t="shared" si="2"/>
        <v>1200</v>
      </c>
      <c r="O21" s="728"/>
      <c r="P21" s="519">
        <v>1200</v>
      </c>
      <c r="Q21" s="591">
        <f t="shared" si="1"/>
        <v>0</v>
      </c>
    </row>
    <row r="22" spans="1:36" s="1024" customFormat="1" ht="44.25" customHeight="1" x14ac:dyDescent="0.2">
      <c r="A22" s="501">
        <v>10</v>
      </c>
      <c r="B22" s="486" t="s">
        <v>119</v>
      </c>
      <c r="C22" s="486">
        <v>60002101071</v>
      </c>
      <c r="D22" s="486">
        <v>4350</v>
      </c>
      <c r="E22" s="486">
        <v>6121</v>
      </c>
      <c r="F22" s="486">
        <v>61</v>
      </c>
      <c r="G22" s="488" t="s">
        <v>589</v>
      </c>
      <c r="H22" s="491" t="s">
        <v>590</v>
      </c>
      <c r="I22" s="442"/>
      <c r="J22" s="490"/>
      <c r="K22" s="530">
        <v>1100</v>
      </c>
      <c r="L22" s="440"/>
      <c r="M22" s="592"/>
      <c r="N22" s="485">
        <f t="shared" si="2"/>
        <v>1100</v>
      </c>
      <c r="O22" s="728"/>
      <c r="P22" s="519">
        <v>1100</v>
      </c>
      <c r="Q22" s="591">
        <f t="shared" si="1"/>
        <v>0</v>
      </c>
    </row>
    <row r="23" spans="1:36" s="1024" customFormat="1" ht="45" customHeight="1" x14ac:dyDescent="0.2">
      <c r="A23" s="501">
        <v>11</v>
      </c>
      <c r="B23" s="486" t="s">
        <v>119</v>
      </c>
      <c r="C23" s="486">
        <v>60002101072</v>
      </c>
      <c r="D23" s="486">
        <v>4357</v>
      </c>
      <c r="E23" s="486">
        <v>5171</v>
      </c>
      <c r="F23" s="486">
        <v>51</v>
      </c>
      <c r="G23" s="488" t="s">
        <v>657</v>
      </c>
      <c r="H23" s="491" t="s">
        <v>656</v>
      </c>
      <c r="I23" s="442"/>
      <c r="J23" s="490"/>
      <c r="K23" s="530">
        <v>1000</v>
      </c>
      <c r="L23" s="440"/>
      <c r="M23" s="592"/>
      <c r="N23" s="485">
        <f t="shared" si="2"/>
        <v>1000</v>
      </c>
      <c r="O23" s="728"/>
      <c r="P23" s="519">
        <v>1000</v>
      </c>
      <c r="Q23" s="591">
        <f t="shared" si="1"/>
        <v>0</v>
      </c>
    </row>
    <row r="24" spans="1:36" s="1024" customFormat="1" ht="72" customHeight="1" x14ac:dyDescent="0.2">
      <c r="A24" s="501">
        <v>12</v>
      </c>
      <c r="B24" s="486" t="s">
        <v>119</v>
      </c>
      <c r="C24" s="486">
        <v>60002100522</v>
      </c>
      <c r="D24" s="486">
        <v>4357</v>
      </c>
      <c r="E24" s="486">
        <v>6121</v>
      </c>
      <c r="F24" s="486">
        <v>61</v>
      </c>
      <c r="G24" s="488" t="s">
        <v>658</v>
      </c>
      <c r="H24" s="491" t="s">
        <v>591</v>
      </c>
      <c r="I24" s="442"/>
      <c r="J24" s="490"/>
      <c r="K24" s="530">
        <v>1270</v>
      </c>
      <c r="L24" s="440"/>
      <c r="M24" s="592"/>
      <c r="N24" s="485">
        <f t="shared" si="2"/>
        <v>1270</v>
      </c>
      <c r="O24" s="728"/>
      <c r="P24" s="519">
        <v>1270</v>
      </c>
      <c r="Q24" s="591">
        <f t="shared" si="1"/>
        <v>0</v>
      </c>
    </row>
    <row r="25" spans="1:36" s="1024" customFormat="1" ht="45" customHeight="1" x14ac:dyDescent="0.2">
      <c r="A25" s="501">
        <v>13</v>
      </c>
      <c r="B25" s="486" t="s">
        <v>119</v>
      </c>
      <c r="C25" s="486">
        <v>60002101073</v>
      </c>
      <c r="D25" s="486">
        <v>4357</v>
      </c>
      <c r="E25" s="486">
        <v>6121</v>
      </c>
      <c r="F25" s="486">
        <v>61</v>
      </c>
      <c r="G25" s="488" t="s">
        <v>659</v>
      </c>
      <c r="H25" s="491" t="s">
        <v>592</v>
      </c>
      <c r="I25" s="442"/>
      <c r="J25" s="490"/>
      <c r="K25" s="530">
        <v>1200</v>
      </c>
      <c r="L25" s="440"/>
      <c r="M25" s="592"/>
      <c r="N25" s="485">
        <f t="shared" si="2"/>
        <v>1200</v>
      </c>
      <c r="O25" s="728"/>
      <c r="P25" s="519">
        <v>1200</v>
      </c>
      <c r="Q25" s="591">
        <f t="shared" si="1"/>
        <v>0</v>
      </c>
    </row>
    <row r="26" spans="1:36" s="1024" customFormat="1" ht="45" customHeight="1" thickBot="1" x14ac:dyDescent="0.25">
      <c r="A26" s="501">
        <v>14</v>
      </c>
      <c r="B26" s="486" t="s">
        <v>118</v>
      </c>
      <c r="C26" s="486">
        <v>60002101074</v>
      </c>
      <c r="D26" s="486">
        <v>4357</v>
      </c>
      <c r="E26" s="486">
        <v>6121</v>
      </c>
      <c r="F26" s="486">
        <v>61</v>
      </c>
      <c r="G26" s="488" t="s">
        <v>623</v>
      </c>
      <c r="H26" s="338" t="s">
        <v>622</v>
      </c>
      <c r="I26" s="442"/>
      <c r="J26" s="490"/>
      <c r="K26" s="530">
        <v>1000</v>
      </c>
      <c r="L26" s="440"/>
      <c r="M26" s="592"/>
      <c r="N26" s="485">
        <f t="shared" si="2"/>
        <v>1000</v>
      </c>
      <c r="O26" s="728"/>
      <c r="P26" s="519">
        <v>1000</v>
      </c>
      <c r="Q26" s="591">
        <f t="shared" si="1"/>
        <v>0</v>
      </c>
    </row>
    <row r="27" spans="1:36" s="273" customFormat="1" ht="36" hidden="1" customHeight="1" thickBot="1" x14ac:dyDescent="0.25">
      <c r="A27" s="1267" t="s">
        <v>36</v>
      </c>
      <c r="B27" s="1269"/>
      <c r="C27" s="1269"/>
      <c r="D27" s="1269"/>
      <c r="E27" s="1269"/>
      <c r="F27" s="1269"/>
      <c r="G27" s="1269"/>
      <c r="H27" s="1269"/>
      <c r="I27" s="655"/>
      <c r="J27" s="655"/>
      <c r="K27" s="476">
        <f>SUM(K15:K26)</f>
        <v>14980</v>
      </c>
      <c r="L27" s="203"/>
      <c r="M27" s="91">
        <f>SUM(M15:M26)</f>
        <v>0</v>
      </c>
      <c r="N27" s="91">
        <f>SUM(N15:N26)</f>
        <v>14980</v>
      </c>
      <c r="O27" s="91">
        <f>SUM(O15:O26)</f>
        <v>0</v>
      </c>
      <c r="P27" s="91">
        <f>SUM(P15:P26)</f>
        <v>14980</v>
      </c>
      <c r="Q27" s="91">
        <f>SUM(Q15:Q26)</f>
        <v>0</v>
      </c>
      <c r="R27" s="195"/>
      <c r="S27" s="195"/>
      <c r="T27" s="195"/>
      <c r="U27" s="195"/>
      <c r="V27" s="195"/>
      <c r="W27" s="195"/>
      <c r="X27" s="195"/>
      <c r="Y27" s="195"/>
      <c r="Z27" s="195"/>
      <c r="AA27" s="195"/>
      <c r="AB27" s="195"/>
      <c r="AC27" s="195"/>
      <c r="AD27" s="195"/>
      <c r="AE27" s="195"/>
      <c r="AF27" s="195"/>
      <c r="AG27" s="195"/>
      <c r="AH27" s="195"/>
      <c r="AI27" s="195"/>
      <c r="AJ27" s="195"/>
    </row>
    <row r="28" spans="1:36" s="273" customFormat="1" ht="32.25" hidden="1" customHeight="1" thickBot="1" x14ac:dyDescent="0.25">
      <c r="A28" s="1284" t="s">
        <v>37</v>
      </c>
      <c r="B28" s="1285"/>
      <c r="C28" s="1285"/>
      <c r="D28" s="1285"/>
      <c r="E28" s="1285"/>
      <c r="F28" s="1285"/>
      <c r="G28" s="1285"/>
      <c r="H28" s="1285"/>
      <c r="I28" s="1285"/>
      <c r="J28" s="1285"/>
      <c r="K28" s="1285"/>
      <c r="L28" s="1285"/>
      <c r="M28" s="1285"/>
      <c r="N28" s="1285"/>
      <c r="O28" s="1285"/>
      <c r="P28" s="1285"/>
      <c r="Q28" s="1286"/>
      <c r="R28" s="195"/>
      <c r="S28" s="195"/>
      <c r="T28" s="195"/>
      <c r="U28" s="195"/>
      <c r="V28" s="195"/>
      <c r="W28" s="195"/>
      <c r="X28" s="195"/>
      <c r="Y28" s="195"/>
      <c r="Z28" s="195"/>
      <c r="AA28" s="195"/>
      <c r="AB28" s="195"/>
      <c r="AC28" s="195"/>
      <c r="AD28" s="195"/>
      <c r="AE28" s="195"/>
      <c r="AF28" s="195"/>
      <c r="AG28" s="195"/>
      <c r="AH28" s="195"/>
      <c r="AI28" s="195"/>
      <c r="AJ28" s="195"/>
    </row>
    <row r="29" spans="1:36" ht="42" hidden="1" customHeight="1" x14ac:dyDescent="0.2">
      <c r="A29" s="503">
        <v>1</v>
      </c>
      <c r="B29" s="492"/>
      <c r="C29" s="492"/>
      <c r="D29" s="492"/>
      <c r="E29" s="492"/>
      <c r="F29" s="492"/>
      <c r="G29" s="70"/>
      <c r="H29" s="656"/>
      <c r="I29" s="657"/>
      <c r="J29" s="657"/>
      <c r="K29" s="258"/>
      <c r="L29" s="658"/>
      <c r="M29" s="659"/>
      <c r="N29" s="88">
        <f>O29+P29</f>
        <v>0</v>
      </c>
      <c r="O29" s="659"/>
      <c r="P29" s="226"/>
      <c r="Q29" s="659">
        <f>K29-M29-N29</f>
        <v>0</v>
      </c>
    </row>
    <row r="30" spans="1:36" ht="16.5" hidden="1" thickBot="1" x14ac:dyDescent="0.25">
      <c r="A30" s="660">
        <v>2</v>
      </c>
      <c r="B30" s="661"/>
      <c r="C30" s="661"/>
      <c r="D30" s="661"/>
      <c r="E30" s="661"/>
      <c r="F30" s="661"/>
      <c r="G30" s="227"/>
      <c r="H30" s="662"/>
      <c r="I30" s="663"/>
      <c r="J30" s="663"/>
      <c r="K30" s="280"/>
      <c r="L30" s="664"/>
      <c r="M30" s="665"/>
      <c r="N30" s="287">
        <f>O30+P30</f>
        <v>0</v>
      </c>
      <c r="O30" s="666"/>
      <c r="P30" s="288"/>
      <c r="Q30" s="665">
        <f>K30-M30-N30</f>
        <v>0</v>
      </c>
    </row>
    <row r="31" spans="1:36" s="273" customFormat="1" ht="36" hidden="1" customHeight="1" thickBot="1" x14ac:dyDescent="0.25">
      <c r="A31" s="1287" t="s">
        <v>30</v>
      </c>
      <c r="B31" s="1288"/>
      <c r="C31" s="1288"/>
      <c r="D31" s="1288"/>
      <c r="E31" s="1288"/>
      <c r="F31" s="1288"/>
      <c r="G31" s="1288"/>
      <c r="H31" s="1288"/>
      <c r="I31" s="667"/>
      <c r="J31" s="668"/>
      <c r="K31" s="629">
        <f>SUM(K29:K30)</f>
        <v>0</v>
      </c>
      <c r="L31" s="629"/>
      <c r="M31" s="437">
        <f>SUM(M29:M30)</f>
        <v>0</v>
      </c>
      <c r="N31" s="131">
        <f>SUM(N29:N30)</f>
        <v>0</v>
      </c>
      <c r="O31" s="437">
        <v>0</v>
      </c>
      <c r="P31" s="437">
        <f>SUM(P29:P30)</f>
        <v>0</v>
      </c>
      <c r="Q31" s="131">
        <f>SUM(Q29:Q30)</f>
        <v>0</v>
      </c>
      <c r="R31" s="195"/>
      <c r="S31" s="195"/>
      <c r="T31" s="195"/>
      <c r="U31" s="195"/>
      <c r="V31" s="195"/>
      <c r="W31" s="195"/>
      <c r="X31" s="195"/>
      <c r="Y31" s="195"/>
      <c r="Z31" s="195"/>
      <c r="AA31" s="195"/>
      <c r="AB31" s="195"/>
      <c r="AC31" s="195"/>
      <c r="AD31" s="195"/>
      <c r="AE31" s="195"/>
      <c r="AF31" s="195"/>
      <c r="AG31" s="195"/>
      <c r="AH31" s="195"/>
      <c r="AI31" s="195"/>
      <c r="AJ31" s="195"/>
    </row>
    <row r="32" spans="1:36" s="299" customFormat="1" ht="27" customHeight="1" thickBot="1" x14ac:dyDescent="0.3">
      <c r="A32" s="1281" t="s">
        <v>145</v>
      </c>
      <c r="B32" s="1282"/>
      <c r="C32" s="1282"/>
      <c r="D32" s="1282"/>
      <c r="E32" s="1282"/>
      <c r="F32" s="1282"/>
      <c r="G32" s="1282"/>
      <c r="H32" s="1282"/>
      <c r="I32" s="630"/>
      <c r="J32" s="631"/>
      <c r="K32" s="632">
        <f>SUM(K13:K26)</f>
        <v>17630</v>
      </c>
      <c r="L32" s="632"/>
      <c r="M32" s="625">
        <f>SUM(M13:M26)</f>
        <v>0</v>
      </c>
      <c r="N32" s="633">
        <f>SUM(N13:N26)</f>
        <v>17630</v>
      </c>
      <c r="O32" s="624">
        <f>SUM(O13:O26)</f>
        <v>0</v>
      </c>
      <c r="P32" s="625">
        <f>SUM(P13:P26)</f>
        <v>17630</v>
      </c>
      <c r="Q32" s="634">
        <f>SUM(Q13:Q26)</f>
        <v>0</v>
      </c>
      <c r="R32" s="635"/>
    </row>
    <row r="33" spans="10:15" x14ac:dyDescent="0.2">
      <c r="J33" s="1283"/>
      <c r="K33" s="1283"/>
      <c r="M33" s="208"/>
      <c r="O33" s="208"/>
    </row>
  </sheetData>
  <mergeCells count="24">
    <mergeCell ref="G6:G7"/>
    <mergeCell ref="A32:H32"/>
    <mergeCell ref="J33:K33"/>
    <mergeCell ref="A12:H12"/>
    <mergeCell ref="A27:H27"/>
    <mergeCell ref="A28:Q28"/>
    <mergeCell ref="A31:H31"/>
    <mergeCell ref="F6:F7"/>
    <mergeCell ref="A5:H5"/>
    <mergeCell ref="A11:Q11"/>
    <mergeCell ref="J6:J7"/>
    <mergeCell ref="H6:H7"/>
    <mergeCell ref="I6:I7"/>
    <mergeCell ref="A6:A7"/>
    <mergeCell ref="B6:B7"/>
    <mergeCell ref="C6:C7"/>
    <mergeCell ref="D6:D7"/>
    <mergeCell ref="Q6:Q7"/>
    <mergeCell ref="A10:H10"/>
    <mergeCell ref="K6:K7"/>
    <mergeCell ref="L6:L7"/>
    <mergeCell ref="M6:M7"/>
    <mergeCell ref="N6:P6"/>
    <mergeCell ref="E6:E7"/>
  </mergeCells>
  <phoneticPr fontId="0" type="noConversion"/>
  <pageMargins left="0.78740157480314965" right="0.78740157480314965" top="0.6692913385826772" bottom="0.86614173228346458" header="0.27559055118110237" footer="0.39370078740157483"/>
  <pageSetup paperSize="9" scale="56" firstPageNumber="125" fitToHeight="0"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rowBreaks count="1" manualBreakCount="1">
    <brk id="22"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55"/>
  <sheetViews>
    <sheetView tabSelected="1" view="pageBreakPreview" zoomScale="90" zoomScaleNormal="70" zoomScaleSheetLayoutView="90" workbookViewId="0">
      <selection activeCell="I34" sqref="I34"/>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6.42578125" customWidth="1" collapsed="1"/>
    <col min="7" max="7" width="47.5703125" customWidth="1"/>
    <col min="8" max="8" width="49" customWidth="1"/>
    <col min="9" max="9" width="9.5703125" customWidth="1"/>
    <col min="10" max="10" width="12.5703125" customWidth="1"/>
    <col min="11" max="11" width="18.140625" customWidth="1"/>
    <col min="12" max="12" width="13.7109375" customWidth="1"/>
    <col min="13" max="13" width="12.42578125" customWidth="1"/>
    <col min="14" max="14" width="15.5703125" customWidth="1"/>
    <col min="15" max="15" width="9.28515625" customWidth="1"/>
    <col min="16" max="16" width="16" customWidth="1"/>
    <col min="17" max="17" width="13.28515625" customWidth="1"/>
    <col min="18" max="29" width="29.7109375" customWidth="1"/>
  </cols>
  <sheetData>
    <row r="1" spans="1:30" s="236" customFormat="1" ht="18" x14ac:dyDescent="0.25">
      <c r="A1" s="140" t="s">
        <v>678</v>
      </c>
      <c r="B1" s="140"/>
      <c r="C1" s="140"/>
      <c r="D1" s="155"/>
      <c r="E1" s="156"/>
      <c r="F1" s="156"/>
      <c r="G1" s="156"/>
      <c r="H1" s="155"/>
      <c r="I1" s="158"/>
      <c r="J1" s="157"/>
      <c r="K1" s="158"/>
      <c r="L1" s="159"/>
      <c r="M1" s="155"/>
      <c r="N1" s="155"/>
      <c r="O1" s="155"/>
      <c r="P1" s="155"/>
      <c r="Q1" s="155"/>
    </row>
    <row r="2" spans="1:30" s="236" customFormat="1" ht="15.75" x14ac:dyDescent="0.25">
      <c r="A2" s="143" t="s">
        <v>6</v>
      </c>
      <c r="B2" s="143"/>
      <c r="C2" s="143"/>
      <c r="D2" s="143"/>
      <c r="E2" s="143" t="s">
        <v>115</v>
      </c>
      <c r="F2" s="143" t="s">
        <v>601</v>
      </c>
      <c r="H2" s="153" t="s">
        <v>608</v>
      </c>
      <c r="I2" s="143"/>
      <c r="J2" s="157"/>
      <c r="K2" s="143"/>
      <c r="L2" s="160"/>
      <c r="M2" s="143"/>
      <c r="N2" s="143"/>
      <c r="O2" s="143"/>
      <c r="P2" s="143"/>
      <c r="Q2" s="143"/>
    </row>
    <row r="3" spans="1:30" s="236" customFormat="1" ht="12.75" customHeight="1" x14ac:dyDescent="0.2">
      <c r="A3" s="143"/>
      <c r="B3" s="143"/>
      <c r="C3" s="143"/>
      <c r="D3" s="143"/>
      <c r="E3" s="143" t="s">
        <v>9</v>
      </c>
      <c r="F3" s="143" t="s">
        <v>9</v>
      </c>
      <c r="H3" s="143"/>
      <c r="I3" s="143"/>
      <c r="J3" s="157"/>
      <c r="K3" s="143"/>
      <c r="L3" s="160"/>
      <c r="M3" s="143"/>
      <c r="N3" s="143"/>
      <c r="O3" s="143"/>
      <c r="P3" s="143"/>
      <c r="Q3" s="143"/>
    </row>
    <row r="4" spans="1:30" s="10" customFormat="1" ht="19.5" customHeight="1" thickBot="1" x14ac:dyDescent="0.25">
      <c r="A4" s="155"/>
      <c r="B4" s="155"/>
      <c r="C4" s="155"/>
      <c r="D4" s="155"/>
      <c r="E4" s="156"/>
      <c r="F4" s="156"/>
      <c r="G4" s="20"/>
      <c r="H4" s="19"/>
      <c r="I4" s="19"/>
      <c r="J4" s="19"/>
      <c r="K4" s="19"/>
      <c r="L4" s="19"/>
      <c r="M4" s="19"/>
      <c r="N4" s="19"/>
      <c r="O4" s="19"/>
      <c r="P4" s="19"/>
      <c r="Q4" s="1102" t="s">
        <v>10</v>
      </c>
    </row>
    <row r="5" spans="1:30" s="10" customFormat="1" ht="29.1" customHeight="1" thickBot="1" x14ac:dyDescent="0.25">
      <c r="A5" s="1172" t="s">
        <v>128</v>
      </c>
      <c r="B5" s="1233"/>
      <c r="C5" s="1233"/>
      <c r="D5" s="1233"/>
      <c r="E5" s="1233"/>
      <c r="F5" s="1233"/>
      <c r="G5" s="1233"/>
      <c r="H5" s="1233"/>
      <c r="I5" s="1233"/>
      <c r="J5" s="1233"/>
      <c r="K5" s="1233"/>
      <c r="L5" s="1233"/>
      <c r="M5" s="1233"/>
      <c r="N5" s="1233"/>
      <c r="O5" s="1233"/>
      <c r="P5" s="1233"/>
      <c r="Q5" s="1234"/>
      <c r="R5" s="195"/>
      <c r="S5" s="195"/>
      <c r="T5" s="195"/>
      <c r="U5" s="195"/>
      <c r="V5" s="195"/>
      <c r="W5" s="195"/>
      <c r="X5" s="195"/>
      <c r="Y5" s="195"/>
      <c r="Z5" s="195"/>
      <c r="AA5" s="195"/>
      <c r="AB5" s="195"/>
      <c r="AC5" s="195"/>
      <c r="AD5" s="195"/>
    </row>
    <row r="6" spans="1:30" s="10" customFormat="1" ht="27" customHeight="1" thickBot="1" x14ac:dyDescent="0.25">
      <c r="A6" s="1213" t="s">
        <v>22</v>
      </c>
      <c r="B6" s="1213" t="s">
        <v>12</v>
      </c>
      <c r="C6" s="1187" t="s">
        <v>4</v>
      </c>
      <c r="D6" s="1187" t="s">
        <v>3</v>
      </c>
      <c r="E6" s="1187" t="s">
        <v>5</v>
      </c>
      <c r="F6" s="1181" t="s">
        <v>663</v>
      </c>
      <c r="G6" s="1291" t="s">
        <v>13</v>
      </c>
      <c r="H6" s="1223" t="s">
        <v>65</v>
      </c>
      <c r="I6" s="1189" t="s">
        <v>15</v>
      </c>
      <c r="J6" s="1223" t="s">
        <v>16</v>
      </c>
      <c r="K6" s="1227" t="s">
        <v>17</v>
      </c>
      <c r="L6" s="1227" t="s">
        <v>18</v>
      </c>
      <c r="M6" s="1240" t="s">
        <v>181</v>
      </c>
      <c r="N6" s="1242" t="s">
        <v>182</v>
      </c>
      <c r="O6" s="1243"/>
      <c r="P6" s="1245"/>
      <c r="Q6" s="1175" t="s">
        <v>264</v>
      </c>
    </row>
    <row r="7" spans="1:30" s="10" customFormat="1" ht="62.25" customHeight="1" thickBot="1" x14ac:dyDescent="0.25">
      <c r="A7" s="1214"/>
      <c r="B7" s="1214"/>
      <c r="C7" s="1290"/>
      <c r="D7" s="1290"/>
      <c r="E7" s="1290"/>
      <c r="F7" s="1182"/>
      <c r="G7" s="1292"/>
      <c r="H7" s="1224"/>
      <c r="I7" s="1293"/>
      <c r="J7" s="1224"/>
      <c r="K7" s="1228"/>
      <c r="L7" s="1228"/>
      <c r="M7" s="1289"/>
      <c r="N7" s="119" t="s">
        <v>19</v>
      </c>
      <c r="O7" s="119" t="s">
        <v>1</v>
      </c>
      <c r="P7" s="876" t="s">
        <v>2</v>
      </c>
      <c r="Q7" s="1176"/>
    </row>
    <row r="8" spans="1:30" s="10" customFormat="1" ht="33" customHeight="1" x14ac:dyDescent="0.2">
      <c r="A8" s="1068">
        <v>1</v>
      </c>
      <c r="B8" s="1069" t="s">
        <v>121</v>
      </c>
      <c r="C8" s="1139">
        <v>60002001631</v>
      </c>
      <c r="D8" s="1139">
        <v>4350</v>
      </c>
      <c r="E8" s="1139">
        <v>6351</v>
      </c>
      <c r="F8" s="1070">
        <v>63</v>
      </c>
      <c r="G8" s="952" t="s">
        <v>275</v>
      </c>
      <c r="H8" s="953" t="s">
        <v>276</v>
      </c>
      <c r="I8" s="1071"/>
      <c r="J8" s="1072"/>
      <c r="K8" s="872">
        <v>300</v>
      </c>
      <c r="L8" s="1071">
        <v>2016</v>
      </c>
      <c r="M8" s="1073"/>
      <c r="N8" s="873">
        <f t="shared" ref="N8:N50" si="0">SUM(O8:P8)</f>
        <v>300</v>
      </c>
      <c r="O8" s="874">
        <v>200</v>
      </c>
      <c r="P8" s="875">
        <v>100</v>
      </c>
      <c r="Q8" s="1074">
        <f t="shared" ref="Q8:Q50" si="1">K8-M8-N8</f>
        <v>0</v>
      </c>
    </row>
    <row r="9" spans="1:30" s="10" customFormat="1" ht="33" customHeight="1" x14ac:dyDescent="0.2">
      <c r="A9" s="501">
        <v>2</v>
      </c>
      <c r="B9" s="486" t="s">
        <v>121</v>
      </c>
      <c r="C9" s="247">
        <v>60002001632</v>
      </c>
      <c r="D9" s="247">
        <v>4350</v>
      </c>
      <c r="E9" s="247">
        <v>5331</v>
      </c>
      <c r="F9" s="535">
        <v>53</v>
      </c>
      <c r="G9" s="488" t="s">
        <v>277</v>
      </c>
      <c r="H9" s="489" t="s">
        <v>278</v>
      </c>
      <c r="I9" s="440"/>
      <c r="J9" s="860"/>
      <c r="K9" s="595">
        <v>60</v>
      </c>
      <c r="L9" s="440">
        <v>2016</v>
      </c>
      <c r="M9" s="816"/>
      <c r="N9" s="544">
        <f t="shared" si="0"/>
        <v>60</v>
      </c>
      <c r="O9" s="817">
        <v>50</v>
      </c>
      <c r="P9" s="596">
        <v>10</v>
      </c>
      <c r="Q9" s="545">
        <f t="shared" si="1"/>
        <v>0</v>
      </c>
    </row>
    <row r="10" spans="1:30" s="10" customFormat="1" ht="33" customHeight="1" x14ac:dyDescent="0.2">
      <c r="A10" s="501">
        <v>3</v>
      </c>
      <c r="B10" s="486" t="s">
        <v>121</v>
      </c>
      <c r="C10" s="247">
        <v>60002001632</v>
      </c>
      <c r="D10" s="247">
        <v>4350</v>
      </c>
      <c r="E10" s="247">
        <v>5331</v>
      </c>
      <c r="F10" s="535">
        <v>53</v>
      </c>
      <c r="G10" s="488" t="s">
        <v>279</v>
      </c>
      <c r="H10" s="489" t="s">
        <v>280</v>
      </c>
      <c r="I10" s="440"/>
      <c r="J10" s="860"/>
      <c r="K10" s="595">
        <v>90</v>
      </c>
      <c r="L10" s="440">
        <v>2016</v>
      </c>
      <c r="M10" s="816"/>
      <c r="N10" s="544">
        <f t="shared" si="0"/>
        <v>90</v>
      </c>
      <c r="O10" s="817">
        <v>0</v>
      </c>
      <c r="P10" s="596">
        <v>90</v>
      </c>
      <c r="Q10" s="545">
        <f t="shared" si="1"/>
        <v>0</v>
      </c>
    </row>
    <row r="11" spans="1:30" s="10" customFormat="1" ht="54" customHeight="1" x14ac:dyDescent="0.2">
      <c r="A11" s="501">
        <v>4</v>
      </c>
      <c r="B11" s="486" t="s">
        <v>121</v>
      </c>
      <c r="C11" s="247">
        <v>60002001633</v>
      </c>
      <c r="D11" s="247">
        <v>4357</v>
      </c>
      <c r="E11" s="247">
        <v>5331</v>
      </c>
      <c r="F11" s="535">
        <v>53</v>
      </c>
      <c r="G11" s="488" t="s">
        <v>281</v>
      </c>
      <c r="H11" s="489" t="s">
        <v>282</v>
      </c>
      <c r="I11" s="440"/>
      <c r="J11" s="860"/>
      <c r="K11" s="595">
        <v>100</v>
      </c>
      <c r="L11" s="440">
        <v>2016</v>
      </c>
      <c r="M11" s="816"/>
      <c r="N11" s="544">
        <f t="shared" si="0"/>
        <v>100</v>
      </c>
      <c r="O11" s="817">
        <v>0</v>
      </c>
      <c r="P11" s="596">
        <v>100</v>
      </c>
      <c r="Q11" s="545">
        <f t="shared" si="1"/>
        <v>0</v>
      </c>
    </row>
    <row r="12" spans="1:30" s="10" customFormat="1" ht="53.25" customHeight="1" x14ac:dyDescent="0.2">
      <c r="A12" s="501">
        <v>5</v>
      </c>
      <c r="B12" s="486" t="s">
        <v>121</v>
      </c>
      <c r="C12" s="247">
        <v>60002001633</v>
      </c>
      <c r="D12" s="247">
        <v>4357</v>
      </c>
      <c r="E12" s="247">
        <v>5331</v>
      </c>
      <c r="F12" s="535">
        <v>53</v>
      </c>
      <c r="G12" s="488" t="s">
        <v>283</v>
      </c>
      <c r="H12" s="489" t="s">
        <v>284</v>
      </c>
      <c r="I12" s="440"/>
      <c r="J12" s="860"/>
      <c r="K12" s="595">
        <v>300</v>
      </c>
      <c r="L12" s="440">
        <v>2016</v>
      </c>
      <c r="M12" s="816"/>
      <c r="N12" s="544">
        <f t="shared" si="0"/>
        <v>300</v>
      </c>
      <c r="O12" s="817">
        <v>0</v>
      </c>
      <c r="P12" s="596">
        <v>300</v>
      </c>
      <c r="Q12" s="545">
        <f t="shared" si="1"/>
        <v>0</v>
      </c>
    </row>
    <row r="13" spans="1:30" s="10" customFormat="1" ht="42.75" customHeight="1" x14ac:dyDescent="0.2">
      <c r="A13" s="501">
        <v>6</v>
      </c>
      <c r="B13" s="486" t="s">
        <v>119</v>
      </c>
      <c r="C13" s="247">
        <v>60002001635</v>
      </c>
      <c r="D13" s="247">
        <v>4350</v>
      </c>
      <c r="E13" s="247">
        <v>5331</v>
      </c>
      <c r="F13" s="535">
        <v>53</v>
      </c>
      <c r="G13" s="488" t="s">
        <v>285</v>
      </c>
      <c r="H13" s="489" t="s">
        <v>286</v>
      </c>
      <c r="I13" s="440"/>
      <c r="J13" s="860"/>
      <c r="K13" s="595">
        <v>490</v>
      </c>
      <c r="L13" s="440">
        <v>2016</v>
      </c>
      <c r="M13" s="816"/>
      <c r="N13" s="544">
        <f t="shared" si="0"/>
        <v>490</v>
      </c>
      <c r="O13" s="817">
        <v>0</v>
      </c>
      <c r="P13" s="596">
        <v>490</v>
      </c>
      <c r="Q13" s="545">
        <f t="shared" si="1"/>
        <v>0</v>
      </c>
    </row>
    <row r="14" spans="1:30" s="10" customFormat="1" ht="47.25" customHeight="1" x14ac:dyDescent="0.2">
      <c r="A14" s="501">
        <v>7</v>
      </c>
      <c r="B14" s="486" t="s">
        <v>119</v>
      </c>
      <c r="C14" s="247">
        <v>60002001635</v>
      </c>
      <c r="D14" s="247">
        <v>4350</v>
      </c>
      <c r="E14" s="247">
        <v>5331</v>
      </c>
      <c r="F14" s="535">
        <v>53</v>
      </c>
      <c r="G14" s="488" t="s">
        <v>287</v>
      </c>
      <c r="H14" s="489" t="s">
        <v>288</v>
      </c>
      <c r="I14" s="440"/>
      <c r="J14" s="860"/>
      <c r="K14" s="595">
        <v>100</v>
      </c>
      <c r="L14" s="440">
        <v>2016</v>
      </c>
      <c r="M14" s="816"/>
      <c r="N14" s="544">
        <f t="shared" si="0"/>
        <v>100</v>
      </c>
      <c r="O14" s="817">
        <v>0</v>
      </c>
      <c r="P14" s="596">
        <v>100</v>
      </c>
      <c r="Q14" s="545">
        <f t="shared" si="1"/>
        <v>0</v>
      </c>
    </row>
    <row r="15" spans="1:30" s="10" customFormat="1" ht="33" customHeight="1" x14ac:dyDescent="0.2">
      <c r="A15" s="501">
        <v>8</v>
      </c>
      <c r="B15" s="486" t="s">
        <v>119</v>
      </c>
      <c r="C15" s="247">
        <v>60002001637</v>
      </c>
      <c r="D15" s="247">
        <v>4350</v>
      </c>
      <c r="E15" s="247">
        <v>5331</v>
      </c>
      <c r="F15" s="535">
        <v>53</v>
      </c>
      <c r="G15" s="488" t="s">
        <v>289</v>
      </c>
      <c r="H15" s="489" t="s">
        <v>290</v>
      </c>
      <c r="I15" s="440"/>
      <c r="J15" s="860"/>
      <c r="K15" s="595">
        <v>90</v>
      </c>
      <c r="L15" s="440">
        <v>2016</v>
      </c>
      <c r="M15" s="816"/>
      <c r="N15" s="544">
        <f t="shared" si="0"/>
        <v>90</v>
      </c>
      <c r="O15" s="817">
        <v>0</v>
      </c>
      <c r="P15" s="596">
        <v>90</v>
      </c>
      <c r="Q15" s="545">
        <f t="shared" si="1"/>
        <v>0</v>
      </c>
    </row>
    <row r="16" spans="1:30" s="10" customFormat="1" ht="33" customHeight="1" x14ac:dyDescent="0.2">
      <c r="A16" s="501">
        <v>9</v>
      </c>
      <c r="B16" s="486" t="s">
        <v>119</v>
      </c>
      <c r="C16" s="247">
        <v>60002001638</v>
      </c>
      <c r="D16" s="247">
        <v>4350</v>
      </c>
      <c r="E16" s="247">
        <v>5331</v>
      </c>
      <c r="F16" s="535">
        <v>53</v>
      </c>
      <c r="G16" s="488" t="s">
        <v>291</v>
      </c>
      <c r="H16" s="489" t="s">
        <v>292</v>
      </c>
      <c r="I16" s="440"/>
      <c r="J16" s="860"/>
      <c r="K16" s="595">
        <v>50</v>
      </c>
      <c r="L16" s="440">
        <v>2016</v>
      </c>
      <c r="M16" s="816"/>
      <c r="N16" s="544">
        <f t="shared" si="0"/>
        <v>50</v>
      </c>
      <c r="O16" s="817">
        <v>0</v>
      </c>
      <c r="P16" s="596">
        <v>50</v>
      </c>
      <c r="Q16" s="545">
        <f t="shared" si="1"/>
        <v>0</v>
      </c>
    </row>
    <row r="17" spans="1:17" s="10" customFormat="1" ht="33" customHeight="1" x14ac:dyDescent="0.2">
      <c r="A17" s="501">
        <v>10</v>
      </c>
      <c r="B17" s="486" t="s">
        <v>119</v>
      </c>
      <c r="C17" s="247">
        <v>60002001638</v>
      </c>
      <c r="D17" s="247">
        <v>4350</v>
      </c>
      <c r="E17" s="247">
        <v>5331</v>
      </c>
      <c r="F17" s="535">
        <v>53</v>
      </c>
      <c r="G17" s="488" t="s">
        <v>293</v>
      </c>
      <c r="H17" s="489" t="s">
        <v>294</v>
      </c>
      <c r="I17" s="440"/>
      <c r="J17" s="860"/>
      <c r="K17" s="595">
        <v>240</v>
      </c>
      <c r="L17" s="440">
        <v>2016</v>
      </c>
      <c r="M17" s="816"/>
      <c r="N17" s="544">
        <f t="shared" si="0"/>
        <v>240</v>
      </c>
      <c r="O17" s="817">
        <v>0</v>
      </c>
      <c r="P17" s="596">
        <v>240</v>
      </c>
      <c r="Q17" s="545">
        <f t="shared" si="1"/>
        <v>0</v>
      </c>
    </row>
    <row r="18" spans="1:17" s="10" customFormat="1" ht="55.5" customHeight="1" x14ac:dyDescent="0.2">
      <c r="A18" s="501">
        <v>11</v>
      </c>
      <c r="B18" s="486" t="s">
        <v>119</v>
      </c>
      <c r="C18" s="247">
        <v>60002001638</v>
      </c>
      <c r="D18" s="247">
        <v>4350</v>
      </c>
      <c r="E18" s="247">
        <v>5331</v>
      </c>
      <c r="F18" s="535">
        <v>53</v>
      </c>
      <c r="G18" s="488" t="s">
        <v>295</v>
      </c>
      <c r="H18" s="489" t="s">
        <v>296</v>
      </c>
      <c r="I18" s="440"/>
      <c r="J18" s="860"/>
      <c r="K18" s="595">
        <v>300</v>
      </c>
      <c r="L18" s="440">
        <v>2016</v>
      </c>
      <c r="M18" s="816"/>
      <c r="N18" s="544">
        <f t="shared" si="0"/>
        <v>300</v>
      </c>
      <c r="O18" s="817">
        <v>0</v>
      </c>
      <c r="P18" s="596">
        <v>300</v>
      </c>
      <c r="Q18" s="545">
        <f t="shared" si="1"/>
        <v>0</v>
      </c>
    </row>
    <row r="19" spans="1:17" s="10" customFormat="1" ht="33" customHeight="1" x14ac:dyDescent="0.2">
      <c r="A19" s="501">
        <v>12</v>
      </c>
      <c r="B19" s="486" t="s">
        <v>119</v>
      </c>
      <c r="C19" s="247">
        <v>60002001638</v>
      </c>
      <c r="D19" s="247">
        <v>4350</v>
      </c>
      <c r="E19" s="247">
        <v>5331</v>
      </c>
      <c r="F19" s="535">
        <v>53</v>
      </c>
      <c r="G19" s="488" t="s">
        <v>297</v>
      </c>
      <c r="H19" s="489" t="s">
        <v>298</v>
      </c>
      <c r="I19" s="440"/>
      <c r="J19" s="860"/>
      <c r="K19" s="595">
        <v>250</v>
      </c>
      <c r="L19" s="440">
        <v>2016</v>
      </c>
      <c r="M19" s="816"/>
      <c r="N19" s="544">
        <f t="shared" si="0"/>
        <v>250</v>
      </c>
      <c r="O19" s="817">
        <v>0</v>
      </c>
      <c r="P19" s="596">
        <v>250</v>
      </c>
      <c r="Q19" s="545">
        <f t="shared" si="1"/>
        <v>0</v>
      </c>
    </row>
    <row r="20" spans="1:17" s="10" customFormat="1" ht="33" customHeight="1" x14ac:dyDescent="0.2">
      <c r="A20" s="501">
        <v>13</v>
      </c>
      <c r="B20" s="486" t="s">
        <v>119</v>
      </c>
      <c r="C20" s="247">
        <v>60002001638</v>
      </c>
      <c r="D20" s="247">
        <v>4350</v>
      </c>
      <c r="E20" s="247">
        <v>5331</v>
      </c>
      <c r="F20" s="535">
        <v>53</v>
      </c>
      <c r="G20" s="488" t="s">
        <v>299</v>
      </c>
      <c r="H20" s="489" t="s">
        <v>300</v>
      </c>
      <c r="I20" s="440"/>
      <c r="J20" s="860"/>
      <c r="K20" s="595">
        <v>300</v>
      </c>
      <c r="L20" s="440">
        <v>2016</v>
      </c>
      <c r="M20" s="816"/>
      <c r="N20" s="544">
        <f t="shared" si="0"/>
        <v>300</v>
      </c>
      <c r="O20" s="817">
        <v>0</v>
      </c>
      <c r="P20" s="596">
        <v>300</v>
      </c>
      <c r="Q20" s="545">
        <f t="shared" si="1"/>
        <v>0</v>
      </c>
    </row>
    <row r="21" spans="1:17" s="10" customFormat="1" ht="33" customHeight="1" x14ac:dyDescent="0.2">
      <c r="A21" s="501">
        <v>14</v>
      </c>
      <c r="B21" s="486" t="s">
        <v>119</v>
      </c>
      <c r="C21" s="247">
        <v>60002001639</v>
      </c>
      <c r="D21" s="247">
        <v>4351</v>
      </c>
      <c r="E21" s="247">
        <v>5331</v>
      </c>
      <c r="F21" s="535">
        <v>53</v>
      </c>
      <c r="G21" s="488" t="s">
        <v>301</v>
      </c>
      <c r="H21" s="489" t="s">
        <v>302</v>
      </c>
      <c r="I21" s="440"/>
      <c r="J21" s="860"/>
      <c r="K21" s="595">
        <v>105</v>
      </c>
      <c r="L21" s="440">
        <v>2016</v>
      </c>
      <c r="M21" s="816"/>
      <c r="N21" s="544">
        <f t="shared" si="0"/>
        <v>105</v>
      </c>
      <c r="O21" s="817">
        <v>0</v>
      </c>
      <c r="P21" s="596">
        <v>105</v>
      </c>
      <c r="Q21" s="545">
        <f t="shared" si="1"/>
        <v>0</v>
      </c>
    </row>
    <row r="22" spans="1:17" s="10" customFormat="1" ht="33" customHeight="1" x14ac:dyDescent="0.2">
      <c r="A22" s="501">
        <v>15</v>
      </c>
      <c r="B22" s="486" t="s">
        <v>119</v>
      </c>
      <c r="C22" s="247">
        <v>60002001639</v>
      </c>
      <c r="D22" s="247">
        <v>4351</v>
      </c>
      <c r="E22" s="247">
        <v>5331</v>
      </c>
      <c r="F22" s="535">
        <v>53</v>
      </c>
      <c r="G22" s="488" t="s">
        <v>303</v>
      </c>
      <c r="H22" s="489" t="s">
        <v>304</v>
      </c>
      <c r="I22" s="440"/>
      <c r="J22" s="860"/>
      <c r="K22" s="595">
        <v>200</v>
      </c>
      <c r="L22" s="440">
        <v>2016</v>
      </c>
      <c r="M22" s="816"/>
      <c r="N22" s="544">
        <f t="shared" si="0"/>
        <v>200</v>
      </c>
      <c r="O22" s="817">
        <v>0</v>
      </c>
      <c r="P22" s="596">
        <v>200</v>
      </c>
      <c r="Q22" s="545">
        <f t="shared" si="1"/>
        <v>0</v>
      </c>
    </row>
    <row r="23" spans="1:17" s="10" customFormat="1" ht="33" customHeight="1" x14ac:dyDescent="0.2">
      <c r="A23" s="501">
        <v>16</v>
      </c>
      <c r="B23" s="486" t="s">
        <v>119</v>
      </c>
      <c r="C23" s="247">
        <v>60002001639</v>
      </c>
      <c r="D23" s="247">
        <v>4351</v>
      </c>
      <c r="E23" s="247">
        <v>6351</v>
      </c>
      <c r="F23" s="535">
        <v>63</v>
      </c>
      <c r="G23" s="488" t="s">
        <v>305</v>
      </c>
      <c r="H23" s="489" t="s">
        <v>306</v>
      </c>
      <c r="I23" s="440"/>
      <c r="J23" s="860"/>
      <c r="K23" s="595">
        <v>100</v>
      </c>
      <c r="L23" s="440">
        <v>2016</v>
      </c>
      <c r="M23" s="816"/>
      <c r="N23" s="544">
        <f t="shared" si="0"/>
        <v>100</v>
      </c>
      <c r="O23" s="817">
        <v>0</v>
      </c>
      <c r="P23" s="596">
        <v>100</v>
      </c>
      <c r="Q23" s="545">
        <f t="shared" si="1"/>
        <v>0</v>
      </c>
    </row>
    <row r="24" spans="1:17" s="10" customFormat="1" ht="33" customHeight="1" x14ac:dyDescent="0.2">
      <c r="A24" s="501">
        <v>17</v>
      </c>
      <c r="B24" s="486" t="s">
        <v>119</v>
      </c>
      <c r="C24" s="247">
        <v>60002001639</v>
      </c>
      <c r="D24" s="247">
        <v>4351</v>
      </c>
      <c r="E24" s="247">
        <v>5331</v>
      </c>
      <c r="F24" s="535">
        <v>53</v>
      </c>
      <c r="G24" s="488" t="s">
        <v>307</v>
      </c>
      <c r="H24" s="489" t="s">
        <v>308</v>
      </c>
      <c r="I24" s="440"/>
      <c r="J24" s="860"/>
      <c r="K24" s="595">
        <v>100</v>
      </c>
      <c r="L24" s="440">
        <v>2016</v>
      </c>
      <c r="M24" s="816"/>
      <c r="N24" s="544">
        <f t="shared" si="0"/>
        <v>100</v>
      </c>
      <c r="O24" s="817">
        <v>0</v>
      </c>
      <c r="P24" s="596">
        <v>100</v>
      </c>
      <c r="Q24" s="545">
        <f t="shared" si="1"/>
        <v>0</v>
      </c>
    </row>
    <row r="25" spans="1:17" s="10" customFormat="1" ht="33" customHeight="1" x14ac:dyDescent="0.2">
      <c r="A25" s="501">
        <v>18</v>
      </c>
      <c r="B25" s="486" t="s">
        <v>119</v>
      </c>
      <c r="C25" s="247">
        <v>60002001639</v>
      </c>
      <c r="D25" s="247">
        <v>4351</v>
      </c>
      <c r="E25" s="247">
        <v>5331</v>
      </c>
      <c r="F25" s="535">
        <v>53</v>
      </c>
      <c r="G25" s="488" t="s">
        <v>309</v>
      </c>
      <c r="H25" s="489" t="s">
        <v>310</v>
      </c>
      <c r="I25" s="440"/>
      <c r="J25" s="860"/>
      <c r="K25" s="595">
        <v>140</v>
      </c>
      <c r="L25" s="440">
        <v>2016</v>
      </c>
      <c r="M25" s="816"/>
      <c r="N25" s="544">
        <f t="shared" si="0"/>
        <v>140</v>
      </c>
      <c r="O25" s="817">
        <v>0</v>
      </c>
      <c r="P25" s="596">
        <v>140</v>
      </c>
      <c r="Q25" s="545">
        <f t="shared" si="1"/>
        <v>0</v>
      </c>
    </row>
    <row r="26" spans="1:17" s="10" customFormat="1" ht="33" customHeight="1" x14ac:dyDescent="0.2">
      <c r="A26" s="501">
        <v>19</v>
      </c>
      <c r="B26" s="486" t="s">
        <v>119</v>
      </c>
      <c r="C26" s="247">
        <v>60002001639</v>
      </c>
      <c r="D26" s="247">
        <v>4351</v>
      </c>
      <c r="E26" s="247">
        <v>5331</v>
      </c>
      <c r="F26" s="535">
        <v>53</v>
      </c>
      <c r="G26" s="488" t="s">
        <v>311</v>
      </c>
      <c r="H26" s="489" t="s">
        <v>312</v>
      </c>
      <c r="I26" s="440"/>
      <c r="J26" s="860"/>
      <c r="K26" s="595">
        <v>79</v>
      </c>
      <c r="L26" s="440">
        <v>2016</v>
      </c>
      <c r="M26" s="816"/>
      <c r="N26" s="544">
        <f t="shared" si="0"/>
        <v>79</v>
      </c>
      <c r="O26" s="817">
        <v>0</v>
      </c>
      <c r="P26" s="596">
        <v>79</v>
      </c>
      <c r="Q26" s="545">
        <f t="shared" si="1"/>
        <v>0</v>
      </c>
    </row>
    <row r="27" spans="1:17" s="10" customFormat="1" ht="45.75" customHeight="1" x14ac:dyDescent="0.2">
      <c r="A27" s="501">
        <v>20</v>
      </c>
      <c r="B27" s="486" t="s">
        <v>119</v>
      </c>
      <c r="C27" s="247">
        <v>60002001641</v>
      </c>
      <c r="D27" s="247">
        <v>4357</v>
      </c>
      <c r="E27" s="247">
        <v>5331</v>
      </c>
      <c r="F27" s="535">
        <v>53</v>
      </c>
      <c r="G27" s="488" t="s">
        <v>313</v>
      </c>
      <c r="H27" s="489" t="s">
        <v>314</v>
      </c>
      <c r="I27" s="440"/>
      <c r="J27" s="860"/>
      <c r="K27" s="595">
        <v>90</v>
      </c>
      <c r="L27" s="440">
        <v>2016</v>
      </c>
      <c r="M27" s="816"/>
      <c r="N27" s="544">
        <f t="shared" si="0"/>
        <v>90</v>
      </c>
      <c r="O27" s="817">
        <v>0</v>
      </c>
      <c r="P27" s="596">
        <v>90</v>
      </c>
      <c r="Q27" s="545">
        <f t="shared" si="1"/>
        <v>0</v>
      </c>
    </row>
    <row r="28" spans="1:17" s="10" customFormat="1" ht="41.25" customHeight="1" x14ac:dyDescent="0.2">
      <c r="A28" s="501">
        <v>21</v>
      </c>
      <c r="B28" s="486" t="s">
        <v>119</v>
      </c>
      <c r="C28" s="247">
        <v>60002001641</v>
      </c>
      <c r="D28" s="247">
        <v>4356</v>
      </c>
      <c r="E28" s="247">
        <v>5331</v>
      </c>
      <c r="F28" s="535">
        <v>53</v>
      </c>
      <c r="G28" s="488" t="s">
        <v>315</v>
      </c>
      <c r="H28" s="489" t="s">
        <v>314</v>
      </c>
      <c r="I28" s="440"/>
      <c r="J28" s="860"/>
      <c r="K28" s="595">
        <v>180</v>
      </c>
      <c r="L28" s="440">
        <v>2016</v>
      </c>
      <c r="M28" s="816"/>
      <c r="N28" s="544">
        <f t="shared" si="0"/>
        <v>180</v>
      </c>
      <c r="O28" s="817">
        <v>0</v>
      </c>
      <c r="P28" s="596">
        <v>180</v>
      </c>
      <c r="Q28" s="545">
        <f t="shared" si="1"/>
        <v>0</v>
      </c>
    </row>
    <row r="29" spans="1:17" s="10" customFormat="1" ht="42.75" customHeight="1" x14ac:dyDescent="0.2">
      <c r="A29" s="501">
        <v>22</v>
      </c>
      <c r="B29" s="486" t="s">
        <v>119</v>
      </c>
      <c r="C29" s="247">
        <v>60002001641</v>
      </c>
      <c r="D29" s="247">
        <v>4357</v>
      </c>
      <c r="E29" s="247">
        <v>5331</v>
      </c>
      <c r="F29" s="535">
        <v>53</v>
      </c>
      <c r="G29" s="488" t="s">
        <v>316</v>
      </c>
      <c r="H29" s="489" t="s">
        <v>314</v>
      </c>
      <c r="I29" s="440"/>
      <c r="J29" s="860"/>
      <c r="K29" s="595">
        <v>50</v>
      </c>
      <c r="L29" s="440">
        <v>2016</v>
      </c>
      <c r="M29" s="816"/>
      <c r="N29" s="544">
        <f t="shared" si="0"/>
        <v>50</v>
      </c>
      <c r="O29" s="817">
        <v>0</v>
      </c>
      <c r="P29" s="596">
        <v>50</v>
      </c>
      <c r="Q29" s="545">
        <f t="shared" si="1"/>
        <v>0</v>
      </c>
    </row>
    <row r="30" spans="1:17" s="10" customFormat="1" ht="99" customHeight="1" x14ac:dyDescent="0.2">
      <c r="A30" s="501">
        <v>23</v>
      </c>
      <c r="B30" s="486" t="s">
        <v>119</v>
      </c>
      <c r="C30" s="247">
        <v>60002001641</v>
      </c>
      <c r="D30" s="247">
        <v>4357</v>
      </c>
      <c r="E30" s="247">
        <v>5331</v>
      </c>
      <c r="F30" s="535">
        <v>53</v>
      </c>
      <c r="G30" s="488" t="s">
        <v>317</v>
      </c>
      <c r="H30" s="489" t="s">
        <v>318</v>
      </c>
      <c r="I30" s="440"/>
      <c r="J30" s="860"/>
      <c r="K30" s="595">
        <v>184</v>
      </c>
      <c r="L30" s="440">
        <v>2016</v>
      </c>
      <c r="M30" s="816"/>
      <c r="N30" s="544">
        <f t="shared" si="0"/>
        <v>184</v>
      </c>
      <c r="O30" s="817">
        <v>0</v>
      </c>
      <c r="P30" s="596">
        <v>184</v>
      </c>
      <c r="Q30" s="545">
        <f t="shared" si="1"/>
        <v>0</v>
      </c>
    </row>
    <row r="31" spans="1:17" s="10" customFormat="1" ht="53.25" customHeight="1" x14ac:dyDescent="0.2">
      <c r="A31" s="501">
        <v>24</v>
      </c>
      <c r="B31" s="486" t="s">
        <v>119</v>
      </c>
      <c r="C31" s="247">
        <v>60002001642</v>
      </c>
      <c r="D31" s="247">
        <v>4357</v>
      </c>
      <c r="E31" s="247">
        <v>5331</v>
      </c>
      <c r="F31" s="535">
        <v>53</v>
      </c>
      <c r="G31" s="488" t="s">
        <v>319</v>
      </c>
      <c r="H31" s="489" t="s">
        <v>320</v>
      </c>
      <c r="I31" s="440"/>
      <c r="J31" s="860"/>
      <c r="K31" s="595">
        <v>100</v>
      </c>
      <c r="L31" s="440">
        <v>2016</v>
      </c>
      <c r="M31" s="816"/>
      <c r="N31" s="544">
        <f t="shared" si="0"/>
        <v>100</v>
      </c>
      <c r="O31" s="817">
        <v>0</v>
      </c>
      <c r="P31" s="596">
        <v>100</v>
      </c>
      <c r="Q31" s="545">
        <f t="shared" si="1"/>
        <v>0</v>
      </c>
    </row>
    <row r="32" spans="1:17" s="10" customFormat="1" ht="33" customHeight="1" x14ac:dyDescent="0.2">
      <c r="A32" s="501">
        <v>25</v>
      </c>
      <c r="B32" s="486" t="s">
        <v>120</v>
      </c>
      <c r="C32" s="247">
        <v>60002001645</v>
      </c>
      <c r="D32" s="247">
        <v>4350</v>
      </c>
      <c r="E32" s="247">
        <v>5331</v>
      </c>
      <c r="F32" s="535">
        <v>53</v>
      </c>
      <c r="G32" s="488" t="s">
        <v>321</v>
      </c>
      <c r="H32" s="489" t="s">
        <v>322</v>
      </c>
      <c r="I32" s="440"/>
      <c r="J32" s="860"/>
      <c r="K32" s="595">
        <v>200</v>
      </c>
      <c r="L32" s="440">
        <v>2016</v>
      </c>
      <c r="M32" s="816"/>
      <c r="N32" s="544">
        <f t="shared" si="0"/>
        <v>200</v>
      </c>
      <c r="O32" s="817">
        <v>0</v>
      </c>
      <c r="P32" s="596">
        <v>200</v>
      </c>
      <c r="Q32" s="545">
        <f t="shared" si="1"/>
        <v>0</v>
      </c>
    </row>
    <row r="33" spans="1:17" s="10" customFormat="1" ht="33" customHeight="1" x14ac:dyDescent="0.2">
      <c r="A33" s="501">
        <v>26</v>
      </c>
      <c r="B33" s="486" t="s">
        <v>120</v>
      </c>
      <c r="C33" s="247">
        <v>60002001645</v>
      </c>
      <c r="D33" s="247">
        <v>4350</v>
      </c>
      <c r="E33" s="247">
        <v>5331</v>
      </c>
      <c r="F33" s="535">
        <v>53</v>
      </c>
      <c r="G33" s="488" t="s">
        <v>323</v>
      </c>
      <c r="H33" s="489" t="s">
        <v>324</v>
      </c>
      <c r="I33" s="440"/>
      <c r="J33" s="860"/>
      <c r="K33" s="595">
        <v>400</v>
      </c>
      <c r="L33" s="440">
        <v>2016</v>
      </c>
      <c r="M33" s="816"/>
      <c r="N33" s="544">
        <f t="shared" si="0"/>
        <v>400</v>
      </c>
      <c r="O33" s="817">
        <v>0</v>
      </c>
      <c r="P33" s="596">
        <v>400</v>
      </c>
      <c r="Q33" s="545">
        <f t="shared" si="1"/>
        <v>0</v>
      </c>
    </row>
    <row r="34" spans="1:17" s="10" customFormat="1" ht="53.25" customHeight="1" x14ac:dyDescent="0.2">
      <c r="A34" s="501">
        <v>27</v>
      </c>
      <c r="B34" s="486" t="s">
        <v>120</v>
      </c>
      <c r="C34" s="247">
        <v>60002001646</v>
      </c>
      <c r="D34" s="247">
        <v>4350</v>
      </c>
      <c r="E34" s="247">
        <v>5331</v>
      </c>
      <c r="F34" s="535">
        <v>53</v>
      </c>
      <c r="G34" s="488" t="s">
        <v>325</v>
      </c>
      <c r="H34" s="489" t="s">
        <v>326</v>
      </c>
      <c r="I34" s="440"/>
      <c r="J34" s="860"/>
      <c r="K34" s="595">
        <v>100</v>
      </c>
      <c r="L34" s="440">
        <v>2016</v>
      </c>
      <c r="M34" s="816"/>
      <c r="N34" s="544">
        <f t="shared" si="0"/>
        <v>100</v>
      </c>
      <c r="O34" s="817">
        <v>0</v>
      </c>
      <c r="P34" s="596">
        <v>100</v>
      </c>
      <c r="Q34" s="545">
        <f t="shared" si="1"/>
        <v>0</v>
      </c>
    </row>
    <row r="35" spans="1:17" s="10" customFormat="1" ht="98.25" customHeight="1" x14ac:dyDescent="0.2">
      <c r="A35" s="501">
        <v>28</v>
      </c>
      <c r="B35" s="486" t="s">
        <v>120</v>
      </c>
      <c r="C35" s="247">
        <v>60002001646</v>
      </c>
      <c r="D35" s="247">
        <v>4350</v>
      </c>
      <c r="E35" s="247">
        <v>5331</v>
      </c>
      <c r="F35" s="535">
        <v>53</v>
      </c>
      <c r="G35" s="488" t="s">
        <v>327</v>
      </c>
      <c r="H35" s="489" t="s">
        <v>328</v>
      </c>
      <c r="I35" s="440"/>
      <c r="J35" s="860"/>
      <c r="K35" s="595">
        <v>100</v>
      </c>
      <c r="L35" s="440">
        <v>2016</v>
      </c>
      <c r="M35" s="816"/>
      <c r="N35" s="544">
        <f t="shared" si="0"/>
        <v>100</v>
      </c>
      <c r="O35" s="817">
        <v>0</v>
      </c>
      <c r="P35" s="596">
        <v>100</v>
      </c>
      <c r="Q35" s="545">
        <f t="shared" si="1"/>
        <v>0</v>
      </c>
    </row>
    <row r="36" spans="1:17" s="10" customFormat="1" ht="33" customHeight="1" x14ac:dyDescent="0.2">
      <c r="A36" s="501">
        <v>29</v>
      </c>
      <c r="B36" s="486" t="s">
        <v>120</v>
      </c>
      <c r="C36" s="247">
        <v>60002001647</v>
      </c>
      <c r="D36" s="247">
        <v>4350</v>
      </c>
      <c r="E36" s="247">
        <v>5331</v>
      </c>
      <c r="F36" s="535">
        <v>53</v>
      </c>
      <c r="G36" s="488" t="s">
        <v>329</v>
      </c>
      <c r="H36" s="489" t="s">
        <v>330</v>
      </c>
      <c r="I36" s="440"/>
      <c r="J36" s="860"/>
      <c r="K36" s="595">
        <v>120</v>
      </c>
      <c r="L36" s="440">
        <v>2016</v>
      </c>
      <c r="M36" s="816"/>
      <c r="N36" s="544">
        <f t="shared" si="0"/>
        <v>120</v>
      </c>
      <c r="O36" s="817">
        <v>0</v>
      </c>
      <c r="P36" s="596">
        <v>120</v>
      </c>
      <c r="Q36" s="545">
        <f t="shared" si="1"/>
        <v>0</v>
      </c>
    </row>
    <row r="37" spans="1:17" s="10" customFormat="1" ht="33" customHeight="1" x14ac:dyDescent="0.2">
      <c r="A37" s="501">
        <v>30</v>
      </c>
      <c r="B37" s="486" t="s">
        <v>120</v>
      </c>
      <c r="C37" s="247">
        <v>60002001649</v>
      </c>
      <c r="D37" s="247">
        <v>4351</v>
      </c>
      <c r="E37" s="247">
        <v>5331</v>
      </c>
      <c r="F37" s="535">
        <v>53</v>
      </c>
      <c r="G37" s="488" t="s">
        <v>331</v>
      </c>
      <c r="H37" s="489" t="s">
        <v>332</v>
      </c>
      <c r="I37" s="440"/>
      <c r="J37" s="860"/>
      <c r="K37" s="595">
        <v>500</v>
      </c>
      <c r="L37" s="440">
        <v>2016</v>
      </c>
      <c r="M37" s="816"/>
      <c r="N37" s="544">
        <f t="shared" si="0"/>
        <v>500</v>
      </c>
      <c r="O37" s="817">
        <v>0</v>
      </c>
      <c r="P37" s="596">
        <v>500</v>
      </c>
      <c r="Q37" s="545">
        <f t="shared" si="1"/>
        <v>0</v>
      </c>
    </row>
    <row r="38" spans="1:17" s="10" customFormat="1" ht="33" customHeight="1" x14ac:dyDescent="0.2">
      <c r="A38" s="501">
        <v>31</v>
      </c>
      <c r="B38" s="486" t="s">
        <v>118</v>
      </c>
      <c r="C38" s="247">
        <v>60002001654</v>
      </c>
      <c r="D38" s="247">
        <v>4357</v>
      </c>
      <c r="E38" s="247">
        <v>5331</v>
      </c>
      <c r="F38" s="535">
        <v>53</v>
      </c>
      <c r="G38" s="488" t="s">
        <v>333</v>
      </c>
      <c r="H38" s="489" t="s">
        <v>334</v>
      </c>
      <c r="I38" s="440"/>
      <c r="J38" s="860"/>
      <c r="K38" s="595">
        <v>100</v>
      </c>
      <c r="L38" s="440">
        <v>2016</v>
      </c>
      <c r="M38" s="816"/>
      <c r="N38" s="544">
        <f t="shared" si="0"/>
        <v>100</v>
      </c>
      <c r="O38" s="817">
        <v>0</v>
      </c>
      <c r="P38" s="596">
        <v>100</v>
      </c>
      <c r="Q38" s="545">
        <f t="shared" si="1"/>
        <v>0</v>
      </c>
    </row>
    <row r="39" spans="1:17" s="10" customFormat="1" ht="39.75" customHeight="1" x14ac:dyDescent="0.2">
      <c r="A39" s="501">
        <v>32</v>
      </c>
      <c r="B39" s="486" t="s">
        <v>118</v>
      </c>
      <c r="C39" s="247">
        <v>60002001656</v>
      </c>
      <c r="D39" s="247">
        <v>4357</v>
      </c>
      <c r="E39" s="247">
        <v>6351</v>
      </c>
      <c r="F39" s="535">
        <v>63</v>
      </c>
      <c r="G39" s="488" t="s">
        <v>335</v>
      </c>
      <c r="H39" s="489" t="s">
        <v>336</v>
      </c>
      <c r="I39" s="440"/>
      <c r="J39" s="860"/>
      <c r="K39" s="595">
        <v>220</v>
      </c>
      <c r="L39" s="440">
        <v>2016</v>
      </c>
      <c r="M39" s="816"/>
      <c r="N39" s="544">
        <f t="shared" si="0"/>
        <v>220</v>
      </c>
      <c r="O39" s="817">
        <v>0</v>
      </c>
      <c r="P39" s="596">
        <v>220</v>
      </c>
      <c r="Q39" s="545">
        <f t="shared" si="1"/>
        <v>0</v>
      </c>
    </row>
    <row r="40" spans="1:17" s="10" customFormat="1" ht="47.25" customHeight="1" x14ac:dyDescent="0.2">
      <c r="A40" s="501">
        <v>33</v>
      </c>
      <c r="B40" s="486" t="s">
        <v>118</v>
      </c>
      <c r="C40" s="247">
        <v>60002001656</v>
      </c>
      <c r="D40" s="247">
        <v>4357</v>
      </c>
      <c r="E40" s="247">
        <v>5331</v>
      </c>
      <c r="F40" s="535">
        <v>53</v>
      </c>
      <c r="G40" s="488" t="s">
        <v>337</v>
      </c>
      <c r="H40" s="489" t="s">
        <v>338</v>
      </c>
      <c r="I40" s="440"/>
      <c r="J40" s="860"/>
      <c r="K40" s="595">
        <v>50</v>
      </c>
      <c r="L40" s="440">
        <v>2016</v>
      </c>
      <c r="M40" s="816"/>
      <c r="N40" s="544">
        <f t="shared" si="0"/>
        <v>50</v>
      </c>
      <c r="O40" s="817">
        <v>0</v>
      </c>
      <c r="P40" s="596">
        <v>50</v>
      </c>
      <c r="Q40" s="545">
        <f t="shared" si="1"/>
        <v>0</v>
      </c>
    </row>
    <row r="41" spans="1:17" s="10" customFormat="1" ht="33" customHeight="1" x14ac:dyDescent="0.2">
      <c r="A41" s="501">
        <v>34</v>
      </c>
      <c r="B41" s="486" t="s">
        <v>118</v>
      </c>
      <c r="C41" s="247">
        <v>60002001656</v>
      </c>
      <c r="D41" s="247">
        <v>4357</v>
      </c>
      <c r="E41" s="247">
        <v>5331</v>
      </c>
      <c r="F41" s="535">
        <v>53</v>
      </c>
      <c r="G41" s="488" t="s">
        <v>339</v>
      </c>
      <c r="H41" s="489" t="s">
        <v>340</v>
      </c>
      <c r="I41" s="440"/>
      <c r="J41" s="860"/>
      <c r="K41" s="595">
        <v>100</v>
      </c>
      <c r="L41" s="440">
        <v>2016</v>
      </c>
      <c r="M41" s="816"/>
      <c r="N41" s="544">
        <f t="shared" si="0"/>
        <v>100</v>
      </c>
      <c r="O41" s="817">
        <v>0</v>
      </c>
      <c r="P41" s="596">
        <v>100</v>
      </c>
      <c r="Q41" s="545">
        <f t="shared" si="1"/>
        <v>0</v>
      </c>
    </row>
    <row r="42" spans="1:17" s="10" customFormat="1" ht="33" customHeight="1" x14ac:dyDescent="0.2">
      <c r="A42" s="501">
        <v>35</v>
      </c>
      <c r="B42" s="486" t="s">
        <v>117</v>
      </c>
      <c r="C42" s="247">
        <v>60002001657</v>
      </c>
      <c r="D42" s="247">
        <v>4357</v>
      </c>
      <c r="E42" s="247">
        <v>5331</v>
      </c>
      <c r="F42" s="535">
        <v>53</v>
      </c>
      <c r="G42" s="488" t="s">
        <v>341</v>
      </c>
      <c r="H42" s="489" t="s">
        <v>342</v>
      </c>
      <c r="I42" s="440"/>
      <c r="J42" s="860"/>
      <c r="K42" s="595">
        <v>130</v>
      </c>
      <c r="L42" s="440">
        <v>2016</v>
      </c>
      <c r="M42" s="816"/>
      <c r="N42" s="544">
        <f t="shared" si="0"/>
        <v>130</v>
      </c>
      <c r="O42" s="817">
        <v>40</v>
      </c>
      <c r="P42" s="596">
        <v>90</v>
      </c>
      <c r="Q42" s="545">
        <f t="shared" si="1"/>
        <v>0</v>
      </c>
    </row>
    <row r="43" spans="1:17" s="10" customFormat="1" ht="46.5" customHeight="1" x14ac:dyDescent="0.2">
      <c r="A43" s="501">
        <v>36</v>
      </c>
      <c r="B43" s="486" t="s">
        <v>117</v>
      </c>
      <c r="C43" s="247">
        <v>60002001661</v>
      </c>
      <c r="D43" s="247">
        <v>4357</v>
      </c>
      <c r="E43" s="247">
        <v>5331</v>
      </c>
      <c r="F43" s="535">
        <v>53</v>
      </c>
      <c r="G43" s="488" t="s">
        <v>343</v>
      </c>
      <c r="H43" s="489" t="s">
        <v>344</v>
      </c>
      <c r="I43" s="440"/>
      <c r="J43" s="860"/>
      <c r="K43" s="595">
        <v>100</v>
      </c>
      <c r="L43" s="440">
        <v>2016</v>
      </c>
      <c r="M43" s="816"/>
      <c r="N43" s="544">
        <f t="shared" si="0"/>
        <v>100</v>
      </c>
      <c r="O43" s="817">
        <v>0</v>
      </c>
      <c r="P43" s="596">
        <v>100</v>
      </c>
      <c r="Q43" s="545">
        <f t="shared" si="1"/>
        <v>0</v>
      </c>
    </row>
    <row r="44" spans="1:17" s="10" customFormat="1" ht="39" customHeight="1" x14ac:dyDescent="0.2">
      <c r="A44" s="501">
        <v>37</v>
      </c>
      <c r="B44" s="486" t="s">
        <v>117</v>
      </c>
      <c r="C44" s="247">
        <v>60002001661</v>
      </c>
      <c r="D44" s="247">
        <v>4357</v>
      </c>
      <c r="E44" s="247">
        <v>5331</v>
      </c>
      <c r="F44" s="535">
        <v>53</v>
      </c>
      <c r="G44" s="488" t="s">
        <v>345</v>
      </c>
      <c r="H44" s="489" t="s">
        <v>346</v>
      </c>
      <c r="I44" s="440"/>
      <c r="J44" s="860"/>
      <c r="K44" s="595">
        <v>100</v>
      </c>
      <c r="L44" s="440">
        <v>2016</v>
      </c>
      <c r="M44" s="816"/>
      <c r="N44" s="544">
        <f t="shared" si="0"/>
        <v>100</v>
      </c>
      <c r="O44" s="817">
        <v>0</v>
      </c>
      <c r="P44" s="596">
        <v>100</v>
      </c>
      <c r="Q44" s="545">
        <f t="shared" si="1"/>
        <v>0</v>
      </c>
    </row>
    <row r="45" spans="1:17" s="10" customFormat="1" ht="33" customHeight="1" x14ac:dyDescent="0.2">
      <c r="A45" s="501">
        <v>38</v>
      </c>
      <c r="B45" s="486" t="s">
        <v>117</v>
      </c>
      <c r="C45" s="247">
        <v>60002001663</v>
      </c>
      <c r="D45" s="247">
        <v>4357</v>
      </c>
      <c r="E45" s="247">
        <v>5331</v>
      </c>
      <c r="F45" s="535">
        <v>53</v>
      </c>
      <c r="G45" s="488" t="s">
        <v>347</v>
      </c>
      <c r="H45" s="489" t="s">
        <v>348</v>
      </c>
      <c r="I45" s="440"/>
      <c r="J45" s="860"/>
      <c r="K45" s="595">
        <v>300</v>
      </c>
      <c r="L45" s="440">
        <v>2016</v>
      </c>
      <c r="M45" s="816"/>
      <c r="N45" s="544">
        <f t="shared" si="0"/>
        <v>300</v>
      </c>
      <c r="O45" s="817">
        <v>0</v>
      </c>
      <c r="P45" s="596">
        <v>300</v>
      </c>
      <c r="Q45" s="545">
        <f t="shared" si="1"/>
        <v>0</v>
      </c>
    </row>
    <row r="46" spans="1:17" s="10" customFormat="1" ht="33" customHeight="1" x14ac:dyDescent="0.2">
      <c r="A46" s="501">
        <v>39</v>
      </c>
      <c r="B46" s="486" t="s">
        <v>117</v>
      </c>
      <c r="C46" s="247">
        <v>60002001663</v>
      </c>
      <c r="D46" s="247">
        <v>4357</v>
      </c>
      <c r="E46" s="247">
        <v>5331</v>
      </c>
      <c r="F46" s="535">
        <v>53</v>
      </c>
      <c r="G46" s="488" t="s">
        <v>349</v>
      </c>
      <c r="H46" s="489" t="s">
        <v>350</v>
      </c>
      <c r="I46" s="440"/>
      <c r="J46" s="860"/>
      <c r="K46" s="595">
        <v>200</v>
      </c>
      <c r="L46" s="440">
        <v>2016</v>
      </c>
      <c r="M46" s="816"/>
      <c r="N46" s="544">
        <f t="shared" si="0"/>
        <v>200</v>
      </c>
      <c r="O46" s="817">
        <v>0</v>
      </c>
      <c r="P46" s="596">
        <v>200</v>
      </c>
      <c r="Q46" s="545">
        <f t="shared" si="1"/>
        <v>0</v>
      </c>
    </row>
    <row r="47" spans="1:17" s="10" customFormat="1" ht="33" customHeight="1" x14ac:dyDescent="0.2">
      <c r="A47" s="501">
        <v>40</v>
      </c>
      <c r="B47" s="486" t="s">
        <v>117</v>
      </c>
      <c r="C47" s="247">
        <v>60002001663</v>
      </c>
      <c r="D47" s="247">
        <v>4357</v>
      </c>
      <c r="E47" s="247">
        <v>5331</v>
      </c>
      <c r="F47" s="535">
        <v>53</v>
      </c>
      <c r="G47" s="488" t="s">
        <v>351</v>
      </c>
      <c r="H47" s="489" t="s">
        <v>352</v>
      </c>
      <c r="I47" s="440"/>
      <c r="J47" s="860"/>
      <c r="K47" s="595">
        <v>122</v>
      </c>
      <c r="L47" s="440">
        <v>2016</v>
      </c>
      <c r="M47" s="816"/>
      <c r="N47" s="544">
        <f t="shared" si="0"/>
        <v>122</v>
      </c>
      <c r="O47" s="817">
        <v>0</v>
      </c>
      <c r="P47" s="596">
        <v>122</v>
      </c>
      <c r="Q47" s="545">
        <f t="shared" si="1"/>
        <v>0</v>
      </c>
    </row>
    <row r="48" spans="1:17" s="10" customFormat="1" ht="33" customHeight="1" x14ac:dyDescent="0.2">
      <c r="A48" s="501">
        <v>41</v>
      </c>
      <c r="B48" s="486" t="s">
        <v>117</v>
      </c>
      <c r="C48" s="247">
        <v>60002001663</v>
      </c>
      <c r="D48" s="247">
        <v>4357</v>
      </c>
      <c r="E48" s="247">
        <v>5331</v>
      </c>
      <c r="F48" s="535">
        <v>53</v>
      </c>
      <c r="G48" s="488" t="s">
        <v>353</v>
      </c>
      <c r="H48" s="489" t="s">
        <v>354</v>
      </c>
      <c r="I48" s="440"/>
      <c r="J48" s="860"/>
      <c r="K48" s="595">
        <v>60</v>
      </c>
      <c r="L48" s="440">
        <v>2016</v>
      </c>
      <c r="M48" s="816"/>
      <c r="N48" s="544">
        <f t="shared" si="0"/>
        <v>60</v>
      </c>
      <c r="O48" s="817">
        <v>0</v>
      </c>
      <c r="P48" s="596">
        <v>60</v>
      </c>
      <c r="Q48" s="545">
        <f t="shared" si="1"/>
        <v>0</v>
      </c>
    </row>
    <row r="49" spans="1:17" s="10" customFormat="1" ht="33" customHeight="1" x14ac:dyDescent="0.2">
      <c r="A49" s="501">
        <v>42</v>
      </c>
      <c r="B49" s="486" t="s">
        <v>117</v>
      </c>
      <c r="C49" s="247">
        <v>60002001663</v>
      </c>
      <c r="D49" s="247">
        <v>4357</v>
      </c>
      <c r="E49" s="247">
        <v>5331</v>
      </c>
      <c r="F49" s="535">
        <v>53</v>
      </c>
      <c r="G49" s="488" t="s">
        <v>355</v>
      </c>
      <c r="H49" s="489" t="s">
        <v>356</v>
      </c>
      <c r="I49" s="440"/>
      <c r="J49" s="860"/>
      <c r="K49" s="595">
        <v>185</v>
      </c>
      <c r="L49" s="440">
        <v>2016</v>
      </c>
      <c r="M49" s="816"/>
      <c r="N49" s="544">
        <f t="shared" si="0"/>
        <v>185</v>
      </c>
      <c r="O49" s="817">
        <v>0</v>
      </c>
      <c r="P49" s="596">
        <v>185</v>
      </c>
      <c r="Q49" s="545">
        <f t="shared" si="1"/>
        <v>0</v>
      </c>
    </row>
    <row r="50" spans="1:17" s="10" customFormat="1" ht="45" customHeight="1" thickBot="1" x14ac:dyDescent="0.25">
      <c r="A50" s="660">
        <v>43</v>
      </c>
      <c r="B50" s="661" t="s">
        <v>117</v>
      </c>
      <c r="C50" s="1140">
        <v>60002001663</v>
      </c>
      <c r="D50" s="1140">
        <v>4357</v>
      </c>
      <c r="E50" s="1140">
        <v>6351</v>
      </c>
      <c r="F50" s="1064">
        <v>63</v>
      </c>
      <c r="G50" s="865" t="s">
        <v>357</v>
      </c>
      <c r="H50" s="866" t="s">
        <v>358</v>
      </c>
      <c r="I50" s="1065"/>
      <c r="J50" s="1066"/>
      <c r="K50" s="867">
        <v>200</v>
      </c>
      <c r="L50" s="1065">
        <v>2016</v>
      </c>
      <c r="M50" s="1067"/>
      <c r="N50" s="544">
        <f t="shared" si="0"/>
        <v>200</v>
      </c>
      <c r="O50" s="817">
        <v>0</v>
      </c>
      <c r="P50" s="596">
        <v>200</v>
      </c>
      <c r="Q50" s="545">
        <f t="shared" si="1"/>
        <v>0</v>
      </c>
    </row>
    <row r="51" spans="1:17" s="11" customFormat="1" ht="30.75" customHeight="1" thickBot="1" x14ac:dyDescent="0.25">
      <c r="A51" s="1194" t="s">
        <v>129</v>
      </c>
      <c r="B51" s="1195"/>
      <c r="C51" s="1195"/>
      <c r="D51" s="1195"/>
      <c r="E51" s="1195"/>
      <c r="F51" s="1195"/>
      <c r="G51" s="1195"/>
      <c r="H51" s="1196"/>
      <c r="I51" s="1063"/>
      <c r="J51" s="1063"/>
      <c r="K51" s="613">
        <f>SUM(K8:K50)</f>
        <v>7285</v>
      </c>
      <c r="L51" s="613"/>
      <c r="M51" s="620">
        <f>SUM(M8:M50)</f>
        <v>0</v>
      </c>
      <c r="N51" s="615">
        <f>SUM(N8:N50)</f>
        <v>7285</v>
      </c>
      <c r="O51" s="616">
        <f>SUM(O8:O50)</f>
        <v>290</v>
      </c>
      <c r="P51" s="620">
        <f>SUM(P8:P50)</f>
        <v>6995</v>
      </c>
      <c r="Q51" s="615">
        <f>SUM(Q8:Q50)</f>
        <v>0</v>
      </c>
    </row>
    <row r="55" spans="1:17" x14ac:dyDescent="0.2">
      <c r="K55" s="210"/>
      <c r="L55" s="210"/>
      <c r="M55" s="210"/>
      <c r="N55" s="210"/>
      <c r="O55" s="210"/>
      <c r="P55" s="210"/>
      <c r="Q55" s="210"/>
    </row>
  </sheetData>
  <mergeCells count="17">
    <mergeCell ref="A5:Q5"/>
    <mergeCell ref="A6:A7"/>
    <mergeCell ref="B6:B7"/>
    <mergeCell ref="C6:C7"/>
    <mergeCell ref="D6:D7"/>
    <mergeCell ref="E6:E7"/>
    <mergeCell ref="G6:G7"/>
    <mergeCell ref="H6:H7"/>
    <mergeCell ref="I6:I7"/>
    <mergeCell ref="N6:P6"/>
    <mergeCell ref="Q6:Q7"/>
    <mergeCell ref="A51:H51"/>
    <mergeCell ref="J6:J7"/>
    <mergeCell ref="K6:K7"/>
    <mergeCell ref="L6:L7"/>
    <mergeCell ref="M6:M7"/>
    <mergeCell ref="F6:F7"/>
  </mergeCells>
  <pageMargins left="0.78740157480314965" right="0.78740157480314965" top="0.6692913385826772" bottom="0.86614173228346458" header="0.27559055118110237" footer="0.39370078740157483"/>
  <pageSetup paperSize="9" scale="56" firstPageNumber="127" fitToHeight="0"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rowBreaks count="2" manualBreakCount="2">
    <brk id="25" max="16383" man="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K21"/>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9.7109375" style="462" customWidth="1"/>
    <col min="2" max="3" width="6" style="49" hidden="1" customWidth="1" outlineLevel="1"/>
    <col min="4" max="4" width="18.42578125" style="49" hidden="1" customWidth="1" outlineLevel="1"/>
    <col min="5" max="5" width="6.42578125" style="475" customWidth="1" collapsed="1"/>
    <col min="6" max="6" width="71.42578125" style="274" customWidth="1"/>
    <col min="7" max="7" width="84.140625" style="49" customWidth="1"/>
    <col min="8" max="8" width="16.5703125" style="49" customWidth="1"/>
    <col min="9" max="9" width="16.28515625" style="49" customWidth="1"/>
    <col min="10" max="10" width="15" style="49" customWidth="1"/>
    <col min="11" max="11" width="12.85546875" style="49" customWidth="1"/>
    <col min="12" max="16384" width="9.140625" style="49"/>
  </cols>
  <sheetData>
    <row r="1" spans="1:11" ht="18" x14ac:dyDescent="0.25">
      <c r="A1" s="140" t="s">
        <v>678</v>
      </c>
      <c r="B1" s="140"/>
      <c r="C1" s="140"/>
      <c r="D1" s="155"/>
      <c r="E1" s="155"/>
      <c r="F1" s="156"/>
      <c r="G1" s="155"/>
      <c r="H1" s="155"/>
      <c r="I1" s="155"/>
      <c r="J1" s="155"/>
      <c r="K1" s="155"/>
    </row>
    <row r="2" spans="1:11" ht="15.75" x14ac:dyDescent="0.25">
      <c r="A2" s="143" t="s">
        <v>6</v>
      </c>
      <c r="B2" s="143"/>
      <c r="C2" s="143"/>
      <c r="D2" s="143"/>
      <c r="E2" s="143" t="s">
        <v>683</v>
      </c>
      <c r="G2" s="153" t="s">
        <v>608</v>
      </c>
      <c r="H2" s="143"/>
      <c r="I2" s="143"/>
      <c r="J2" s="143"/>
      <c r="K2" s="143"/>
    </row>
    <row r="3" spans="1:11" ht="11.25" customHeight="1" x14ac:dyDescent="0.2">
      <c r="A3" s="143"/>
      <c r="B3" s="143"/>
      <c r="C3" s="143"/>
      <c r="D3" s="143"/>
      <c r="E3" s="143" t="s">
        <v>9</v>
      </c>
      <c r="G3" s="143"/>
      <c r="H3" s="143"/>
      <c r="I3" s="143"/>
      <c r="J3" s="143"/>
      <c r="K3" s="143"/>
    </row>
    <row r="4" spans="1:11" ht="11.25" customHeight="1" thickBot="1" x14ac:dyDescent="0.25">
      <c r="A4" s="155"/>
      <c r="B4" s="155"/>
      <c r="C4" s="155"/>
      <c r="D4" s="155"/>
      <c r="E4" s="155"/>
      <c r="F4" s="156"/>
      <c r="G4" s="155"/>
      <c r="H4" s="155"/>
      <c r="I4" s="155"/>
      <c r="J4" s="155"/>
      <c r="K4" s="1099" t="s">
        <v>10</v>
      </c>
    </row>
    <row r="5" spans="1:11" ht="22.5" customHeight="1" thickBot="1" x14ac:dyDescent="0.25">
      <c r="A5" s="1264" t="s">
        <v>131</v>
      </c>
      <c r="B5" s="1265"/>
      <c r="C5" s="1265"/>
      <c r="D5" s="1265"/>
      <c r="E5" s="1265"/>
      <c r="F5" s="1265"/>
      <c r="G5" s="1265"/>
      <c r="H5" s="1265"/>
      <c r="I5" s="1265"/>
      <c r="J5" s="1265"/>
      <c r="K5" s="1294"/>
    </row>
    <row r="6" spans="1:11" ht="28.5" customHeight="1" thickBot="1" x14ac:dyDescent="0.25">
      <c r="A6" s="1298" t="s">
        <v>47</v>
      </c>
      <c r="B6" s="1298" t="s">
        <v>3</v>
      </c>
      <c r="C6" s="1298" t="s">
        <v>66</v>
      </c>
      <c r="D6" s="1298" t="s">
        <v>4</v>
      </c>
      <c r="E6" s="1181" t="s">
        <v>663</v>
      </c>
      <c r="F6" s="1290" t="s">
        <v>13</v>
      </c>
      <c r="G6" s="1297" t="s">
        <v>14</v>
      </c>
      <c r="H6" s="1266" t="s">
        <v>17</v>
      </c>
      <c r="I6" s="1261" t="s">
        <v>182</v>
      </c>
      <c r="J6" s="1262"/>
      <c r="K6" s="1263"/>
    </row>
    <row r="7" spans="1:11" ht="58.5" customHeight="1" thickBot="1" x14ac:dyDescent="0.25">
      <c r="A7" s="1190"/>
      <c r="B7" s="1190"/>
      <c r="C7" s="1190"/>
      <c r="D7" s="1190"/>
      <c r="E7" s="1182"/>
      <c r="F7" s="1176"/>
      <c r="G7" s="1185"/>
      <c r="H7" s="1295"/>
      <c r="I7" s="107" t="s">
        <v>19</v>
      </c>
      <c r="J7" s="119" t="s">
        <v>57</v>
      </c>
      <c r="K7" s="119" t="s">
        <v>58</v>
      </c>
    </row>
    <row r="8" spans="1:11" s="421" customFormat="1" ht="46.5" customHeight="1" x14ac:dyDescent="0.2">
      <c r="A8" s="494">
        <v>1</v>
      </c>
      <c r="B8" s="448">
        <v>4350</v>
      </c>
      <c r="C8" s="448">
        <v>6351</v>
      </c>
      <c r="D8" s="1141">
        <v>60002001635</v>
      </c>
      <c r="E8" s="448">
        <v>63</v>
      </c>
      <c r="F8" s="495" t="s">
        <v>371</v>
      </c>
      <c r="G8" s="497" t="s">
        <v>372</v>
      </c>
      <c r="H8" s="961">
        <v>300</v>
      </c>
      <c r="I8" s="454">
        <f t="shared" ref="I8:I16" si="0">SUM(J8:K8)</f>
        <v>300</v>
      </c>
      <c r="J8" s="964">
        <v>0</v>
      </c>
      <c r="K8" s="593">
        <v>300</v>
      </c>
    </row>
    <row r="9" spans="1:11" s="421" customFormat="1" ht="46.5" customHeight="1" x14ac:dyDescent="0.2">
      <c r="A9" s="949">
        <v>2</v>
      </c>
      <c r="B9" s="950">
        <v>4351</v>
      </c>
      <c r="C9" s="950">
        <v>6351</v>
      </c>
      <c r="D9" s="1142">
        <v>60002001639</v>
      </c>
      <c r="E9" s="950">
        <v>63</v>
      </c>
      <c r="F9" s="952" t="s">
        <v>373</v>
      </c>
      <c r="G9" s="953" t="s">
        <v>374</v>
      </c>
      <c r="H9" s="956">
        <v>600</v>
      </c>
      <c r="I9" s="962">
        <f t="shared" si="0"/>
        <v>600</v>
      </c>
      <c r="J9" s="957">
        <v>0</v>
      </c>
      <c r="K9" s="877">
        <v>600</v>
      </c>
    </row>
    <row r="10" spans="1:11" s="421" customFormat="1" ht="46.5" customHeight="1" x14ac:dyDescent="0.2">
      <c r="A10" s="949">
        <v>3</v>
      </c>
      <c r="B10" s="950">
        <v>4351</v>
      </c>
      <c r="C10" s="950">
        <v>6351</v>
      </c>
      <c r="D10" s="1142">
        <v>60002001639</v>
      </c>
      <c r="E10" s="950">
        <v>63</v>
      </c>
      <c r="F10" s="952" t="s">
        <v>375</v>
      </c>
      <c r="G10" s="953" t="s">
        <v>376</v>
      </c>
      <c r="H10" s="956">
        <v>720</v>
      </c>
      <c r="I10" s="962">
        <f t="shared" si="0"/>
        <v>720</v>
      </c>
      <c r="J10" s="960">
        <v>0</v>
      </c>
      <c r="K10" s="594">
        <v>720</v>
      </c>
    </row>
    <row r="11" spans="1:11" s="421" customFormat="1" ht="46.5" customHeight="1" x14ac:dyDescent="0.2">
      <c r="A11" s="949">
        <v>4</v>
      </c>
      <c r="B11" s="950">
        <v>4351</v>
      </c>
      <c r="C11" s="950">
        <v>6351</v>
      </c>
      <c r="D11" s="1142">
        <v>60002001639</v>
      </c>
      <c r="E11" s="950">
        <v>63</v>
      </c>
      <c r="F11" s="952" t="s">
        <v>377</v>
      </c>
      <c r="G11" s="953" t="s">
        <v>378</v>
      </c>
      <c r="H11" s="956">
        <v>2000</v>
      </c>
      <c r="I11" s="962">
        <f t="shared" si="0"/>
        <v>2000</v>
      </c>
      <c r="J11" s="960">
        <v>0</v>
      </c>
      <c r="K11" s="594">
        <v>2000</v>
      </c>
    </row>
    <row r="12" spans="1:11" s="421" customFormat="1" ht="46.5" customHeight="1" x14ac:dyDescent="0.2">
      <c r="A12" s="949">
        <v>5</v>
      </c>
      <c r="B12" s="950">
        <v>4357</v>
      </c>
      <c r="C12" s="950">
        <v>6351</v>
      </c>
      <c r="D12" s="1142">
        <v>60002001640</v>
      </c>
      <c r="E12" s="950">
        <v>63</v>
      </c>
      <c r="F12" s="952" t="s">
        <v>379</v>
      </c>
      <c r="G12" s="953" t="s">
        <v>380</v>
      </c>
      <c r="H12" s="956">
        <v>850</v>
      </c>
      <c r="I12" s="962">
        <f t="shared" si="0"/>
        <v>850</v>
      </c>
      <c r="J12" s="959">
        <v>0</v>
      </c>
      <c r="K12" s="954">
        <v>850</v>
      </c>
    </row>
    <row r="13" spans="1:11" s="421" customFormat="1" ht="46.5" customHeight="1" x14ac:dyDescent="0.2">
      <c r="A13" s="949">
        <v>6</v>
      </c>
      <c r="B13" s="950">
        <v>4351</v>
      </c>
      <c r="C13" s="950">
        <v>6351</v>
      </c>
      <c r="D13" s="1142">
        <v>60002001656</v>
      </c>
      <c r="E13" s="950">
        <v>63</v>
      </c>
      <c r="F13" s="952" t="s">
        <v>381</v>
      </c>
      <c r="G13" s="953" t="s">
        <v>382</v>
      </c>
      <c r="H13" s="956">
        <v>750</v>
      </c>
      <c r="I13" s="962">
        <f t="shared" si="0"/>
        <v>750</v>
      </c>
      <c r="J13" s="958">
        <v>0</v>
      </c>
      <c r="K13" s="955">
        <v>750</v>
      </c>
    </row>
    <row r="14" spans="1:11" s="421" customFormat="1" ht="46.5" customHeight="1" x14ac:dyDescent="0.2">
      <c r="A14" s="949">
        <v>7</v>
      </c>
      <c r="B14" s="950">
        <v>4350</v>
      </c>
      <c r="C14" s="950">
        <v>6351</v>
      </c>
      <c r="D14" s="1142">
        <v>60002001959</v>
      </c>
      <c r="E14" s="950">
        <v>63</v>
      </c>
      <c r="F14" s="952" t="s">
        <v>383</v>
      </c>
      <c r="G14" s="953" t="s">
        <v>384</v>
      </c>
      <c r="H14" s="956">
        <v>540</v>
      </c>
      <c r="I14" s="962">
        <f t="shared" si="0"/>
        <v>540</v>
      </c>
      <c r="J14" s="960">
        <v>50</v>
      </c>
      <c r="K14" s="594">
        <v>490</v>
      </c>
    </row>
    <row r="15" spans="1:11" s="421" customFormat="1" ht="46.5" customHeight="1" x14ac:dyDescent="0.2">
      <c r="A15" s="949">
        <v>8</v>
      </c>
      <c r="B15" s="950">
        <v>4357</v>
      </c>
      <c r="C15" s="950">
        <v>6351</v>
      </c>
      <c r="D15" s="1142">
        <v>60002001660</v>
      </c>
      <c r="E15" s="950">
        <v>63</v>
      </c>
      <c r="F15" s="952" t="s">
        <v>385</v>
      </c>
      <c r="G15" s="953" t="s">
        <v>386</v>
      </c>
      <c r="H15" s="956">
        <v>650</v>
      </c>
      <c r="I15" s="962">
        <f t="shared" si="0"/>
        <v>650</v>
      </c>
      <c r="J15" s="960">
        <v>0</v>
      </c>
      <c r="K15" s="594">
        <v>650</v>
      </c>
    </row>
    <row r="16" spans="1:11" s="421" customFormat="1" ht="46.5" customHeight="1" thickBot="1" x14ac:dyDescent="0.25">
      <c r="A16" s="949">
        <v>9</v>
      </c>
      <c r="B16" s="950">
        <v>4357</v>
      </c>
      <c r="C16" s="950">
        <v>6351</v>
      </c>
      <c r="D16" s="1143">
        <v>60002001663</v>
      </c>
      <c r="E16" s="950">
        <v>63</v>
      </c>
      <c r="F16" s="952" t="s">
        <v>387</v>
      </c>
      <c r="G16" s="953" t="s">
        <v>388</v>
      </c>
      <c r="H16" s="956">
        <v>370</v>
      </c>
      <c r="I16" s="963">
        <f t="shared" si="0"/>
        <v>370</v>
      </c>
      <c r="J16" s="958">
        <v>0</v>
      </c>
      <c r="K16" s="955">
        <v>370</v>
      </c>
    </row>
    <row r="17" spans="1:11" s="299" customFormat="1" ht="27" customHeight="1" thickBot="1" x14ac:dyDescent="0.3">
      <c r="A17" s="1281" t="s">
        <v>132</v>
      </c>
      <c r="B17" s="1296"/>
      <c r="C17" s="1296"/>
      <c r="D17" s="1282"/>
      <c r="E17" s="1282"/>
      <c r="F17" s="1282"/>
      <c r="G17" s="1282"/>
      <c r="H17" s="625">
        <f>SUM(H8:H16)</f>
        <v>6780</v>
      </c>
      <c r="I17" s="965">
        <f>SUM(I8:I16)</f>
        <v>6780</v>
      </c>
      <c r="J17" s="624">
        <f>SUM(J8:J16)</f>
        <v>50</v>
      </c>
      <c r="K17" s="878">
        <f>SUM(K8:K16)</f>
        <v>6730</v>
      </c>
    </row>
    <row r="18" spans="1:11" ht="24.75" customHeight="1" x14ac:dyDescent="0.2">
      <c r="F18" s="44"/>
      <c r="H18" s="101"/>
      <c r="I18" s="101"/>
      <c r="J18" s="101"/>
      <c r="K18" s="101"/>
    </row>
    <row r="19" spans="1:11" ht="24.75" customHeight="1" x14ac:dyDescent="0.2">
      <c r="H19" s="101"/>
      <c r="I19" s="101"/>
      <c r="J19" s="101"/>
      <c r="K19" s="101"/>
    </row>
    <row r="20" spans="1:11" ht="23.25" customHeight="1" x14ac:dyDescent="0.2">
      <c r="F20" s="53"/>
      <c r="I20" s="101"/>
    </row>
    <row r="21" spans="1:11" ht="15.75" x14ac:dyDescent="0.2">
      <c r="I21" s="23"/>
    </row>
  </sheetData>
  <mergeCells count="11">
    <mergeCell ref="A5:K5"/>
    <mergeCell ref="H6:H7"/>
    <mergeCell ref="I6:K6"/>
    <mergeCell ref="A17:G17"/>
    <mergeCell ref="G6:G7"/>
    <mergeCell ref="A6:A7"/>
    <mergeCell ref="D6:D7"/>
    <mergeCell ref="F6:F7"/>
    <mergeCell ref="B6:B7"/>
    <mergeCell ref="C6:C7"/>
    <mergeCell ref="E6:E7"/>
  </mergeCells>
  <phoneticPr fontId="0" type="noConversion"/>
  <pageMargins left="0.78740157480314965" right="0.78740157480314965" top="0.6692913385826772" bottom="0.86614173228346458" header="0.27559055118110237" footer="0.39370078740157483"/>
  <pageSetup paperSize="9" scale="56" firstPageNumber="130" fitToHeight="2"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8"/>
  <sheetViews>
    <sheetView tabSelected="1" view="pageBreakPreview" zoomScale="80" zoomScaleNormal="80" zoomScaleSheetLayoutView="80" workbookViewId="0">
      <selection activeCell="I34" sqref="I34"/>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6.42578125" customWidth="1" collapsed="1"/>
    <col min="7" max="7" width="47.5703125" customWidth="1"/>
    <col min="8" max="8" width="79.85546875" customWidth="1"/>
    <col min="9" max="9" width="18.140625" customWidth="1"/>
    <col min="10" max="10" width="15.5703125" customWidth="1"/>
    <col min="11" max="11" width="10.42578125" customWidth="1"/>
    <col min="12" max="12" width="16" customWidth="1"/>
    <col min="13" max="24" width="29.7109375" customWidth="1"/>
  </cols>
  <sheetData>
    <row r="1" spans="1:25" s="475" customFormat="1" ht="18" x14ac:dyDescent="0.25">
      <c r="A1" s="140" t="s">
        <v>678</v>
      </c>
      <c r="B1" s="140"/>
      <c r="C1" s="140"/>
      <c r="D1" s="155"/>
      <c r="E1" s="156"/>
      <c r="F1" s="156"/>
      <c r="G1" s="156"/>
      <c r="H1" s="155"/>
      <c r="I1" s="158"/>
      <c r="J1" s="155"/>
      <c r="K1" s="155"/>
      <c r="L1" s="155"/>
    </row>
    <row r="2" spans="1:25" s="475" customFormat="1" ht="15.75" x14ac:dyDescent="0.25">
      <c r="A2" s="143" t="s">
        <v>6</v>
      </c>
      <c r="B2" s="143"/>
      <c r="C2" s="143"/>
      <c r="D2" s="143"/>
      <c r="E2" s="143" t="s">
        <v>115</v>
      </c>
      <c r="F2" s="143" t="s">
        <v>601</v>
      </c>
      <c r="H2" s="153" t="s">
        <v>608</v>
      </c>
      <c r="I2" s="143"/>
      <c r="J2" s="143"/>
      <c r="K2" s="143"/>
      <c r="L2" s="143"/>
    </row>
    <row r="3" spans="1:25" s="475" customFormat="1" ht="14.25" customHeight="1" x14ac:dyDescent="0.2">
      <c r="A3" s="143"/>
      <c r="B3" s="143"/>
      <c r="C3" s="143"/>
      <c r="D3" s="143"/>
      <c r="E3" s="143" t="s">
        <v>9</v>
      </c>
      <c r="F3" s="143" t="s">
        <v>9</v>
      </c>
      <c r="H3" s="143"/>
      <c r="I3" s="143"/>
      <c r="J3" s="143"/>
      <c r="K3" s="143"/>
      <c r="L3" s="143"/>
    </row>
    <row r="4" spans="1:25" s="10" customFormat="1" ht="19.5" customHeight="1" thickBot="1" x14ac:dyDescent="0.25">
      <c r="A4" s="155"/>
      <c r="B4" s="155"/>
      <c r="C4" s="155"/>
      <c r="D4" s="155"/>
      <c r="E4" s="156"/>
      <c r="F4" s="156"/>
      <c r="G4" s="20"/>
      <c r="H4" s="19"/>
      <c r="I4" s="19"/>
      <c r="J4" s="19"/>
      <c r="K4" s="19"/>
      <c r="L4" s="1101" t="s">
        <v>10</v>
      </c>
    </row>
    <row r="5" spans="1:25" s="10" customFormat="1" ht="29.1" customHeight="1" thickBot="1" x14ac:dyDescent="0.25">
      <c r="A5" s="1172" t="s">
        <v>134</v>
      </c>
      <c r="B5" s="1233"/>
      <c r="C5" s="1233"/>
      <c r="D5" s="1233"/>
      <c r="E5" s="1233"/>
      <c r="F5" s="1233"/>
      <c r="G5" s="1233"/>
      <c r="H5" s="1233"/>
      <c r="I5" s="1233"/>
      <c r="J5" s="1233"/>
      <c r="K5" s="1233"/>
      <c r="L5" s="1234"/>
      <c r="M5" s="195"/>
      <c r="N5" s="195"/>
      <c r="O5" s="195"/>
      <c r="P5" s="195"/>
      <c r="Q5" s="195"/>
      <c r="R5" s="195"/>
      <c r="S5" s="195"/>
      <c r="T5" s="195"/>
      <c r="U5" s="195"/>
      <c r="V5" s="195"/>
      <c r="W5" s="195"/>
      <c r="X5" s="195"/>
      <c r="Y5" s="195"/>
    </row>
    <row r="6" spans="1:25" s="10" customFormat="1" ht="27" customHeight="1" thickBot="1" x14ac:dyDescent="0.25">
      <c r="A6" s="1213" t="s">
        <v>22</v>
      </c>
      <c r="B6" s="1213" t="s">
        <v>12</v>
      </c>
      <c r="C6" s="1187" t="s">
        <v>4</v>
      </c>
      <c r="D6" s="1187" t="s">
        <v>3</v>
      </c>
      <c r="E6" s="1187" t="s">
        <v>5</v>
      </c>
      <c r="F6" s="1181" t="s">
        <v>663</v>
      </c>
      <c r="G6" s="1291" t="s">
        <v>13</v>
      </c>
      <c r="H6" s="1223" t="s">
        <v>65</v>
      </c>
      <c r="I6" s="1227" t="s">
        <v>17</v>
      </c>
      <c r="J6" s="1242" t="s">
        <v>182</v>
      </c>
      <c r="K6" s="1243"/>
      <c r="L6" s="1245"/>
    </row>
    <row r="7" spans="1:25" s="10" customFormat="1" ht="62.25" customHeight="1" thickBot="1" x14ac:dyDescent="0.25">
      <c r="A7" s="1214"/>
      <c r="B7" s="1214"/>
      <c r="C7" s="1290"/>
      <c r="D7" s="1290"/>
      <c r="E7" s="1290"/>
      <c r="F7" s="1182"/>
      <c r="G7" s="1292"/>
      <c r="H7" s="1224"/>
      <c r="I7" s="1228"/>
      <c r="J7" s="119" t="s">
        <v>19</v>
      </c>
      <c r="K7" s="119" t="s">
        <v>1</v>
      </c>
      <c r="L7" s="876" t="s">
        <v>2</v>
      </c>
    </row>
    <row r="8" spans="1:25" s="10" customFormat="1" ht="50.25" customHeight="1" x14ac:dyDescent="0.2">
      <c r="A8" s="868">
        <v>1</v>
      </c>
      <c r="B8" s="869"/>
      <c r="C8" s="1144">
        <v>60002001635</v>
      </c>
      <c r="D8" s="1144">
        <v>4350</v>
      </c>
      <c r="E8" s="1144">
        <v>6351</v>
      </c>
      <c r="F8" s="1106">
        <v>63</v>
      </c>
      <c r="G8" s="870" t="s">
        <v>359</v>
      </c>
      <c r="H8" s="871" t="s">
        <v>360</v>
      </c>
      <c r="I8" s="872">
        <v>85</v>
      </c>
      <c r="J8" s="873">
        <f t="shared" ref="J8:J13" si="0">SUM(K8:L8)</f>
        <v>85</v>
      </c>
      <c r="K8" s="874">
        <v>0</v>
      </c>
      <c r="L8" s="875">
        <v>85</v>
      </c>
    </row>
    <row r="9" spans="1:25" s="10" customFormat="1" ht="50.25" customHeight="1" x14ac:dyDescent="0.2">
      <c r="A9" s="868">
        <v>2</v>
      </c>
      <c r="B9" s="869"/>
      <c r="C9" s="1144">
        <v>60002001638</v>
      </c>
      <c r="D9" s="1144">
        <v>4350</v>
      </c>
      <c r="E9" s="1144">
        <v>6351</v>
      </c>
      <c r="F9" s="1106">
        <v>63</v>
      </c>
      <c r="G9" s="870" t="s">
        <v>361</v>
      </c>
      <c r="H9" s="871" t="s">
        <v>367</v>
      </c>
      <c r="I9" s="872">
        <v>414</v>
      </c>
      <c r="J9" s="544">
        <f t="shared" si="0"/>
        <v>414</v>
      </c>
      <c r="K9" s="874">
        <v>276</v>
      </c>
      <c r="L9" s="875">
        <v>138</v>
      </c>
    </row>
    <row r="10" spans="1:25" s="10" customFormat="1" ht="50.25" customHeight="1" x14ac:dyDescent="0.2">
      <c r="A10" s="868">
        <v>3</v>
      </c>
      <c r="B10" s="869"/>
      <c r="C10" s="1144">
        <v>60002001641</v>
      </c>
      <c r="D10" s="1144">
        <v>4350</v>
      </c>
      <c r="E10" s="1144">
        <v>6351</v>
      </c>
      <c r="F10" s="1106">
        <v>63</v>
      </c>
      <c r="G10" s="870" t="s">
        <v>362</v>
      </c>
      <c r="H10" s="871" t="s">
        <v>368</v>
      </c>
      <c r="I10" s="872">
        <v>120</v>
      </c>
      <c r="J10" s="544">
        <f t="shared" si="0"/>
        <v>120</v>
      </c>
      <c r="K10" s="874">
        <v>0</v>
      </c>
      <c r="L10" s="875">
        <v>120</v>
      </c>
    </row>
    <row r="11" spans="1:25" s="10" customFormat="1" ht="50.25" customHeight="1" x14ac:dyDescent="0.2">
      <c r="A11" s="868">
        <v>4</v>
      </c>
      <c r="B11" s="869"/>
      <c r="C11" s="1144">
        <v>60002001641</v>
      </c>
      <c r="D11" s="1144">
        <v>4357</v>
      </c>
      <c r="E11" s="1144">
        <v>6351</v>
      </c>
      <c r="F11" s="1106">
        <v>63</v>
      </c>
      <c r="G11" s="870" t="s">
        <v>363</v>
      </c>
      <c r="H11" s="871" t="s">
        <v>369</v>
      </c>
      <c r="I11" s="872">
        <v>200</v>
      </c>
      <c r="J11" s="544">
        <f t="shared" si="0"/>
        <v>200</v>
      </c>
      <c r="K11" s="874">
        <v>0</v>
      </c>
      <c r="L11" s="875">
        <v>200</v>
      </c>
    </row>
    <row r="12" spans="1:25" s="10" customFormat="1" ht="50.25" customHeight="1" x14ac:dyDescent="0.2">
      <c r="A12" s="868">
        <v>5</v>
      </c>
      <c r="B12" s="869"/>
      <c r="C12" s="1144">
        <v>60002001647</v>
      </c>
      <c r="D12" s="1144">
        <v>4350</v>
      </c>
      <c r="E12" s="1144">
        <v>5331</v>
      </c>
      <c r="F12" s="1106">
        <v>53</v>
      </c>
      <c r="G12" s="870" t="s">
        <v>364</v>
      </c>
      <c r="H12" s="871" t="s">
        <v>370</v>
      </c>
      <c r="I12" s="872">
        <v>100</v>
      </c>
      <c r="J12" s="544">
        <f t="shared" si="0"/>
        <v>100</v>
      </c>
      <c r="K12" s="874">
        <v>0</v>
      </c>
      <c r="L12" s="875">
        <v>100</v>
      </c>
    </row>
    <row r="13" spans="1:25" s="10" customFormat="1" ht="50.25" customHeight="1" thickBot="1" x14ac:dyDescent="0.25">
      <c r="A13" s="868">
        <v>6</v>
      </c>
      <c r="B13" s="869"/>
      <c r="C13" s="1144">
        <v>60002001663</v>
      </c>
      <c r="D13" s="1144">
        <v>4357</v>
      </c>
      <c r="E13" s="1144">
        <v>6351</v>
      </c>
      <c r="F13" s="1106">
        <v>63</v>
      </c>
      <c r="G13" s="870" t="s">
        <v>365</v>
      </c>
      <c r="H13" s="871" t="s">
        <v>366</v>
      </c>
      <c r="I13" s="872">
        <v>50</v>
      </c>
      <c r="J13" s="544">
        <f t="shared" si="0"/>
        <v>50</v>
      </c>
      <c r="K13" s="874">
        <v>0</v>
      </c>
      <c r="L13" s="875">
        <v>50</v>
      </c>
    </row>
    <row r="14" spans="1:25" s="11" customFormat="1" ht="28.5" customHeight="1" thickBot="1" x14ac:dyDescent="0.25">
      <c r="A14" s="1299" t="s">
        <v>135</v>
      </c>
      <c r="B14" s="1300"/>
      <c r="C14" s="1300"/>
      <c r="D14" s="1300"/>
      <c r="E14" s="1300"/>
      <c r="F14" s="1300"/>
      <c r="G14" s="1300"/>
      <c r="H14" s="1301"/>
      <c r="I14" s="613">
        <f>SUM(I8:I13)</f>
        <v>969</v>
      </c>
      <c r="J14" s="615">
        <f>SUM(J8:J13)</f>
        <v>969</v>
      </c>
      <c r="K14" s="616">
        <f>SUM(K8:K13)</f>
        <v>276</v>
      </c>
      <c r="L14" s="620">
        <f>SUM(L8:L13)</f>
        <v>693</v>
      </c>
    </row>
    <row r="18" spans="9:12" x14ac:dyDescent="0.2">
      <c r="I18" s="210"/>
      <c r="J18" s="210"/>
      <c r="K18" s="210"/>
      <c r="L18" s="210"/>
    </row>
  </sheetData>
  <mergeCells count="12">
    <mergeCell ref="A14:H14"/>
    <mergeCell ref="A5:L5"/>
    <mergeCell ref="A6:A7"/>
    <mergeCell ref="B6:B7"/>
    <mergeCell ref="C6:C7"/>
    <mergeCell ref="D6:D7"/>
    <mergeCell ref="E6:E7"/>
    <mergeCell ref="G6:G7"/>
    <mergeCell ref="H6:H7"/>
    <mergeCell ref="I6:I7"/>
    <mergeCell ref="J6:L6"/>
    <mergeCell ref="F6:F7"/>
  </mergeCells>
  <pageMargins left="0.78740157480314965" right="0.78740157480314965" top="0.6692913385826772" bottom="0.86614173228346458" header="0.27559055118110237" footer="0.39370078740157483"/>
  <pageSetup paperSize="9" scale="64" firstPageNumber="131"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zoomScale="70" zoomScaleNormal="70" workbookViewId="0">
      <selection activeCell="A12" sqref="A12:XFD12"/>
    </sheetView>
  </sheetViews>
  <sheetFormatPr defaultColWidth="9.140625" defaultRowHeight="12.75" outlineLevelCol="1" x14ac:dyDescent="0.2"/>
  <cols>
    <col min="1" max="1" width="5.42578125" style="348" customWidth="1"/>
    <col min="2" max="2" width="5.7109375" style="348" bestFit="1" customWidth="1"/>
    <col min="3" max="3" width="16" style="348" hidden="1" customWidth="1" outlineLevel="1"/>
    <col min="4" max="4" width="7.7109375" style="348" hidden="1" customWidth="1" outlineLevel="1"/>
    <col min="5" max="5" width="5.5703125" style="348" hidden="1" customWidth="1" outlineLevel="1"/>
    <col min="6" max="6" width="41.42578125" style="348" customWidth="1" collapsed="1"/>
    <col min="7" max="7" width="60.42578125" style="348" customWidth="1"/>
    <col min="8" max="8" width="7.140625" style="348" customWidth="1"/>
    <col min="9" max="9" width="14.7109375" style="172" customWidth="1"/>
    <col min="10" max="10" width="13.5703125" style="173" customWidth="1"/>
    <col min="11" max="11" width="13.7109375" style="173" customWidth="1"/>
    <col min="12" max="12" width="12.42578125" style="173" customWidth="1"/>
    <col min="13" max="13" width="14.85546875" style="173" customWidth="1"/>
    <col min="14" max="16" width="13.140625" style="173" customWidth="1"/>
    <col min="17" max="17" width="14.85546875" style="173" customWidth="1"/>
    <col min="18" max="18" width="14.42578125" style="173" customWidth="1"/>
    <col min="19" max="19" width="16.28515625" style="348" hidden="1" customWidth="1"/>
    <col min="20" max="16384" width="9.140625" style="348"/>
  </cols>
  <sheetData>
    <row r="1" spans="1:20" ht="18" x14ac:dyDescent="0.25">
      <c r="A1" s="140" t="s">
        <v>48</v>
      </c>
      <c r="B1" s="155"/>
      <c r="C1" s="155"/>
      <c r="D1" s="155"/>
      <c r="E1" s="155"/>
      <c r="F1" s="156"/>
      <c r="G1" s="159"/>
      <c r="H1" s="155"/>
      <c r="K1" s="174"/>
      <c r="L1" s="174"/>
      <c r="N1" s="174"/>
      <c r="O1" s="174"/>
      <c r="P1" s="174"/>
      <c r="Q1" s="174"/>
      <c r="R1" s="174"/>
      <c r="S1" s="155"/>
      <c r="T1" s="366"/>
    </row>
    <row r="2" spans="1:20" ht="15.75" x14ac:dyDescent="0.25">
      <c r="A2" s="143" t="s">
        <v>6</v>
      </c>
      <c r="B2" s="143"/>
      <c r="C2" s="143"/>
      <c r="D2" s="143"/>
      <c r="F2" s="143" t="s">
        <v>68</v>
      </c>
      <c r="G2" s="160"/>
      <c r="H2" s="153"/>
      <c r="I2" s="172" t="s">
        <v>106</v>
      </c>
      <c r="K2" s="175"/>
      <c r="L2" s="175"/>
      <c r="N2" s="175"/>
      <c r="O2" s="175"/>
      <c r="P2" s="175"/>
      <c r="Q2" s="175"/>
      <c r="R2" s="175"/>
      <c r="S2" s="143"/>
      <c r="T2" s="366"/>
    </row>
    <row r="3" spans="1:20" ht="12" customHeight="1" x14ac:dyDescent="0.2">
      <c r="A3" s="143"/>
      <c r="B3" s="143"/>
      <c r="C3" s="143"/>
      <c r="D3" s="143"/>
      <c r="F3" s="143" t="s">
        <v>9</v>
      </c>
      <c r="G3" s="160"/>
      <c r="H3" s="143"/>
      <c r="K3" s="175"/>
      <c r="L3" s="175"/>
      <c r="N3" s="175"/>
      <c r="O3" s="175"/>
      <c r="P3" s="175"/>
      <c r="Q3" s="175"/>
      <c r="R3" s="175"/>
      <c r="S3" s="143"/>
      <c r="T3" s="366"/>
    </row>
    <row r="4" spans="1:20" ht="12" customHeight="1" x14ac:dyDescent="0.2">
      <c r="A4" s="143"/>
      <c r="B4" s="143"/>
      <c r="C4" s="143"/>
      <c r="D4" s="143"/>
      <c r="E4" s="143"/>
      <c r="F4" s="143"/>
      <c r="G4" s="160"/>
      <c r="H4" s="143"/>
      <c r="K4" s="175"/>
      <c r="L4" s="175"/>
      <c r="N4" s="175"/>
      <c r="O4" s="175"/>
      <c r="P4" s="175"/>
      <c r="Q4" s="175"/>
      <c r="R4" s="175"/>
      <c r="S4" s="143"/>
      <c r="T4" s="366"/>
    </row>
    <row r="5" spans="1:20" ht="12" customHeight="1" x14ac:dyDescent="0.2">
      <c r="A5" s="143"/>
      <c r="B5" s="143"/>
      <c r="C5" s="143"/>
      <c r="D5" s="143"/>
      <c r="E5" s="143"/>
      <c r="F5" s="143"/>
      <c r="G5" s="160"/>
      <c r="H5" s="143"/>
      <c r="K5" s="175"/>
      <c r="L5" s="175"/>
      <c r="N5" s="175"/>
      <c r="O5" s="175"/>
      <c r="P5" s="175"/>
      <c r="Q5" s="175"/>
      <c r="R5" s="175"/>
      <c r="S5" s="143"/>
      <c r="T5" s="366"/>
    </row>
    <row r="6" spans="1:20" ht="17.25" customHeight="1" thickBot="1" x14ac:dyDescent="0.25">
      <c r="A6" s="143"/>
      <c r="B6" s="143"/>
      <c r="C6" s="143"/>
      <c r="D6" s="143"/>
      <c r="E6" s="143"/>
      <c r="F6" s="143"/>
      <c r="G6" s="160"/>
      <c r="H6" s="143"/>
      <c r="K6" s="175"/>
      <c r="L6" s="175"/>
      <c r="N6" s="175"/>
      <c r="O6" s="175"/>
      <c r="P6" s="175"/>
      <c r="Q6" s="175"/>
      <c r="R6" s="175" t="s">
        <v>26</v>
      </c>
      <c r="S6" s="143"/>
      <c r="T6" s="366"/>
    </row>
    <row r="7" spans="1:20" ht="24" customHeight="1" thickBot="1" x14ac:dyDescent="0.25">
      <c r="A7" s="349" t="s">
        <v>111</v>
      </c>
      <c r="B7" s="253"/>
      <c r="C7" s="253"/>
      <c r="D7" s="253"/>
      <c r="E7" s="253"/>
      <c r="F7" s="253"/>
      <c r="G7" s="253"/>
      <c r="H7" s="253"/>
      <c r="I7" s="27"/>
      <c r="J7" s="51"/>
      <c r="K7" s="51"/>
      <c r="L7" s="51"/>
      <c r="M7" s="51"/>
      <c r="N7" s="51"/>
      <c r="O7" s="51"/>
      <c r="P7" s="51"/>
      <c r="Q7" s="51"/>
      <c r="R7" s="52"/>
    </row>
    <row r="8" spans="1:20" ht="24" hidden="1" customHeight="1" x14ac:dyDescent="0.2">
      <c r="A8" s="275" t="s">
        <v>35</v>
      </c>
      <c r="B8" s="168"/>
      <c r="C8" s="168"/>
      <c r="D8" s="168"/>
      <c r="E8" s="168"/>
      <c r="F8" s="168"/>
      <c r="G8" s="168"/>
      <c r="H8" s="168"/>
      <c r="I8" s="176"/>
      <c r="J8" s="177"/>
      <c r="K8" s="177"/>
      <c r="L8" s="177"/>
      <c r="M8" s="177"/>
      <c r="N8" s="177"/>
      <c r="O8" s="177"/>
      <c r="P8" s="177"/>
      <c r="Q8" s="177"/>
      <c r="R8" s="289"/>
    </row>
    <row r="9" spans="1:20" ht="25.5" customHeight="1" thickBot="1" x14ac:dyDescent="0.25">
      <c r="A9" s="1273" t="s">
        <v>47</v>
      </c>
      <c r="B9" s="1273" t="s">
        <v>59</v>
      </c>
      <c r="C9" s="1181" t="s">
        <v>4</v>
      </c>
      <c r="D9" s="1181" t="s">
        <v>3</v>
      </c>
      <c r="E9" s="1181" t="s">
        <v>5</v>
      </c>
      <c r="F9" s="1175" t="s">
        <v>13</v>
      </c>
      <c r="G9" s="1272" t="s">
        <v>14</v>
      </c>
      <c r="H9" s="1259" t="s">
        <v>15</v>
      </c>
      <c r="I9" s="1270" t="s">
        <v>16</v>
      </c>
      <c r="J9" s="1270" t="s">
        <v>17</v>
      </c>
      <c r="K9" s="1270" t="s">
        <v>18</v>
      </c>
      <c r="L9" s="1177" t="s">
        <v>97</v>
      </c>
      <c r="M9" s="1302" t="s">
        <v>98</v>
      </c>
      <c r="N9" s="1302"/>
      <c r="O9" s="1302"/>
      <c r="P9" s="1302"/>
      <c r="Q9" s="1302"/>
      <c r="R9" s="1177" t="s">
        <v>99</v>
      </c>
      <c r="S9" s="1303" t="s">
        <v>104</v>
      </c>
    </row>
    <row r="10" spans="1:20" ht="58.5" customHeight="1" thickBot="1" x14ac:dyDescent="0.25">
      <c r="A10" s="1273"/>
      <c r="B10" s="1273"/>
      <c r="C10" s="1182"/>
      <c r="D10" s="1182"/>
      <c r="E10" s="1182"/>
      <c r="F10" s="1175"/>
      <c r="G10" s="1272"/>
      <c r="H10" s="1260"/>
      <c r="I10" s="1271"/>
      <c r="J10" s="1271"/>
      <c r="K10" s="1271"/>
      <c r="L10" s="1177"/>
      <c r="M10" s="367" t="s">
        <v>27</v>
      </c>
      <c r="N10" s="367" t="s">
        <v>57</v>
      </c>
      <c r="O10" s="367" t="s">
        <v>87</v>
      </c>
      <c r="P10" s="367" t="s">
        <v>88</v>
      </c>
      <c r="Q10" s="367" t="s">
        <v>58</v>
      </c>
      <c r="R10" s="1177"/>
      <c r="S10" s="1304"/>
    </row>
    <row r="11" spans="1:20" ht="90.6" customHeight="1" x14ac:dyDescent="0.2">
      <c r="A11" s="81">
        <v>1</v>
      </c>
      <c r="B11" s="82"/>
      <c r="C11" s="243"/>
      <c r="D11" s="82"/>
      <c r="E11" s="82"/>
      <c r="F11" s="344"/>
      <c r="G11" s="368"/>
      <c r="H11" s="82"/>
      <c r="I11" s="82"/>
      <c r="J11" s="369"/>
      <c r="K11" s="370"/>
      <c r="L11" s="371"/>
      <c r="M11" s="202">
        <f t="shared" ref="M11:M13" si="0">N11+Q11+O11+P11</f>
        <v>0</v>
      </c>
      <c r="N11" s="372"/>
      <c r="O11" s="373"/>
      <c r="P11" s="374"/>
      <c r="Q11" s="375"/>
      <c r="R11" s="376">
        <v>0</v>
      </c>
      <c r="S11" s="228" t="s">
        <v>105</v>
      </c>
    </row>
    <row r="12" spans="1:20" ht="84.95" customHeight="1" x14ac:dyDescent="0.2">
      <c r="A12" s="377">
        <v>2</v>
      </c>
      <c r="B12" s="378"/>
      <c r="C12" s="209"/>
      <c r="D12" s="378"/>
      <c r="E12" s="378"/>
      <c r="F12" s="379"/>
      <c r="G12" s="380"/>
      <c r="H12" s="82"/>
      <c r="I12" s="82"/>
      <c r="J12" s="381"/>
      <c r="K12" s="382"/>
      <c r="L12" s="383"/>
      <c r="M12" s="202">
        <f t="shared" si="0"/>
        <v>0</v>
      </c>
      <c r="N12" s="384"/>
      <c r="O12" s="385"/>
      <c r="P12" s="386"/>
      <c r="Q12" s="387"/>
      <c r="R12" s="376">
        <v>0</v>
      </c>
      <c r="S12" s="229" t="s">
        <v>105</v>
      </c>
    </row>
    <row r="13" spans="1:20" ht="70.5" customHeight="1" thickBot="1" x14ac:dyDescent="0.25">
      <c r="A13" s="388">
        <v>3</v>
      </c>
      <c r="B13" s="389"/>
      <c r="C13" s="390"/>
      <c r="D13" s="389"/>
      <c r="E13" s="389"/>
      <c r="F13" s="391"/>
      <c r="G13" s="392"/>
      <c r="H13" s="82"/>
      <c r="I13" s="82"/>
      <c r="J13" s="393"/>
      <c r="K13" s="394"/>
      <c r="L13" s="395"/>
      <c r="M13" s="110">
        <f t="shared" si="0"/>
        <v>0</v>
      </c>
      <c r="N13" s="396"/>
      <c r="O13" s="397"/>
      <c r="P13" s="398"/>
      <c r="Q13" s="399"/>
      <c r="R13" s="400">
        <f t="shared" ref="R13" si="1">J13-L13-M13</f>
        <v>0</v>
      </c>
      <c r="S13" s="230" t="s">
        <v>105</v>
      </c>
    </row>
    <row r="14" spans="1:20" ht="18.75" thickBot="1" x14ac:dyDescent="0.25">
      <c r="A14" s="1305" t="s">
        <v>107</v>
      </c>
      <c r="B14" s="1306"/>
      <c r="C14" s="1306"/>
      <c r="D14" s="1306"/>
      <c r="E14" s="1306"/>
      <c r="F14" s="1306"/>
      <c r="G14" s="1307"/>
      <c r="H14" s="401"/>
      <c r="I14" s="402"/>
      <c r="J14" s="83">
        <f>SUM(J11:J13)</f>
        <v>0</v>
      </c>
      <c r="K14" s="83"/>
      <c r="L14" s="403">
        <f t="shared" ref="L14:R14" si="2">SUM(L11:L13)</f>
        <v>0</v>
      </c>
      <c r="M14" s="404">
        <f t="shared" si="2"/>
        <v>0</v>
      </c>
      <c r="N14" s="405">
        <f t="shared" si="2"/>
        <v>0</v>
      </c>
      <c r="O14" s="83">
        <f t="shared" si="2"/>
        <v>0</v>
      </c>
      <c r="P14" s="83">
        <f t="shared" si="2"/>
        <v>0</v>
      </c>
      <c r="Q14" s="406">
        <f t="shared" si="2"/>
        <v>0</v>
      </c>
      <c r="R14" s="407">
        <f t="shared" si="2"/>
        <v>0</v>
      </c>
    </row>
    <row r="15" spans="1:20" x14ac:dyDescent="0.2">
      <c r="A15" s="178"/>
      <c r="B15" s="172"/>
      <c r="C15" s="172"/>
      <c r="D15" s="172"/>
      <c r="E15" s="172"/>
      <c r="F15" s="172"/>
      <c r="G15" s="408"/>
      <c r="H15" s="180"/>
      <c r="I15" s="181"/>
      <c r="J15" s="182"/>
      <c r="K15" s="183"/>
      <c r="L15" s="409"/>
      <c r="N15" s="409"/>
      <c r="O15" s="409"/>
      <c r="P15" s="409"/>
      <c r="S15" s="53"/>
    </row>
    <row r="16" spans="1:20" x14ac:dyDescent="0.2">
      <c r="A16" s="185"/>
      <c r="B16" s="185"/>
      <c r="C16" s="185"/>
      <c r="D16" s="185"/>
      <c r="E16" s="185"/>
      <c r="F16" s="185"/>
      <c r="G16" s="186"/>
      <c r="H16" s="171"/>
      <c r="I16" s="185"/>
      <c r="J16" s="182"/>
      <c r="K16" s="183"/>
    </row>
    <row r="17" spans="1:18" x14ac:dyDescent="0.2">
      <c r="A17" s="172"/>
      <c r="B17" s="172"/>
      <c r="C17" s="172"/>
      <c r="D17" s="172"/>
      <c r="E17" s="172"/>
      <c r="F17" s="178"/>
      <c r="G17" s="172"/>
      <c r="H17" s="169"/>
      <c r="I17" s="187"/>
      <c r="J17" s="182"/>
      <c r="K17" s="183"/>
      <c r="L17" s="183"/>
    </row>
    <row r="18" spans="1:18" x14ac:dyDescent="0.2">
      <c r="A18" s="172"/>
      <c r="B18" s="172"/>
      <c r="C18" s="172"/>
      <c r="D18" s="172"/>
      <c r="E18" s="172"/>
      <c r="F18" s="188"/>
      <c r="G18" s="172"/>
      <c r="H18" s="170"/>
      <c r="I18" s="181"/>
      <c r="J18" s="182"/>
      <c r="K18" s="183"/>
      <c r="L18" s="183"/>
    </row>
    <row r="19" spans="1:18" x14ac:dyDescent="0.2">
      <c r="A19" s="172"/>
      <c r="B19" s="172"/>
      <c r="C19" s="172"/>
      <c r="D19" s="172"/>
      <c r="E19" s="172"/>
      <c r="F19" s="188"/>
      <c r="G19" s="172"/>
      <c r="H19" s="170"/>
      <c r="I19" s="181"/>
      <c r="J19" s="182"/>
      <c r="K19" s="183"/>
      <c r="L19" s="183"/>
    </row>
    <row r="20" spans="1:18" x14ac:dyDescent="0.2">
      <c r="A20" s="172"/>
      <c r="B20" s="172"/>
      <c r="C20" s="172"/>
      <c r="D20" s="172"/>
      <c r="E20" s="172"/>
      <c r="F20" s="172"/>
      <c r="G20" s="172"/>
      <c r="H20" s="410"/>
      <c r="I20" s="190"/>
      <c r="J20" s="191"/>
    </row>
    <row r="21" spans="1:18" x14ac:dyDescent="0.2">
      <c r="A21" s="172"/>
      <c r="B21" s="172"/>
      <c r="C21" s="172"/>
      <c r="D21" s="172"/>
      <c r="E21" s="172"/>
      <c r="F21" s="172"/>
      <c r="G21" s="172"/>
      <c r="H21" s="410"/>
      <c r="I21" s="190"/>
      <c r="J21" s="191"/>
    </row>
    <row r="22" spans="1:18" x14ac:dyDescent="0.2">
      <c r="A22" s="172"/>
      <c r="B22" s="172"/>
      <c r="C22" s="172"/>
      <c r="D22" s="172"/>
      <c r="E22" s="172"/>
      <c r="F22" s="172"/>
      <c r="G22" s="172"/>
      <c r="H22" s="410"/>
      <c r="I22" s="190"/>
      <c r="J22" s="191"/>
    </row>
    <row r="23" spans="1:18" x14ac:dyDescent="0.2">
      <c r="A23" s="172"/>
      <c r="B23" s="172"/>
      <c r="C23" s="172"/>
      <c r="D23" s="172"/>
      <c r="E23" s="172"/>
      <c r="F23" s="172"/>
      <c r="G23" s="172"/>
      <c r="I23" s="190"/>
      <c r="J23" s="191"/>
    </row>
    <row r="24" spans="1:18" x14ac:dyDescent="0.2">
      <c r="A24" s="172"/>
      <c r="B24" s="172"/>
      <c r="C24" s="172"/>
      <c r="D24" s="172"/>
      <c r="E24" s="172"/>
      <c r="F24" s="172"/>
      <c r="G24" s="172"/>
      <c r="I24" s="190"/>
      <c r="J24" s="191"/>
      <c r="K24" s="348"/>
      <c r="L24" s="348"/>
      <c r="M24" s="348"/>
      <c r="N24" s="348"/>
      <c r="O24" s="348"/>
      <c r="P24" s="348"/>
      <c r="Q24" s="348"/>
      <c r="R24" s="348"/>
    </row>
    <row r="25" spans="1:18" x14ac:dyDescent="0.2">
      <c r="A25" s="172"/>
      <c r="B25" s="172"/>
      <c r="C25" s="172"/>
      <c r="D25" s="172"/>
      <c r="E25" s="172"/>
      <c r="F25" s="172"/>
      <c r="G25" s="172"/>
      <c r="I25" s="190"/>
      <c r="J25" s="191"/>
      <c r="K25" s="348"/>
      <c r="L25" s="348"/>
      <c r="M25" s="348"/>
      <c r="N25" s="348"/>
      <c r="O25" s="348"/>
      <c r="P25" s="348"/>
      <c r="Q25" s="348"/>
      <c r="R25" s="348"/>
    </row>
    <row r="26" spans="1:18" x14ac:dyDescent="0.2">
      <c r="A26" s="172"/>
      <c r="B26" s="172"/>
      <c r="C26" s="172"/>
      <c r="D26" s="172"/>
      <c r="E26" s="172"/>
      <c r="F26" s="172"/>
      <c r="G26" s="172"/>
      <c r="I26" s="190"/>
      <c r="J26" s="191"/>
      <c r="K26" s="348"/>
      <c r="L26" s="348"/>
      <c r="M26" s="348"/>
      <c r="N26" s="348"/>
      <c r="O26" s="348"/>
      <c r="P26" s="348"/>
      <c r="Q26" s="348"/>
      <c r="R26" s="348"/>
    </row>
    <row r="27" spans="1:18" x14ac:dyDescent="0.2">
      <c r="A27" s="172"/>
      <c r="B27" s="172"/>
      <c r="C27" s="172"/>
      <c r="D27" s="172"/>
      <c r="E27" s="172"/>
      <c r="F27" s="172"/>
      <c r="G27" s="172"/>
      <c r="I27" s="190"/>
      <c r="J27" s="191"/>
      <c r="K27" s="348"/>
      <c r="L27" s="348"/>
      <c r="M27" s="348"/>
      <c r="N27" s="348"/>
      <c r="O27" s="348"/>
      <c r="P27" s="348"/>
      <c r="Q27" s="348"/>
      <c r="R27" s="348"/>
    </row>
    <row r="28" spans="1:18" x14ac:dyDescent="0.2">
      <c r="A28" s="172"/>
      <c r="B28" s="172"/>
      <c r="C28" s="172"/>
      <c r="D28" s="172"/>
      <c r="E28" s="172"/>
      <c r="F28" s="172"/>
      <c r="G28" s="172"/>
      <c r="I28" s="190"/>
      <c r="J28" s="191"/>
      <c r="K28" s="348"/>
      <c r="L28" s="348"/>
      <c r="M28" s="348"/>
      <c r="N28" s="348"/>
      <c r="O28" s="348"/>
      <c r="P28" s="348"/>
      <c r="Q28" s="348"/>
      <c r="R28" s="348"/>
    </row>
    <row r="29" spans="1:18" x14ac:dyDescent="0.2">
      <c r="A29" s="172"/>
      <c r="B29" s="172"/>
      <c r="C29" s="172"/>
      <c r="D29" s="172"/>
      <c r="E29" s="172"/>
      <c r="F29" s="172"/>
      <c r="G29" s="172"/>
      <c r="I29" s="190"/>
      <c r="J29" s="191"/>
      <c r="K29" s="348"/>
      <c r="L29" s="348"/>
      <c r="M29" s="348"/>
      <c r="N29" s="348"/>
      <c r="O29" s="348"/>
      <c r="P29" s="348"/>
      <c r="Q29" s="348"/>
      <c r="R29" s="348"/>
    </row>
    <row r="30" spans="1:18" x14ac:dyDescent="0.2">
      <c r="A30" s="172"/>
      <c r="B30" s="172"/>
      <c r="C30" s="172"/>
      <c r="D30" s="172"/>
      <c r="E30" s="172"/>
      <c r="F30" s="172"/>
      <c r="G30" s="172"/>
      <c r="I30" s="190"/>
      <c r="J30" s="191"/>
      <c r="K30" s="348"/>
      <c r="L30" s="348"/>
      <c r="M30" s="348"/>
      <c r="N30" s="348"/>
      <c r="O30" s="348"/>
      <c r="P30" s="348"/>
      <c r="Q30" s="348"/>
      <c r="R30" s="348"/>
    </row>
    <row r="31" spans="1:18" x14ac:dyDescent="0.2">
      <c r="A31" s="172"/>
      <c r="B31" s="172"/>
      <c r="C31" s="172"/>
      <c r="D31" s="172"/>
      <c r="E31" s="172"/>
      <c r="F31" s="172"/>
      <c r="G31" s="172"/>
      <c r="I31" s="190"/>
      <c r="J31" s="191"/>
      <c r="K31" s="348"/>
      <c r="L31" s="348"/>
      <c r="M31" s="348"/>
      <c r="N31" s="348"/>
      <c r="O31" s="348"/>
      <c r="P31" s="348"/>
      <c r="Q31" s="348"/>
      <c r="R31" s="348"/>
    </row>
    <row r="32" spans="1:18" x14ac:dyDescent="0.2">
      <c r="A32" s="172"/>
      <c r="B32" s="172"/>
      <c r="C32" s="172"/>
      <c r="D32" s="172"/>
      <c r="E32" s="172"/>
      <c r="F32" s="172"/>
      <c r="G32" s="172"/>
      <c r="I32" s="190"/>
      <c r="J32" s="191"/>
      <c r="K32" s="348"/>
      <c r="L32" s="348"/>
      <c r="M32" s="348"/>
      <c r="N32" s="348"/>
      <c r="O32" s="348"/>
      <c r="P32" s="348"/>
      <c r="Q32" s="348"/>
      <c r="R32" s="348"/>
    </row>
    <row r="33" spans="1:18" x14ac:dyDescent="0.2">
      <c r="A33" s="172"/>
      <c r="B33" s="172"/>
      <c r="C33" s="172"/>
      <c r="D33" s="172"/>
      <c r="E33" s="172"/>
      <c r="F33" s="172"/>
      <c r="G33" s="172"/>
      <c r="I33" s="190"/>
      <c r="J33" s="191"/>
      <c r="K33" s="348"/>
      <c r="L33" s="348"/>
      <c r="M33" s="348"/>
      <c r="N33" s="348"/>
      <c r="O33" s="348"/>
      <c r="P33" s="348"/>
      <c r="Q33" s="348"/>
      <c r="R33" s="348"/>
    </row>
    <row r="34" spans="1:18" x14ac:dyDescent="0.2">
      <c r="A34" s="172"/>
      <c r="B34" s="172"/>
      <c r="C34" s="172"/>
      <c r="D34" s="172"/>
      <c r="E34" s="172"/>
      <c r="F34" s="172"/>
      <c r="G34" s="172"/>
      <c r="I34" s="190"/>
      <c r="J34" s="191"/>
      <c r="K34" s="348"/>
      <c r="L34" s="348"/>
      <c r="M34" s="348"/>
      <c r="N34" s="348"/>
      <c r="O34" s="348"/>
      <c r="P34" s="348"/>
      <c r="Q34" s="348"/>
      <c r="R34" s="348"/>
    </row>
    <row r="35" spans="1:18" x14ac:dyDescent="0.2">
      <c r="A35" s="172"/>
      <c r="B35" s="172"/>
      <c r="C35" s="172"/>
      <c r="D35" s="172"/>
      <c r="E35" s="172"/>
      <c r="F35" s="172"/>
      <c r="G35" s="172"/>
      <c r="I35" s="190"/>
      <c r="J35" s="191"/>
      <c r="K35" s="348"/>
      <c r="L35" s="348"/>
      <c r="M35" s="348"/>
      <c r="N35" s="348"/>
      <c r="O35" s="348"/>
      <c r="P35" s="348"/>
      <c r="Q35" s="348"/>
      <c r="R35" s="348"/>
    </row>
    <row r="36" spans="1:18" x14ac:dyDescent="0.2">
      <c r="A36" s="172"/>
      <c r="B36" s="172"/>
      <c r="C36" s="172"/>
      <c r="D36" s="172"/>
      <c r="E36" s="172"/>
      <c r="F36" s="172"/>
      <c r="G36" s="172"/>
      <c r="I36" s="190"/>
      <c r="J36" s="191"/>
      <c r="K36" s="348"/>
      <c r="L36" s="348"/>
      <c r="M36" s="348"/>
      <c r="N36" s="348"/>
      <c r="O36" s="348"/>
      <c r="P36" s="348"/>
      <c r="Q36" s="348"/>
      <c r="R36" s="348"/>
    </row>
    <row r="37" spans="1:18" x14ac:dyDescent="0.2">
      <c r="A37" s="172"/>
      <c r="B37" s="172"/>
      <c r="C37" s="172"/>
      <c r="D37" s="172"/>
      <c r="E37" s="172"/>
      <c r="F37" s="172"/>
      <c r="G37" s="172"/>
      <c r="I37" s="190"/>
      <c r="J37" s="191"/>
      <c r="K37" s="348"/>
      <c r="L37" s="348"/>
      <c r="M37" s="348"/>
      <c r="N37" s="348"/>
      <c r="O37" s="348"/>
      <c r="P37" s="348"/>
      <c r="Q37" s="348"/>
      <c r="R37" s="348"/>
    </row>
    <row r="38" spans="1:18" x14ac:dyDescent="0.2">
      <c r="A38" s="172"/>
      <c r="B38" s="172"/>
      <c r="C38" s="172"/>
      <c r="D38" s="172"/>
      <c r="E38" s="172"/>
      <c r="F38" s="172"/>
      <c r="G38" s="172"/>
      <c r="I38" s="190"/>
      <c r="J38" s="191"/>
      <c r="K38" s="348"/>
      <c r="L38" s="348"/>
      <c r="M38" s="348"/>
      <c r="N38" s="348"/>
      <c r="O38" s="348"/>
      <c r="P38" s="348"/>
      <c r="Q38" s="348"/>
      <c r="R38" s="348"/>
    </row>
    <row r="39" spans="1:18" x14ac:dyDescent="0.2">
      <c r="A39" s="172"/>
      <c r="B39" s="172"/>
      <c r="C39" s="172"/>
      <c r="D39" s="172"/>
      <c r="E39" s="172"/>
      <c r="F39" s="172"/>
      <c r="G39" s="172"/>
      <c r="I39" s="190"/>
      <c r="J39" s="191"/>
      <c r="K39" s="348"/>
      <c r="L39" s="348"/>
      <c r="M39" s="348"/>
      <c r="N39" s="348"/>
      <c r="O39" s="348"/>
      <c r="P39" s="348"/>
      <c r="Q39" s="348"/>
      <c r="R39" s="348"/>
    </row>
    <row r="40" spans="1:18" x14ac:dyDescent="0.2">
      <c r="A40" s="172"/>
      <c r="B40" s="172"/>
      <c r="C40" s="172"/>
      <c r="D40" s="172"/>
      <c r="E40" s="172"/>
      <c r="F40" s="172"/>
      <c r="G40" s="172"/>
      <c r="J40" s="191"/>
      <c r="K40" s="348"/>
      <c r="L40" s="348"/>
      <c r="M40" s="348"/>
      <c r="N40" s="348"/>
      <c r="O40" s="348"/>
      <c r="P40" s="348"/>
      <c r="Q40" s="348"/>
      <c r="R40" s="348"/>
    </row>
    <row r="41" spans="1:18" x14ac:dyDescent="0.2">
      <c r="A41" s="172"/>
      <c r="B41" s="172"/>
      <c r="C41" s="172"/>
      <c r="D41" s="172"/>
      <c r="E41" s="172"/>
      <c r="F41" s="172"/>
      <c r="G41" s="172"/>
      <c r="J41" s="191"/>
      <c r="K41" s="348"/>
      <c r="L41" s="348"/>
      <c r="M41" s="348"/>
      <c r="N41" s="348"/>
      <c r="O41" s="348"/>
      <c r="P41" s="348"/>
      <c r="Q41" s="348"/>
      <c r="R41" s="348"/>
    </row>
    <row r="42" spans="1:18" x14ac:dyDescent="0.2">
      <c r="A42" s="172"/>
      <c r="B42" s="172"/>
      <c r="C42" s="172"/>
      <c r="D42" s="172"/>
      <c r="E42" s="172"/>
      <c r="F42" s="172"/>
      <c r="G42" s="172"/>
      <c r="J42" s="191"/>
      <c r="K42" s="348"/>
      <c r="L42" s="348"/>
      <c r="M42" s="348"/>
      <c r="N42" s="348"/>
      <c r="O42" s="348"/>
      <c r="P42" s="348"/>
      <c r="Q42" s="348"/>
      <c r="R42" s="348"/>
    </row>
    <row r="43" spans="1:18" x14ac:dyDescent="0.2">
      <c r="A43" s="172"/>
      <c r="B43" s="172"/>
      <c r="C43" s="172"/>
      <c r="D43" s="172"/>
      <c r="E43" s="172"/>
      <c r="F43" s="172"/>
      <c r="G43" s="172"/>
      <c r="J43" s="191"/>
      <c r="K43" s="348"/>
      <c r="L43" s="348"/>
      <c r="M43" s="348"/>
      <c r="N43" s="348"/>
      <c r="O43" s="348"/>
      <c r="P43" s="348"/>
      <c r="Q43" s="348"/>
      <c r="R43" s="348"/>
    </row>
    <row r="44" spans="1:18" x14ac:dyDescent="0.2">
      <c r="A44" s="172"/>
      <c r="B44" s="172"/>
      <c r="C44" s="172"/>
      <c r="D44" s="172"/>
      <c r="E44" s="172"/>
      <c r="F44" s="172"/>
      <c r="G44" s="172"/>
      <c r="J44" s="191"/>
      <c r="K44" s="348"/>
      <c r="L44" s="348"/>
      <c r="M44" s="348"/>
      <c r="N44" s="348"/>
      <c r="O44" s="348"/>
      <c r="P44" s="348"/>
      <c r="Q44" s="348"/>
      <c r="R44" s="348"/>
    </row>
    <row r="45" spans="1:18" x14ac:dyDescent="0.2">
      <c r="A45" s="172"/>
      <c r="B45" s="172"/>
      <c r="C45" s="172"/>
      <c r="D45" s="172"/>
      <c r="E45" s="172"/>
      <c r="F45" s="172"/>
      <c r="G45" s="172"/>
      <c r="J45" s="191"/>
      <c r="K45" s="348"/>
      <c r="L45" s="348"/>
      <c r="M45" s="348"/>
      <c r="N45" s="348"/>
      <c r="O45" s="348"/>
      <c r="P45" s="348"/>
      <c r="Q45" s="348"/>
      <c r="R45" s="348"/>
    </row>
    <row r="46" spans="1:18" x14ac:dyDescent="0.2">
      <c r="A46" s="172"/>
      <c r="B46" s="172"/>
      <c r="C46" s="172"/>
      <c r="D46" s="172"/>
      <c r="E46" s="172"/>
      <c r="F46" s="172"/>
      <c r="G46" s="172"/>
      <c r="J46" s="191"/>
      <c r="K46" s="348"/>
      <c r="L46" s="348"/>
      <c r="M46" s="348"/>
      <c r="N46" s="348"/>
      <c r="O46" s="348"/>
      <c r="P46" s="348"/>
      <c r="Q46" s="348"/>
      <c r="R46" s="348"/>
    </row>
    <row r="47" spans="1:18" x14ac:dyDescent="0.2">
      <c r="A47" s="172"/>
      <c r="B47" s="172"/>
      <c r="C47" s="172"/>
      <c r="D47" s="172"/>
      <c r="E47" s="172"/>
      <c r="F47" s="172"/>
      <c r="G47" s="172"/>
      <c r="J47" s="191"/>
      <c r="K47" s="348"/>
      <c r="L47" s="348"/>
      <c r="M47" s="348"/>
      <c r="N47" s="348"/>
      <c r="O47" s="348"/>
      <c r="P47" s="348"/>
      <c r="Q47" s="348"/>
      <c r="R47" s="348"/>
    </row>
    <row r="48" spans="1:18" x14ac:dyDescent="0.2">
      <c r="A48" s="172"/>
      <c r="B48" s="172"/>
      <c r="C48" s="172"/>
      <c r="D48" s="172"/>
      <c r="E48" s="172"/>
      <c r="F48" s="172"/>
      <c r="G48" s="172"/>
      <c r="J48" s="191"/>
      <c r="K48" s="348"/>
      <c r="L48" s="348"/>
      <c r="M48" s="348"/>
      <c r="N48" s="348"/>
      <c r="O48" s="348"/>
      <c r="P48" s="348"/>
      <c r="Q48" s="348"/>
      <c r="R48" s="348"/>
    </row>
    <row r="49" spans="1:18" x14ac:dyDescent="0.2">
      <c r="A49" s="172"/>
      <c r="B49" s="172"/>
      <c r="C49" s="172"/>
      <c r="D49" s="172"/>
      <c r="E49" s="172"/>
      <c r="F49" s="172"/>
      <c r="G49" s="172"/>
      <c r="J49" s="191"/>
      <c r="K49" s="348"/>
      <c r="L49" s="348"/>
      <c r="M49" s="348"/>
      <c r="N49" s="348"/>
      <c r="O49" s="348"/>
      <c r="P49" s="348"/>
      <c r="Q49" s="348"/>
      <c r="R49" s="348"/>
    </row>
    <row r="50" spans="1:18" x14ac:dyDescent="0.2">
      <c r="A50" s="172"/>
      <c r="B50" s="172"/>
      <c r="C50" s="172"/>
      <c r="D50" s="172"/>
      <c r="E50" s="172"/>
      <c r="F50" s="172"/>
      <c r="G50" s="172"/>
      <c r="J50" s="191"/>
      <c r="K50" s="348"/>
      <c r="L50" s="348"/>
      <c r="M50" s="348"/>
      <c r="N50" s="348"/>
      <c r="O50" s="348"/>
      <c r="P50" s="348"/>
      <c r="Q50" s="348"/>
      <c r="R50" s="348"/>
    </row>
    <row r="51" spans="1:18" x14ac:dyDescent="0.2">
      <c r="J51" s="191"/>
      <c r="K51" s="348"/>
      <c r="L51" s="348"/>
      <c r="M51" s="348"/>
      <c r="N51" s="348"/>
      <c r="O51" s="348"/>
      <c r="P51" s="348"/>
      <c r="Q51" s="348"/>
      <c r="R51" s="348"/>
    </row>
    <row r="52" spans="1:18" x14ac:dyDescent="0.2">
      <c r="J52" s="191"/>
      <c r="K52" s="348"/>
      <c r="L52" s="348"/>
      <c r="M52" s="348"/>
      <c r="N52" s="348"/>
      <c r="O52" s="348"/>
      <c r="P52" s="348"/>
      <c r="Q52" s="348"/>
      <c r="R52" s="348"/>
    </row>
    <row r="53" spans="1:18" x14ac:dyDescent="0.2">
      <c r="J53" s="191"/>
      <c r="K53" s="348"/>
      <c r="L53" s="348"/>
      <c r="M53" s="348"/>
      <c r="N53" s="348"/>
      <c r="O53" s="348"/>
      <c r="P53" s="348"/>
      <c r="Q53" s="348"/>
      <c r="R53" s="348"/>
    </row>
    <row r="54" spans="1:18" x14ac:dyDescent="0.2">
      <c r="J54" s="191"/>
      <c r="K54" s="348"/>
      <c r="L54" s="348"/>
      <c r="M54" s="348"/>
      <c r="N54" s="348"/>
      <c r="O54" s="348"/>
      <c r="P54" s="348"/>
      <c r="Q54" s="348"/>
      <c r="R54" s="348"/>
    </row>
    <row r="55" spans="1:18" x14ac:dyDescent="0.2">
      <c r="J55" s="191"/>
      <c r="K55" s="348"/>
      <c r="L55" s="348"/>
      <c r="M55" s="348"/>
      <c r="N55" s="348"/>
      <c r="O55" s="348"/>
      <c r="P55" s="348"/>
      <c r="Q55" s="348"/>
      <c r="R55" s="348"/>
    </row>
    <row r="56" spans="1:18" x14ac:dyDescent="0.2">
      <c r="I56" s="348"/>
      <c r="J56" s="191"/>
      <c r="K56" s="348"/>
      <c r="L56" s="348"/>
      <c r="M56" s="348"/>
      <c r="N56" s="348"/>
      <c r="O56" s="348"/>
      <c r="P56" s="348"/>
      <c r="Q56" s="348"/>
      <c r="R56" s="348"/>
    </row>
    <row r="57" spans="1:18" x14ac:dyDescent="0.2">
      <c r="I57" s="348"/>
      <c r="J57" s="191"/>
      <c r="K57" s="348"/>
      <c r="L57" s="348"/>
      <c r="M57" s="348"/>
      <c r="N57" s="348"/>
      <c r="O57" s="348"/>
      <c r="P57" s="348"/>
      <c r="Q57" s="348"/>
      <c r="R57" s="348"/>
    </row>
    <row r="58" spans="1:18" x14ac:dyDescent="0.2">
      <c r="I58" s="348"/>
      <c r="J58" s="191"/>
      <c r="K58" s="348"/>
      <c r="L58" s="348"/>
      <c r="M58" s="348"/>
      <c r="N58" s="348"/>
      <c r="O58" s="348"/>
      <c r="P58" s="348"/>
      <c r="Q58" s="348"/>
      <c r="R58" s="348"/>
    </row>
    <row r="59" spans="1:18" x14ac:dyDescent="0.2">
      <c r="I59" s="348"/>
      <c r="J59" s="191"/>
      <c r="K59" s="348"/>
      <c r="L59" s="348"/>
      <c r="M59" s="348"/>
      <c r="N59" s="348"/>
      <c r="O59" s="348"/>
      <c r="P59" s="348"/>
      <c r="Q59" s="348"/>
      <c r="R59" s="348"/>
    </row>
    <row r="60" spans="1:18" x14ac:dyDescent="0.2">
      <c r="I60" s="348"/>
      <c r="J60" s="191"/>
      <c r="K60" s="348"/>
      <c r="L60" s="348"/>
      <c r="M60" s="348"/>
      <c r="N60" s="348"/>
      <c r="O60" s="348"/>
      <c r="P60" s="348"/>
      <c r="Q60" s="348"/>
      <c r="R60" s="348"/>
    </row>
    <row r="61" spans="1:18" x14ac:dyDescent="0.2">
      <c r="I61" s="348"/>
      <c r="J61" s="191"/>
      <c r="K61" s="348"/>
      <c r="L61" s="348"/>
      <c r="M61" s="348"/>
      <c r="N61" s="348"/>
      <c r="O61" s="348"/>
      <c r="P61" s="348"/>
      <c r="Q61" s="348"/>
      <c r="R61" s="348"/>
    </row>
    <row r="62" spans="1:18" x14ac:dyDescent="0.2">
      <c r="I62" s="348"/>
      <c r="J62" s="191"/>
      <c r="K62" s="348"/>
      <c r="L62" s="348"/>
      <c r="M62" s="348"/>
      <c r="N62" s="348"/>
      <c r="O62" s="348"/>
      <c r="P62" s="348"/>
      <c r="Q62" s="348"/>
      <c r="R62" s="348"/>
    </row>
    <row r="63" spans="1:18" x14ac:dyDescent="0.2">
      <c r="I63" s="348"/>
      <c r="J63" s="191"/>
      <c r="K63" s="348"/>
      <c r="L63" s="348"/>
      <c r="M63" s="348"/>
      <c r="N63" s="348"/>
      <c r="O63" s="348"/>
      <c r="P63" s="348"/>
      <c r="Q63" s="348"/>
      <c r="R63" s="348"/>
    </row>
    <row r="64" spans="1:18" x14ac:dyDescent="0.2">
      <c r="I64" s="348"/>
      <c r="J64" s="191"/>
      <c r="K64" s="348"/>
      <c r="L64" s="348"/>
      <c r="M64" s="348"/>
      <c r="N64" s="348"/>
      <c r="O64" s="348"/>
      <c r="P64" s="348"/>
      <c r="Q64" s="348"/>
      <c r="R64" s="348"/>
    </row>
    <row r="65" spans="9:18" x14ac:dyDescent="0.2">
      <c r="I65" s="348"/>
      <c r="J65" s="191"/>
      <c r="K65" s="348"/>
      <c r="L65" s="348"/>
      <c r="M65" s="348"/>
      <c r="N65" s="348"/>
      <c r="O65" s="348"/>
      <c r="P65" s="348"/>
      <c r="Q65" s="348"/>
      <c r="R65" s="348"/>
    </row>
    <row r="66" spans="9:18" x14ac:dyDescent="0.2">
      <c r="I66" s="348"/>
      <c r="J66" s="191"/>
      <c r="K66" s="348"/>
      <c r="L66" s="348"/>
      <c r="M66" s="348"/>
      <c r="N66" s="348"/>
      <c r="O66" s="348"/>
      <c r="P66" s="348"/>
      <c r="Q66" s="348"/>
      <c r="R66" s="348"/>
    </row>
    <row r="67" spans="9:18" x14ac:dyDescent="0.2">
      <c r="I67" s="348"/>
      <c r="J67" s="191"/>
      <c r="K67" s="348"/>
      <c r="L67" s="348"/>
      <c r="M67" s="348"/>
      <c r="N67" s="348"/>
      <c r="O67" s="348"/>
      <c r="P67" s="348"/>
      <c r="Q67" s="348"/>
      <c r="R67" s="348"/>
    </row>
    <row r="68" spans="9:18" x14ac:dyDescent="0.2">
      <c r="I68" s="348"/>
      <c r="J68" s="191"/>
      <c r="K68" s="348"/>
      <c r="L68" s="348"/>
      <c r="M68" s="348"/>
      <c r="N68" s="348"/>
      <c r="O68" s="348"/>
      <c r="P68" s="348"/>
      <c r="Q68" s="348"/>
      <c r="R68" s="348"/>
    </row>
    <row r="69" spans="9:18" x14ac:dyDescent="0.2">
      <c r="I69" s="348"/>
      <c r="J69" s="191"/>
      <c r="K69" s="348"/>
      <c r="L69" s="348"/>
      <c r="M69" s="348"/>
      <c r="N69" s="348"/>
      <c r="O69" s="348"/>
      <c r="P69" s="348"/>
      <c r="Q69" s="348"/>
      <c r="R69" s="348"/>
    </row>
    <row r="70" spans="9:18" x14ac:dyDescent="0.2">
      <c r="I70" s="348"/>
      <c r="J70" s="191"/>
      <c r="K70" s="348"/>
      <c r="L70" s="348"/>
      <c r="M70" s="348"/>
      <c r="N70" s="348"/>
      <c r="O70" s="348"/>
      <c r="P70" s="348"/>
      <c r="Q70" s="348"/>
      <c r="R70" s="348"/>
    </row>
    <row r="71" spans="9:18" x14ac:dyDescent="0.2">
      <c r="I71" s="348"/>
      <c r="J71" s="191"/>
      <c r="K71" s="348"/>
      <c r="L71" s="348"/>
      <c r="M71" s="348"/>
      <c r="N71" s="348"/>
      <c r="O71" s="348"/>
      <c r="P71" s="348"/>
      <c r="Q71" s="348"/>
      <c r="R71" s="348"/>
    </row>
    <row r="72" spans="9:18" x14ac:dyDescent="0.2">
      <c r="I72" s="348"/>
      <c r="J72" s="191"/>
      <c r="K72" s="348"/>
      <c r="L72" s="348"/>
      <c r="M72" s="348"/>
      <c r="N72" s="348"/>
      <c r="O72" s="348"/>
      <c r="P72" s="348"/>
      <c r="Q72" s="348"/>
      <c r="R72" s="348"/>
    </row>
    <row r="73" spans="9:18" x14ac:dyDescent="0.2">
      <c r="I73" s="348"/>
      <c r="J73" s="191"/>
      <c r="K73" s="348"/>
      <c r="L73" s="348"/>
      <c r="M73" s="348"/>
      <c r="N73" s="348"/>
      <c r="O73" s="348"/>
      <c r="P73" s="348"/>
      <c r="Q73" s="348"/>
      <c r="R73" s="348"/>
    </row>
    <row r="74" spans="9:18" x14ac:dyDescent="0.2">
      <c r="I74" s="348"/>
      <c r="J74" s="191"/>
      <c r="K74" s="348"/>
      <c r="L74" s="348"/>
      <c r="M74" s="348"/>
      <c r="N74" s="348"/>
      <c r="O74" s="348"/>
      <c r="P74" s="348"/>
      <c r="Q74" s="348"/>
      <c r="R74" s="348"/>
    </row>
    <row r="75" spans="9:18" x14ac:dyDescent="0.2">
      <c r="I75" s="348"/>
      <c r="J75" s="191"/>
      <c r="K75" s="348"/>
      <c r="L75" s="348"/>
      <c r="M75" s="348"/>
      <c r="N75" s="348"/>
      <c r="O75" s="348"/>
      <c r="P75" s="348"/>
      <c r="Q75" s="348"/>
      <c r="R75" s="348"/>
    </row>
    <row r="76" spans="9:18" x14ac:dyDescent="0.2">
      <c r="I76" s="348"/>
      <c r="J76" s="191"/>
      <c r="K76" s="348"/>
      <c r="L76" s="348"/>
      <c r="M76" s="348"/>
      <c r="N76" s="348"/>
      <c r="O76" s="348"/>
      <c r="P76" s="348"/>
      <c r="Q76" s="348"/>
      <c r="R76" s="348"/>
    </row>
    <row r="77" spans="9:18" x14ac:dyDescent="0.2">
      <c r="I77" s="348"/>
      <c r="J77" s="191"/>
      <c r="K77" s="348"/>
      <c r="L77" s="348"/>
      <c r="M77" s="348"/>
      <c r="N77" s="348"/>
      <c r="O77" s="348"/>
      <c r="P77" s="348"/>
      <c r="Q77" s="348"/>
      <c r="R77" s="348"/>
    </row>
    <row r="78" spans="9:18" x14ac:dyDescent="0.2">
      <c r="I78" s="348"/>
      <c r="J78" s="191"/>
      <c r="K78" s="348"/>
      <c r="L78" s="348"/>
      <c r="M78" s="348"/>
      <c r="N78" s="348"/>
      <c r="O78" s="348"/>
      <c r="P78" s="348"/>
      <c r="Q78" s="348"/>
      <c r="R78" s="348"/>
    </row>
    <row r="79" spans="9:18" x14ac:dyDescent="0.2">
      <c r="I79" s="348"/>
      <c r="J79" s="191"/>
      <c r="K79" s="348"/>
      <c r="L79" s="348"/>
      <c r="M79" s="348"/>
      <c r="N79" s="348"/>
      <c r="O79" s="348"/>
      <c r="P79" s="348"/>
      <c r="Q79" s="348"/>
      <c r="R79" s="348"/>
    </row>
    <row r="80" spans="9:18" x14ac:dyDescent="0.2">
      <c r="I80" s="348"/>
      <c r="J80" s="191"/>
      <c r="K80" s="348"/>
      <c r="L80" s="348"/>
      <c r="M80" s="348"/>
      <c r="N80" s="348"/>
      <c r="O80" s="348"/>
      <c r="P80" s="348"/>
      <c r="Q80" s="348"/>
      <c r="R80" s="348"/>
    </row>
    <row r="81" spans="9:18" x14ac:dyDescent="0.2">
      <c r="I81" s="348"/>
      <c r="J81" s="191"/>
      <c r="K81" s="348"/>
      <c r="L81" s="348"/>
      <c r="M81" s="348"/>
      <c r="N81" s="348"/>
      <c r="O81" s="348"/>
      <c r="P81" s="348"/>
      <c r="Q81" s="348"/>
      <c r="R81" s="348"/>
    </row>
    <row r="82" spans="9:18" x14ac:dyDescent="0.2">
      <c r="I82" s="348"/>
      <c r="J82" s="191"/>
      <c r="K82" s="348"/>
      <c r="L82" s="348"/>
      <c r="M82" s="348"/>
      <c r="N82" s="348"/>
      <c r="O82" s="348"/>
      <c r="P82" s="348"/>
      <c r="Q82" s="348"/>
      <c r="R82" s="348"/>
    </row>
    <row r="83" spans="9:18" x14ac:dyDescent="0.2">
      <c r="I83" s="348"/>
      <c r="J83" s="191"/>
      <c r="K83" s="348"/>
      <c r="L83" s="348"/>
      <c r="M83" s="348"/>
      <c r="N83" s="348"/>
      <c r="O83" s="348"/>
      <c r="P83" s="348"/>
      <c r="Q83" s="348"/>
      <c r="R83" s="348"/>
    </row>
    <row r="84" spans="9:18" x14ac:dyDescent="0.2">
      <c r="I84" s="348"/>
      <c r="J84" s="191"/>
      <c r="K84" s="348"/>
      <c r="L84" s="348"/>
      <c r="M84" s="348"/>
      <c r="N84" s="348"/>
      <c r="O84" s="348"/>
      <c r="P84" s="348"/>
      <c r="Q84" s="348"/>
      <c r="R84" s="348"/>
    </row>
    <row r="85" spans="9:18" x14ac:dyDescent="0.2">
      <c r="I85" s="348"/>
      <c r="J85" s="191"/>
      <c r="K85" s="348"/>
      <c r="L85" s="348"/>
      <c r="M85" s="348"/>
      <c r="N85" s="348"/>
      <c r="O85" s="348"/>
      <c r="P85" s="348"/>
      <c r="Q85" s="348"/>
      <c r="R85" s="348"/>
    </row>
    <row r="86" spans="9:18" x14ac:dyDescent="0.2">
      <c r="I86" s="348"/>
      <c r="J86" s="191"/>
      <c r="K86" s="348"/>
      <c r="L86" s="348"/>
      <c r="M86" s="348"/>
      <c r="N86" s="348"/>
      <c r="O86" s="348"/>
      <c r="P86" s="348"/>
      <c r="Q86" s="348"/>
      <c r="R86" s="348"/>
    </row>
    <row r="87" spans="9:18" x14ac:dyDescent="0.2">
      <c r="I87" s="348"/>
      <c r="J87" s="191"/>
      <c r="K87" s="348"/>
      <c r="L87" s="348"/>
      <c r="M87" s="348"/>
      <c r="N87" s="348"/>
      <c r="O87" s="348"/>
      <c r="P87" s="348"/>
      <c r="Q87" s="348"/>
      <c r="R87" s="348"/>
    </row>
    <row r="88" spans="9:18" x14ac:dyDescent="0.2">
      <c r="I88" s="348"/>
      <c r="J88" s="191"/>
      <c r="K88" s="348"/>
      <c r="L88" s="348"/>
      <c r="M88" s="348"/>
      <c r="N88" s="348"/>
      <c r="O88" s="348"/>
      <c r="P88" s="348"/>
      <c r="Q88" s="348"/>
      <c r="R88" s="348"/>
    </row>
    <row r="89" spans="9:18" x14ac:dyDescent="0.2">
      <c r="I89" s="348"/>
      <c r="J89" s="191"/>
      <c r="K89" s="348"/>
      <c r="L89" s="348"/>
      <c r="M89" s="348"/>
      <c r="N89" s="348"/>
      <c r="O89" s="348"/>
      <c r="P89" s="348"/>
      <c r="Q89" s="348"/>
      <c r="R89" s="348"/>
    </row>
    <row r="90" spans="9:18" x14ac:dyDescent="0.2">
      <c r="I90" s="348"/>
      <c r="J90" s="191"/>
      <c r="K90" s="348"/>
      <c r="L90" s="348"/>
      <c r="M90" s="348"/>
      <c r="N90" s="348"/>
      <c r="O90" s="348"/>
      <c r="P90" s="348"/>
      <c r="Q90" s="348"/>
      <c r="R90" s="348"/>
    </row>
    <row r="91" spans="9:18" x14ac:dyDescent="0.2">
      <c r="I91" s="348"/>
      <c r="J91" s="191"/>
      <c r="K91" s="348"/>
      <c r="L91" s="348"/>
      <c r="M91" s="348"/>
      <c r="N91" s="348"/>
      <c r="O91" s="348"/>
      <c r="P91" s="348"/>
      <c r="Q91" s="348"/>
      <c r="R91" s="348"/>
    </row>
    <row r="92" spans="9:18" x14ac:dyDescent="0.2">
      <c r="I92" s="348"/>
      <c r="J92" s="191"/>
      <c r="K92" s="348"/>
      <c r="L92" s="348"/>
      <c r="M92" s="348"/>
      <c r="N92" s="348"/>
      <c r="O92" s="348"/>
      <c r="P92" s="348"/>
      <c r="Q92" s="348"/>
      <c r="R92" s="348"/>
    </row>
    <row r="93" spans="9:18" x14ac:dyDescent="0.2">
      <c r="I93" s="348"/>
      <c r="J93" s="191"/>
      <c r="K93" s="348"/>
      <c r="L93" s="348"/>
      <c r="M93" s="348"/>
      <c r="N93" s="348"/>
      <c r="O93" s="348"/>
      <c r="P93" s="348"/>
      <c r="Q93" s="348"/>
      <c r="R93" s="348"/>
    </row>
    <row r="94" spans="9:18" x14ac:dyDescent="0.2">
      <c r="I94" s="348"/>
      <c r="J94" s="191"/>
      <c r="K94" s="348"/>
      <c r="L94" s="348"/>
      <c r="M94" s="348"/>
      <c r="N94" s="348"/>
      <c r="O94" s="348"/>
      <c r="P94" s="348"/>
      <c r="Q94" s="348"/>
      <c r="R94" s="348"/>
    </row>
    <row r="95" spans="9:18" x14ac:dyDescent="0.2">
      <c r="I95" s="348"/>
      <c r="J95" s="191"/>
      <c r="K95" s="348"/>
      <c r="L95" s="348"/>
      <c r="M95" s="348"/>
      <c r="N95" s="348"/>
      <c r="O95" s="348"/>
      <c r="P95" s="348"/>
      <c r="Q95" s="348"/>
      <c r="R95" s="348"/>
    </row>
    <row r="96" spans="9:18" x14ac:dyDescent="0.2">
      <c r="I96" s="348"/>
      <c r="J96" s="191"/>
      <c r="K96" s="348"/>
      <c r="L96" s="348"/>
      <c r="M96" s="348"/>
      <c r="N96" s="348"/>
      <c r="O96" s="348"/>
      <c r="P96" s="348"/>
      <c r="Q96" s="348"/>
      <c r="R96" s="348"/>
    </row>
    <row r="97" spans="9:18" x14ac:dyDescent="0.2">
      <c r="I97" s="348"/>
      <c r="J97" s="191"/>
      <c r="K97" s="348"/>
      <c r="L97" s="348"/>
      <c r="M97" s="348"/>
      <c r="N97" s="348"/>
      <c r="O97" s="348"/>
      <c r="P97" s="348"/>
      <c r="Q97" s="348"/>
      <c r="R97" s="348"/>
    </row>
    <row r="98" spans="9:18" x14ac:dyDescent="0.2">
      <c r="I98" s="348"/>
      <c r="J98" s="191"/>
      <c r="K98" s="348"/>
      <c r="L98" s="348"/>
      <c r="M98" s="348"/>
      <c r="N98" s="348"/>
      <c r="O98" s="348"/>
      <c r="P98" s="348"/>
      <c r="Q98" s="348"/>
      <c r="R98" s="348"/>
    </row>
    <row r="99" spans="9:18" x14ac:dyDescent="0.2">
      <c r="I99" s="348"/>
      <c r="J99" s="191"/>
      <c r="K99" s="348"/>
      <c r="L99" s="348"/>
      <c r="M99" s="348"/>
      <c r="N99" s="348"/>
      <c r="O99" s="348"/>
      <c r="P99" s="348"/>
      <c r="Q99" s="348"/>
      <c r="R99" s="348"/>
    </row>
    <row r="100" spans="9:18" x14ac:dyDescent="0.2">
      <c r="I100" s="348"/>
      <c r="J100" s="191"/>
      <c r="K100" s="348"/>
      <c r="L100" s="348"/>
      <c r="M100" s="348"/>
      <c r="N100" s="348"/>
      <c r="O100" s="348"/>
      <c r="P100" s="348"/>
      <c r="Q100" s="348"/>
      <c r="R100" s="348"/>
    </row>
    <row r="101" spans="9:18" x14ac:dyDescent="0.2">
      <c r="I101" s="348"/>
      <c r="J101" s="191"/>
      <c r="K101" s="348"/>
      <c r="L101" s="348"/>
      <c r="M101" s="348"/>
      <c r="N101" s="348"/>
      <c r="O101" s="348"/>
      <c r="P101" s="348"/>
      <c r="Q101" s="348"/>
      <c r="R101" s="348"/>
    </row>
    <row r="102" spans="9:18" x14ac:dyDescent="0.2">
      <c r="I102" s="348"/>
      <c r="J102" s="191"/>
      <c r="K102" s="348"/>
      <c r="L102" s="348"/>
      <c r="M102" s="348"/>
      <c r="N102" s="348"/>
      <c r="O102" s="348"/>
      <c r="P102" s="348"/>
      <c r="Q102" s="348"/>
      <c r="R102" s="348"/>
    </row>
  </sheetData>
  <mergeCells count="16">
    <mergeCell ref="M9:Q9"/>
    <mergeCell ref="R9:R10"/>
    <mergeCell ref="S9:S10"/>
    <mergeCell ref="A14:G14"/>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BF43"/>
  <sheetViews>
    <sheetView tabSelected="1" view="pageBreakPreview" zoomScale="80" zoomScaleNormal="70" zoomScaleSheetLayoutView="80" workbookViewId="0">
      <selection activeCell="I34" sqref="I34"/>
    </sheetView>
  </sheetViews>
  <sheetFormatPr defaultColWidth="29.7109375" defaultRowHeight="12.75" outlineLevelCol="1" x14ac:dyDescent="0.2"/>
  <cols>
    <col min="1" max="1" width="5.42578125" style="10" customWidth="1"/>
    <col min="2" max="2" width="4.85546875" style="157" customWidth="1"/>
    <col min="3" max="3" width="16.7109375" style="157" hidden="1" customWidth="1" outlineLevel="1"/>
    <col min="4" max="4" width="7.140625" style="157" hidden="1" customWidth="1" outlineLevel="1"/>
    <col min="5" max="5" width="8.28515625" style="157" hidden="1" customWidth="1" outlineLevel="1"/>
    <col min="6" max="6" width="6.42578125" style="157" customWidth="1" collapsed="1"/>
    <col min="7" max="7" width="81.7109375" style="10" customWidth="1"/>
    <col min="8" max="8" width="68.140625" style="10" customWidth="1"/>
    <col min="9" max="9" width="8.5703125" style="157" customWidth="1"/>
    <col min="10" max="10" width="10.28515625" style="157" customWidth="1"/>
    <col min="11" max="11" width="13.85546875" style="164" customWidth="1"/>
    <col min="12" max="12" width="13.7109375" style="251" customWidth="1"/>
    <col min="13" max="13" width="12.7109375" style="251" customWidth="1"/>
    <col min="14" max="14" width="12.7109375" style="157" customWidth="1"/>
    <col min="15" max="17" width="12.7109375" style="164" customWidth="1"/>
    <col min="18" max="29" width="29.7109375" style="10" customWidth="1"/>
    <col min="30" max="16384" width="29.7109375" style="10"/>
  </cols>
  <sheetData>
    <row r="1" spans="1:58" s="475" customFormat="1" ht="18" x14ac:dyDescent="0.25">
      <c r="A1" s="140" t="s">
        <v>434</v>
      </c>
      <c r="B1" s="155"/>
      <c r="C1" s="155"/>
      <c r="D1" s="155"/>
      <c r="E1" s="155"/>
      <c r="F1" s="155"/>
      <c r="G1" s="156"/>
      <c r="H1" s="155"/>
      <c r="I1" s="157"/>
      <c r="J1" s="158"/>
      <c r="K1" s="158"/>
      <c r="L1" s="159"/>
      <c r="M1" s="155"/>
      <c r="N1" s="155"/>
      <c r="O1" s="155"/>
      <c r="P1" s="155"/>
      <c r="Q1" s="155"/>
    </row>
    <row r="2" spans="1:58" s="475" customFormat="1" ht="15.75" x14ac:dyDescent="0.25">
      <c r="A2" s="143" t="s">
        <v>6</v>
      </c>
      <c r="B2" s="143"/>
      <c r="C2" s="143"/>
      <c r="D2" s="143"/>
      <c r="E2" s="143"/>
      <c r="F2" s="143" t="s">
        <v>7</v>
      </c>
      <c r="H2" s="153" t="s">
        <v>8</v>
      </c>
      <c r="I2" s="157"/>
      <c r="J2" s="143"/>
      <c r="K2" s="143"/>
      <c r="L2" s="160"/>
      <c r="M2" s="143"/>
      <c r="N2" s="143"/>
      <c r="O2" s="143"/>
      <c r="P2" s="143"/>
      <c r="Q2" s="143"/>
    </row>
    <row r="3" spans="1:58" s="475" customFormat="1" ht="17.25" customHeight="1" x14ac:dyDescent="0.2">
      <c r="A3" s="143"/>
      <c r="B3" s="143"/>
      <c r="C3" s="143"/>
      <c r="D3" s="143"/>
      <c r="E3" s="143"/>
      <c r="F3" s="143" t="s">
        <v>9</v>
      </c>
      <c r="H3" s="143"/>
      <c r="I3" s="157"/>
      <c r="J3" s="143"/>
      <c r="K3" s="143"/>
      <c r="L3" s="160"/>
      <c r="M3" s="143"/>
      <c r="N3" s="143"/>
      <c r="O3" s="143"/>
      <c r="P3" s="143"/>
      <c r="Q3" s="143"/>
    </row>
    <row r="4" spans="1:58" s="143" customFormat="1" ht="15" thickBot="1" x14ac:dyDescent="0.25">
      <c r="G4" s="142"/>
      <c r="Q4" s="1100" t="s">
        <v>10</v>
      </c>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row>
    <row r="5" spans="1:58" s="11" customFormat="1" ht="28.5" customHeight="1" thickBot="1" x14ac:dyDescent="0.25">
      <c r="A5" s="1172" t="s">
        <v>109</v>
      </c>
      <c r="B5" s="1173"/>
      <c r="C5" s="1173"/>
      <c r="D5" s="1173"/>
      <c r="E5" s="1173"/>
      <c r="F5" s="1173"/>
      <c r="G5" s="1173"/>
      <c r="H5" s="1173"/>
      <c r="I5" s="1173"/>
      <c r="J5" s="1173"/>
      <c r="K5" s="1173"/>
      <c r="L5" s="1173"/>
      <c r="M5" s="1173"/>
      <c r="N5" s="1173"/>
      <c r="O5" s="1173"/>
      <c r="P5" s="1173"/>
      <c r="Q5" s="1174"/>
      <c r="R5" s="18"/>
      <c r="S5" s="18"/>
    </row>
    <row r="6" spans="1:58" s="162" customFormat="1" ht="33.75" customHeight="1" thickBot="1" x14ac:dyDescent="0.25">
      <c r="A6" s="1190" t="s">
        <v>31</v>
      </c>
      <c r="B6" s="1190" t="s">
        <v>59</v>
      </c>
      <c r="C6" s="1192" t="s">
        <v>4</v>
      </c>
      <c r="D6" s="1192" t="s">
        <v>3</v>
      </c>
      <c r="E6" s="1192" t="s">
        <v>5</v>
      </c>
      <c r="F6" s="1181" t="s">
        <v>663</v>
      </c>
      <c r="G6" s="1176" t="s">
        <v>62</v>
      </c>
      <c r="H6" s="1185" t="s">
        <v>61</v>
      </c>
      <c r="I6" s="1188" t="s">
        <v>15</v>
      </c>
      <c r="J6" s="1185" t="s">
        <v>16</v>
      </c>
      <c r="K6" s="1180" t="s">
        <v>17</v>
      </c>
      <c r="L6" s="1180" t="s">
        <v>18</v>
      </c>
      <c r="M6" s="1177" t="s">
        <v>181</v>
      </c>
      <c r="N6" s="1179" t="s">
        <v>182</v>
      </c>
      <c r="O6" s="1179"/>
      <c r="P6" s="1179"/>
      <c r="Q6" s="1175" t="s">
        <v>264</v>
      </c>
    </row>
    <row r="7" spans="1:58" s="12" customFormat="1" ht="57" customHeight="1" thickBot="1" x14ac:dyDescent="0.25">
      <c r="A7" s="1191"/>
      <c r="B7" s="1191"/>
      <c r="C7" s="1193"/>
      <c r="D7" s="1193"/>
      <c r="E7" s="1193"/>
      <c r="F7" s="1182"/>
      <c r="G7" s="1187"/>
      <c r="H7" s="1186"/>
      <c r="I7" s="1189"/>
      <c r="J7" s="1186"/>
      <c r="K7" s="1180"/>
      <c r="L7" s="1178"/>
      <c r="M7" s="1178"/>
      <c r="N7" s="119" t="s">
        <v>27</v>
      </c>
      <c r="O7" s="107" t="s">
        <v>57</v>
      </c>
      <c r="P7" s="1039" t="s">
        <v>58</v>
      </c>
      <c r="Q7" s="1176"/>
    </row>
    <row r="8" spans="1:58" s="261" customFormat="1" ht="47.25" customHeight="1" thickBot="1" x14ac:dyDescent="0.25">
      <c r="A8" s="255">
        <v>1</v>
      </c>
      <c r="B8" s="256" t="s">
        <v>118</v>
      </c>
      <c r="C8" s="1145">
        <v>60003101075</v>
      </c>
      <c r="D8" s="256">
        <v>3315</v>
      </c>
      <c r="E8" s="256">
        <v>6121</v>
      </c>
      <c r="F8" s="256">
        <v>61</v>
      </c>
      <c r="G8" s="335" t="s">
        <v>599</v>
      </c>
      <c r="H8" s="336" t="s">
        <v>605</v>
      </c>
      <c r="I8" s="257"/>
      <c r="J8" s="249"/>
      <c r="K8" s="277">
        <v>1200</v>
      </c>
      <c r="L8" s="245"/>
      <c r="M8" s="259">
        <v>0</v>
      </c>
      <c r="N8" s="277">
        <f>SUM(O8:P8)</f>
        <v>1200</v>
      </c>
      <c r="O8" s="1075"/>
      <c r="P8" s="1076">
        <v>1200</v>
      </c>
      <c r="Q8" s="1038">
        <f>K8-M8-N8</f>
        <v>0</v>
      </c>
    </row>
    <row r="9" spans="1:58" ht="36" customHeight="1" thickBot="1" x14ac:dyDescent="0.25">
      <c r="A9" s="1183" t="s">
        <v>74</v>
      </c>
      <c r="B9" s="1184"/>
      <c r="C9" s="1184"/>
      <c r="D9" s="1184"/>
      <c r="E9" s="1184"/>
      <c r="F9" s="1184"/>
      <c r="G9" s="1184"/>
      <c r="H9" s="1184"/>
      <c r="I9" s="21"/>
      <c r="J9" s="21"/>
      <c r="K9" s="22">
        <f>SUM(K8:K8)</f>
        <v>1200</v>
      </c>
      <c r="L9" s="22"/>
      <c r="M9" s="281">
        <f>SUM(M8:M8)</f>
        <v>0</v>
      </c>
      <c r="N9" s="213">
        <f>SUM(N8:N8)</f>
        <v>1200</v>
      </c>
      <c r="O9" s="222">
        <f>SUM(O8:O8)</f>
        <v>0</v>
      </c>
      <c r="P9" s="131">
        <f>SUM(P8:P8)</f>
        <v>1200</v>
      </c>
      <c r="Q9" s="222"/>
      <c r="R9" s="59"/>
      <c r="S9" s="59"/>
      <c r="T9" s="59"/>
      <c r="U9" s="59"/>
      <c r="V9" s="59"/>
      <c r="W9" s="59"/>
      <c r="X9" s="59"/>
      <c r="Y9" s="59"/>
      <c r="Z9" s="59"/>
      <c r="AA9" s="59"/>
      <c r="AB9" s="59"/>
      <c r="AC9" s="59"/>
      <c r="AD9" s="59"/>
      <c r="AE9" s="59"/>
      <c r="AF9" s="59"/>
    </row>
    <row r="43" spans="14:14" ht="15.75" x14ac:dyDescent="0.25">
      <c r="N43" s="153"/>
    </row>
  </sheetData>
  <mergeCells count="17">
    <mergeCell ref="Q6:Q7"/>
    <mergeCell ref="F6:F7"/>
    <mergeCell ref="A9:H9"/>
    <mergeCell ref="A5:Q5"/>
    <mergeCell ref="A6:A7"/>
    <mergeCell ref="B6:B7"/>
    <mergeCell ref="C6:C7"/>
    <mergeCell ref="D6:D7"/>
    <mergeCell ref="E6:E7"/>
    <mergeCell ref="G6:G7"/>
    <mergeCell ref="H6:H7"/>
    <mergeCell ref="I6:I7"/>
    <mergeCell ref="J6:J7"/>
    <mergeCell ref="K6:K7"/>
    <mergeCell ref="L6:L7"/>
    <mergeCell ref="M6:M7"/>
    <mergeCell ref="N6:P6"/>
  </mergeCells>
  <pageMargins left="0.70866141732283472" right="0.70866141732283472" top="0.78740157480314965" bottom="0.78740157480314965" header="0.31496062992125984" footer="0.31496062992125984"/>
  <pageSetup paperSize="9" scale="48" firstPageNumber="132" orientation="landscape" useFirstPageNumber="1" r:id="rId1"/>
  <headerFooter>
    <oddFooter>&amp;LZastupitelstvo Olomouckého kraje 18-12-2015
5. - Rozpočet Olomouckého kraje 2016 - návrh rozpočtu
Příloha č. 5c): Nové investice&amp;RStrana &amp;P (celkem 154)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V108"/>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5.42578125" style="461" customWidth="1"/>
    <col min="2" max="2" width="5.7109375" style="461" bestFit="1" customWidth="1"/>
    <col min="3" max="3" width="16" style="461" hidden="1" customWidth="1" outlineLevel="1"/>
    <col min="4" max="4" width="7.7109375" style="461" hidden="1" customWidth="1" outlineLevel="1"/>
    <col min="5" max="5" width="5.5703125" style="461" hidden="1" customWidth="1" outlineLevel="1"/>
    <col min="6" max="6" width="6.42578125" style="475" customWidth="1" collapsed="1"/>
    <col min="7" max="7" width="41.42578125" style="461" customWidth="1"/>
    <col min="8" max="8" width="58.5703125" style="461" customWidth="1"/>
    <col min="9" max="9" width="7.140625" style="461" customWidth="1"/>
    <col min="10" max="10" width="14.7109375" style="172" customWidth="1"/>
    <col min="11" max="11" width="13.5703125" style="173" customWidth="1"/>
    <col min="12" max="12" width="13.7109375" style="173" customWidth="1"/>
    <col min="13" max="13" width="12.42578125" style="173" customWidth="1"/>
    <col min="14" max="14" width="14.85546875" style="173" customWidth="1"/>
    <col min="15" max="17" width="13.140625" style="173" hidden="1" customWidth="1"/>
    <col min="18" max="18" width="13.140625" style="173" customWidth="1"/>
    <col min="19" max="19" width="14.85546875" style="173" customWidth="1"/>
    <col min="20" max="20" width="14.42578125" style="173" customWidth="1"/>
    <col min="21" max="16384" width="9.140625" style="461"/>
  </cols>
  <sheetData>
    <row r="1" spans="1:22" ht="18" x14ac:dyDescent="0.25">
      <c r="A1" s="140" t="s">
        <v>684</v>
      </c>
      <c r="B1" s="155"/>
      <c r="C1" s="155"/>
      <c r="D1" s="155"/>
      <c r="E1" s="155"/>
      <c r="F1" s="155"/>
      <c r="G1" s="156"/>
      <c r="H1" s="159"/>
      <c r="I1" s="140" t="s">
        <v>600</v>
      </c>
      <c r="J1" s="140"/>
      <c r="K1" s="140"/>
      <c r="L1" s="140"/>
      <c r="M1" s="155"/>
      <c r="N1" s="156"/>
      <c r="O1" s="174"/>
      <c r="P1" s="174"/>
      <c r="Q1" s="174"/>
      <c r="R1" s="174"/>
      <c r="S1" s="174"/>
      <c r="T1" s="174"/>
      <c r="U1" s="155"/>
      <c r="V1" s="167"/>
    </row>
    <row r="2" spans="1:22" ht="14.25" x14ac:dyDescent="0.2">
      <c r="A2" s="143" t="s">
        <v>6</v>
      </c>
      <c r="B2" s="143"/>
      <c r="C2" s="143"/>
      <c r="D2" s="143"/>
      <c r="E2" s="143"/>
      <c r="F2" s="143" t="s">
        <v>7</v>
      </c>
      <c r="H2" s="160"/>
      <c r="I2" s="143" t="s">
        <v>602</v>
      </c>
      <c r="J2" s="143"/>
      <c r="K2" s="143"/>
      <c r="L2" s="143"/>
      <c r="M2" s="143"/>
      <c r="N2" s="143"/>
      <c r="O2" s="175"/>
      <c r="P2" s="175"/>
      <c r="Q2" s="175"/>
      <c r="R2" s="175"/>
      <c r="S2" s="175"/>
      <c r="T2" s="175"/>
      <c r="U2" s="143"/>
      <c r="V2" s="167"/>
    </row>
    <row r="3" spans="1:22" ht="12" customHeight="1" x14ac:dyDescent="0.2">
      <c r="A3" s="143"/>
      <c r="B3" s="143"/>
      <c r="C3" s="143"/>
      <c r="D3" s="143"/>
      <c r="E3" s="143"/>
      <c r="F3" s="143" t="s">
        <v>9</v>
      </c>
      <c r="H3" s="160"/>
      <c r="I3" s="143"/>
      <c r="J3" s="143" t="s">
        <v>679</v>
      </c>
      <c r="K3" s="143"/>
      <c r="L3" s="143"/>
      <c r="M3" s="143"/>
      <c r="N3" s="143"/>
      <c r="O3" s="175"/>
      <c r="P3" s="175"/>
      <c r="Q3" s="175"/>
      <c r="R3" s="175"/>
      <c r="S3" s="175"/>
      <c r="T3" s="175"/>
      <c r="U3" s="143"/>
      <c r="V3" s="167"/>
    </row>
    <row r="4" spans="1:22" ht="17.25" customHeight="1" thickBot="1" x14ac:dyDescent="0.25">
      <c r="A4" s="143"/>
      <c r="B4" s="143"/>
      <c r="C4" s="143"/>
      <c r="D4" s="143"/>
      <c r="E4" s="143"/>
      <c r="F4" s="143"/>
      <c r="G4" s="143"/>
      <c r="H4" s="160"/>
      <c r="I4" s="143"/>
      <c r="L4" s="175"/>
      <c r="M4" s="175"/>
      <c r="O4" s="175"/>
      <c r="P4" s="175"/>
      <c r="Q4" s="175"/>
      <c r="R4" s="175"/>
      <c r="S4" s="175"/>
      <c r="T4" s="175" t="s">
        <v>26</v>
      </c>
      <c r="U4" s="143"/>
      <c r="V4" s="167"/>
    </row>
    <row r="5" spans="1:22" ht="24" customHeight="1" thickBot="1" x14ac:dyDescent="0.25">
      <c r="A5" s="1308" t="s">
        <v>146</v>
      </c>
      <c r="B5" s="1309"/>
      <c r="C5" s="1309"/>
      <c r="D5" s="1309"/>
      <c r="E5" s="1309"/>
      <c r="F5" s="1309"/>
      <c r="G5" s="1309"/>
      <c r="H5" s="1309"/>
      <c r="I5" s="253"/>
      <c r="J5" s="27"/>
      <c r="K5" s="51"/>
      <c r="L5" s="51"/>
      <c r="M5" s="51"/>
      <c r="N5" s="51"/>
      <c r="O5" s="51"/>
      <c r="P5" s="51"/>
      <c r="Q5" s="51"/>
      <c r="R5" s="51"/>
      <c r="S5" s="51"/>
      <c r="T5" s="52"/>
    </row>
    <row r="6" spans="1:22" ht="24" hidden="1" customHeight="1" thickBot="1" x14ac:dyDescent="0.25">
      <c r="A6" s="275" t="s">
        <v>35</v>
      </c>
      <c r="B6" s="168"/>
      <c r="C6" s="168"/>
      <c r="D6" s="168"/>
      <c r="E6" s="168"/>
      <c r="F6" s="168"/>
      <c r="G6" s="168"/>
      <c r="H6" s="168"/>
      <c r="I6" s="168"/>
      <c r="J6" s="176"/>
      <c r="K6" s="177"/>
      <c r="L6" s="177"/>
      <c r="M6" s="177"/>
      <c r="N6" s="177"/>
      <c r="O6" s="177"/>
      <c r="P6" s="177"/>
      <c r="Q6" s="177"/>
      <c r="R6" s="177"/>
      <c r="S6" s="177"/>
      <c r="T6" s="289"/>
    </row>
    <row r="7" spans="1:22" ht="25.5" customHeight="1" thickBot="1" x14ac:dyDescent="0.25">
      <c r="A7" s="1190" t="s">
        <v>47</v>
      </c>
      <c r="B7" s="1190" t="s">
        <v>59</v>
      </c>
      <c r="C7" s="1187" t="s">
        <v>4</v>
      </c>
      <c r="D7" s="1187" t="s">
        <v>3</v>
      </c>
      <c r="E7" s="1187" t="s">
        <v>5</v>
      </c>
      <c r="F7" s="1181" t="s">
        <v>663</v>
      </c>
      <c r="G7" s="1176" t="s">
        <v>13</v>
      </c>
      <c r="H7" s="1185" t="s">
        <v>14</v>
      </c>
      <c r="I7" s="1189" t="s">
        <v>15</v>
      </c>
      <c r="J7" s="1186" t="s">
        <v>16</v>
      </c>
      <c r="K7" s="1186" t="s">
        <v>17</v>
      </c>
      <c r="L7" s="1186" t="s">
        <v>18</v>
      </c>
      <c r="M7" s="1177" t="s">
        <v>181</v>
      </c>
      <c r="N7" s="1302" t="s">
        <v>182</v>
      </c>
      <c r="O7" s="1302"/>
      <c r="P7" s="1302"/>
      <c r="Q7" s="1302"/>
      <c r="R7" s="1302"/>
      <c r="S7" s="1302"/>
      <c r="T7" s="1177" t="s">
        <v>264</v>
      </c>
    </row>
    <row r="8" spans="1:22" ht="58.5" customHeight="1" thickBot="1" x14ac:dyDescent="0.25">
      <c r="A8" s="1190"/>
      <c r="B8" s="1190"/>
      <c r="C8" s="1290"/>
      <c r="D8" s="1290"/>
      <c r="E8" s="1290"/>
      <c r="F8" s="1182"/>
      <c r="G8" s="1176"/>
      <c r="H8" s="1185"/>
      <c r="I8" s="1293"/>
      <c r="J8" s="1297"/>
      <c r="K8" s="1297"/>
      <c r="L8" s="1297"/>
      <c r="M8" s="1180"/>
      <c r="N8" s="474" t="s">
        <v>27</v>
      </c>
      <c r="O8" s="474" t="s">
        <v>57</v>
      </c>
      <c r="P8" s="367" t="s">
        <v>87</v>
      </c>
      <c r="Q8" s="367" t="s">
        <v>88</v>
      </c>
      <c r="R8" s="119" t="s">
        <v>1</v>
      </c>
      <c r="S8" s="474" t="s">
        <v>58</v>
      </c>
      <c r="T8" s="1180"/>
    </row>
    <row r="9" spans="1:22" s="4" customFormat="1" ht="29.25" customHeight="1" thickBot="1" x14ac:dyDescent="0.25">
      <c r="A9" s="1194" t="s">
        <v>162</v>
      </c>
      <c r="B9" s="1195"/>
      <c r="C9" s="1195"/>
      <c r="D9" s="1195"/>
      <c r="E9" s="1195"/>
      <c r="F9" s="1195"/>
      <c r="G9" s="1195"/>
      <c r="H9" s="1195"/>
      <c r="I9" s="1195"/>
      <c r="J9" s="1195"/>
      <c r="K9" s="1195"/>
      <c r="L9" s="1195"/>
      <c r="M9" s="1195"/>
      <c r="N9" s="1195"/>
      <c r="O9" s="1195"/>
      <c r="P9" s="1195"/>
      <c r="Q9" s="1209"/>
      <c r="R9" s="794"/>
      <c r="S9" s="794"/>
      <c r="T9" s="795"/>
    </row>
    <row r="10" spans="1:22" ht="50.25" customHeight="1" x14ac:dyDescent="0.2">
      <c r="A10" s="81">
        <v>1</v>
      </c>
      <c r="B10" s="82" t="s">
        <v>119</v>
      </c>
      <c r="C10" s="909">
        <v>60003101076</v>
      </c>
      <c r="D10" s="82">
        <v>3315</v>
      </c>
      <c r="E10" s="82">
        <v>6121</v>
      </c>
      <c r="F10" s="82">
        <v>61</v>
      </c>
      <c r="G10" s="469" t="s">
        <v>451</v>
      </c>
      <c r="H10" s="793" t="s">
        <v>452</v>
      </c>
      <c r="I10" s="470"/>
      <c r="J10" s="82"/>
      <c r="K10" s="547">
        <v>550</v>
      </c>
      <c r="L10" s="471"/>
      <c r="M10" s="818"/>
      <c r="N10" s="472">
        <f t="shared" ref="N10:N14" si="0">O10+S10+P10+Q10+R10</f>
        <v>550</v>
      </c>
      <c r="O10" s="473"/>
      <c r="P10" s="422"/>
      <c r="Q10" s="371"/>
      <c r="R10" s="819"/>
      <c r="S10" s="549">
        <v>550</v>
      </c>
      <c r="T10" s="552">
        <f t="shared" ref="T10:T14" si="1">K10-M10-N10</f>
        <v>0</v>
      </c>
    </row>
    <row r="11" spans="1:22" s="475" customFormat="1" ht="36.75" customHeight="1" x14ac:dyDescent="0.2">
      <c r="A11" s="81">
        <v>2</v>
      </c>
      <c r="B11" s="82" t="s">
        <v>118</v>
      </c>
      <c r="C11" s="909">
        <v>60003101077</v>
      </c>
      <c r="D11" s="82">
        <v>3315</v>
      </c>
      <c r="E11" s="82">
        <v>6121</v>
      </c>
      <c r="F11" s="82">
        <v>61</v>
      </c>
      <c r="G11" s="783" t="s">
        <v>662</v>
      </c>
      <c r="H11" s="1037" t="s">
        <v>597</v>
      </c>
      <c r="I11" s="470"/>
      <c r="J11" s="82"/>
      <c r="K11" s="548">
        <v>10000</v>
      </c>
      <c r="L11" s="471"/>
      <c r="M11" s="818"/>
      <c r="N11" s="438">
        <f t="shared" si="0"/>
        <v>10000</v>
      </c>
      <c r="O11" s="473"/>
      <c r="P11" s="422"/>
      <c r="Q11" s="371"/>
      <c r="R11" s="819"/>
      <c r="S11" s="549">
        <v>10000</v>
      </c>
      <c r="T11" s="552">
        <v>0</v>
      </c>
    </row>
    <row r="12" spans="1:22" s="475" customFormat="1" ht="37.5" customHeight="1" x14ac:dyDescent="0.2">
      <c r="A12" s="81">
        <v>3</v>
      </c>
      <c r="B12" s="82" t="s">
        <v>118</v>
      </c>
      <c r="C12" s="909">
        <v>60003101078</v>
      </c>
      <c r="D12" s="82">
        <v>3315</v>
      </c>
      <c r="E12" s="82">
        <v>6121</v>
      </c>
      <c r="F12" s="82">
        <v>61</v>
      </c>
      <c r="G12" s="783" t="s">
        <v>598</v>
      </c>
      <c r="H12" s="1037" t="s">
        <v>604</v>
      </c>
      <c r="I12" s="470"/>
      <c r="J12" s="82"/>
      <c r="K12" s="547">
        <v>2800</v>
      </c>
      <c r="L12" s="471"/>
      <c r="M12" s="818"/>
      <c r="N12" s="438">
        <f t="shared" si="0"/>
        <v>2800</v>
      </c>
      <c r="O12" s="473"/>
      <c r="P12" s="422"/>
      <c r="Q12" s="371"/>
      <c r="R12" s="819"/>
      <c r="S12" s="549">
        <v>2800</v>
      </c>
      <c r="T12" s="552">
        <v>0</v>
      </c>
    </row>
    <row r="13" spans="1:22" s="475" customFormat="1" ht="47.25" customHeight="1" x14ac:dyDescent="0.2">
      <c r="A13" s="31">
        <v>4</v>
      </c>
      <c r="B13" s="46" t="s">
        <v>119</v>
      </c>
      <c r="C13" s="905">
        <v>60003101079</v>
      </c>
      <c r="D13" s="46">
        <v>3315</v>
      </c>
      <c r="E13" s="46">
        <v>5171</v>
      </c>
      <c r="F13" s="46">
        <v>51</v>
      </c>
      <c r="G13" s="444" t="s">
        <v>453</v>
      </c>
      <c r="H13" s="465" t="s">
        <v>454</v>
      </c>
      <c r="I13" s="446"/>
      <c r="J13" s="46"/>
      <c r="K13" s="548">
        <v>2000</v>
      </c>
      <c r="L13" s="446"/>
      <c r="M13" s="678"/>
      <c r="N13" s="438">
        <f t="shared" si="0"/>
        <v>2000</v>
      </c>
      <c r="O13" s="439"/>
      <c r="P13" s="206"/>
      <c r="Q13" s="295"/>
      <c r="R13" s="681"/>
      <c r="S13" s="550">
        <v>2000</v>
      </c>
      <c r="T13" s="552">
        <f t="shared" si="1"/>
        <v>0</v>
      </c>
    </row>
    <row r="14" spans="1:22" s="475" customFormat="1" ht="138.75" customHeight="1" thickBot="1" x14ac:dyDescent="0.25">
      <c r="A14" s="31">
        <v>5</v>
      </c>
      <c r="B14" s="46" t="s">
        <v>117</v>
      </c>
      <c r="C14" s="905">
        <v>60003101080</v>
      </c>
      <c r="D14" s="46">
        <v>3315</v>
      </c>
      <c r="E14" s="46">
        <v>6121</v>
      </c>
      <c r="F14" s="46">
        <v>61</v>
      </c>
      <c r="G14" s="444" t="s">
        <v>455</v>
      </c>
      <c r="H14" s="465" t="s">
        <v>456</v>
      </c>
      <c r="I14" s="446"/>
      <c r="J14" s="46"/>
      <c r="K14" s="548">
        <v>39250</v>
      </c>
      <c r="L14" s="446"/>
      <c r="M14" s="678"/>
      <c r="N14" s="438">
        <f t="shared" si="0"/>
        <v>7000</v>
      </c>
      <c r="O14" s="439"/>
      <c r="P14" s="206"/>
      <c r="Q14" s="295"/>
      <c r="R14" s="681"/>
      <c r="S14" s="550">
        <v>7000</v>
      </c>
      <c r="T14" s="552">
        <f t="shared" si="1"/>
        <v>32250</v>
      </c>
    </row>
    <row r="15" spans="1:22" s="421" customFormat="1" ht="34.5" customHeight="1" thickBot="1" x14ac:dyDescent="0.25">
      <c r="A15" s="1310" t="s">
        <v>163</v>
      </c>
      <c r="B15" s="1311"/>
      <c r="C15" s="1311"/>
      <c r="D15" s="1311"/>
      <c r="E15" s="1311"/>
      <c r="F15" s="1311"/>
      <c r="G15" s="1311"/>
      <c r="H15" s="1312"/>
      <c r="I15" s="791"/>
      <c r="J15" s="791"/>
      <c r="K15" s="83">
        <f>SUM(K10:K14)</f>
        <v>54600</v>
      </c>
      <c r="L15" s="83"/>
      <c r="M15" s="403">
        <f>SUM(M10:M14)</f>
        <v>0</v>
      </c>
      <c r="N15" s="792">
        <f>SUM(N10:N14)</f>
        <v>22350</v>
      </c>
      <c r="O15" s="792"/>
      <c r="P15" s="792"/>
      <c r="Q15" s="792"/>
      <c r="R15" s="405">
        <f>SUM(R10:R14)</f>
        <v>0</v>
      </c>
      <c r="S15" s="407">
        <f>SUM(S10:S14)</f>
        <v>22350</v>
      </c>
      <c r="T15" s="792">
        <f>SUM(T10:T14)</f>
        <v>32250</v>
      </c>
    </row>
    <row r="16" spans="1:22" s="4" customFormat="1" ht="37.5" customHeight="1" thickBot="1" x14ac:dyDescent="0.25">
      <c r="A16" s="1194" t="s">
        <v>608</v>
      </c>
      <c r="B16" s="1195"/>
      <c r="C16" s="1195"/>
      <c r="D16" s="1195"/>
      <c r="E16" s="1195"/>
      <c r="F16" s="1195"/>
      <c r="G16" s="1195"/>
      <c r="H16" s="1195"/>
      <c r="I16" s="1195"/>
      <c r="J16" s="1195"/>
      <c r="K16" s="1195"/>
      <c r="L16" s="1195"/>
      <c r="M16" s="1195"/>
      <c r="N16" s="1208"/>
      <c r="O16" s="1195"/>
      <c r="P16" s="1195"/>
      <c r="Q16" s="1209"/>
      <c r="R16" s="794"/>
      <c r="S16" s="794"/>
      <c r="T16" s="795"/>
    </row>
    <row r="17" spans="1:21" s="475" customFormat="1" ht="65.25" customHeight="1" x14ac:dyDescent="0.2">
      <c r="A17" s="45">
        <v>1</v>
      </c>
      <c r="B17" s="71" t="s">
        <v>117</v>
      </c>
      <c r="C17" s="477">
        <v>60003001606</v>
      </c>
      <c r="D17" s="71">
        <v>3315</v>
      </c>
      <c r="E17" s="71">
        <v>6351</v>
      </c>
      <c r="F17" s="71">
        <v>63</v>
      </c>
      <c r="G17" s="451" t="s">
        <v>457</v>
      </c>
      <c r="H17" s="467" t="s">
        <v>458</v>
      </c>
      <c r="I17" s="452"/>
      <c r="J17" s="71"/>
      <c r="K17" s="729">
        <v>1000</v>
      </c>
      <c r="L17" s="452"/>
      <c r="M17" s="677"/>
      <c r="N17" s="811">
        <v>1000</v>
      </c>
      <c r="O17" s="453"/>
      <c r="P17" s="72"/>
      <c r="Q17" s="412"/>
      <c r="R17" s="679"/>
      <c r="S17" s="538">
        <v>1000</v>
      </c>
      <c r="T17" s="680">
        <v>0</v>
      </c>
    </row>
    <row r="18" spans="1:21" s="475" customFormat="1" ht="82.5" customHeight="1" thickBot="1" x14ac:dyDescent="0.25">
      <c r="A18" s="31">
        <v>2</v>
      </c>
      <c r="B18" s="46" t="s">
        <v>120</v>
      </c>
      <c r="C18" s="334">
        <v>60003001607</v>
      </c>
      <c r="D18" s="46">
        <v>3315</v>
      </c>
      <c r="E18" s="46">
        <v>6351</v>
      </c>
      <c r="F18" s="46">
        <v>63</v>
      </c>
      <c r="G18" s="443" t="s">
        <v>459</v>
      </c>
      <c r="H18" s="464" t="s">
        <v>460</v>
      </c>
      <c r="I18" s="445"/>
      <c r="J18" s="46"/>
      <c r="K18" s="548">
        <v>3600</v>
      </c>
      <c r="L18" s="445"/>
      <c r="M18" s="678"/>
      <c r="N18" s="812">
        <v>3600</v>
      </c>
      <c r="O18" s="439"/>
      <c r="P18" s="206"/>
      <c r="Q18" s="295"/>
      <c r="R18" s="681">
        <v>250</v>
      </c>
      <c r="S18" s="541">
        <v>3350</v>
      </c>
      <c r="T18" s="553">
        <v>0</v>
      </c>
    </row>
    <row r="19" spans="1:21" s="421" customFormat="1" ht="34.5" customHeight="1" thickBot="1" x14ac:dyDescent="0.25">
      <c r="A19" s="1310" t="s">
        <v>609</v>
      </c>
      <c r="B19" s="1311"/>
      <c r="C19" s="1311"/>
      <c r="D19" s="1311"/>
      <c r="E19" s="1311"/>
      <c r="F19" s="1311"/>
      <c r="G19" s="1311"/>
      <c r="H19" s="1312"/>
      <c r="I19" s="791"/>
      <c r="J19" s="791"/>
      <c r="K19" s="83">
        <f>SUM(K17:K18)</f>
        <v>4600</v>
      </c>
      <c r="L19" s="83"/>
      <c r="M19" s="403">
        <f>SUM(M17:M18)</f>
        <v>0</v>
      </c>
      <c r="N19" s="792">
        <f>SUM(N17:N18)</f>
        <v>4600</v>
      </c>
      <c r="O19" s="792">
        <f t="shared" ref="O19:R19" si="2">SUM(O17:O18)</f>
        <v>0</v>
      </c>
      <c r="P19" s="792">
        <f t="shared" si="2"/>
        <v>0</v>
      </c>
      <c r="Q19" s="792">
        <f t="shared" si="2"/>
        <v>0</v>
      </c>
      <c r="R19" s="792">
        <f t="shared" si="2"/>
        <v>250</v>
      </c>
      <c r="S19" s="407">
        <f>SUM(S17:S18)</f>
        <v>4350</v>
      </c>
      <c r="T19" s="792">
        <f>SUM(T17:T18)</f>
        <v>0</v>
      </c>
    </row>
    <row r="20" spans="1:21" s="299" customFormat="1" ht="34.5" customHeight="1" thickBot="1" x14ac:dyDescent="0.3">
      <c r="A20" s="1305" t="s">
        <v>147</v>
      </c>
      <c r="B20" s="1306"/>
      <c r="C20" s="1306"/>
      <c r="D20" s="1306"/>
      <c r="E20" s="1306"/>
      <c r="F20" s="1306"/>
      <c r="G20" s="1306"/>
      <c r="H20" s="1307"/>
      <c r="I20" s="672"/>
      <c r="J20" s="672"/>
      <c r="K20" s="673">
        <f>K15+K19</f>
        <v>59200</v>
      </c>
      <c r="L20" s="673">
        <f>L15+L19</f>
        <v>0</v>
      </c>
      <c r="M20" s="674">
        <f>M15+M19</f>
        <v>0</v>
      </c>
      <c r="N20" s="675">
        <f>N15+N19</f>
        <v>26950</v>
      </c>
      <c r="O20" s="796">
        <f t="shared" ref="O20:Q20" si="3">O15+O19</f>
        <v>0</v>
      </c>
      <c r="P20" s="673">
        <f t="shared" si="3"/>
        <v>0</v>
      </c>
      <c r="Q20" s="674">
        <f t="shared" si="3"/>
        <v>0</v>
      </c>
      <c r="R20" s="676">
        <f>R15+R19</f>
        <v>250</v>
      </c>
      <c r="S20" s="682">
        <f>S15+S19</f>
        <v>26700</v>
      </c>
      <c r="T20" s="675">
        <f>T15+T19</f>
        <v>32250</v>
      </c>
    </row>
    <row r="21" spans="1:21" ht="13.5" customHeight="1" x14ac:dyDescent="0.2">
      <c r="A21" s="178"/>
      <c r="B21" s="172"/>
      <c r="C21" s="172"/>
      <c r="D21" s="172"/>
      <c r="E21" s="172"/>
      <c r="F21" s="172"/>
      <c r="G21" s="172"/>
      <c r="H21" s="179"/>
      <c r="I21" s="180"/>
      <c r="J21" s="181"/>
      <c r="K21" s="182"/>
      <c r="L21" s="183"/>
      <c r="M21" s="184"/>
      <c r="O21" s="184"/>
      <c r="P21" s="184"/>
      <c r="Q21" s="184"/>
      <c r="R21" s="184"/>
      <c r="U21" s="53"/>
    </row>
    <row r="22" spans="1:21" ht="15" x14ac:dyDescent="0.2">
      <c r="A22" s="185"/>
      <c r="B22" s="185"/>
      <c r="C22" s="185"/>
      <c r="D22" s="185"/>
      <c r="E22" s="185"/>
      <c r="F22" s="185"/>
      <c r="G22" s="185"/>
      <c r="H22" s="186"/>
      <c r="I22" s="171"/>
      <c r="J22" s="185"/>
      <c r="K22" s="436"/>
      <c r="L22" s="436"/>
      <c r="M22" s="436"/>
      <c r="N22" s="436"/>
      <c r="O22" s="436"/>
      <c r="P22" s="436"/>
      <c r="Q22" s="436"/>
      <c r="R22" s="436"/>
      <c r="S22" s="436"/>
      <c r="T22" s="436"/>
    </row>
    <row r="23" spans="1:21" x14ac:dyDescent="0.2">
      <c r="A23" s="172"/>
      <c r="B23" s="172"/>
      <c r="C23" s="172"/>
      <c r="D23" s="172"/>
      <c r="E23" s="172"/>
      <c r="F23" s="172"/>
      <c r="G23" s="178"/>
      <c r="H23" s="172"/>
      <c r="I23" s="169"/>
      <c r="J23" s="187"/>
      <c r="K23" s="182"/>
      <c r="L23" s="183"/>
      <c r="M23" s="183"/>
    </row>
    <row r="24" spans="1:21" x14ac:dyDescent="0.2">
      <c r="A24" s="172"/>
      <c r="B24" s="172"/>
      <c r="C24" s="172"/>
      <c r="D24" s="172"/>
      <c r="E24" s="172"/>
      <c r="F24" s="172"/>
      <c r="G24" s="188"/>
      <c r="H24" s="172"/>
      <c r="I24" s="170"/>
      <c r="J24" s="181"/>
      <c r="K24" s="182"/>
      <c r="L24" s="183"/>
      <c r="M24" s="183"/>
    </row>
    <row r="25" spans="1:21" x14ac:dyDescent="0.2">
      <c r="A25" s="172"/>
      <c r="B25" s="172"/>
      <c r="C25" s="172"/>
      <c r="D25" s="172"/>
      <c r="E25" s="172"/>
      <c r="F25" s="172"/>
      <c r="G25" s="188"/>
      <c r="H25" s="172"/>
      <c r="I25" s="170"/>
      <c r="J25" s="181"/>
      <c r="K25" s="182"/>
      <c r="L25" s="183"/>
      <c r="M25" s="183"/>
    </row>
    <row r="26" spans="1:21" x14ac:dyDescent="0.2">
      <c r="A26" s="172"/>
      <c r="B26" s="172"/>
      <c r="C26" s="172"/>
      <c r="D26" s="172"/>
      <c r="E26" s="172"/>
      <c r="F26" s="172"/>
      <c r="G26" s="172"/>
      <c r="H26" s="172"/>
      <c r="I26" s="189"/>
      <c r="J26" s="190"/>
      <c r="K26" s="191"/>
    </row>
    <row r="27" spans="1:21" x14ac:dyDescent="0.2">
      <c r="A27" s="172"/>
      <c r="B27" s="172"/>
      <c r="C27" s="172"/>
      <c r="D27" s="172"/>
      <c r="E27" s="172"/>
      <c r="F27" s="172"/>
      <c r="G27" s="172"/>
      <c r="H27" s="172"/>
      <c r="I27" s="189"/>
      <c r="J27" s="190"/>
      <c r="K27" s="191"/>
    </row>
    <row r="28" spans="1:21" x14ac:dyDescent="0.2">
      <c r="A28" s="172"/>
      <c r="B28" s="172"/>
      <c r="C28" s="172"/>
      <c r="D28" s="172"/>
      <c r="E28" s="172"/>
      <c r="F28" s="172"/>
      <c r="G28" s="172"/>
      <c r="H28" s="172"/>
      <c r="I28" s="189"/>
      <c r="J28" s="190"/>
      <c r="K28" s="191"/>
    </row>
    <row r="29" spans="1:21" x14ac:dyDescent="0.2">
      <c r="A29" s="172"/>
      <c r="B29" s="172"/>
      <c r="C29" s="172"/>
      <c r="D29" s="172"/>
      <c r="E29" s="172"/>
      <c r="F29" s="172"/>
      <c r="G29" s="172"/>
      <c r="H29" s="172"/>
      <c r="J29" s="190"/>
      <c r="K29" s="191"/>
    </row>
    <row r="30" spans="1:21" x14ac:dyDescent="0.2">
      <c r="A30" s="172"/>
      <c r="B30" s="172"/>
      <c r="C30" s="172"/>
      <c r="D30" s="172"/>
      <c r="E30" s="172"/>
      <c r="F30" s="172"/>
      <c r="G30" s="172"/>
      <c r="H30" s="172"/>
      <c r="J30" s="190"/>
      <c r="K30" s="191"/>
    </row>
    <row r="31" spans="1:21" x14ac:dyDescent="0.2">
      <c r="A31" s="172"/>
      <c r="B31" s="172"/>
      <c r="C31" s="172"/>
      <c r="D31" s="172"/>
      <c r="E31" s="172"/>
      <c r="F31" s="172"/>
      <c r="G31" s="172"/>
      <c r="H31" s="172"/>
      <c r="J31" s="190"/>
      <c r="K31" s="191"/>
    </row>
    <row r="32" spans="1:21" x14ac:dyDescent="0.2">
      <c r="A32" s="172"/>
      <c r="B32" s="172"/>
      <c r="C32" s="172"/>
      <c r="D32" s="172"/>
      <c r="E32" s="172"/>
      <c r="F32" s="172"/>
      <c r="G32" s="172"/>
      <c r="H32" s="172"/>
      <c r="J32" s="190"/>
      <c r="K32" s="191"/>
    </row>
    <row r="33" spans="1:22" s="173" customFormat="1" x14ac:dyDescent="0.2">
      <c r="A33" s="172"/>
      <c r="B33" s="172"/>
      <c r="C33" s="172"/>
      <c r="D33" s="172"/>
      <c r="E33" s="172"/>
      <c r="F33" s="172"/>
      <c r="G33" s="172"/>
      <c r="H33" s="172"/>
      <c r="I33" s="461"/>
      <c r="J33" s="190"/>
      <c r="K33" s="191"/>
      <c r="U33" s="461"/>
      <c r="V33" s="461"/>
    </row>
    <row r="34" spans="1:22" s="173" customFormat="1" x14ac:dyDescent="0.2">
      <c r="A34" s="172"/>
      <c r="B34" s="172"/>
      <c r="C34" s="172"/>
      <c r="D34" s="172"/>
      <c r="E34" s="172"/>
      <c r="F34" s="172"/>
      <c r="G34" s="172"/>
      <c r="H34" s="172"/>
      <c r="I34" s="461"/>
      <c r="J34" s="190"/>
      <c r="K34" s="191"/>
      <c r="U34" s="461"/>
      <c r="V34" s="461"/>
    </row>
    <row r="35" spans="1:22" s="173" customFormat="1" x14ac:dyDescent="0.2">
      <c r="A35" s="172"/>
      <c r="B35" s="172"/>
      <c r="C35" s="172"/>
      <c r="D35" s="172"/>
      <c r="E35" s="172"/>
      <c r="F35" s="172"/>
      <c r="G35" s="172"/>
      <c r="H35" s="172"/>
      <c r="I35" s="461"/>
      <c r="J35" s="190"/>
      <c r="K35" s="191"/>
      <c r="U35" s="461"/>
      <c r="V35" s="461"/>
    </row>
    <row r="36" spans="1:22" s="173" customFormat="1" x14ac:dyDescent="0.2">
      <c r="A36" s="172"/>
      <c r="B36" s="172"/>
      <c r="C36" s="172"/>
      <c r="D36" s="172"/>
      <c r="E36" s="172"/>
      <c r="F36" s="172"/>
      <c r="G36" s="172"/>
      <c r="H36" s="172"/>
      <c r="I36" s="461"/>
      <c r="J36" s="190"/>
      <c r="K36" s="191"/>
      <c r="U36" s="461"/>
      <c r="V36" s="461"/>
    </row>
    <row r="37" spans="1:22" s="173" customFormat="1" x14ac:dyDescent="0.2">
      <c r="A37" s="172"/>
      <c r="B37" s="172"/>
      <c r="C37" s="172"/>
      <c r="D37" s="172"/>
      <c r="E37" s="172"/>
      <c r="F37" s="172"/>
      <c r="G37" s="172"/>
      <c r="H37" s="172"/>
      <c r="I37" s="461"/>
      <c r="J37" s="190"/>
      <c r="K37" s="191"/>
      <c r="U37" s="461"/>
      <c r="V37" s="461"/>
    </row>
    <row r="38" spans="1:22" s="173" customFormat="1" x14ac:dyDescent="0.2">
      <c r="A38" s="172"/>
      <c r="B38" s="172"/>
      <c r="C38" s="172"/>
      <c r="D38" s="172"/>
      <c r="E38" s="172"/>
      <c r="F38" s="172"/>
      <c r="G38" s="172"/>
      <c r="H38" s="172"/>
      <c r="I38" s="461"/>
      <c r="J38" s="190"/>
      <c r="K38" s="191"/>
      <c r="U38" s="461"/>
      <c r="V38" s="461"/>
    </row>
    <row r="39" spans="1:22" s="173" customFormat="1" x14ac:dyDescent="0.2">
      <c r="A39" s="172"/>
      <c r="B39" s="172"/>
      <c r="C39" s="172"/>
      <c r="D39" s="172"/>
      <c r="E39" s="172"/>
      <c r="F39" s="172"/>
      <c r="G39" s="172"/>
      <c r="H39" s="172"/>
      <c r="I39" s="461"/>
      <c r="J39" s="190"/>
      <c r="K39" s="191"/>
      <c r="U39" s="461"/>
      <c r="V39" s="461"/>
    </row>
    <row r="40" spans="1:22" s="173" customFormat="1" x14ac:dyDescent="0.2">
      <c r="A40" s="172"/>
      <c r="B40" s="172"/>
      <c r="C40" s="172"/>
      <c r="D40" s="172"/>
      <c r="E40" s="172"/>
      <c r="F40" s="172"/>
      <c r="G40" s="172"/>
      <c r="H40" s="172"/>
      <c r="I40" s="461"/>
      <c r="J40" s="190"/>
      <c r="K40" s="191"/>
      <c r="U40" s="461"/>
      <c r="V40" s="461"/>
    </row>
    <row r="41" spans="1:22" s="173" customFormat="1" x14ac:dyDescent="0.2">
      <c r="A41" s="172"/>
      <c r="B41" s="172"/>
      <c r="C41" s="172"/>
      <c r="D41" s="172"/>
      <c r="E41" s="172"/>
      <c r="F41" s="172"/>
      <c r="G41" s="172"/>
      <c r="H41" s="172"/>
      <c r="I41" s="461"/>
      <c r="J41" s="190"/>
      <c r="K41" s="191"/>
      <c r="U41" s="461"/>
      <c r="V41" s="461"/>
    </row>
    <row r="42" spans="1:22" s="173" customFormat="1" x14ac:dyDescent="0.2">
      <c r="A42" s="172"/>
      <c r="B42" s="172"/>
      <c r="C42" s="172"/>
      <c r="D42" s="172"/>
      <c r="E42" s="172"/>
      <c r="F42" s="172"/>
      <c r="G42" s="172"/>
      <c r="H42" s="172"/>
      <c r="I42" s="461"/>
      <c r="J42" s="190"/>
      <c r="K42" s="191"/>
      <c r="U42" s="461"/>
      <c r="V42" s="461"/>
    </row>
    <row r="43" spans="1:22" s="173" customFormat="1" x14ac:dyDescent="0.2">
      <c r="A43" s="172"/>
      <c r="B43" s="172"/>
      <c r="C43" s="172"/>
      <c r="D43" s="172"/>
      <c r="E43" s="172"/>
      <c r="F43" s="172"/>
      <c r="G43" s="172"/>
      <c r="H43" s="172"/>
      <c r="I43" s="461"/>
      <c r="J43" s="190"/>
      <c r="K43" s="191"/>
      <c r="U43" s="461"/>
      <c r="V43" s="461"/>
    </row>
    <row r="44" spans="1:22" s="173" customFormat="1" x14ac:dyDescent="0.2">
      <c r="A44" s="172"/>
      <c r="B44" s="172"/>
      <c r="C44" s="172"/>
      <c r="D44" s="172"/>
      <c r="E44" s="172"/>
      <c r="F44" s="172"/>
      <c r="G44" s="172"/>
      <c r="H44" s="172"/>
      <c r="I44" s="461"/>
      <c r="J44" s="190"/>
      <c r="K44" s="191"/>
      <c r="U44" s="461"/>
      <c r="V44" s="461"/>
    </row>
    <row r="45" spans="1:22" s="173" customFormat="1" x14ac:dyDescent="0.2">
      <c r="A45" s="172"/>
      <c r="B45" s="172"/>
      <c r="C45" s="172"/>
      <c r="D45" s="172"/>
      <c r="E45" s="172"/>
      <c r="F45" s="172"/>
      <c r="G45" s="172"/>
      <c r="H45" s="172"/>
      <c r="I45" s="461"/>
      <c r="J45" s="190"/>
      <c r="K45" s="191"/>
      <c r="U45" s="461"/>
      <c r="V45" s="461"/>
    </row>
    <row r="46" spans="1:22" s="173" customFormat="1" x14ac:dyDescent="0.2">
      <c r="A46" s="172"/>
      <c r="B46" s="172"/>
      <c r="C46" s="172"/>
      <c r="D46" s="172"/>
      <c r="E46" s="172"/>
      <c r="F46" s="172"/>
      <c r="G46" s="172"/>
      <c r="H46" s="172"/>
      <c r="I46" s="461"/>
      <c r="J46" s="172"/>
      <c r="K46" s="191"/>
      <c r="U46" s="461"/>
      <c r="V46" s="461"/>
    </row>
    <row r="47" spans="1:22" s="173" customFormat="1" x14ac:dyDescent="0.2">
      <c r="A47" s="172"/>
      <c r="B47" s="172"/>
      <c r="C47" s="172"/>
      <c r="D47" s="172"/>
      <c r="E47" s="172"/>
      <c r="F47" s="172"/>
      <c r="G47" s="172"/>
      <c r="H47" s="172"/>
      <c r="I47" s="461"/>
      <c r="J47" s="172"/>
      <c r="K47" s="191"/>
      <c r="U47" s="461"/>
      <c r="V47" s="461"/>
    </row>
    <row r="48" spans="1:22" s="173" customFormat="1" x14ac:dyDescent="0.2">
      <c r="A48" s="172"/>
      <c r="B48" s="172"/>
      <c r="C48" s="172"/>
      <c r="D48" s="172"/>
      <c r="E48" s="172"/>
      <c r="F48" s="172"/>
      <c r="G48" s="172"/>
      <c r="H48" s="172"/>
      <c r="I48" s="461"/>
      <c r="J48" s="172"/>
      <c r="K48" s="191"/>
      <c r="U48" s="461"/>
      <c r="V48" s="461"/>
    </row>
    <row r="49" spans="1:22" s="173" customFormat="1" x14ac:dyDescent="0.2">
      <c r="A49" s="172"/>
      <c r="B49" s="172"/>
      <c r="C49" s="172"/>
      <c r="D49" s="172"/>
      <c r="E49" s="172"/>
      <c r="F49" s="172"/>
      <c r="G49" s="172"/>
      <c r="H49" s="172"/>
      <c r="I49" s="461"/>
      <c r="J49" s="172"/>
      <c r="K49" s="191"/>
      <c r="U49" s="461"/>
      <c r="V49" s="461"/>
    </row>
    <row r="50" spans="1:22" s="173" customFormat="1" x14ac:dyDescent="0.2">
      <c r="A50" s="172"/>
      <c r="B50" s="172"/>
      <c r="C50" s="172"/>
      <c r="D50" s="172"/>
      <c r="E50" s="172"/>
      <c r="F50" s="172"/>
      <c r="G50" s="172"/>
      <c r="H50" s="172"/>
      <c r="I50" s="461"/>
      <c r="J50" s="172"/>
      <c r="K50" s="191"/>
      <c r="U50" s="461"/>
      <c r="V50" s="461"/>
    </row>
    <row r="51" spans="1:22" s="173" customFormat="1" x14ac:dyDescent="0.2">
      <c r="A51" s="172"/>
      <c r="B51" s="172"/>
      <c r="C51" s="172"/>
      <c r="D51" s="172"/>
      <c r="E51" s="172"/>
      <c r="F51" s="172"/>
      <c r="G51" s="172"/>
      <c r="H51" s="172"/>
      <c r="I51" s="461"/>
      <c r="J51" s="172"/>
      <c r="K51" s="191"/>
      <c r="U51" s="461"/>
      <c r="V51" s="461"/>
    </row>
    <row r="52" spans="1:22" s="173" customFormat="1" x14ac:dyDescent="0.2">
      <c r="A52" s="172"/>
      <c r="B52" s="172"/>
      <c r="C52" s="172"/>
      <c r="D52" s="172"/>
      <c r="E52" s="172"/>
      <c r="F52" s="172"/>
      <c r="G52" s="172"/>
      <c r="H52" s="172"/>
      <c r="I52" s="461"/>
      <c r="J52" s="172"/>
      <c r="K52" s="191"/>
      <c r="U52" s="461"/>
      <c r="V52" s="461"/>
    </row>
    <row r="53" spans="1:22" s="173" customFormat="1" x14ac:dyDescent="0.2">
      <c r="A53" s="172"/>
      <c r="B53" s="172"/>
      <c r="C53" s="172"/>
      <c r="D53" s="172"/>
      <c r="E53" s="172"/>
      <c r="F53" s="172"/>
      <c r="G53" s="172"/>
      <c r="H53" s="172"/>
      <c r="I53" s="461"/>
      <c r="J53" s="172"/>
      <c r="K53" s="191"/>
      <c r="U53" s="461"/>
      <c r="V53" s="461"/>
    </row>
    <row r="54" spans="1:22" s="173" customFormat="1" x14ac:dyDescent="0.2">
      <c r="A54" s="172"/>
      <c r="B54" s="172"/>
      <c r="C54" s="172"/>
      <c r="D54" s="172"/>
      <c r="E54" s="172"/>
      <c r="F54" s="172"/>
      <c r="G54" s="172"/>
      <c r="H54" s="172"/>
      <c r="I54" s="461"/>
      <c r="J54" s="172"/>
      <c r="K54" s="191"/>
      <c r="U54" s="461"/>
      <c r="V54" s="461"/>
    </row>
    <row r="55" spans="1:22" s="173" customFormat="1" x14ac:dyDescent="0.2">
      <c r="A55" s="172"/>
      <c r="B55" s="172"/>
      <c r="C55" s="172"/>
      <c r="D55" s="172"/>
      <c r="E55" s="172"/>
      <c r="F55" s="172"/>
      <c r="G55" s="172"/>
      <c r="H55" s="172"/>
      <c r="I55" s="461"/>
      <c r="J55" s="172"/>
      <c r="K55" s="191"/>
      <c r="U55" s="461"/>
      <c r="V55" s="461"/>
    </row>
    <row r="56" spans="1:22" s="173" customFormat="1" x14ac:dyDescent="0.2">
      <c r="A56" s="172"/>
      <c r="B56" s="172"/>
      <c r="C56" s="172"/>
      <c r="D56" s="172"/>
      <c r="E56" s="172"/>
      <c r="F56" s="172"/>
      <c r="G56" s="172"/>
      <c r="H56" s="172"/>
      <c r="I56" s="461"/>
      <c r="J56" s="172"/>
      <c r="K56" s="191"/>
      <c r="U56" s="461"/>
      <c r="V56" s="461"/>
    </row>
    <row r="57" spans="1:22" s="173" customFormat="1" x14ac:dyDescent="0.2">
      <c r="A57" s="461"/>
      <c r="B57" s="461"/>
      <c r="C57" s="461"/>
      <c r="D57" s="461"/>
      <c r="E57" s="461"/>
      <c r="F57" s="475"/>
      <c r="G57" s="461"/>
      <c r="H57" s="461"/>
      <c r="I57" s="461"/>
      <c r="J57" s="172"/>
      <c r="K57" s="191"/>
      <c r="U57" s="461"/>
      <c r="V57" s="461"/>
    </row>
    <row r="58" spans="1:22" s="173" customFormat="1" x14ac:dyDescent="0.2">
      <c r="A58" s="461"/>
      <c r="B58" s="461"/>
      <c r="C58" s="461"/>
      <c r="D58" s="461"/>
      <c r="E58" s="461"/>
      <c r="F58" s="475"/>
      <c r="G58" s="461"/>
      <c r="H58" s="461"/>
      <c r="I58" s="461"/>
      <c r="J58" s="172"/>
      <c r="K58" s="191"/>
      <c r="U58" s="461"/>
      <c r="V58" s="461"/>
    </row>
    <row r="59" spans="1:22" s="173" customFormat="1" x14ac:dyDescent="0.2">
      <c r="A59" s="461"/>
      <c r="B59" s="461"/>
      <c r="C59" s="461"/>
      <c r="D59" s="461"/>
      <c r="E59" s="461"/>
      <c r="F59" s="475"/>
      <c r="G59" s="461"/>
      <c r="H59" s="461"/>
      <c r="I59" s="461"/>
      <c r="J59" s="172"/>
      <c r="K59" s="191"/>
      <c r="U59" s="461"/>
      <c r="V59" s="461"/>
    </row>
    <row r="60" spans="1:22" s="173" customFormat="1" x14ac:dyDescent="0.2">
      <c r="A60" s="461"/>
      <c r="B60" s="461"/>
      <c r="C60" s="461"/>
      <c r="D60" s="461"/>
      <c r="E60" s="461"/>
      <c r="F60" s="475"/>
      <c r="G60" s="461"/>
      <c r="H60" s="461"/>
      <c r="I60" s="461"/>
      <c r="J60" s="172"/>
      <c r="K60" s="191"/>
      <c r="U60" s="461"/>
      <c r="V60" s="461"/>
    </row>
    <row r="61" spans="1:22" s="173" customFormat="1" x14ac:dyDescent="0.2">
      <c r="A61" s="461"/>
      <c r="B61" s="461"/>
      <c r="C61" s="461"/>
      <c r="D61" s="461"/>
      <c r="E61" s="461"/>
      <c r="F61" s="475"/>
      <c r="G61" s="461"/>
      <c r="H61" s="461"/>
      <c r="I61" s="461"/>
      <c r="J61" s="172"/>
      <c r="K61" s="191"/>
      <c r="U61" s="461"/>
      <c r="V61" s="461"/>
    </row>
    <row r="62" spans="1:22" s="173" customFormat="1" x14ac:dyDescent="0.2">
      <c r="A62" s="461"/>
      <c r="B62" s="461"/>
      <c r="C62" s="461"/>
      <c r="D62" s="461"/>
      <c r="E62" s="461"/>
      <c r="F62" s="475"/>
      <c r="G62" s="461"/>
      <c r="H62" s="461"/>
      <c r="I62" s="461"/>
      <c r="J62" s="172"/>
      <c r="K62" s="191"/>
      <c r="U62" s="461"/>
      <c r="V62" s="461"/>
    </row>
    <row r="63" spans="1:22" s="173" customFormat="1" x14ac:dyDescent="0.2">
      <c r="A63" s="461"/>
      <c r="B63" s="461"/>
      <c r="C63" s="461"/>
      <c r="D63" s="461"/>
      <c r="E63" s="461"/>
      <c r="F63" s="475"/>
      <c r="G63" s="461"/>
      <c r="H63" s="461"/>
      <c r="I63" s="461"/>
      <c r="J63" s="172"/>
      <c r="K63" s="191"/>
      <c r="U63" s="461"/>
      <c r="V63" s="461"/>
    </row>
    <row r="64" spans="1:22" s="173" customFormat="1" x14ac:dyDescent="0.2">
      <c r="A64" s="461"/>
      <c r="B64" s="461"/>
      <c r="C64" s="461"/>
      <c r="D64" s="461"/>
      <c r="E64" s="461"/>
      <c r="F64" s="475"/>
      <c r="G64" s="461"/>
      <c r="H64" s="461"/>
      <c r="I64" s="461"/>
      <c r="J64" s="172"/>
      <c r="K64" s="191"/>
      <c r="U64" s="461"/>
      <c r="V64" s="461"/>
    </row>
    <row r="65" spans="1:22" s="173" customFormat="1" x14ac:dyDescent="0.2">
      <c r="A65" s="461"/>
      <c r="B65" s="461"/>
      <c r="C65" s="461"/>
      <c r="D65" s="461"/>
      <c r="E65" s="461"/>
      <c r="F65" s="475"/>
      <c r="G65" s="461"/>
      <c r="H65" s="461"/>
      <c r="I65" s="461"/>
      <c r="J65" s="172"/>
      <c r="K65" s="191"/>
      <c r="U65" s="461"/>
      <c r="V65" s="461"/>
    </row>
    <row r="66" spans="1:22" s="173" customFormat="1" x14ac:dyDescent="0.2">
      <c r="A66" s="461"/>
      <c r="B66" s="461"/>
      <c r="C66" s="461"/>
      <c r="D66" s="461"/>
      <c r="E66" s="461"/>
      <c r="F66" s="475"/>
      <c r="G66" s="461"/>
      <c r="H66" s="461"/>
      <c r="I66" s="461"/>
      <c r="J66" s="172"/>
      <c r="K66" s="191"/>
      <c r="U66" s="461"/>
      <c r="V66" s="461"/>
    </row>
    <row r="67" spans="1:22" s="173" customFormat="1" x14ac:dyDescent="0.2">
      <c r="A67" s="461"/>
      <c r="B67" s="461"/>
      <c r="C67" s="461"/>
      <c r="D67" s="461"/>
      <c r="E67" s="461"/>
      <c r="F67" s="475"/>
      <c r="G67" s="461"/>
      <c r="H67" s="461"/>
      <c r="I67" s="461"/>
      <c r="J67" s="172"/>
      <c r="K67" s="191"/>
      <c r="U67" s="461"/>
      <c r="V67" s="461"/>
    </row>
    <row r="68" spans="1:22" s="173" customFormat="1" x14ac:dyDescent="0.2">
      <c r="A68" s="461"/>
      <c r="B68" s="461"/>
      <c r="C68" s="461"/>
      <c r="D68" s="461"/>
      <c r="E68" s="461"/>
      <c r="F68" s="475"/>
      <c r="G68" s="461"/>
      <c r="H68" s="461"/>
      <c r="I68" s="461"/>
      <c r="J68" s="172"/>
      <c r="K68" s="191"/>
      <c r="U68" s="461"/>
      <c r="V68" s="461"/>
    </row>
    <row r="69" spans="1:22" s="173" customFormat="1" x14ac:dyDescent="0.2">
      <c r="A69" s="461"/>
      <c r="B69" s="461"/>
      <c r="C69" s="461"/>
      <c r="D69" s="461"/>
      <c r="E69" s="461"/>
      <c r="F69" s="475"/>
      <c r="G69" s="461"/>
      <c r="H69" s="461"/>
      <c r="I69" s="461"/>
      <c r="J69" s="172"/>
      <c r="K69" s="191"/>
      <c r="U69" s="461"/>
      <c r="V69" s="461"/>
    </row>
    <row r="70" spans="1:22" s="173" customFormat="1" x14ac:dyDescent="0.2">
      <c r="A70" s="461"/>
      <c r="B70" s="461"/>
      <c r="C70" s="461"/>
      <c r="D70" s="461"/>
      <c r="E70" s="461"/>
      <c r="F70" s="475"/>
      <c r="G70" s="461"/>
      <c r="H70" s="461"/>
      <c r="I70" s="461"/>
      <c r="J70" s="172"/>
      <c r="K70" s="191"/>
      <c r="U70" s="461"/>
      <c r="V70" s="461"/>
    </row>
    <row r="71" spans="1:22" s="173" customFormat="1" x14ac:dyDescent="0.2">
      <c r="A71" s="461"/>
      <c r="B71" s="461"/>
      <c r="C71" s="461"/>
      <c r="D71" s="461"/>
      <c r="E71" s="461"/>
      <c r="F71" s="475"/>
      <c r="G71" s="461"/>
      <c r="H71" s="461"/>
      <c r="I71" s="461"/>
      <c r="J71" s="172"/>
      <c r="K71" s="191"/>
      <c r="U71" s="461"/>
      <c r="V71" s="461"/>
    </row>
    <row r="72" spans="1:22" s="173" customFormat="1" x14ac:dyDescent="0.2">
      <c r="A72" s="461"/>
      <c r="B72" s="461"/>
      <c r="C72" s="461"/>
      <c r="D72" s="461"/>
      <c r="E72" s="461"/>
      <c r="F72" s="475"/>
      <c r="G72" s="461"/>
      <c r="H72" s="461"/>
      <c r="I72" s="461"/>
      <c r="J72" s="172"/>
      <c r="K72" s="191"/>
      <c r="U72" s="461"/>
      <c r="V72" s="461"/>
    </row>
    <row r="73" spans="1:22" s="173" customFormat="1" x14ac:dyDescent="0.2">
      <c r="A73" s="461"/>
      <c r="B73" s="461"/>
      <c r="C73" s="461"/>
      <c r="D73" s="461"/>
      <c r="E73" s="461"/>
      <c r="F73" s="475"/>
      <c r="G73" s="461"/>
      <c r="H73" s="461"/>
      <c r="I73" s="461"/>
      <c r="J73" s="172"/>
      <c r="K73" s="191"/>
      <c r="U73" s="461"/>
      <c r="V73" s="461"/>
    </row>
    <row r="74" spans="1:22" s="173" customFormat="1" x14ac:dyDescent="0.2">
      <c r="A74" s="461"/>
      <c r="B74" s="461"/>
      <c r="C74" s="461"/>
      <c r="D74" s="461"/>
      <c r="E74" s="461"/>
      <c r="F74" s="475"/>
      <c r="G74" s="461"/>
      <c r="H74" s="461"/>
      <c r="I74" s="461"/>
      <c r="J74" s="172"/>
      <c r="K74" s="191"/>
      <c r="U74" s="461"/>
      <c r="V74" s="461"/>
    </row>
    <row r="75" spans="1:22" s="173" customFormat="1" x14ac:dyDescent="0.2">
      <c r="A75" s="461"/>
      <c r="B75" s="461"/>
      <c r="C75" s="461"/>
      <c r="D75" s="461"/>
      <c r="E75" s="461"/>
      <c r="F75" s="475"/>
      <c r="G75" s="461"/>
      <c r="H75" s="461"/>
      <c r="I75" s="461"/>
      <c r="J75" s="172"/>
      <c r="K75" s="191"/>
      <c r="U75" s="461"/>
      <c r="V75" s="461"/>
    </row>
    <row r="76" spans="1:22" s="173" customFormat="1" x14ac:dyDescent="0.2">
      <c r="A76" s="461"/>
      <c r="B76" s="461"/>
      <c r="C76" s="461"/>
      <c r="D76" s="461"/>
      <c r="E76" s="461"/>
      <c r="F76" s="475"/>
      <c r="G76" s="461"/>
      <c r="H76" s="461"/>
      <c r="I76" s="461"/>
      <c r="J76" s="172"/>
      <c r="K76" s="191"/>
      <c r="U76" s="461"/>
      <c r="V76" s="461"/>
    </row>
    <row r="77" spans="1:22" s="173" customFormat="1" x14ac:dyDescent="0.2">
      <c r="A77" s="461"/>
      <c r="B77" s="461"/>
      <c r="C77" s="461"/>
      <c r="D77" s="461"/>
      <c r="E77" s="461"/>
      <c r="F77" s="475"/>
      <c r="G77" s="461"/>
      <c r="H77" s="461"/>
      <c r="I77" s="461"/>
      <c r="J77" s="172"/>
      <c r="K77" s="191"/>
      <c r="U77" s="461"/>
      <c r="V77" s="461"/>
    </row>
    <row r="78" spans="1:22" s="173" customFormat="1" x14ac:dyDescent="0.2">
      <c r="A78" s="461"/>
      <c r="B78" s="461"/>
      <c r="C78" s="461"/>
      <c r="D78" s="461"/>
      <c r="E78" s="461"/>
      <c r="F78" s="475"/>
      <c r="G78" s="461"/>
      <c r="H78" s="461"/>
      <c r="I78" s="461"/>
      <c r="J78" s="172"/>
      <c r="K78" s="191"/>
      <c r="U78" s="461"/>
      <c r="V78" s="461"/>
    </row>
    <row r="79" spans="1:22" s="173" customFormat="1" x14ac:dyDescent="0.2">
      <c r="A79" s="461"/>
      <c r="B79" s="461"/>
      <c r="C79" s="461"/>
      <c r="D79" s="461"/>
      <c r="E79" s="461"/>
      <c r="F79" s="475"/>
      <c r="G79" s="461"/>
      <c r="H79" s="461"/>
      <c r="I79" s="461"/>
      <c r="J79" s="172"/>
      <c r="K79" s="191"/>
      <c r="U79" s="461"/>
      <c r="V79" s="461"/>
    </row>
    <row r="80" spans="1:22" s="173" customFormat="1" x14ac:dyDescent="0.2">
      <c r="A80" s="461"/>
      <c r="B80" s="461"/>
      <c r="C80" s="461"/>
      <c r="D80" s="461"/>
      <c r="E80" s="461"/>
      <c r="F80" s="475"/>
      <c r="G80" s="461"/>
      <c r="H80" s="461"/>
      <c r="I80" s="461"/>
      <c r="J80" s="172"/>
      <c r="K80" s="191"/>
      <c r="U80" s="461"/>
      <c r="V80" s="461"/>
    </row>
    <row r="81" spans="1:22" s="173" customFormat="1" x14ac:dyDescent="0.2">
      <c r="A81" s="461"/>
      <c r="B81" s="461"/>
      <c r="C81" s="461"/>
      <c r="D81" s="461"/>
      <c r="E81" s="461"/>
      <c r="F81" s="475"/>
      <c r="G81" s="461"/>
      <c r="H81" s="461"/>
      <c r="I81" s="461"/>
      <c r="J81" s="172"/>
      <c r="K81" s="191"/>
      <c r="U81" s="461"/>
      <c r="V81" s="461"/>
    </row>
    <row r="82" spans="1:22" s="173" customFormat="1" x14ac:dyDescent="0.2">
      <c r="A82" s="461"/>
      <c r="B82" s="461"/>
      <c r="C82" s="461"/>
      <c r="D82" s="461"/>
      <c r="E82" s="461"/>
      <c r="F82" s="475"/>
      <c r="G82" s="461"/>
      <c r="H82" s="461"/>
      <c r="I82" s="461"/>
      <c r="J82" s="172"/>
      <c r="K82" s="191"/>
      <c r="U82" s="461"/>
      <c r="V82" s="461"/>
    </row>
    <row r="83" spans="1:22" s="173" customFormat="1" x14ac:dyDescent="0.2">
      <c r="A83" s="461"/>
      <c r="B83" s="461"/>
      <c r="C83" s="461"/>
      <c r="D83" s="461"/>
      <c r="E83" s="461"/>
      <c r="F83" s="475"/>
      <c r="G83" s="461"/>
      <c r="H83" s="461"/>
      <c r="I83" s="461"/>
      <c r="J83" s="172"/>
      <c r="K83" s="191"/>
      <c r="U83" s="461"/>
      <c r="V83" s="461"/>
    </row>
    <row r="84" spans="1:22" s="173" customFormat="1" x14ac:dyDescent="0.2">
      <c r="A84" s="461"/>
      <c r="B84" s="461"/>
      <c r="C84" s="461"/>
      <c r="D84" s="461"/>
      <c r="E84" s="461"/>
      <c r="F84" s="475"/>
      <c r="G84" s="461"/>
      <c r="H84" s="461"/>
      <c r="I84" s="461"/>
      <c r="J84" s="172"/>
      <c r="K84" s="191"/>
      <c r="U84" s="461"/>
      <c r="V84" s="461"/>
    </row>
    <row r="85" spans="1:22" s="173" customFormat="1" x14ac:dyDescent="0.2">
      <c r="A85" s="461"/>
      <c r="B85" s="461"/>
      <c r="C85" s="461"/>
      <c r="D85" s="461"/>
      <c r="E85" s="461"/>
      <c r="F85" s="475"/>
      <c r="G85" s="461"/>
      <c r="H85" s="461"/>
      <c r="I85" s="461"/>
      <c r="J85" s="172"/>
      <c r="K85" s="191"/>
      <c r="U85" s="461"/>
      <c r="V85" s="461"/>
    </row>
    <row r="86" spans="1:22" s="173" customFormat="1" x14ac:dyDescent="0.2">
      <c r="A86" s="461"/>
      <c r="B86" s="461"/>
      <c r="C86" s="461"/>
      <c r="D86" s="461"/>
      <c r="E86" s="461"/>
      <c r="F86" s="475"/>
      <c r="G86" s="461"/>
      <c r="H86" s="461"/>
      <c r="I86" s="461"/>
      <c r="J86" s="172"/>
      <c r="K86" s="191"/>
      <c r="U86" s="461"/>
      <c r="V86" s="461"/>
    </row>
    <row r="87" spans="1:22" s="173" customFormat="1" x14ac:dyDescent="0.2">
      <c r="A87" s="461"/>
      <c r="B87" s="461"/>
      <c r="C87" s="461"/>
      <c r="D87" s="461"/>
      <c r="E87" s="461"/>
      <c r="F87" s="475"/>
      <c r="G87" s="461"/>
      <c r="H87" s="461"/>
      <c r="I87" s="461"/>
      <c r="J87" s="172"/>
      <c r="K87" s="191"/>
      <c r="U87" s="461"/>
      <c r="V87" s="461"/>
    </row>
    <row r="88" spans="1:22" s="173" customFormat="1" x14ac:dyDescent="0.2">
      <c r="A88" s="461"/>
      <c r="B88" s="461"/>
      <c r="C88" s="461"/>
      <c r="D88" s="461"/>
      <c r="E88" s="461"/>
      <c r="F88" s="475"/>
      <c r="G88" s="461"/>
      <c r="H88" s="461"/>
      <c r="I88" s="461"/>
      <c r="J88" s="172"/>
      <c r="K88" s="191"/>
      <c r="U88" s="461"/>
      <c r="V88" s="461"/>
    </row>
    <row r="89" spans="1:22" s="173" customFormat="1" x14ac:dyDescent="0.2">
      <c r="A89" s="461"/>
      <c r="B89" s="461"/>
      <c r="C89" s="461"/>
      <c r="D89" s="461"/>
      <c r="E89" s="461"/>
      <c r="F89" s="475"/>
      <c r="G89" s="461"/>
      <c r="H89" s="461"/>
      <c r="I89" s="461"/>
      <c r="J89" s="172"/>
      <c r="K89" s="191"/>
      <c r="U89" s="461"/>
      <c r="V89" s="461"/>
    </row>
    <row r="90" spans="1:22" s="173" customFormat="1" x14ac:dyDescent="0.2">
      <c r="A90" s="461"/>
      <c r="B90" s="461"/>
      <c r="C90" s="461"/>
      <c r="D90" s="461"/>
      <c r="E90" s="461"/>
      <c r="F90" s="475"/>
      <c r="G90" s="461"/>
      <c r="H90" s="461"/>
      <c r="I90" s="461"/>
      <c r="J90" s="172"/>
      <c r="K90" s="191"/>
      <c r="U90" s="461"/>
      <c r="V90" s="461"/>
    </row>
    <row r="91" spans="1:22" s="173" customFormat="1" x14ac:dyDescent="0.2">
      <c r="A91" s="461"/>
      <c r="B91" s="461"/>
      <c r="C91" s="461"/>
      <c r="D91" s="461"/>
      <c r="E91" s="461"/>
      <c r="F91" s="475"/>
      <c r="G91" s="461"/>
      <c r="H91" s="461"/>
      <c r="I91" s="461"/>
      <c r="J91" s="172"/>
      <c r="K91" s="191"/>
      <c r="U91" s="461"/>
      <c r="V91" s="461"/>
    </row>
    <row r="92" spans="1:22" s="173" customFormat="1" x14ac:dyDescent="0.2">
      <c r="A92" s="461"/>
      <c r="B92" s="461"/>
      <c r="C92" s="461"/>
      <c r="D92" s="461"/>
      <c r="E92" s="461"/>
      <c r="F92" s="475"/>
      <c r="G92" s="461"/>
      <c r="H92" s="461"/>
      <c r="I92" s="461"/>
      <c r="J92" s="172"/>
      <c r="K92" s="191"/>
      <c r="U92" s="461"/>
      <c r="V92" s="461"/>
    </row>
    <row r="93" spans="1:22" s="173" customFormat="1" x14ac:dyDescent="0.2">
      <c r="A93" s="461"/>
      <c r="B93" s="461"/>
      <c r="C93" s="461"/>
      <c r="D93" s="461"/>
      <c r="E93" s="461"/>
      <c r="F93" s="475"/>
      <c r="G93" s="461"/>
      <c r="H93" s="461"/>
      <c r="I93" s="461"/>
      <c r="J93" s="172"/>
      <c r="K93" s="191"/>
      <c r="U93" s="461"/>
      <c r="V93" s="461"/>
    </row>
    <row r="94" spans="1:22" s="173" customFormat="1" x14ac:dyDescent="0.2">
      <c r="A94" s="461"/>
      <c r="B94" s="461"/>
      <c r="C94" s="461"/>
      <c r="D94" s="461"/>
      <c r="E94" s="461"/>
      <c r="F94" s="475"/>
      <c r="G94" s="461"/>
      <c r="H94" s="461"/>
      <c r="I94" s="461"/>
      <c r="J94" s="172"/>
      <c r="K94" s="191"/>
      <c r="U94" s="461"/>
      <c r="V94" s="461"/>
    </row>
    <row r="95" spans="1:22" s="173" customFormat="1" x14ac:dyDescent="0.2">
      <c r="A95" s="461"/>
      <c r="B95" s="461"/>
      <c r="C95" s="461"/>
      <c r="D95" s="461"/>
      <c r="E95" s="461"/>
      <c r="F95" s="475"/>
      <c r="G95" s="461"/>
      <c r="H95" s="461"/>
      <c r="I95" s="461"/>
      <c r="J95" s="172"/>
      <c r="K95" s="191"/>
      <c r="U95" s="461"/>
      <c r="V95" s="461"/>
    </row>
    <row r="96" spans="1:22" s="173" customFormat="1" x14ac:dyDescent="0.2">
      <c r="A96" s="461"/>
      <c r="B96" s="461"/>
      <c r="C96" s="461"/>
      <c r="D96" s="461"/>
      <c r="E96" s="461"/>
      <c r="F96" s="475"/>
      <c r="G96" s="461"/>
      <c r="H96" s="461"/>
      <c r="I96" s="461"/>
      <c r="J96" s="172"/>
      <c r="K96" s="191"/>
      <c r="U96" s="461"/>
      <c r="V96" s="461"/>
    </row>
    <row r="97" spans="1:22" s="173" customFormat="1" x14ac:dyDescent="0.2">
      <c r="A97" s="461"/>
      <c r="B97" s="461"/>
      <c r="C97" s="461"/>
      <c r="D97" s="461"/>
      <c r="E97" s="461"/>
      <c r="F97" s="475"/>
      <c r="G97" s="461"/>
      <c r="H97" s="461"/>
      <c r="I97" s="461"/>
      <c r="J97" s="172"/>
      <c r="K97" s="191"/>
      <c r="U97" s="461"/>
      <c r="V97" s="461"/>
    </row>
    <row r="98" spans="1:22" s="173" customFormat="1" x14ac:dyDescent="0.2">
      <c r="A98" s="461"/>
      <c r="B98" s="461"/>
      <c r="C98" s="461"/>
      <c r="D98" s="461"/>
      <c r="E98" s="461"/>
      <c r="F98" s="475"/>
      <c r="G98" s="461"/>
      <c r="H98" s="461"/>
      <c r="I98" s="461"/>
      <c r="J98" s="172"/>
      <c r="K98" s="191"/>
      <c r="U98" s="461"/>
      <c r="V98" s="461"/>
    </row>
    <row r="99" spans="1:22" s="173" customFormat="1" x14ac:dyDescent="0.2">
      <c r="A99" s="461"/>
      <c r="B99" s="461"/>
      <c r="C99" s="461"/>
      <c r="D99" s="461"/>
      <c r="E99" s="461"/>
      <c r="F99" s="475"/>
      <c r="G99" s="461"/>
      <c r="H99" s="461"/>
      <c r="I99" s="461"/>
      <c r="J99" s="172"/>
      <c r="K99" s="191"/>
      <c r="U99" s="461"/>
      <c r="V99" s="461"/>
    </row>
    <row r="100" spans="1:22" s="173" customFormat="1" x14ac:dyDescent="0.2">
      <c r="A100" s="461"/>
      <c r="B100" s="461"/>
      <c r="C100" s="461"/>
      <c r="D100" s="461"/>
      <c r="E100" s="461"/>
      <c r="F100" s="475"/>
      <c r="G100" s="461"/>
      <c r="H100" s="461"/>
      <c r="I100" s="461"/>
      <c r="J100" s="172"/>
      <c r="K100" s="191"/>
      <c r="U100" s="461"/>
      <c r="V100" s="461"/>
    </row>
    <row r="101" spans="1:22" s="173" customFormat="1" x14ac:dyDescent="0.2">
      <c r="A101" s="461"/>
      <c r="B101" s="461"/>
      <c r="C101" s="461"/>
      <c r="D101" s="461"/>
      <c r="E101" s="461"/>
      <c r="F101" s="475"/>
      <c r="G101" s="461"/>
      <c r="H101" s="461"/>
      <c r="I101" s="461"/>
      <c r="J101" s="172"/>
      <c r="K101" s="191"/>
      <c r="U101" s="461"/>
      <c r="V101" s="461"/>
    </row>
    <row r="102" spans="1:22" s="173" customFormat="1" x14ac:dyDescent="0.2">
      <c r="A102" s="461"/>
      <c r="B102" s="461"/>
      <c r="C102" s="461"/>
      <c r="D102" s="461"/>
      <c r="E102" s="461"/>
      <c r="F102" s="475"/>
      <c r="G102" s="461"/>
      <c r="H102" s="461"/>
      <c r="I102" s="461"/>
      <c r="J102" s="172"/>
      <c r="K102" s="191"/>
      <c r="U102" s="461"/>
      <c r="V102" s="461"/>
    </row>
    <row r="103" spans="1:22" s="173" customFormat="1" x14ac:dyDescent="0.2">
      <c r="A103" s="461"/>
      <c r="B103" s="461"/>
      <c r="C103" s="461"/>
      <c r="D103" s="461"/>
      <c r="E103" s="461"/>
      <c r="F103" s="475"/>
      <c r="G103" s="461"/>
      <c r="H103" s="461"/>
      <c r="I103" s="461"/>
      <c r="J103" s="172"/>
      <c r="K103" s="191"/>
      <c r="U103" s="461"/>
      <c r="V103" s="461"/>
    </row>
    <row r="104" spans="1:22" s="173" customFormat="1" x14ac:dyDescent="0.2">
      <c r="A104" s="461"/>
      <c r="B104" s="461"/>
      <c r="C104" s="461"/>
      <c r="D104" s="461"/>
      <c r="E104" s="461"/>
      <c r="F104" s="475"/>
      <c r="G104" s="461"/>
      <c r="H104" s="461"/>
      <c r="I104" s="461"/>
      <c r="J104" s="172"/>
      <c r="K104" s="191"/>
      <c r="U104" s="461"/>
      <c r="V104" s="461"/>
    </row>
    <row r="105" spans="1:22" s="173" customFormat="1" x14ac:dyDescent="0.2">
      <c r="A105" s="461"/>
      <c r="B105" s="461"/>
      <c r="C105" s="461"/>
      <c r="D105" s="461"/>
      <c r="E105" s="461"/>
      <c r="F105" s="475"/>
      <c r="G105" s="461"/>
      <c r="H105" s="461"/>
      <c r="I105" s="461"/>
      <c r="J105" s="172"/>
      <c r="K105" s="191"/>
      <c r="U105" s="461"/>
      <c r="V105" s="461"/>
    </row>
    <row r="106" spans="1:22" s="173" customFormat="1" x14ac:dyDescent="0.2">
      <c r="A106" s="461"/>
      <c r="B106" s="461"/>
      <c r="C106" s="461"/>
      <c r="D106" s="461"/>
      <c r="E106" s="461"/>
      <c r="F106" s="475"/>
      <c r="G106" s="461"/>
      <c r="H106" s="461"/>
      <c r="I106" s="461"/>
      <c r="J106" s="172"/>
      <c r="K106" s="191"/>
      <c r="U106" s="461"/>
      <c r="V106" s="461"/>
    </row>
    <row r="107" spans="1:22" s="173" customFormat="1" x14ac:dyDescent="0.2">
      <c r="A107" s="461"/>
      <c r="B107" s="461"/>
      <c r="C107" s="461"/>
      <c r="D107" s="461"/>
      <c r="E107" s="461"/>
      <c r="F107" s="475"/>
      <c r="G107" s="461"/>
      <c r="H107" s="461"/>
      <c r="I107" s="461"/>
      <c r="J107" s="172"/>
      <c r="K107" s="191"/>
      <c r="U107" s="461"/>
      <c r="V107" s="461"/>
    </row>
    <row r="108" spans="1:22" s="173" customFormat="1" x14ac:dyDescent="0.2">
      <c r="A108" s="461"/>
      <c r="B108" s="461"/>
      <c r="C108" s="461"/>
      <c r="D108" s="461"/>
      <c r="E108" s="461"/>
      <c r="F108" s="475"/>
      <c r="G108" s="461"/>
      <c r="H108" s="461"/>
      <c r="I108" s="461"/>
      <c r="J108" s="172"/>
      <c r="K108" s="191"/>
      <c r="U108" s="461"/>
      <c r="V108" s="461"/>
    </row>
  </sheetData>
  <mergeCells count="21">
    <mergeCell ref="A20:H20"/>
    <mergeCell ref="H7:H8"/>
    <mergeCell ref="I7:I8"/>
    <mergeCell ref="J7:J8"/>
    <mergeCell ref="K7:K8"/>
    <mergeCell ref="A7:A8"/>
    <mergeCell ref="B7:B8"/>
    <mergeCell ref="C7:C8"/>
    <mergeCell ref="D7:D8"/>
    <mergeCell ref="E7:E8"/>
    <mergeCell ref="G7:G8"/>
    <mergeCell ref="A9:Q9"/>
    <mergeCell ref="A16:Q16"/>
    <mergeCell ref="A15:H15"/>
    <mergeCell ref="A19:H19"/>
    <mergeCell ref="A5:H5"/>
    <mergeCell ref="N7:S7"/>
    <mergeCell ref="T7:T8"/>
    <mergeCell ref="L7:L8"/>
    <mergeCell ref="M7:M8"/>
    <mergeCell ref="F7:F8"/>
  </mergeCells>
  <pageMargins left="0.78740157480314965" right="0.78740157480314965" top="0.6692913385826772" bottom="0.86614173228346458" header="0.27559055118110237" footer="0.39370078740157483"/>
  <pageSetup paperSize="9" scale="55" firstPageNumber="133"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S99"/>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5.42578125" style="348" customWidth="1"/>
    <col min="2" max="2" width="5.7109375" style="348" bestFit="1" customWidth="1"/>
    <col min="3" max="3" width="16" style="348" hidden="1" customWidth="1" outlineLevel="1"/>
    <col min="4" max="4" width="7.7109375" style="348" hidden="1" customWidth="1" outlineLevel="1"/>
    <col min="5" max="5" width="5.5703125" style="348" hidden="1" customWidth="1" outlineLevel="1"/>
    <col min="6" max="6" width="6.42578125" style="475" customWidth="1" collapsed="1"/>
    <col min="7" max="7" width="41.42578125" style="348" customWidth="1"/>
    <col min="8" max="8" width="60.42578125" style="348" customWidth="1"/>
    <col min="9" max="9" width="7.140625" style="348" customWidth="1"/>
    <col min="10" max="10" width="14.7109375" style="172" customWidth="1"/>
    <col min="11" max="11" width="13.5703125" style="173" customWidth="1"/>
    <col min="12" max="12" width="13.7109375" style="173" customWidth="1"/>
    <col min="13" max="13" width="12.42578125" style="173" customWidth="1"/>
    <col min="14" max="14" width="14.85546875" style="173" customWidth="1"/>
    <col min="15" max="15" width="13.140625" style="173" customWidth="1"/>
    <col min="16" max="16" width="14.85546875" style="173" customWidth="1"/>
    <col min="17" max="17" width="14.42578125" style="173" customWidth="1"/>
    <col min="18" max="16384" width="9.140625" style="348"/>
  </cols>
  <sheetData>
    <row r="1" spans="1:19" ht="18" x14ac:dyDescent="0.25">
      <c r="A1" s="140" t="s">
        <v>678</v>
      </c>
      <c r="B1" s="155"/>
      <c r="C1" s="155"/>
      <c r="D1" s="155"/>
      <c r="E1" s="155"/>
      <c r="F1" s="155"/>
      <c r="G1" s="156"/>
      <c r="H1" s="159"/>
      <c r="I1" s="155"/>
      <c r="L1" s="174"/>
      <c r="M1" s="174"/>
      <c r="O1" s="174"/>
      <c r="P1" s="174"/>
      <c r="Q1" s="174"/>
      <c r="R1" s="155"/>
      <c r="S1" s="366"/>
    </row>
    <row r="2" spans="1:19" ht="15.75" x14ac:dyDescent="0.25">
      <c r="A2" s="143" t="s">
        <v>6</v>
      </c>
      <c r="B2" s="143"/>
      <c r="C2" s="143"/>
      <c r="D2" s="143"/>
      <c r="E2" s="143"/>
      <c r="F2" s="143" t="s">
        <v>601</v>
      </c>
      <c r="H2" s="153" t="s">
        <v>608</v>
      </c>
      <c r="I2" s="153"/>
      <c r="L2" s="175"/>
      <c r="M2" s="175"/>
      <c r="O2" s="175"/>
      <c r="P2" s="175"/>
      <c r="Q2" s="175"/>
      <c r="R2" s="143"/>
      <c r="S2" s="366"/>
    </row>
    <row r="3" spans="1:19" ht="12" customHeight="1" x14ac:dyDescent="0.2">
      <c r="A3" s="143"/>
      <c r="B3" s="143"/>
      <c r="C3" s="143"/>
      <c r="D3" s="143"/>
      <c r="E3" s="143"/>
      <c r="F3" s="143" t="s">
        <v>9</v>
      </c>
      <c r="H3" s="160"/>
      <c r="I3" s="143"/>
      <c r="L3" s="175"/>
      <c r="M3" s="175"/>
      <c r="O3" s="175"/>
      <c r="P3" s="175"/>
      <c r="Q3" s="175"/>
      <c r="R3" s="143"/>
      <c r="S3" s="366"/>
    </row>
    <row r="4" spans="1:19" ht="17.25" customHeight="1" thickBot="1" x14ac:dyDescent="0.25">
      <c r="A4" s="143"/>
      <c r="B4" s="143"/>
      <c r="C4" s="143"/>
      <c r="D4" s="143"/>
      <c r="E4" s="143"/>
      <c r="F4" s="143"/>
      <c r="G4" s="143"/>
      <c r="H4" s="160"/>
      <c r="I4" s="143"/>
      <c r="L4" s="175"/>
      <c r="M4" s="175"/>
      <c r="O4" s="175"/>
      <c r="P4" s="175"/>
      <c r="Q4" s="175" t="s">
        <v>26</v>
      </c>
      <c r="R4" s="143"/>
      <c r="S4" s="366"/>
    </row>
    <row r="5" spans="1:19" ht="24" customHeight="1" thickBot="1" x14ac:dyDescent="0.25">
      <c r="A5" s="349" t="s">
        <v>446</v>
      </c>
      <c r="B5" s="253"/>
      <c r="C5" s="253"/>
      <c r="D5" s="253"/>
      <c r="E5" s="253"/>
      <c r="F5" s="1079"/>
      <c r="G5" s="253"/>
      <c r="H5" s="253"/>
      <c r="I5" s="253"/>
      <c r="J5" s="27"/>
      <c r="K5" s="51"/>
      <c r="L5" s="51"/>
      <c r="M5" s="51"/>
      <c r="N5" s="51"/>
      <c r="O5" s="51"/>
      <c r="P5" s="51"/>
      <c r="Q5" s="52"/>
    </row>
    <row r="6" spans="1:19" ht="24" hidden="1" customHeight="1" x14ac:dyDescent="0.2">
      <c r="A6" s="275" t="s">
        <v>35</v>
      </c>
      <c r="B6" s="168"/>
      <c r="C6" s="168"/>
      <c r="D6" s="168"/>
      <c r="E6" s="168"/>
      <c r="F6" s="168"/>
      <c r="G6" s="168"/>
      <c r="H6" s="168"/>
      <c r="I6" s="168"/>
      <c r="J6" s="176"/>
      <c r="K6" s="177"/>
      <c r="L6" s="177"/>
      <c r="M6" s="177"/>
      <c r="N6" s="177"/>
      <c r="O6" s="177"/>
      <c r="P6" s="177"/>
      <c r="Q6" s="289"/>
    </row>
    <row r="7" spans="1:19" ht="25.5" customHeight="1" thickBot="1" x14ac:dyDescent="0.25">
      <c r="A7" s="1273" t="s">
        <v>47</v>
      </c>
      <c r="B7" s="1273" t="s">
        <v>59</v>
      </c>
      <c r="C7" s="1181" t="s">
        <v>4</v>
      </c>
      <c r="D7" s="1181" t="s">
        <v>3</v>
      </c>
      <c r="E7" s="1181" t="s">
        <v>5</v>
      </c>
      <c r="F7" s="1181" t="s">
        <v>663</v>
      </c>
      <c r="G7" s="1175" t="s">
        <v>13</v>
      </c>
      <c r="H7" s="1272" t="s">
        <v>14</v>
      </c>
      <c r="I7" s="1259" t="s">
        <v>15</v>
      </c>
      <c r="J7" s="1270" t="s">
        <v>16</v>
      </c>
      <c r="K7" s="1270" t="s">
        <v>17</v>
      </c>
      <c r="L7" s="1270" t="s">
        <v>18</v>
      </c>
      <c r="M7" s="1177" t="s">
        <v>181</v>
      </c>
      <c r="N7" s="1302" t="s">
        <v>182</v>
      </c>
      <c r="O7" s="1302"/>
      <c r="P7" s="1302"/>
      <c r="Q7" s="1177" t="s">
        <v>264</v>
      </c>
    </row>
    <row r="8" spans="1:19" ht="58.5" customHeight="1" thickBot="1" x14ac:dyDescent="0.25">
      <c r="A8" s="1315"/>
      <c r="B8" s="1315"/>
      <c r="C8" s="1182"/>
      <c r="D8" s="1316"/>
      <c r="E8" s="1316"/>
      <c r="F8" s="1182"/>
      <c r="G8" s="1181"/>
      <c r="H8" s="1270"/>
      <c r="I8" s="1313"/>
      <c r="J8" s="1314"/>
      <c r="K8" s="1314"/>
      <c r="L8" s="1314"/>
      <c r="M8" s="1277"/>
      <c r="N8" s="331" t="s">
        <v>27</v>
      </c>
      <c r="O8" s="331" t="s">
        <v>57</v>
      </c>
      <c r="P8" s="331" t="s">
        <v>58</v>
      </c>
      <c r="Q8" s="1277"/>
    </row>
    <row r="9" spans="1:19" ht="36" customHeight="1" x14ac:dyDescent="0.2">
      <c r="A9" s="45">
        <v>1</v>
      </c>
      <c r="B9" s="71" t="s">
        <v>119</v>
      </c>
      <c r="C9" s="909">
        <v>60003001602</v>
      </c>
      <c r="D9" s="71">
        <v>3315</v>
      </c>
      <c r="E9" s="71">
        <v>5331</v>
      </c>
      <c r="F9" s="71">
        <v>53</v>
      </c>
      <c r="G9" s="345" t="s">
        <v>448</v>
      </c>
      <c r="H9" s="346" t="s">
        <v>449</v>
      </c>
      <c r="I9" s="71"/>
      <c r="J9" s="71"/>
      <c r="K9" s="547">
        <v>450</v>
      </c>
      <c r="L9" s="411"/>
      <c r="M9" s="412"/>
      <c r="N9" s="811">
        <f>SUM(O9:P9)</f>
        <v>450</v>
      </c>
      <c r="O9" s="453"/>
      <c r="P9" s="413">
        <v>450</v>
      </c>
      <c r="Q9" s="414">
        <f>K9-M9-N9</f>
        <v>0</v>
      </c>
    </row>
    <row r="10" spans="1:19" ht="63.75" thickBot="1" x14ac:dyDescent="0.25">
      <c r="A10" s="388">
        <v>2</v>
      </c>
      <c r="B10" s="389" t="s">
        <v>117</v>
      </c>
      <c r="C10" s="390">
        <v>60003001606</v>
      </c>
      <c r="D10" s="389">
        <v>3315</v>
      </c>
      <c r="E10" s="389">
        <v>5331</v>
      </c>
      <c r="F10" s="389">
        <v>53</v>
      </c>
      <c r="G10" s="391" t="s">
        <v>450</v>
      </c>
      <c r="H10" s="392" t="s">
        <v>660</v>
      </c>
      <c r="I10" s="389"/>
      <c r="J10" s="389"/>
      <c r="K10" s="547">
        <v>490</v>
      </c>
      <c r="L10" s="394"/>
      <c r="M10" s="395"/>
      <c r="N10" s="438">
        <f t="shared" ref="N10" si="0">SUM(O10:P10)</f>
        <v>490</v>
      </c>
      <c r="O10" s="439">
        <v>200</v>
      </c>
      <c r="P10" s="415">
        <v>290</v>
      </c>
      <c r="Q10" s="416">
        <f>K10-M10-N10</f>
        <v>0</v>
      </c>
    </row>
    <row r="11" spans="1:19" ht="25.5" customHeight="1" thickBot="1" x14ac:dyDescent="0.25">
      <c r="A11" s="1305" t="s">
        <v>447</v>
      </c>
      <c r="B11" s="1306"/>
      <c r="C11" s="1306"/>
      <c r="D11" s="1306"/>
      <c r="E11" s="1306"/>
      <c r="F11" s="1306"/>
      <c r="G11" s="1306"/>
      <c r="H11" s="1307"/>
      <c r="I11" s="401"/>
      <c r="J11" s="402"/>
      <c r="K11" s="83">
        <f>SUM(K9:K10)</f>
        <v>940</v>
      </c>
      <c r="L11" s="83"/>
      <c r="M11" s="403">
        <f>SUM(M9:M10)</f>
        <v>0</v>
      </c>
      <c r="N11" s="792">
        <f>SUM(N9:N10)</f>
        <v>940</v>
      </c>
      <c r="O11" s="405">
        <f>SUM(O9:O10)</f>
        <v>200</v>
      </c>
      <c r="P11" s="406">
        <f>SUM(P9:P10)</f>
        <v>740</v>
      </c>
      <c r="Q11" s="407">
        <f>SUM(Q9:Q10)</f>
        <v>0</v>
      </c>
    </row>
    <row r="12" spans="1:19" x14ac:dyDescent="0.2">
      <c r="A12" s="178"/>
      <c r="B12" s="172"/>
      <c r="C12" s="172"/>
      <c r="D12" s="172"/>
      <c r="E12" s="172"/>
      <c r="F12" s="172"/>
      <c r="G12" s="172"/>
      <c r="H12" s="408"/>
      <c r="I12" s="180"/>
      <c r="J12" s="181"/>
      <c r="K12" s="182"/>
      <c r="L12" s="183"/>
      <c r="M12" s="409"/>
      <c r="O12" s="409"/>
      <c r="R12" s="53"/>
    </row>
    <row r="13" spans="1:19" x14ac:dyDescent="0.2">
      <c r="A13" s="185"/>
      <c r="B13" s="185"/>
      <c r="C13" s="185"/>
      <c r="D13" s="185"/>
      <c r="E13" s="185"/>
      <c r="F13" s="185"/>
      <c r="G13" s="185"/>
      <c r="H13" s="186"/>
      <c r="I13" s="171"/>
      <c r="J13" s="185"/>
      <c r="K13" s="182"/>
      <c r="L13" s="183"/>
    </row>
    <row r="14" spans="1:19" x14ac:dyDescent="0.2">
      <c r="A14" s="172"/>
      <c r="B14" s="172"/>
      <c r="C14" s="172"/>
      <c r="D14" s="172"/>
      <c r="E14" s="172"/>
      <c r="F14" s="172"/>
      <c r="G14" s="178"/>
      <c r="H14" s="172"/>
      <c r="I14" s="169"/>
      <c r="J14" s="187"/>
      <c r="K14" s="182"/>
      <c r="L14" s="183"/>
      <c r="M14" s="183"/>
    </row>
    <row r="15" spans="1:19" x14ac:dyDescent="0.2">
      <c r="A15" s="172"/>
      <c r="B15" s="172"/>
      <c r="C15" s="172"/>
      <c r="D15" s="172"/>
      <c r="E15" s="172"/>
      <c r="F15" s="172"/>
      <c r="G15" s="188"/>
      <c r="H15" s="172"/>
      <c r="I15" s="170"/>
      <c r="J15" s="181"/>
      <c r="K15" s="182"/>
      <c r="L15" s="183"/>
      <c r="M15" s="183"/>
    </row>
    <row r="16" spans="1:19" x14ac:dyDescent="0.2">
      <c r="A16" s="172"/>
      <c r="B16" s="172"/>
      <c r="C16" s="172"/>
      <c r="D16" s="172"/>
      <c r="E16" s="172"/>
      <c r="F16" s="172"/>
      <c r="G16" s="188"/>
      <c r="H16" s="172"/>
      <c r="I16" s="170"/>
      <c r="J16" s="181"/>
      <c r="K16" s="182"/>
      <c r="L16" s="183"/>
      <c r="M16" s="183"/>
    </row>
    <row r="17" spans="1:17" x14ac:dyDescent="0.2">
      <c r="A17" s="172"/>
      <c r="B17" s="172"/>
      <c r="C17" s="172"/>
      <c r="D17" s="172"/>
      <c r="E17" s="172"/>
      <c r="F17" s="172"/>
      <c r="G17" s="172"/>
      <c r="H17" s="172"/>
      <c r="I17" s="410"/>
      <c r="J17" s="190"/>
      <c r="K17" s="191"/>
    </row>
    <row r="18" spans="1:17" x14ac:dyDescent="0.2">
      <c r="A18" s="172"/>
      <c r="B18" s="172"/>
      <c r="C18" s="172"/>
      <c r="D18" s="172"/>
      <c r="E18" s="172"/>
      <c r="F18" s="172"/>
      <c r="G18" s="172"/>
      <c r="H18" s="172"/>
      <c r="I18" s="410"/>
      <c r="J18" s="190"/>
      <c r="K18" s="191"/>
    </row>
    <row r="19" spans="1:17" x14ac:dyDescent="0.2">
      <c r="A19" s="172"/>
      <c r="B19" s="172"/>
      <c r="C19" s="172"/>
      <c r="D19" s="172"/>
      <c r="E19" s="172"/>
      <c r="F19" s="172"/>
      <c r="G19" s="172"/>
      <c r="H19" s="172"/>
      <c r="I19" s="410"/>
      <c r="J19" s="190"/>
      <c r="K19" s="191"/>
    </row>
    <row r="20" spans="1:17" x14ac:dyDescent="0.2">
      <c r="A20" s="172"/>
      <c r="B20" s="172"/>
      <c r="C20" s="172"/>
      <c r="D20" s="172"/>
      <c r="E20" s="172"/>
      <c r="F20" s="172"/>
      <c r="G20" s="172"/>
      <c r="H20" s="172"/>
      <c r="J20" s="190"/>
      <c r="K20" s="191"/>
    </row>
    <row r="21" spans="1:17" x14ac:dyDescent="0.2">
      <c r="A21" s="172"/>
      <c r="B21" s="172"/>
      <c r="C21" s="172"/>
      <c r="D21" s="172"/>
      <c r="E21" s="172"/>
      <c r="F21" s="172"/>
      <c r="G21" s="172"/>
      <c r="H21" s="172"/>
      <c r="J21" s="190"/>
      <c r="K21" s="191"/>
      <c r="L21" s="348"/>
      <c r="M21" s="348"/>
      <c r="N21" s="348"/>
      <c r="O21" s="348"/>
      <c r="P21" s="348"/>
      <c r="Q21" s="348"/>
    </row>
    <row r="22" spans="1:17" x14ac:dyDescent="0.2">
      <c r="A22" s="172"/>
      <c r="B22" s="172"/>
      <c r="C22" s="172"/>
      <c r="D22" s="172"/>
      <c r="E22" s="172"/>
      <c r="F22" s="172"/>
      <c r="G22" s="172"/>
      <c r="H22" s="172"/>
      <c r="J22" s="190"/>
      <c r="K22" s="191"/>
      <c r="L22" s="348"/>
      <c r="M22" s="348"/>
      <c r="N22" s="348"/>
      <c r="O22" s="348"/>
      <c r="P22" s="348"/>
      <c r="Q22" s="348"/>
    </row>
    <row r="23" spans="1:17" x14ac:dyDescent="0.2">
      <c r="A23" s="172"/>
      <c r="B23" s="172"/>
      <c r="C23" s="172"/>
      <c r="D23" s="172"/>
      <c r="E23" s="172"/>
      <c r="F23" s="172"/>
      <c r="G23" s="172"/>
      <c r="H23" s="172"/>
      <c r="J23" s="190"/>
      <c r="K23" s="191"/>
      <c r="L23" s="348"/>
      <c r="M23" s="348"/>
      <c r="N23" s="348"/>
      <c r="O23" s="348"/>
      <c r="P23" s="348"/>
      <c r="Q23" s="348"/>
    </row>
    <row r="24" spans="1:17" x14ac:dyDescent="0.2">
      <c r="A24" s="172"/>
      <c r="B24" s="172"/>
      <c r="C24" s="172"/>
      <c r="D24" s="172"/>
      <c r="E24" s="172"/>
      <c r="F24" s="172"/>
      <c r="G24" s="172"/>
      <c r="H24" s="172"/>
      <c r="J24" s="190"/>
      <c r="K24" s="191"/>
      <c r="L24" s="348"/>
      <c r="M24" s="348"/>
      <c r="N24" s="348"/>
      <c r="O24" s="348"/>
      <c r="P24" s="348"/>
      <c r="Q24" s="348"/>
    </row>
    <row r="25" spans="1:17" x14ac:dyDescent="0.2">
      <c r="A25" s="172"/>
      <c r="B25" s="172"/>
      <c r="C25" s="172"/>
      <c r="D25" s="172"/>
      <c r="E25" s="172"/>
      <c r="F25" s="172"/>
      <c r="G25" s="172"/>
      <c r="H25" s="172"/>
      <c r="J25" s="190"/>
      <c r="K25" s="191"/>
      <c r="L25" s="348"/>
      <c r="M25" s="348"/>
      <c r="N25" s="348"/>
      <c r="O25" s="348"/>
      <c r="P25" s="348"/>
      <c r="Q25" s="348"/>
    </row>
    <row r="26" spans="1:17" x14ac:dyDescent="0.2">
      <c r="A26" s="172"/>
      <c r="B26" s="172"/>
      <c r="C26" s="172"/>
      <c r="D26" s="172"/>
      <c r="E26" s="172"/>
      <c r="F26" s="172"/>
      <c r="G26" s="172"/>
      <c r="H26" s="172"/>
      <c r="J26" s="190"/>
      <c r="K26" s="191"/>
      <c r="L26" s="348"/>
      <c r="M26" s="348"/>
      <c r="N26" s="348"/>
      <c r="O26" s="348"/>
      <c r="P26" s="348"/>
      <c r="Q26" s="348"/>
    </row>
    <row r="27" spans="1:17" x14ac:dyDescent="0.2">
      <c r="A27" s="172"/>
      <c r="B27" s="172"/>
      <c r="C27" s="172"/>
      <c r="D27" s="172"/>
      <c r="E27" s="172"/>
      <c r="F27" s="172"/>
      <c r="G27" s="172"/>
      <c r="H27" s="172"/>
      <c r="J27" s="190"/>
      <c r="K27" s="191"/>
      <c r="L27" s="348"/>
      <c r="M27" s="348"/>
      <c r="N27" s="348"/>
      <c r="O27" s="348"/>
      <c r="P27" s="348"/>
      <c r="Q27" s="348"/>
    </row>
    <row r="28" spans="1:17" x14ac:dyDescent="0.2">
      <c r="A28" s="172"/>
      <c r="B28" s="172"/>
      <c r="C28" s="172"/>
      <c r="D28" s="172"/>
      <c r="E28" s="172"/>
      <c r="F28" s="172"/>
      <c r="G28" s="172"/>
      <c r="H28" s="172"/>
      <c r="J28" s="190"/>
      <c r="K28" s="191"/>
      <c r="L28" s="348"/>
      <c r="M28" s="348"/>
      <c r="N28" s="348"/>
      <c r="O28" s="348"/>
      <c r="P28" s="348"/>
      <c r="Q28" s="348"/>
    </row>
    <row r="29" spans="1:17" x14ac:dyDescent="0.2">
      <c r="A29" s="172"/>
      <c r="B29" s="172"/>
      <c r="C29" s="172"/>
      <c r="D29" s="172"/>
      <c r="E29" s="172"/>
      <c r="F29" s="172"/>
      <c r="G29" s="172"/>
      <c r="H29" s="172"/>
      <c r="J29" s="190"/>
      <c r="K29" s="191"/>
      <c r="L29" s="348"/>
      <c r="M29" s="348"/>
      <c r="N29" s="348"/>
      <c r="O29" s="348"/>
      <c r="P29" s="348"/>
      <c r="Q29" s="348"/>
    </row>
    <row r="30" spans="1:17" x14ac:dyDescent="0.2">
      <c r="A30" s="172"/>
      <c r="B30" s="172"/>
      <c r="C30" s="172"/>
      <c r="D30" s="172"/>
      <c r="E30" s="172"/>
      <c r="F30" s="172"/>
      <c r="G30" s="172"/>
      <c r="H30" s="172"/>
      <c r="J30" s="190"/>
      <c r="K30" s="191"/>
      <c r="L30" s="348"/>
      <c r="M30" s="348"/>
      <c r="N30" s="348"/>
      <c r="O30" s="348"/>
      <c r="P30" s="348"/>
      <c r="Q30" s="348"/>
    </row>
    <row r="31" spans="1:17" x14ac:dyDescent="0.2">
      <c r="A31" s="172"/>
      <c r="B31" s="172"/>
      <c r="C31" s="172"/>
      <c r="D31" s="172"/>
      <c r="E31" s="172"/>
      <c r="F31" s="172"/>
      <c r="G31" s="172"/>
      <c r="H31" s="172"/>
      <c r="J31" s="190"/>
      <c r="K31" s="191"/>
      <c r="L31" s="348"/>
      <c r="M31" s="348"/>
      <c r="N31" s="348"/>
      <c r="O31" s="348"/>
      <c r="P31" s="348"/>
      <c r="Q31" s="348"/>
    </row>
    <row r="32" spans="1:17" x14ac:dyDescent="0.2">
      <c r="A32" s="172"/>
      <c r="B32" s="172"/>
      <c r="C32" s="172"/>
      <c r="D32" s="172"/>
      <c r="E32" s="172"/>
      <c r="F32" s="172"/>
      <c r="G32" s="172"/>
      <c r="H32" s="172"/>
      <c r="J32" s="190"/>
      <c r="K32" s="191"/>
      <c r="L32" s="348"/>
      <c r="M32" s="348"/>
      <c r="N32" s="348"/>
      <c r="O32" s="348"/>
      <c r="P32" s="348"/>
      <c r="Q32" s="348"/>
    </row>
    <row r="33" spans="1:17" x14ac:dyDescent="0.2">
      <c r="A33" s="172"/>
      <c r="B33" s="172"/>
      <c r="C33" s="172"/>
      <c r="D33" s="172"/>
      <c r="E33" s="172"/>
      <c r="F33" s="172"/>
      <c r="G33" s="172"/>
      <c r="H33" s="172"/>
      <c r="J33" s="190"/>
      <c r="K33" s="191"/>
      <c r="L33" s="348"/>
      <c r="M33" s="348"/>
      <c r="N33" s="348"/>
      <c r="O33" s="348"/>
      <c r="P33" s="348"/>
      <c r="Q33" s="348"/>
    </row>
    <row r="34" spans="1:17" x14ac:dyDescent="0.2">
      <c r="A34" s="172"/>
      <c r="B34" s="172"/>
      <c r="C34" s="172"/>
      <c r="D34" s="172"/>
      <c r="E34" s="172"/>
      <c r="F34" s="172"/>
      <c r="G34" s="172"/>
      <c r="H34" s="172"/>
      <c r="J34" s="190"/>
      <c r="K34" s="191"/>
      <c r="L34" s="348"/>
      <c r="M34" s="348"/>
      <c r="N34" s="348"/>
      <c r="O34" s="348"/>
      <c r="P34" s="348"/>
      <c r="Q34" s="348"/>
    </row>
    <row r="35" spans="1:17" x14ac:dyDescent="0.2">
      <c r="A35" s="172"/>
      <c r="B35" s="172"/>
      <c r="C35" s="172"/>
      <c r="D35" s="172"/>
      <c r="E35" s="172"/>
      <c r="F35" s="172"/>
      <c r="G35" s="172"/>
      <c r="H35" s="172"/>
      <c r="J35" s="190"/>
      <c r="K35" s="191"/>
      <c r="L35" s="348"/>
      <c r="M35" s="348"/>
      <c r="N35" s="348"/>
      <c r="O35" s="348"/>
      <c r="P35" s="348"/>
      <c r="Q35" s="348"/>
    </row>
    <row r="36" spans="1:17" x14ac:dyDescent="0.2">
      <c r="A36" s="172"/>
      <c r="B36" s="172"/>
      <c r="C36" s="172"/>
      <c r="D36" s="172"/>
      <c r="E36" s="172"/>
      <c r="F36" s="172"/>
      <c r="G36" s="172"/>
      <c r="H36" s="172"/>
      <c r="J36" s="190"/>
      <c r="K36" s="191"/>
      <c r="L36" s="348"/>
      <c r="M36" s="348"/>
      <c r="N36" s="348"/>
      <c r="O36" s="348"/>
      <c r="P36" s="348"/>
      <c r="Q36" s="348"/>
    </row>
    <row r="37" spans="1:17" x14ac:dyDescent="0.2">
      <c r="A37" s="172"/>
      <c r="B37" s="172"/>
      <c r="C37" s="172"/>
      <c r="D37" s="172"/>
      <c r="E37" s="172"/>
      <c r="F37" s="172"/>
      <c r="G37" s="172"/>
      <c r="H37" s="172"/>
      <c r="K37" s="191"/>
      <c r="L37" s="348"/>
      <c r="M37" s="348"/>
      <c r="N37" s="348"/>
      <c r="O37" s="348"/>
      <c r="P37" s="348"/>
      <c r="Q37" s="348"/>
    </row>
    <row r="38" spans="1:17" x14ac:dyDescent="0.2">
      <c r="A38" s="172"/>
      <c r="B38" s="172"/>
      <c r="C38" s="172"/>
      <c r="D38" s="172"/>
      <c r="E38" s="172"/>
      <c r="F38" s="172"/>
      <c r="G38" s="172"/>
      <c r="H38" s="172"/>
      <c r="K38" s="191"/>
      <c r="L38" s="348"/>
      <c r="M38" s="348"/>
      <c r="N38" s="348"/>
      <c r="O38" s="348"/>
      <c r="P38" s="348"/>
      <c r="Q38" s="348"/>
    </row>
    <row r="39" spans="1:17" x14ac:dyDescent="0.2">
      <c r="A39" s="172"/>
      <c r="B39" s="172"/>
      <c r="C39" s="172"/>
      <c r="D39" s="172"/>
      <c r="E39" s="172"/>
      <c r="F39" s="172"/>
      <c r="G39" s="172"/>
      <c r="H39" s="172"/>
      <c r="K39" s="191"/>
      <c r="L39" s="348"/>
      <c r="M39" s="348"/>
      <c r="N39" s="348"/>
      <c r="O39" s="348"/>
      <c r="P39" s="348"/>
      <c r="Q39" s="348"/>
    </row>
    <row r="40" spans="1:17" x14ac:dyDescent="0.2">
      <c r="A40" s="172"/>
      <c r="B40" s="172"/>
      <c r="C40" s="172"/>
      <c r="D40" s="172"/>
      <c r="E40" s="172"/>
      <c r="F40" s="172"/>
      <c r="G40" s="172"/>
      <c r="H40" s="172"/>
      <c r="K40" s="191"/>
      <c r="L40" s="348"/>
      <c r="M40" s="348"/>
      <c r="N40" s="348"/>
      <c r="O40" s="348"/>
      <c r="P40" s="348"/>
      <c r="Q40" s="348"/>
    </row>
    <row r="41" spans="1:17" x14ac:dyDescent="0.2">
      <c r="A41" s="172"/>
      <c r="B41" s="172"/>
      <c r="C41" s="172"/>
      <c r="D41" s="172"/>
      <c r="E41" s="172"/>
      <c r="F41" s="172"/>
      <c r="G41" s="172"/>
      <c r="H41" s="172"/>
      <c r="K41" s="191"/>
      <c r="L41" s="348"/>
      <c r="M41" s="348"/>
      <c r="N41" s="348"/>
      <c r="O41" s="348"/>
      <c r="P41" s="348"/>
      <c r="Q41" s="348"/>
    </row>
    <row r="42" spans="1:17" x14ac:dyDescent="0.2">
      <c r="A42" s="172"/>
      <c r="B42" s="172"/>
      <c r="C42" s="172"/>
      <c r="D42" s="172"/>
      <c r="E42" s="172"/>
      <c r="F42" s="172"/>
      <c r="G42" s="172"/>
      <c r="H42" s="172"/>
      <c r="K42" s="191"/>
      <c r="L42" s="348"/>
      <c r="M42" s="348"/>
      <c r="N42" s="348"/>
      <c r="O42" s="348"/>
      <c r="P42" s="348"/>
      <c r="Q42" s="348"/>
    </row>
    <row r="43" spans="1:17" x14ac:dyDescent="0.2">
      <c r="A43" s="172"/>
      <c r="B43" s="172"/>
      <c r="C43" s="172"/>
      <c r="D43" s="172"/>
      <c r="E43" s="172"/>
      <c r="F43" s="172"/>
      <c r="G43" s="172"/>
      <c r="H43" s="172"/>
      <c r="K43" s="191"/>
      <c r="L43" s="348"/>
      <c r="M43" s="348"/>
      <c r="N43" s="348"/>
      <c r="O43" s="348"/>
      <c r="P43" s="348"/>
      <c r="Q43" s="348"/>
    </row>
    <row r="44" spans="1:17" x14ac:dyDescent="0.2">
      <c r="A44" s="172"/>
      <c r="B44" s="172"/>
      <c r="C44" s="172"/>
      <c r="D44" s="172"/>
      <c r="E44" s="172"/>
      <c r="F44" s="172"/>
      <c r="G44" s="172"/>
      <c r="H44" s="172"/>
      <c r="K44" s="191"/>
      <c r="L44" s="348"/>
      <c r="M44" s="348"/>
      <c r="N44" s="348"/>
      <c r="O44" s="348"/>
      <c r="P44" s="348"/>
      <c r="Q44" s="348"/>
    </row>
    <row r="45" spans="1:17" x14ac:dyDescent="0.2">
      <c r="A45" s="172"/>
      <c r="B45" s="172"/>
      <c r="C45" s="172"/>
      <c r="D45" s="172"/>
      <c r="E45" s="172"/>
      <c r="F45" s="172"/>
      <c r="G45" s="172"/>
      <c r="H45" s="172"/>
      <c r="K45" s="191"/>
      <c r="L45" s="348"/>
      <c r="M45" s="348"/>
      <c r="N45" s="348"/>
      <c r="O45" s="348"/>
      <c r="P45" s="348"/>
      <c r="Q45" s="348"/>
    </row>
    <row r="46" spans="1:17" x14ac:dyDescent="0.2">
      <c r="A46" s="172"/>
      <c r="B46" s="172"/>
      <c r="C46" s="172"/>
      <c r="D46" s="172"/>
      <c r="E46" s="172"/>
      <c r="F46" s="172"/>
      <c r="G46" s="172"/>
      <c r="H46" s="172"/>
      <c r="K46" s="191"/>
      <c r="L46" s="348"/>
      <c r="M46" s="348"/>
      <c r="N46" s="348"/>
      <c r="O46" s="348"/>
      <c r="P46" s="348"/>
      <c r="Q46" s="348"/>
    </row>
    <row r="47" spans="1:17" x14ac:dyDescent="0.2">
      <c r="A47" s="172"/>
      <c r="B47" s="172"/>
      <c r="C47" s="172"/>
      <c r="D47" s="172"/>
      <c r="E47" s="172"/>
      <c r="F47" s="172"/>
      <c r="G47" s="172"/>
      <c r="H47" s="172"/>
      <c r="K47" s="191"/>
      <c r="L47" s="348"/>
      <c r="M47" s="348"/>
      <c r="N47" s="348"/>
      <c r="O47" s="348"/>
      <c r="P47" s="348"/>
      <c r="Q47" s="348"/>
    </row>
    <row r="48" spans="1:17" x14ac:dyDescent="0.2">
      <c r="K48" s="191"/>
      <c r="L48" s="348"/>
      <c r="M48" s="348"/>
      <c r="N48" s="348"/>
      <c r="O48" s="348"/>
      <c r="P48" s="348"/>
      <c r="Q48" s="348"/>
    </row>
    <row r="49" spans="10:17" x14ac:dyDescent="0.2">
      <c r="K49" s="191"/>
      <c r="L49" s="348"/>
      <c r="M49" s="348"/>
      <c r="N49" s="348"/>
      <c r="O49" s="348"/>
      <c r="P49" s="348"/>
      <c r="Q49" s="348"/>
    </row>
    <row r="50" spans="10:17" x14ac:dyDescent="0.2">
      <c r="K50" s="191"/>
      <c r="L50" s="348"/>
      <c r="M50" s="348"/>
      <c r="N50" s="348"/>
      <c r="O50" s="348"/>
      <c r="P50" s="348"/>
      <c r="Q50" s="348"/>
    </row>
    <row r="51" spans="10:17" x14ac:dyDescent="0.2">
      <c r="K51" s="191"/>
      <c r="L51" s="348"/>
      <c r="M51" s="348"/>
      <c r="N51" s="348"/>
      <c r="O51" s="348"/>
      <c r="P51" s="348"/>
      <c r="Q51" s="348"/>
    </row>
    <row r="52" spans="10:17" x14ac:dyDescent="0.2">
      <c r="K52" s="191"/>
      <c r="L52" s="348"/>
      <c r="M52" s="348"/>
      <c r="N52" s="348"/>
      <c r="O52" s="348"/>
      <c r="P52" s="348"/>
      <c r="Q52" s="348"/>
    </row>
    <row r="53" spans="10:17" x14ac:dyDescent="0.2">
      <c r="J53" s="348"/>
      <c r="K53" s="191"/>
      <c r="L53" s="348"/>
      <c r="M53" s="348"/>
      <c r="N53" s="348"/>
      <c r="O53" s="348"/>
      <c r="P53" s="348"/>
      <c r="Q53" s="348"/>
    </row>
    <row r="54" spans="10:17" x14ac:dyDescent="0.2">
      <c r="J54" s="348"/>
      <c r="K54" s="191"/>
      <c r="L54" s="348"/>
      <c r="M54" s="348"/>
      <c r="N54" s="348"/>
      <c r="O54" s="348"/>
      <c r="P54" s="348"/>
      <c r="Q54" s="348"/>
    </row>
    <row r="55" spans="10:17" x14ac:dyDescent="0.2">
      <c r="J55" s="348"/>
      <c r="K55" s="191"/>
      <c r="L55" s="348"/>
      <c r="M55" s="348"/>
      <c r="N55" s="348"/>
      <c r="O55" s="348"/>
      <c r="P55" s="348"/>
      <c r="Q55" s="348"/>
    </row>
    <row r="56" spans="10:17" x14ac:dyDescent="0.2">
      <c r="J56" s="348"/>
      <c r="K56" s="191"/>
      <c r="L56" s="348"/>
      <c r="M56" s="348"/>
      <c r="N56" s="348"/>
      <c r="O56" s="348"/>
      <c r="P56" s="348"/>
      <c r="Q56" s="348"/>
    </row>
    <row r="57" spans="10:17" x14ac:dyDescent="0.2">
      <c r="J57" s="348"/>
      <c r="K57" s="191"/>
      <c r="L57" s="348"/>
      <c r="M57" s="348"/>
      <c r="N57" s="348"/>
      <c r="O57" s="348"/>
      <c r="P57" s="348"/>
      <c r="Q57" s="348"/>
    </row>
    <row r="58" spans="10:17" x14ac:dyDescent="0.2">
      <c r="J58" s="348"/>
      <c r="K58" s="191"/>
      <c r="L58" s="348"/>
      <c r="M58" s="348"/>
      <c r="N58" s="348"/>
      <c r="O58" s="348"/>
      <c r="P58" s="348"/>
      <c r="Q58" s="348"/>
    </row>
    <row r="59" spans="10:17" x14ac:dyDescent="0.2">
      <c r="J59" s="348"/>
      <c r="K59" s="191"/>
      <c r="L59" s="348"/>
      <c r="M59" s="348"/>
      <c r="N59" s="348"/>
      <c r="O59" s="348"/>
      <c r="P59" s="348"/>
      <c r="Q59" s="348"/>
    </row>
    <row r="60" spans="10:17" x14ac:dyDescent="0.2">
      <c r="J60" s="348"/>
      <c r="K60" s="191"/>
      <c r="L60" s="348"/>
      <c r="M60" s="348"/>
      <c r="N60" s="348"/>
      <c r="O60" s="348"/>
      <c r="P60" s="348"/>
      <c r="Q60" s="348"/>
    </row>
    <row r="61" spans="10:17" x14ac:dyDescent="0.2">
      <c r="J61" s="348"/>
      <c r="K61" s="191"/>
      <c r="L61" s="348"/>
      <c r="M61" s="348"/>
      <c r="N61" s="348"/>
      <c r="O61" s="348"/>
      <c r="P61" s="348"/>
      <c r="Q61" s="348"/>
    </row>
    <row r="62" spans="10:17" x14ac:dyDescent="0.2">
      <c r="J62" s="348"/>
      <c r="K62" s="191"/>
      <c r="L62" s="348"/>
      <c r="M62" s="348"/>
      <c r="N62" s="348"/>
      <c r="O62" s="348"/>
      <c r="P62" s="348"/>
      <c r="Q62" s="348"/>
    </row>
    <row r="63" spans="10:17" x14ac:dyDescent="0.2">
      <c r="J63" s="348"/>
      <c r="K63" s="191"/>
      <c r="L63" s="348"/>
      <c r="M63" s="348"/>
      <c r="N63" s="348"/>
      <c r="O63" s="348"/>
      <c r="P63" s="348"/>
      <c r="Q63" s="348"/>
    </row>
    <row r="64" spans="10:17" x14ac:dyDescent="0.2">
      <c r="J64" s="348"/>
      <c r="K64" s="191"/>
      <c r="L64" s="348"/>
      <c r="M64" s="348"/>
      <c r="N64" s="348"/>
      <c r="O64" s="348"/>
      <c r="P64" s="348"/>
      <c r="Q64" s="348"/>
    </row>
    <row r="65" spans="10:17" x14ac:dyDescent="0.2">
      <c r="J65" s="348"/>
      <c r="K65" s="191"/>
      <c r="L65" s="348"/>
      <c r="M65" s="348"/>
      <c r="N65" s="348"/>
      <c r="O65" s="348"/>
      <c r="P65" s="348"/>
      <c r="Q65" s="348"/>
    </row>
    <row r="66" spans="10:17" x14ac:dyDescent="0.2">
      <c r="J66" s="348"/>
      <c r="K66" s="191"/>
      <c r="L66" s="348"/>
      <c r="M66" s="348"/>
      <c r="N66" s="348"/>
      <c r="O66" s="348"/>
      <c r="P66" s="348"/>
      <c r="Q66" s="348"/>
    </row>
    <row r="67" spans="10:17" x14ac:dyDescent="0.2">
      <c r="J67" s="348"/>
      <c r="K67" s="191"/>
      <c r="L67" s="348"/>
      <c r="M67" s="348"/>
      <c r="N67" s="348"/>
      <c r="O67" s="348"/>
      <c r="P67" s="348"/>
      <c r="Q67" s="348"/>
    </row>
    <row r="68" spans="10:17" x14ac:dyDescent="0.2">
      <c r="J68" s="348"/>
      <c r="K68" s="191"/>
      <c r="L68" s="348"/>
      <c r="M68" s="348"/>
      <c r="N68" s="348"/>
      <c r="O68" s="348"/>
      <c r="P68" s="348"/>
      <c r="Q68" s="348"/>
    </row>
    <row r="69" spans="10:17" x14ac:dyDescent="0.2">
      <c r="J69" s="348"/>
      <c r="K69" s="191"/>
      <c r="L69" s="348"/>
      <c r="M69" s="348"/>
      <c r="N69" s="348"/>
      <c r="O69" s="348"/>
      <c r="P69" s="348"/>
      <c r="Q69" s="348"/>
    </row>
    <row r="70" spans="10:17" x14ac:dyDescent="0.2">
      <c r="J70" s="348"/>
      <c r="K70" s="191"/>
      <c r="L70" s="348"/>
      <c r="M70" s="348"/>
      <c r="N70" s="348"/>
      <c r="O70" s="348"/>
      <c r="P70" s="348"/>
      <c r="Q70" s="348"/>
    </row>
    <row r="71" spans="10:17" x14ac:dyDescent="0.2">
      <c r="J71" s="348"/>
      <c r="K71" s="191"/>
      <c r="L71" s="348"/>
      <c r="M71" s="348"/>
      <c r="N71" s="348"/>
      <c r="O71" s="348"/>
      <c r="P71" s="348"/>
      <c r="Q71" s="348"/>
    </row>
    <row r="72" spans="10:17" x14ac:dyDescent="0.2">
      <c r="J72" s="348"/>
      <c r="K72" s="191"/>
      <c r="L72" s="348"/>
      <c r="M72" s="348"/>
      <c r="N72" s="348"/>
      <c r="O72" s="348"/>
      <c r="P72" s="348"/>
      <c r="Q72" s="348"/>
    </row>
    <row r="73" spans="10:17" x14ac:dyDescent="0.2">
      <c r="J73" s="348"/>
      <c r="K73" s="191"/>
      <c r="L73" s="348"/>
      <c r="M73" s="348"/>
      <c r="N73" s="348"/>
      <c r="O73" s="348"/>
      <c r="P73" s="348"/>
      <c r="Q73" s="348"/>
    </row>
    <row r="74" spans="10:17" x14ac:dyDescent="0.2">
      <c r="J74" s="348"/>
      <c r="K74" s="191"/>
      <c r="L74" s="348"/>
      <c r="M74" s="348"/>
      <c r="N74" s="348"/>
      <c r="O74" s="348"/>
      <c r="P74" s="348"/>
      <c r="Q74" s="348"/>
    </row>
    <row r="75" spans="10:17" x14ac:dyDescent="0.2">
      <c r="J75" s="348"/>
      <c r="K75" s="191"/>
      <c r="L75" s="348"/>
      <c r="M75" s="348"/>
      <c r="N75" s="348"/>
      <c r="O75" s="348"/>
      <c r="P75" s="348"/>
      <c r="Q75" s="348"/>
    </row>
    <row r="76" spans="10:17" x14ac:dyDescent="0.2">
      <c r="J76" s="348"/>
      <c r="K76" s="191"/>
      <c r="L76" s="348"/>
      <c r="M76" s="348"/>
      <c r="N76" s="348"/>
      <c r="O76" s="348"/>
      <c r="P76" s="348"/>
      <c r="Q76" s="348"/>
    </row>
    <row r="77" spans="10:17" x14ac:dyDescent="0.2">
      <c r="J77" s="348"/>
      <c r="K77" s="191"/>
      <c r="L77" s="348"/>
      <c r="M77" s="348"/>
      <c r="N77" s="348"/>
      <c r="O77" s="348"/>
      <c r="P77" s="348"/>
      <c r="Q77" s="348"/>
    </row>
    <row r="78" spans="10:17" x14ac:dyDescent="0.2">
      <c r="J78" s="348"/>
      <c r="K78" s="191"/>
      <c r="L78" s="348"/>
      <c r="M78" s="348"/>
      <c r="N78" s="348"/>
      <c r="O78" s="348"/>
      <c r="P78" s="348"/>
      <c r="Q78" s="348"/>
    </row>
    <row r="79" spans="10:17" x14ac:dyDescent="0.2">
      <c r="J79" s="348"/>
      <c r="K79" s="191"/>
      <c r="L79" s="348"/>
      <c r="M79" s="348"/>
      <c r="N79" s="348"/>
      <c r="O79" s="348"/>
      <c r="P79" s="348"/>
      <c r="Q79" s="348"/>
    </row>
    <row r="80" spans="10:17" x14ac:dyDescent="0.2">
      <c r="J80" s="348"/>
      <c r="K80" s="191"/>
      <c r="L80" s="348"/>
      <c r="M80" s="348"/>
      <c r="N80" s="348"/>
      <c r="O80" s="348"/>
      <c r="P80" s="348"/>
      <c r="Q80" s="348"/>
    </row>
    <row r="81" spans="10:17" x14ac:dyDescent="0.2">
      <c r="J81" s="348"/>
      <c r="K81" s="191"/>
      <c r="L81" s="348"/>
      <c r="M81" s="348"/>
      <c r="N81" s="348"/>
      <c r="O81" s="348"/>
      <c r="P81" s="348"/>
      <c r="Q81" s="348"/>
    </row>
    <row r="82" spans="10:17" x14ac:dyDescent="0.2">
      <c r="J82" s="348"/>
      <c r="K82" s="191"/>
      <c r="L82" s="348"/>
      <c r="M82" s="348"/>
      <c r="N82" s="348"/>
      <c r="O82" s="348"/>
      <c r="P82" s="348"/>
      <c r="Q82" s="348"/>
    </row>
    <row r="83" spans="10:17" x14ac:dyDescent="0.2">
      <c r="J83" s="348"/>
      <c r="K83" s="191"/>
      <c r="L83" s="348"/>
      <c r="M83" s="348"/>
      <c r="N83" s="348"/>
      <c r="O83" s="348"/>
      <c r="P83" s="348"/>
      <c r="Q83" s="348"/>
    </row>
    <row r="84" spans="10:17" x14ac:dyDescent="0.2">
      <c r="J84" s="348"/>
      <c r="K84" s="191"/>
      <c r="L84" s="348"/>
      <c r="M84" s="348"/>
      <c r="N84" s="348"/>
      <c r="O84" s="348"/>
      <c r="P84" s="348"/>
      <c r="Q84" s="348"/>
    </row>
    <row r="85" spans="10:17" x14ac:dyDescent="0.2">
      <c r="J85" s="348"/>
      <c r="K85" s="191"/>
      <c r="L85" s="348"/>
      <c r="M85" s="348"/>
      <c r="N85" s="348"/>
      <c r="O85" s="348"/>
      <c r="P85" s="348"/>
      <c r="Q85" s="348"/>
    </row>
    <row r="86" spans="10:17" x14ac:dyDescent="0.2">
      <c r="J86" s="348"/>
      <c r="K86" s="191"/>
      <c r="L86" s="348"/>
      <c r="M86" s="348"/>
      <c r="N86" s="348"/>
      <c r="O86" s="348"/>
      <c r="P86" s="348"/>
      <c r="Q86" s="348"/>
    </row>
    <row r="87" spans="10:17" x14ac:dyDescent="0.2">
      <c r="J87" s="348"/>
      <c r="K87" s="191"/>
      <c r="L87" s="348"/>
      <c r="M87" s="348"/>
      <c r="N87" s="348"/>
      <c r="O87" s="348"/>
      <c r="P87" s="348"/>
      <c r="Q87" s="348"/>
    </row>
    <row r="88" spans="10:17" x14ac:dyDescent="0.2">
      <c r="J88" s="348"/>
      <c r="K88" s="191"/>
      <c r="L88" s="348"/>
      <c r="M88" s="348"/>
      <c r="N88" s="348"/>
      <c r="O88" s="348"/>
      <c r="P88" s="348"/>
      <c r="Q88" s="348"/>
    </row>
    <row r="89" spans="10:17" x14ac:dyDescent="0.2">
      <c r="J89" s="348"/>
      <c r="K89" s="191"/>
      <c r="L89" s="348"/>
      <c r="M89" s="348"/>
      <c r="N89" s="348"/>
      <c r="O89" s="348"/>
      <c r="P89" s="348"/>
      <c r="Q89" s="348"/>
    </row>
    <row r="90" spans="10:17" x14ac:dyDescent="0.2">
      <c r="J90" s="348"/>
      <c r="K90" s="191"/>
      <c r="L90" s="348"/>
      <c r="M90" s="348"/>
      <c r="N90" s="348"/>
      <c r="O90" s="348"/>
      <c r="P90" s="348"/>
      <c r="Q90" s="348"/>
    </row>
    <row r="91" spans="10:17" x14ac:dyDescent="0.2">
      <c r="J91" s="348"/>
      <c r="K91" s="191"/>
      <c r="L91" s="348"/>
      <c r="M91" s="348"/>
      <c r="N91" s="348"/>
      <c r="O91" s="348"/>
      <c r="P91" s="348"/>
      <c r="Q91" s="348"/>
    </row>
    <row r="92" spans="10:17" x14ac:dyDescent="0.2">
      <c r="J92" s="348"/>
      <c r="K92" s="191"/>
      <c r="L92" s="348"/>
      <c r="M92" s="348"/>
      <c r="N92" s="348"/>
      <c r="O92" s="348"/>
      <c r="P92" s="348"/>
      <c r="Q92" s="348"/>
    </row>
    <row r="93" spans="10:17" x14ac:dyDescent="0.2">
      <c r="J93" s="348"/>
      <c r="K93" s="191"/>
      <c r="L93" s="348"/>
      <c r="M93" s="348"/>
      <c r="N93" s="348"/>
      <c r="O93" s="348"/>
      <c r="P93" s="348"/>
      <c r="Q93" s="348"/>
    </row>
    <row r="94" spans="10:17" x14ac:dyDescent="0.2">
      <c r="J94" s="348"/>
      <c r="K94" s="191"/>
      <c r="L94" s="348"/>
      <c r="M94" s="348"/>
      <c r="N94" s="348"/>
      <c r="O94" s="348"/>
      <c r="P94" s="348"/>
      <c r="Q94" s="348"/>
    </row>
    <row r="95" spans="10:17" x14ac:dyDescent="0.2">
      <c r="J95" s="348"/>
      <c r="K95" s="191"/>
      <c r="L95" s="348"/>
      <c r="M95" s="348"/>
      <c r="N95" s="348"/>
      <c r="O95" s="348"/>
      <c r="P95" s="348"/>
      <c r="Q95" s="348"/>
    </row>
    <row r="96" spans="10:17" x14ac:dyDescent="0.2">
      <c r="J96" s="348"/>
      <c r="K96" s="191"/>
      <c r="L96" s="348"/>
      <c r="M96" s="348"/>
      <c r="N96" s="348"/>
      <c r="O96" s="348"/>
      <c r="P96" s="348"/>
      <c r="Q96" s="348"/>
    </row>
    <row r="97" spans="10:17" x14ac:dyDescent="0.2">
      <c r="J97" s="348"/>
      <c r="K97" s="191"/>
      <c r="L97" s="348"/>
      <c r="M97" s="348"/>
      <c r="N97" s="348"/>
      <c r="O97" s="348"/>
      <c r="P97" s="348"/>
      <c r="Q97" s="348"/>
    </row>
    <row r="98" spans="10:17" x14ac:dyDescent="0.2">
      <c r="J98" s="348"/>
      <c r="K98" s="191"/>
      <c r="L98" s="348"/>
      <c r="M98" s="348"/>
      <c r="N98" s="348"/>
      <c r="O98" s="348"/>
      <c r="P98" s="348"/>
      <c r="Q98" s="348"/>
    </row>
    <row r="99" spans="10:17" x14ac:dyDescent="0.2">
      <c r="J99" s="348"/>
      <c r="K99" s="191"/>
      <c r="L99" s="348"/>
      <c r="M99" s="348"/>
      <c r="N99" s="348"/>
      <c r="O99" s="348"/>
      <c r="P99" s="348"/>
      <c r="Q99" s="348"/>
    </row>
  </sheetData>
  <mergeCells count="16">
    <mergeCell ref="N7:P7"/>
    <mergeCell ref="Q7:Q8"/>
    <mergeCell ref="A11:H11"/>
    <mergeCell ref="H7:H8"/>
    <mergeCell ref="I7:I8"/>
    <mergeCell ref="J7:J8"/>
    <mergeCell ref="K7:K8"/>
    <mergeCell ref="L7:L8"/>
    <mergeCell ref="M7:M8"/>
    <mergeCell ref="A7:A8"/>
    <mergeCell ref="B7:B8"/>
    <mergeCell ref="C7:C8"/>
    <mergeCell ref="D7:D8"/>
    <mergeCell ref="E7:E8"/>
    <mergeCell ref="G7:G8"/>
    <mergeCell ref="F7:F8"/>
  </mergeCells>
  <pageMargins left="0.70866141732283472" right="0.70866141732283472" top="0.78740157480314965" bottom="0.78740157480314965" header="0.31496062992125984" footer="0.31496062992125984"/>
  <pageSetup paperSize="9" scale="56" firstPageNumber="134" orientation="landscape" useFirstPageNumber="1" r:id="rId1"/>
  <headerFooter>
    <oddFooter>&amp;LZastupitelstvo Olomouckého kraje 18-12-2015
5. - Rozpočet Olomouckého kraje 2016 - návrh rozpočtu
Příloha č. 5c): Nové investice&amp;RStrana &amp;P (celkem 154)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K14"/>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8.5703125" style="475" customWidth="1"/>
    <col min="2" max="3" width="6" style="475" hidden="1" customWidth="1" outlineLevel="1"/>
    <col min="4" max="4" width="18.42578125" style="475" hidden="1" customWidth="1" outlineLevel="1"/>
    <col min="5" max="5" width="6.42578125" style="475" customWidth="1" collapsed="1"/>
    <col min="6" max="6" width="71.42578125" style="475" customWidth="1"/>
    <col min="7" max="7" width="84.140625" style="475" customWidth="1"/>
    <col min="8" max="8" width="16.5703125" style="475" customWidth="1"/>
    <col min="9" max="9" width="16.28515625" style="475" customWidth="1"/>
    <col min="10" max="10" width="15" style="475" customWidth="1"/>
    <col min="11" max="11" width="12.85546875" style="475" customWidth="1"/>
    <col min="12" max="16384" width="9.140625" style="475"/>
  </cols>
  <sheetData>
    <row r="1" spans="1:11" ht="18" x14ac:dyDescent="0.25">
      <c r="A1" s="140" t="s">
        <v>678</v>
      </c>
      <c r="B1" s="155"/>
      <c r="C1" s="155"/>
      <c r="D1" s="155"/>
      <c r="E1" s="155"/>
      <c r="F1" s="155"/>
      <c r="G1" s="156"/>
      <c r="H1" s="155"/>
      <c r="I1" s="155"/>
      <c r="J1" s="155"/>
      <c r="K1" s="155"/>
    </row>
    <row r="2" spans="1:11" ht="15.75" x14ac:dyDescent="0.25">
      <c r="A2" s="143" t="s">
        <v>685</v>
      </c>
      <c r="B2" s="143"/>
      <c r="C2" s="143"/>
      <c r="D2" s="143"/>
      <c r="E2" s="143"/>
      <c r="F2" s="143"/>
      <c r="G2" s="153" t="s">
        <v>608</v>
      </c>
      <c r="H2" s="143"/>
      <c r="I2" s="143"/>
      <c r="J2" s="143"/>
      <c r="K2" s="143"/>
    </row>
    <row r="3" spans="1:11" ht="13.5" customHeight="1" x14ac:dyDescent="0.2">
      <c r="A3" s="143"/>
      <c r="B3" s="143"/>
      <c r="C3" s="143"/>
      <c r="D3" s="143"/>
      <c r="E3" s="143" t="s">
        <v>435</v>
      </c>
      <c r="G3" s="143"/>
      <c r="H3" s="143"/>
      <c r="I3" s="143"/>
      <c r="J3" s="143"/>
      <c r="K3" s="143"/>
    </row>
    <row r="4" spans="1:11" ht="11.25" customHeight="1" thickBot="1" x14ac:dyDescent="0.25">
      <c r="A4" s="155"/>
      <c r="B4" s="155"/>
      <c r="C4" s="155"/>
      <c r="D4" s="155"/>
      <c r="E4" s="155"/>
      <c r="F4" s="156"/>
      <c r="G4" s="155"/>
      <c r="H4" s="155"/>
      <c r="I4" s="155"/>
      <c r="J4" s="155"/>
      <c r="K4" s="1099" t="s">
        <v>10</v>
      </c>
    </row>
    <row r="5" spans="1:11" ht="22.5" customHeight="1" thickBot="1" x14ac:dyDescent="0.25">
      <c r="A5" s="1264" t="s">
        <v>436</v>
      </c>
      <c r="B5" s="1265"/>
      <c r="C5" s="1265"/>
      <c r="D5" s="1265"/>
      <c r="E5" s="1265"/>
      <c r="F5" s="1265"/>
      <c r="G5" s="1265"/>
      <c r="H5" s="1265"/>
      <c r="I5" s="1265"/>
      <c r="J5" s="1265"/>
      <c r="K5" s="1294"/>
    </row>
    <row r="6" spans="1:11" ht="28.5" customHeight="1" thickBot="1" x14ac:dyDescent="0.25">
      <c r="A6" s="1298" t="s">
        <v>47</v>
      </c>
      <c r="B6" s="1298" t="s">
        <v>3</v>
      </c>
      <c r="C6" s="1298" t="s">
        <v>66</v>
      </c>
      <c r="D6" s="1298" t="s">
        <v>4</v>
      </c>
      <c r="E6" s="1181" t="s">
        <v>663</v>
      </c>
      <c r="F6" s="1290" t="s">
        <v>13</v>
      </c>
      <c r="G6" s="1297" t="s">
        <v>14</v>
      </c>
      <c r="H6" s="1266" t="s">
        <v>17</v>
      </c>
      <c r="I6" s="1261" t="s">
        <v>182</v>
      </c>
      <c r="J6" s="1262"/>
      <c r="K6" s="1263"/>
    </row>
    <row r="7" spans="1:11" ht="58.5" customHeight="1" thickBot="1" x14ac:dyDescent="0.25">
      <c r="A7" s="1190"/>
      <c r="B7" s="1190"/>
      <c r="C7" s="1190"/>
      <c r="D7" s="1190"/>
      <c r="E7" s="1182"/>
      <c r="F7" s="1176"/>
      <c r="G7" s="1185"/>
      <c r="H7" s="1295"/>
      <c r="I7" s="107" t="s">
        <v>19</v>
      </c>
      <c r="J7" s="119" t="s">
        <v>57</v>
      </c>
      <c r="K7" s="119" t="s">
        <v>58</v>
      </c>
    </row>
    <row r="8" spans="1:11" s="421" customFormat="1" ht="46.5" customHeight="1" x14ac:dyDescent="0.2">
      <c r="A8" s="494">
        <v>1</v>
      </c>
      <c r="B8" s="448">
        <v>3315</v>
      </c>
      <c r="C8" s="448">
        <v>6351</v>
      </c>
      <c r="D8" s="449">
        <v>60003001602</v>
      </c>
      <c r="E8" s="449">
        <v>63</v>
      </c>
      <c r="F8" s="495" t="s">
        <v>440</v>
      </c>
      <c r="G8" s="497" t="s">
        <v>441</v>
      </c>
      <c r="H8" s="961">
        <v>600</v>
      </c>
      <c r="I8" s="454">
        <f t="shared" ref="I8:I9" si="0">SUM(J8:K8)</f>
        <v>600</v>
      </c>
      <c r="J8" s="964"/>
      <c r="K8" s="593">
        <v>600</v>
      </c>
    </row>
    <row r="9" spans="1:11" s="421" customFormat="1" ht="46.5" customHeight="1" thickBot="1" x14ac:dyDescent="0.25">
      <c r="A9" s="949">
        <v>2</v>
      </c>
      <c r="B9" s="950">
        <v>3315</v>
      </c>
      <c r="C9" s="950">
        <v>6351</v>
      </c>
      <c r="D9" s="951">
        <v>60003001602</v>
      </c>
      <c r="E9" s="951">
        <v>63</v>
      </c>
      <c r="F9" s="952" t="s">
        <v>442</v>
      </c>
      <c r="G9" s="953" t="s">
        <v>443</v>
      </c>
      <c r="H9" s="956">
        <v>670</v>
      </c>
      <c r="I9" s="1077">
        <f t="shared" si="0"/>
        <v>670</v>
      </c>
      <c r="J9" s="957"/>
      <c r="K9" s="877">
        <v>670</v>
      </c>
    </row>
    <row r="10" spans="1:11" s="299" customFormat="1" ht="27" customHeight="1" thickBot="1" x14ac:dyDescent="0.3">
      <c r="A10" s="1281" t="s">
        <v>437</v>
      </c>
      <c r="B10" s="1296"/>
      <c r="C10" s="1296"/>
      <c r="D10" s="1282"/>
      <c r="E10" s="1282"/>
      <c r="F10" s="1282"/>
      <c r="G10" s="1282"/>
      <c r="H10" s="625">
        <f>SUM(H8:H9)</f>
        <v>1270</v>
      </c>
      <c r="I10" s="634">
        <f>SUM(I8:I9)</f>
        <v>1270</v>
      </c>
      <c r="J10" s="624">
        <f>SUM(J8:J9)</f>
        <v>0</v>
      </c>
      <c r="K10" s="878">
        <f>SUM(K8:K9)</f>
        <v>1270</v>
      </c>
    </row>
    <row r="11" spans="1:11" ht="24.75" customHeight="1" x14ac:dyDescent="0.2">
      <c r="F11" s="44"/>
      <c r="H11" s="101"/>
      <c r="I11" s="101"/>
      <c r="J11" s="101"/>
      <c r="K11" s="101"/>
    </row>
    <row r="12" spans="1:11" ht="24.75" customHeight="1" x14ac:dyDescent="0.2">
      <c r="H12" s="101"/>
      <c r="I12" s="101"/>
      <c r="J12" s="101"/>
      <c r="K12" s="101"/>
    </row>
    <row r="13" spans="1:11" ht="23.25" customHeight="1" x14ac:dyDescent="0.2">
      <c r="F13" s="53"/>
      <c r="I13" s="101"/>
    </row>
    <row r="14" spans="1:11" ht="15.75" x14ac:dyDescent="0.2">
      <c r="I14" s="23"/>
    </row>
  </sheetData>
  <mergeCells count="11">
    <mergeCell ref="A10:G10"/>
    <mergeCell ref="A5:K5"/>
    <mergeCell ref="A6:A7"/>
    <mergeCell ref="B6:B7"/>
    <mergeCell ref="C6:C7"/>
    <mergeCell ref="D6:D7"/>
    <mergeCell ref="F6:F7"/>
    <mergeCell ref="G6:G7"/>
    <mergeCell ref="H6:H7"/>
    <mergeCell ref="I6:K6"/>
    <mergeCell ref="E6:E7"/>
  </mergeCells>
  <pageMargins left="0.70866141732283472" right="0.70866141732283472" top="0.78740157480314965" bottom="0.78740157480314965" header="0.31496062992125984" footer="0.31496062992125984"/>
  <pageSetup paperSize="9" scale="57" firstPageNumber="135" orientation="landscape" useFirstPageNumber="1" r:id="rId1"/>
  <headerFooter>
    <oddFooter>&amp;LZastupitelstvo Olomouckého kraje 18-12-2015
5. - Rozpočet Olomouckého kraje 2016 - návrh rozpočtu
Příloha č. 5c): Nové investice&amp;RStrana &amp;P (celkem 154)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K13"/>
  <sheetViews>
    <sheetView tabSelected="1" view="pageBreakPreview" zoomScale="80" zoomScaleNormal="80" zoomScaleSheetLayoutView="80" workbookViewId="0">
      <selection activeCell="I34" sqref="I34"/>
    </sheetView>
  </sheetViews>
  <sheetFormatPr defaultColWidth="9.140625" defaultRowHeight="12.75" outlineLevelCol="1" x14ac:dyDescent="0.2"/>
  <cols>
    <col min="1" max="1" width="8.5703125" style="475" customWidth="1"/>
    <col min="2" max="3" width="6" style="475" hidden="1" customWidth="1" outlineLevel="1"/>
    <col min="4" max="4" width="18.42578125" style="475" hidden="1" customWidth="1" outlineLevel="1"/>
    <col min="5" max="5" width="6.42578125" style="475" customWidth="1" collapsed="1"/>
    <col min="6" max="6" width="71.42578125" style="475" customWidth="1"/>
    <col min="7" max="7" width="84.140625" style="475" customWidth="1"/>
    <col min="8" max="8" width="16.5703125" style="475" customWidth="1"/>
    <col min="9" max="9" width="16.28515625" style="475" customWidth="1"/>
    <col min="10" max="10" width="15" style="475" customWidth="1"/>
    <col min="11" max="11" width="12.85546875" style="475" customWidth="1"/>
    <col min="12" max="16384" width="9.140625" style="475"/>
  </cols>
  <sheetData>
    <row r="1" spans="1:11" ht="18" x14ac:dyDescent="0.25">
      <c r="A1" s="140" t="s">
        <v>678</v>
      </c>
      <c r="B1" s="155"/>
      <c r="C1" s="155"/>
      <c r="D1" s="155"/>
      <c r="E1" s="155"/>
      <c r="F1" s="155"/>
      <c r="G1" s="156"/>
      <c r="H1" s="155"/>
      <c r="I1" s="155"/>
      <c r="J1" s="155"/>
      <c r="K1" s="155"/>
    </row>
    <row r="2" spans="1:11" ht="15.75" x14ac:dyDescent="0.25">
      <c r="A2" s="143" t="s">
        <v>602</v>
      </c>
      <c r="B2" s="143"/>
      <c r="C2" s="143"/>
      <c r="D2" s="143"/>
      <c r="E2" s="143"/>
      <c r="F2" s="143"/>
      <c r="G2" s="153" t="s">
        <v>608</v>
      </c>
      <c r="H2" s="143"/>
      <c r="I2" s="143"/>
      <c r="J2" s="143"/>
      <c r="K2" s="143"/>
    </row>
    <row r="3" spans="1:11" ht="15" customHeight="1" x14ac:dyDescent="0.2">
      <c r="A3" s="143"/>
      <c r="B3" s="143"/>
      <c r="C3" s="143"/>
      <c r="D3" s="143"/>
      <c r="E3" s="143" t="s">
        <v>435</v>
      </c>
      <c r="G3" s="143"/>
      <c r="H3" s="143"/>
      <c r="I3" s="143"/>
      <c r="J3" s="143"/>
      <c r="K3" s="143"/>
    </row>
    <row r="4" spans="1:11" ht="11.25" customHeight="1" thickBot="1" x14ac:dyDescent="0.25">
      <c r="A4" s="155"/>
      <c r="B4" s="155"/>
      <c r="C4" s="155"/>
      <c r="D4" s="155"/>
      <c r="E4" s="155"/>
      <c r="F4" s="156"/>
      <c r="G4" s="155"/>
      <c r="H4" s="155"/>
      <c r="I4" s="155"/>
      <c r="J4" s="155"/>
      <c r="K4" s="1099" t="s">
        <v>10</v>
      </c>
    </row>
    <row r="5" spans="1:11" ht="22.5" customHeight="1" thickBot="1" x14ac:dyDescent="0.25">
      <c r="A5" s="1264" t="s">
        <v>438</v>
      </c>
      <c r="B5" s="1265"/>
      <c r="C5" s="1265"/>
      <c r="D5" s="1265"/>
      <c r="E5" s="1265"/>
      <c r="F5" s="1265"/>
      <c r="G5" s="1265"/>
      <c r="H5" s="1265"/>
      <c r="I5" s="1265"/>
      <c r="J5" s="1265"/>
      <c r="K5" s="1294"/>
    </row>
    <row r="6" spans="1:11" ht="28.5" customHeight="1" thickBot="1" x14ac:dyDescent="0.25">
      <c r="A6" s="1298" t="s">
        <v>47</v>
      </c>
      <c r="B6" s="1298" t="s">
        <v>3</v>
      </c>
      <c r="C6" s="1298" t="s">
        <v>66</v>
      </c>
      <c r="D6" s="1298" t="s">
        <v>4</v>
      </c>
      <c r="E6" s="1181" t="s">
        <v>663</v>
      </c>
      <c r="F6" s="1290" t="s">
        <v>13</v>
      </c>
      <c r="G6" s="1297" t="s">
        <v>14</v>
      </c>
      <c r="H6" s="1266" t="s">
        <v>17</v>
      </c>
      <c r="I6" s="1261" t="s">
        <v>182</v>
      </c>
      <c r="J6" s="1262"/>
      <c r="K6" s="1263"/>
    </row>
    <row r="7" spans="1:11" ht="58.5" customHeight="1" thickBot="1" x14ac:dyDescent="0.25">
      <c r="A7" s="1190"/>
      <c r="B7" s="1190"/>
      <c r="C7" s="1190"/>
      <c r="D7" s="1190"/>
      <c r="E7" s="1182"/>
      <c r="F7" s="1176"/>
      <c r="G7" s="1185"/>
      <c r="H7" s="1295"/>
      <c r="I7" s="107" t="s">
        <v>19</v>
      </c>
      <c r="J7" s="119" t="s">
        <v>57</v>
      </c>
      <c r="K7" s="119" t="s">
        <v>58</v>
      </c>
    </row>
    <row r="8" spans="1:11" s="421" customFormat="1" ht="46.5" customHeight="1" thickBot="1" x14ac:dyDescent="0.25">
      <c r="A8" s="494">
        <v>1</v>
      </c>
      <c r="B8" s="448">
        <v>6615</v>
      </c>
      <c r="C8" s="448">
        <v>6351</v>
      </c>
      <c r="D8" s="449">
        <v>60003001602</v>
      </c>
      <c r="E8" s="449">
        <v>63</v>
      </c>
      <c r="F8" s="495" t="s">
        <v>444</v>
      </c>
      <c r="G8" s="497" t="s">
        <v>445</v>
      </c>
      <c r="H8" s="961">
        <v>200</v>
      </c>
      <c r="I8" s="1078">
        <f t="shared" ref="I8" si="0">SUM(J8:K8)</f>
        <v>200</v>
      </c>
      <c r="J8" s="964">
        <v>0</v>
      </c>
      <c r="K8" s="593">
        <v>200</v>
      </c>
    </row>
    <row r="9" spans="1:11" s="299" customFormat="1" ht="27" customHeight="1" thickBot="1" x14ac:dyDescent="0.3">
      <c r="A9" s="1281" t="s">
        <v>439</v>
      </c>
      <c r="B9" s="1296"/>
      <c r="C9" s="1296"/>
      <c r="D9" s="1282"/>
      <c r="E9" s="1282"/>
      <c r="F9" s="1282"/>
      <c r="G9" s="1282"/>
      <c r="H9" s="625">
        <f>SUM(H8:H8)</f>
        <v>200</v>
      </c>
      <c r="I9" s="634">
        <f>SUM(I8:I8)</f>
        <v>200</v>
      </c>
      <c r="J9" s="624">
        <f>SUM(J8:J8)</f>
        <v>0</v>
      </c>
      <c r="K9" s="878">
        <f>SUM(K8:K8)</f>
        <v>200</v>
      </c>
    </row>
    <row r="10" spans="1:11" ht="24.75" customHeight="1" x14ac:dyDescent="0.2">
      <c r="F10" s="44"/>
      <c r="H10" s="101"/>
      <c r="I10" s="101"/>
      <c r="J10" s="101"/>
      <c r="K10" s="101"/>
    </row>
    <row r="11" spans="1:11" ht="24.75" customHeight="1" x14ac:dyDescent="0.2">
      <c r="H11" s="101"/>
      <c r="I11" s="101"/>
      <c r="J11" s="101"/>
      <c r="K11" s="101"/>
    </row>
    <row r="12" spans="1:11" ht="23.25" customHeight="1" x14ac:dyDescent="0.2">
      <c r="F12" s="53"/>
      <c r="I12" s="101"/>
    </row>
    <row r="13" spans="1:11" ht="15.75" x14ac:dyDescent="0.2">
      <c r="I13" s="23"/>
    </row>
  </sheetData>
  <mergeCells count="11">
    <mergeCell ref="A9:G9"/>
    <mergeCell ref="A5:K5"/>
    <mergeCell ref="A6:A7"/>
    <mergeCell ref="B6:B7"/>
    <mergeCell ref="C6:C7"/>
    <mergeCell ref="D6:D7"/>
    <mergeCell ref="F6:F7"/>
    <mergeCell ref="G6:G7"/>
    <mergeCell ref="H6:H7"/>
    <mergeCell ref="I6:K6"/>
    <mergeCell ref="E6:E7"/>
  </mergeCells>
  <pageMargins left="0.70866141732283472" right="0.70866141732283472" top="0.78740157480314965" bottom="0.78740157480314965" header="0.31496062992125984" footer="0.31496062992125984"/>
  <pageSetup paperSize="9" scale="57" firstPageNumber="136" orientation="landscape" useFirstPageNumber="1" r:id="rId1"/>
  <headerFooter>
    <oddFooter>&amp;LZastupitelstvo Olomouckého kraje 18-12-2015
5. - Rozpočet Olomouckého kraje 2016 - návrh rozpočtu
Příloha č. 5c): Nové investice&amp;RStrana &amp;P (celkem 154)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499984740745262"/>
    <pageSetUpPr fitToPage="1"/>
  </sheetPr>
  <dimension ref="A1:R531"/>
  <sheetViews>
    <sheetView tabSelected="1" view="pageBreakPreview" zoomScale="80" zoomScaleNormal="75" zoomScaleSheetLayoutView="80" workbookViewId="0">
      <selection activeCell="I34" sqref="I34"/>
    </sheetView>
  </sheetViews>
  <sheetFormatPr defaultColWidth="9.140625" defaultRowHeight="12.75" outlineLevelCol="1" x14ac:dyDescent="0.2"/>
  <cols>
    <col min="1" max="1" width="4.140625" style="1" customWidth="1"/>
    <col min="2" max="2" width="5.140625" style="1" customWidth="1"/>
    <col min="3" max="3" width="16" style="1" hidden="1" customWidth="1" outlineLevel="1"/>
    <col min="4" max="4" width="5.42578125" style="1" hidden="1" customWidth="1" outlineLevel="1"/>
    <col min="5" max="5" width="14" style="1" hidden="1" customWidth="1" outlineLevel="1"/>
    <col min="6" max="6" width="6.42578125" style="1080" customWidth="1" collapsed="1"/>
    <col min="7" max="7" width="10.85546875" style="1" customWidth="1"/>
    <col min="8" max="8" width="79.140625" style="1" customWidth="1"/>
    <col min="9" max="9" width="11.140625" style="7" customWidth="1"/>
    <col min="10" max="10" width="11.140625" style="1" customWidth="1"/>
    <col min="11" max="11" width="14.28515625" style="1" customWidth="1"/>
    <col min="12" max="12" width="12.85546875" style="1" customWidth="1"/>
    <col min="13" max="13" width="12.7109375" style="1" customWidth="1"/>
    <col min="14" max="14" width="13.42578125" style="1" customWidth="1"/>
    <col min="15" max="15" width="11.42578125" style="1" customWidth="1"/>
    <col min="16" max="16" width="14.7109375" style="1" customWidth="1"/>
    <col min="17" max="17" width="12.85546875" style="1" customWidth="1"/>
    <col min="18" max="16384" width="9.140625" style="1"/>
  </cols>
  <sheetData>
    <row r="1" spans="1:18" s="419" customFormat="1" ht="18" x14ac:dyDescent="0.25">
      <c r="A1" s="140" t="s">
        <v>258</v>
      </c>
      <c r="B1" s="140"/>
      <c r="C1" s="140"/>
      <c r="D1" s="140"/>
      <c r="E1" s="140"/>
      <c r="F1" s="140"/>
      <c r="G1" s="155"/>
      <c r="H1" s="140"/>
      <c r="I1" s="140" t="s">
        <v>259</v>
      </c>
      <c r="J1" s="158"/>
      <c r="K1" s="159"/>
      <c r="L1" s="155"/>
      <c r="M1" s="155"/>
      <c r="N1" s="155"/>
      <c r="O1" s="155"/>
      <c r="P1" s="155"/>
      <c r="Q1" s="155"/>
    </row>
    <row r="2" spans="1:18" s="419" customFormat="1" ht="15" x14ac:dyDescent="0.25">
      <c r="A2" s="143" t="s">
        <v>6</v>
      </c>
      <c r="B2" s="143"/>
      <c r="C2" s="143"/>
      <c r="D2" s="143"/>
      <c r="E2" s="143"/>
      <c r="F2" s="143" t="s">
        <v>7</v>
      </c>
      <c r="G2" s="143"/>
      <c r="I2" s="143" t="s">
        <v>260</v>
      </c>
      <c r="J2" s="143" t="s">
        <v>255</v>
      </c>
      <c r="K2" s="160"/>
      <c r="L2" s="143"/>
      <c r="M2" s="143"/>
      <c r="N2" s="166"/>
      <c r="O2" s="143"/>
      <c r="P2" s="143"/>
      <c r="Q2" s="143"/>
    </row>
    <row r="3" spans="1:18" s="419" customFormat="1" ht="14.25" customHeight="1" x14ac:dyDescent="0.2">
      <c r="A3" s="143"/>
      <c r="B3" s="143"/>
      <c r="C3" s="143"/>
      <c r="D3" s="143"/>
      <c r="E3" s="143"/>
      <c r="F3" s="143" t="s">
        <v>9</v>
      </c>
      <c r="G3" s="143"/>
      <c r="I3" s="143"/>
      <c r="J3" s="143" t="s">
        <v>51</v>
      </c>
      <c r="K3" s="160"/>
      <c r="L3" s="143"/>
      <c r="M3" s="143"/>
      <c r="N3" s="143"/>
      <c r="O3" s="143"/>
      <c r="P3" s="143"/>
      <c r="Q3" s="143"/>
    </row>
    <row r="4" spans="1:18" s="419" customFormat="1" ht="21" customHeight="1" thickBot="1" x14ac:dyDescent="0.25">
      <c r="A4" s="155"/>
      <c r="B4" s="155"/>
      <c r="C4" s="155"/>
      <c r="D4" s="155"/>
      <c r="E4" s="155"/>
      <c r="F4" s="155"/>
      <c r="G4" s="155"/>
      <c r="H4" s="156"/>
      <c r="I4" s="158"/>
      <c r="J4" s="158"/>
      <c r="K4" s="159"/>
      <c r="L4" s="155"/>
      <c r="M4" s="155"/>
      <c r="N4" s="155"/>
      <c r="O4" s="155"/>
      <c r="P4" s="155"/>
      <c r="Q4" s="1099" t="s">
        <v>10</v>
      </c>
    </row>
    <row r="5" spans="1:18" s="419" customFormat="1" ht="25.5" customHeight="1" thickBot="1" x14ac:dyDescent="0.25">
      <c r="A5" s="1308" t="s">
        <v>108</v>
      </c>
      <c r="B5" s="1309"/>
      <c r="C5" s="1309"/>
      <c r="D5" s="1309"/>
      <c r="E5" s="1309"/>
      <c r="F5" s="1309"/>
      <c r="G5" s="1309"/>
      <c r="H5" s="1309"/>
      <c r="I5" s="1309"/>
      <c r="J5" s="1309"/>
      <c r="K5" s="1309"/>
      <c r="L5" s="1309"/>
      <c r="M5" s="1309"/>
      <c r="N5" s="1309"/>
      <c r="O5" s="1309"/>
      <c r="P5" s="1309"/>
      <c r="Q5" s="1317"/>
      <c r="R5" s="53"/>
    </row>
    <row r="6" spans="1:18" s="419" customFormat="1" ht="30" customHeight="1" thickBot="1" x14ac:dyDescent="0.25">
      <c r="A6" s="1190" t="s">
        <v>47</v>
      </c>
      <c r="B6" s="1191" t="s">
        <v>59</v>
      </c>
      <c r="C6" s="1187" t="s">
        <v>4</v>
      </c>
      <c r="D6" s="1187" t="s">
        <v>3</v>
      </c>
      <c r="E6" s="1187" t="s">
        <v>5</v>
      </c>
      <c r="F6" s="1181" t="s">
        <v>663</v>
      </c>
      <c r="G6" s="1190" t="s">
        <v>44</v>
      </c>
      <c r="H6" s="1176" t="s">
        <v>62</v>
      </c>
      <c r="I6" s="1189" t="s">
        <v>15</v>
      </c>
      <c r="J6" s="1186" t="s">
        <v>16</v>
      </c>
      <c r="K6" s="1178" t="s">
        <v>17</v>
      </c>
      <c r="L6" s="1180" t="s">
        <v>18</v>
      </c>
      <c r="M6" s="1177" t="s">
        <v>181</v>
      </c>
      <c r="N6" s="1179" t="s">
        <v>182</v>
      </c>
      <c r="O6" s="1179"/>
      <c r="P6" s="1179"/>
      <c r="Q6" s="1175" t="s">
        <v>263</v>
      </c>
    </row>
    <row r="7" spans="1:18" s="419" customFormat="1" ht="45.75" customHeight="1" thickBot="1" x14ac:dyDescent="0.25">
      <c r="A7" s="1190"/>
      <c r="B7" s="1298"/>
      <c r="C7" s="1290"/>
      <c r="D7" s="1290"/>
      <c r="E7" s="1290"/>
      <c r="F7" s="1182"/>
      <c r="G7" s="1190"/>
      <c r="H7" s="1176"/>
      <c r="I7" s="1293"/>
      <c r="J7" s="1297"/>
      <c r="K7" s="1295"/>
      <c r="L7" s="1180"/>
      <c r="M7" s="1180"/>
      <c r="N7" s="119" t="s">
        <v>19</v>
      </c>
      <c r="O7" s="107" t="s">
        <v>57</v>
      </c>
      <c r="P7" s="107" t="s">
        <v>58</v>
      </c>
      <c r="Q7" s="1176"/>
    </row>
    <row r="8" spans="1:18" s="683" customFormat="1" ht="24.75" customHeight="1" thickBot="1" x14ac:dyDescent="0.25">
      <c r="A8" s="1194" t="s">
        <v>215</v>
      </c>
      <c r="B8" s="1195"/>
      <c r="C8" s="1195"/>
      <c r="D8" s="1195"/>
      <c r="E8" s="1195"/>
      <c r="F8" s="1195"/>
      <c r="G8" s="1195"/>
      <c r="H8" s="1195"/>
      <c r="I8" s="1195"/>
      <c r="J8" s="1195"/>
      <c r="K8" s="1195"/>
      <c r="L8" s="1195"/>
      <c r="M8" s="1195"/>
      <c r="N8" s="1195"/>
      <c r="O8" s="1195"/>
      <c r="P8" s="1195"/>
      <c r="Q8" s="1209"/>
    </row>
    <row r="9" spans="1:18" s="683" customFormat="1" ht="33.75" customHeight="1" x14ac:dyDescent="0.2">
      <c r="A9" s="912">
        <v>1</v>
      </c>
      <c r="B9" s="909" t="s">
        <v>119</v>
      </c>
      <c r="C9" s="909">
        <v>60004101081</v>
      </c>
      <c r="D9" s="909">
        <v>2212</v>
      </c>
      <c r="E9" s="909">
        <v>6121</v>
      </c>
      <c r="F9" s="909">
        <v>61</v>
      </c>
      <c r="G9" s="929" t="s">
        <v>248</v>
      </c>
      <c r="H9" s="930" t="s">
        <v>214</v>
      </c>
      <c r="I9" s="424"/>
      <c r="J9" s="424"/>
      <c r="K9" s="687">
        <v>500</v>
      </c>
      <c r="L9" s="684"/>
      <c r="M9" s="820"/>
      <c r="N9" s="915">
        <v>500</v>
      </c>
      <c r="O9" s="916"/>
      <c r="P9" s="818">
        <v>500</v>
      </c>
      <c r="Q9" s="552"/>
    </row>
    <row r="10" spans="1:18" s="683" customFormat="1" ht="29.25" customHeight="1" x14ac:dyDescent="0.2">
      <c r="A10" s="5">
        <v>2</v>
      </c>
      <c r="B10" s="3" t="s">
        <v>117</v>
      </c>
      <c r="C10" s="905">
        <v>60004101082</v>
      </c>
      <c r="D10" s="905">
        <v>2212</v>
      </c>
      <c r="E10" s="905">
        <v>6121</v>
      </c>
      <c r="F10" s="905">
        <v>61</v>
      </c>
      <c r="G10" s="888" t="s">
        <v>265</v>
      </c>
      <c r="H10" s="918" t="s">
        <v>250</v>
      </c>
      <c r="I10" s="424"/>
      <c r="J10" s="424"/>
      <c r="K10" s="687">
        <v>700</v>
      </c>
      <c r="L10" s="684"/>
      <c r="M10" s="820"/>
      <c r="N10" s="731">
        <v>700</v>
      </c>
      <c r="O10" s="730"/>
      <c r="P10" s="688">
        <v>700</v>
      </c>
      <c r="Q10" s="553"/>
    </row>
    <row r="11" spans="1:18" s="683" customFormat="1" ht="22.5" customHeight="1" thickBot="1" x14ac:dyDescent="0.25">
      <c r="A11" s="5">
        <v>3</v>
      </c>
      <c r="B11" s="3" t="s">
        <v>119</v>
      </c>
      <c r="C11" s="905">
        <v>60004101083</v>
      </c>
      <c r="D11" s="905">
        <v>2212</v>
      </c>
      <c r="E11" s="905">
        <v>6121</v>
      </c>
      <c r="F11" s="905">
        <v>61</v>
      </c>
      <c r="G11" s="685" t="s">
        <v>225</v>
      </c>
      <c r="H11" s="502" t="s">
        <v>251</v>
      </c>
      <c r="I11" s="424"/>
      <c r="J11" s="424"/>
      <c r="K11" s="687">
        <v>800</v>
      </c>
      <c r="L11" s="684"/>
      <c r="M11" s="820"/>
      <c r="N11" s="731">
        <v>800</v>
      </c>
      <c r="O11" s="730"/>
      <c r="P11" s="688">
        <v>800</v>
      </c>
      <c r="Q11" s="553"/>
    </row>
    <row r="12" spans="1:18" s="299" customFormat="1" ht="24.75" customHeight="1" thickBot="1" x14ac:dyDescent="0.3">
      <c r="A12" s="1183" t="s">
        <v>216</v>
      </c>
      <c r="B12" s="1184"/>
      <c r="C12" s="1184"/>
      <c r="D12" s="1184"/>
      <c r="E12" s="1184"/>
      <c r="F12" s="1184"/>
      <c r="G12" s="1184"/>
      <c r="H12" s="1184"/>
      <c r="I12" s="689"/>
      <c r="J12" s="690"/>
      <c r="K12" s="613">
        <f t="shared" ref="K12:Q12" si="0">SUM(K8:K11)</f>
        <v>2000</v>
      </c>
      <c r="L12" s="613">
        <f t="shared" si="0"/>
        <v>0</v>
      </c>
      <c r="M12" s="614">
        <f t="shared" si="0"/>
        <v>0</v>
      </c>
      <c r="N12" s="615">
        <f t="shared" si="0"/>
        <v>2000</v>
      </c>
      <c r="O12" s="671">
        <f t="shared" si="0"/>
        <v>0</v>
      </c>
      <c r="P12" s="620">
        <f t="shared" si="0"/>
        <v>2000</v>
      </c>
      <c r="Q12" s="621">
        <f t="shared" si="0"/>
        <v>0</v>
      </c>
      <c r="R12" s="635"/>
    </row>
    <row r="13" spans="1:18" s="683" customFormat="1" ht="24.75" customHeight="1" thickBot="1" x14ac:dyDescent="0.25">
      <c r="A13" s="1194" t="s">
        <v>217</v>
      </c>
      <c r="B13" s="1195"/>
      <c r="C13" s="1195"/>
      <c r="D13" s="1195"/>
      <c r="E13" s="1195"/>
      <c r="F13" s="1195"/>
      <c r="G13" s="1195"/>
      <c r="H13" s="1195"/>
      <c r="I13" s="1195"/>
      <c r="J13" s="1195"/>
      <c r="K13" s="1195"/>
      <c r="L13" s="1195"/>
      <c r="M13" s="1195"/>
      <c r="N13" s="1195"/>
      <c r="O13" s="1195"/>
      <c r="P13" s="1195"/>
      <c r="Q13" s="1209"/>
    </row>
    <row r="14" spans="1:18" s="683" customFormat="1" ht="22.5" customHeight="1" x14ac:dyDescent="0.2">
      <c r="A14" s="912">
        <v>1</v>
      </c>
      <c r="B14" s="909" t="s">
        <v>119</v>
      </c>
      <c r="C14" s="909">
        <v>60004001600</v>
      </c>
      <c r="D14" s="909">
        <v>2212</v>
      </c>
      <c r="E14" s="909">
        <v>6351</v>
      </c>
      <c r="F14" s="909">
        <v>63</v>
      </c>
      <c r="G14" s="914" t="s">
        <v>242</v>
      </c>
      <c r="H14" s="914" t="s">
        <v>243</v>
      </c>
      <c r="I14" s="424"/>
      <c r="J14" s="424"/>
      <c r="K14" s="687">
        <v>750</v>
      </c>
      <c r="L14" s="684"/>
      <c r="M14" s="820"/>
      <c r="N14" s="915">
        <f>SUM(O14:P14)</f>
        <v>750</v>
      </c>
      <c r="O14" s="916"/>
      <c r="P14" s="917">
        <v>750</v>
      </c>
      <c r="Q14" s="552"/>
    </row>
    <row r="15" spans="1:18" s="683" customFormat="1" ht="22.5" customHeight="1" x14ac:dyDescent="0.2">
      <c r="A15" s="912">
        <v>2</v>
      </c>
      <c r="B15" s="909" t="s">
        <v>119</v>
      </c>
      <c r="C15" s="909">
        <v>60004001600</v>
      </c>
      <c r="D15" s="909">
        <v>2212</v>
      </c>
      <c r="E15" s="909">
        <v>6351</v>
      </c>
      <c r="F15" s="909">
        <v>63</v>
      </c>
      <c r="G15" s="914" t="s">
        <v>244</v>
      </c>
      <c r="H15" s="914" t="s">
        <v>245</v>
      </c>
      <c r="I15" s="424"/>
      <c r="J15" s="424"/>
      <c r="K15" s="687">
        <v>1000</v>
      </c>
      <c r="L15" s="684"/>
      <c r="M15" s="820"/>
      <c r="N15" s="915">
        <f t="shared" ref="N15:N17" si="1">SUM(O15:P15)</f>
        <v>1000</v>
      </c>
      <c r="O15" s="916"/>
      <c r="P15" s="917">
        <v>1000</v>
      </c>
      <c r="Q15" s="552"/>
    </row>
    <row r="16" spans="1:18" s="683" customFormat="1" ht="22.5" customHeight="1" x14ac:dyDescent="0.2">
      <c r="A16" s="912">
        <v>3</v>
      </c>
      <c r="B16" s="909" t="s">
        <v>119</v>
      </c>
      <c r="C16" s="909">
        <v>60004001600</v>
      </c>
      <c r="D16" s="909">
        <v>2212</v>
      </c>
      <c r="E16" s="909">
        <v>6351</v>
      </c>
      <c r="F16" s="909">
        <v>63</v>
      </c>
      <c r="G16" s="914" t="s">
        <v>246</v>
      </c>
      <c r="H16" s="914" t="s">
        <v>247</v>
      </c>
      <c r="I16" s="424"/>
      <c r="J16" s="424"/>
      <c r="K16" s="687">
        <v>400</v>
      </c>
      <c r="L16" s="684"/>
      <c r="M16" s="820"/>
      <c r="N16" s="915">
        <f t="shared" si="1"/>
        <v>400</v>
      </c>
      <c r="O16" s="916"/>
      <c r="P16" s="917">
        <v>400</v>
      </c>
      <c r="Q16" s="552"/>
    </row>
    <row r="17" spans="1:17" s="683" customFormat="1" ht="22.5" customHeight="1" x14ac:dyDescent="0.2">
      <c r="A17" s="912">
        <v>4</v>
      </c>
      <c r="B17" s="909" t="s">
        <v>119</v>
      </c>
      <c r="C17" s="909">
        <v>60004001600</v>
      </c>
      <c r="D17" s="909">
        <v>2212</v>
      </c>
      <c r="E17" s="909">
        <v>6351</v>
      </c>
      <c r="F17" s="909">
        <v>63</v>
      </c>
      <c r="G17" s="914" t="s">
        <v>187</v>
      </c>
      <c r="H17" s="914" t="s">
        <v>178</v>
      </c>
      <c r="I17" s="424"/>
      <c r="J17" s="424"/>
      <c r="K17" s="687">
        <v>600</v>
      </c>
      <c r="L17" s="684"/>
      <c r="M17" s="820"/>
      <c r="N17" s="915">
        <f t="shared" si="1"/>
        <v>600</v>
      </c>
      <c r="O17" s="916"/>
      <c r="P17" s="917">
        <v>600</v>
      </c>
      <c r="Q17" s="552"/>
    </row>
    <row r="18" spans="1:17" s="683" customFormat="1" ht="22.5" customHeight="1" x14ac:dyDescent="0.2">
      <c r="A18" s="912">
        <v>5</v>
      </c>
      <c r="B18" s="909" t="s">
        <v>119</v>
      </c>
      <c r="C18" s="909">
        <v>60004001600</v>
      </c>
      <c r="D18" s="909">
        <v>2212</v>
      </c>
      <c r="E18" s="909">
        <v>6351</v>
      </c>
      <c r="F18" s="909">
        <v>63</v>
      </c>
      <c r="G18" s="913" t="s">
        <v>177</v>
      </c>
      <c r="H18" s="914" t="s">
        <v>188</v>
      </c>
      <c r="I18" s="424"/>
      <c r="J18" s="424"/>
      <c r="K18" s="687">
        <v>750</v>
      </c>
      <c r="L18" s="684"/>
      <c r="M18" s="820"/>
      <c r="N18" s="915">
        <f t="shared" ref="N18:N32" si="2">SUM(O18:P18)</f>
        <v>750</v>
      </c>
      <c r="O18" s="916"/>
      <c r="P18" s="917">
        <v>750</v>
      </c>
      <c r="Q18" s="552"/>
    </row>
    <row r="19" spans="1:17" s="683" customFormat="1" ht="22.5" customHeight="1" x14ac:dyDescent="0.2">
      <c r="A19" s="912">
        <v>6</v>
      </c>
      <c r="B19" s="909" t="s">
        <v>119</v>
      </c>
      <c r="C19" s="909">
        <v>60004001600</v>
      </c>
      <c r="D19" s="909">
        <v>2212</v>
      </c>
      <c r="E19" s="909">
        <v>6351</v>
      </c>
      <c r="F19" s="909">
        <v>63</v>
      </c>
      <c r="G19" s="913" t="s">
        <v>189</v>
      </c>
      <c r="H19" s="914" t="s">
        <v>190</v>
      </c>
      <c r="I19" s="424"/>
      <c r="J19" s="424"/>
      <c r="K19" s="687">
        <v>800</v>
      </c>
      <c r="L19" s="684"/>
      <c r="M19" s="820"/>
      <c r="N19" s="915">
        <f t="shared" si="2"/>
        <v>800</v>
      </c>
      <c r="O19" s="916"/>
      <c r="P19" s="917">
        <v>800</v>
      </c>
      <c r="Q19" s="552"/>
    </row>
    <row r="20" spans="1:17" s="683" customFormat="1" ht="22.5" customHeight="1" x14ac:dyDescent="0.2">
      <c r="A20" s="912">
        <v>7</v>
      </c>
      <c r="B20" s="909" t="s">
        <v>119</v>
      </c>
      <c r="C20" s="909">
        <v>60004001600</v>
      </c>
      <c r="D20" s="909">
        <v>2212</v>
      </c>
      <c r="E20" s="909">
        <v>6351</v>
      </c>
      <c r="F20" s="909">
        <v>63</v>
      </c>
      <c r="G20" s="913" t="s">
        <v>191</v>
      </c>
      <c r="H20" s="914" t="s">
        <v>192</v>
      </c>
      <c r="I20" s="424"/>
      <c r="J20" s="424"/>
      <c r="K20" s="687">
        <v>750</v>
      </c>
      <c r="L20" s="684"/>
      <c r="M20" s="820"/>
      <c r="N20" s="915">
        <f t="shared" si="2"/>
        <v>750</v>
      </c>
      <c r="O20" s="916"/>
      <c r="P20" s="917">
        <v>750</v>
      </c>
      <c r="Q20" s="552"/>
    </row>
    <row r="21" spans="1:17" s="683" customFormat="1" ht="22.5" customHeight="1" x14ac:dyDescent="0.2">
      <c r="A21" s="912">
        <v>8</v>
      </c>
      <c r="B21" s="909" t="s">
        <v>118</v>
      </c>
      <c r="C21" s="909">
        <v>60004001600</v>
      </c>
      <c r="D21" s="909">
        <v>2212</v>
      </c>
      <c r="E21" s="909">
        <v>6351</v>
      </c>
      <c r="F21" s="909">
        <v>63</v>
      </c>
      <c r="G21" s="913" t="s">
        <v>193</v>
      </c>
      <c r="H21" s="914" t="s">
        <v>194</v>
      </c>
      <c r="I21" s="424"/>
      <c r="J21" s="424"/>
      <c r="K21" s="687">
        <v>600</v>
      </c>
      <c r="L21" s="684"/>
      <c r="M21" s="820"/>
      <c r="N21" s="915">
        <f t="shared" si="2"/>
        <v>600</v>
      </c>
      <c r="O21" s="916"/>
      <c r="P21" s="917">
        <v>600</v>
      </c>
      <c r="Q21" s="552"/>
    </row>
    <row r="22" spans="1:17" s="683" customFormat="1" ht="22.5" customHeight="1" x14ac:dyDescent="0.2">
      <c r="A22" s="912">
        <v>9</v>
      </c>
      <c r="B22" s="909" t="s">
        <v>118</v>
      </c>
      <c r="C22" s="909">
        <v>60004001600</v>
      </c>
      <c r="D22" s="909">
        <v>2212</v>
      </c>
      <c r="E22" s="909">
        <v>6351</v>
      </c>
      <c r="F22" s="909">
        <v>63</v>
      </c>
      <c r="G22" s="913" t="s">
        <v>195</v>
      </c>
      <c r="H22" s="914" t="s">
        <v>196</v>
      </c>
      <c r="I22" s="424"/>
      <c r="J22" s="424"/>
      <c r="K22" s="687">
        <v>400</v>
      </c>
      <c r="L22" s="684"/>
      <c r="M22" s="820"/>
      <c r="N22" s="915">
        <f t="shared" si="2"/>
        <v>400</v>
      </c>
      <c r="O22" s="916"/>
      <c r="P22" s="917">
        <v>400</v>
      </c>
      <c r="Q22" s="552"/>
    </row>
    <row r="23" spans="1:17" s="683" customFormat="1" ht="22.5" customHeight="1" x14ac:dyDescent="0.2">
      <c r="A23" s="912">
        <v>10</v>
      </c>
      <c r="B23" s="909" t="s">
        <v>117</v>
      </c>
      <c r="C23" s="909">
        <v>60004001600</v>
      </c>
      <c r="D23" s="909">
        <v>2212</v>
      </c>
      <c r="E23" s="909">
        <v>6351</v>
      </c>
      <c r="F23" s="909">
        <v>63</v>
      </c>
      <c r="G23" s="913" t="s">
        <v>197</v>
      </c>
      <c r="H23" s="914" t="s">
        <v>198</v>
      </c>
      <c r="I23" s="424"/>
      <c r="J23" s="424"/>
      <c r="K23" s="687">
        <v>700</v>
      </c>
      <c r="L23" s="684"/>
      <c r="M23" s="820"/>
      <c r="N23" s="915">
        <f t="shared" si="2"/>
        <v>700</v>
      </c>
      <c r="O23" s="916"/>
      <c r="P23" s="917">
        <v>700</v>
      </c>
      <c r="Q23" s="552"/>
    </row>
    <row r="24" spans="1:17" s="683" customFormat="1" ht="22.5" customHeight="1" x14ac:dyDescent="0.2">
      <c r="A24" s="912">
        <v>11</v>
      </c>
      <c r="B24" s="909" t="s">
        <v>117</v>
      </c>
      <c r="C24" s="909">
        <v>60004001600</v>
      </c>
      <c r="D24" s="909">
        <v>2212</v>
      </c>
      <c r="E24" s="909">
        <v>6351</v>
      </c>
      <c r="F24" s="909">
        <v>63</v>
      </c>
      <c r="G24" s="913" t="s">
        <v>209</v>
      </c>
      <c r="H24" s="930" t="s">
        <v>208</v>
      </c>
      <c r="I24" s="424"/>
      <c r="J24" s="424"/>
      <c r="K24" s="687">
        <v>500</v>
      </c>
      <c r="L24" s="684"/>
      <c r="M24" s="820"/>
      <c r="N24" s="915">
        <v>500</v>
      </c>
      <c r="O24" s="916"/>
      <c r="P24" s="917">
        <v>500</v>
      </c>
      <c r="Q24" s="552"/>
    </row>
    <row r="25" spans="1:17" s="683" customFormat="1" ht="22.5" customHeight="1" x14ac:dyDescent="0.2">
      <c r="A25" s="912">
        <v>12</v>
      </c>
      <c r="B25" s="909" t="s">
        <v>120</v>
      </c>
      <c r="C25" s="909">
        <v>60004001600</v>
      </c>
      <c r="D25" s="909">
        <v>2212</v>
      </c>
      <c r="E25" s="909">
        <v>6351</v>
      </c>
      <c r="F25" s="909">
        <v>63</v>
      </c>
      <c r="G25" s="913" t="s">
        <v>199</v>
      </c>
      <c r="H25" s="914" t="s">
        <v>200</v>
      </c>
      <c r="I25" s="424"/>
      <c r="J25" s="424"/>
      <c r="K25" s="687">
        <v>800</v>
      </c>
      <c r="L25" s="684"/>
      <c r="M25" s="820"/>
      <c r="N25" s="915">
        <f t="shared" si="2"/>
        <v>800</v>
      </c>
      <c r="O25" s="916"/>
      <c r="P25" s="917">
        <v>800</v>
      </c>
      <c r="Q25" s="552"/>
    </row>
    <row r="26" spans="1:17" s="683" customFormat="1" ht="22.5" customHeight="1" x14ac:dyDescent="0.2">
      <c r="A26" s="912">
        <v>13</v>
      </c>
      <c r="B26" s="909" t="s">
        <v>120</v>
      </c>
      <c r="C26" s="909">
        <v>60004001600</v>
      </c>
      <c r="D26" s="909">
        <v>2212</v>
      </c>
      <c r="E26" s="909">
        <v>6351</v>
      </c>
      <c r="F26" s="909">
        <v>63</v>
      </c>
      <c r="G26" s="913" t="s">
        <v>123</v>
      </c>
      <c r="H26" s="914" t="s">
        <v>201</v>
      </c>
      <c r="I26" s="424"/>
      <c r="J26" s="424"/>
      <c r="K26" s="687">
        <v>600</v>
      </c>
      <c r="L26" s="684"/>
      <c r="M26" s="820"/>
      <c r="N26" s="915">
        <f t="shared" si="2"/>
        <v>600</v>
      </c>
      <c r="O26" s="916"/>
      <c r="P26" s="917">
        <v>600</v>
      </c>
      <c r="Q26" s="552"/>
    </row>
    <row r="27" spans="1:17" s="683" customFormat="1" ht="22.5" customHeight="1" x14ac:dyDescent="0.2">
      <c r="A27" s="912">
        <v>14</v>
      </c>
      <c r="B27" s="909" t="s">
        <v>120</v>
      </c>
      <c r="C27" s="909">
        <v>60004001600</v>
      </c>
      <c r="D27" s="909">
        <v>2212</v>
      </c>
      <c r="E27" s="909">
        <v>6351</v>
      </c>
      <c r="F27" s="909">
        <v>63</v>
      </c>
      <c r="G27" s="913" t="s">
        <v>123</v>
      </c>
      <c r="H27" s="914" t="s">
        <v>202</v>
      </c>
      <c r="I27" s="424"/>
      <c r="J27" s="424"/>
      <c r="K27" s="687">
        <v>600</v>
      </c>
      <c r="L27" s="684"/>
      <c r="M27" s="820"/>
      <c r="N27" s="915">
        <f t="shared" si="2"/>
        <v>600</v>
      </c>
      <c r="O27" s="916"/>
      <c r="P27" s="917">
        <v>600</v>
      </c>
      <c r="Q27" s="552"/>
    </row>
    <row r="28" spans="1:17" s="683" customFormat="1" ht="22.5" customHeight="1" x14ac:dyDescent="0.2">
      <c r="A28" s="912">
        <v>15</v>
      </c>
      <c r="B28" s="909" t="s">
        <v>120</v>
      </c>
      <c r="C28" s="909">
        <v>60004001600</v>
      </c>
      <c r="D28" s="909">
        <v>2212</v>
      </c>
      <c r="E28" s="909">
        <v>6351</v>
      </c>
      <c r="F28" s="909">
        <v>63</v>
      </c>
      <c r="G28" s="913" t="s">
        <v>123</v>
      </c>
      <c r="H28" s="914" t="s">
        <v>203</v>
      </c>
      <c r="I28" s="424"/>
      <c r="J28" s="424"/>
      <c r="K28" s="687">
        <v>600</v>
      </c>
      <c r="L28" s="684"/>
      <c r="M28" s="820"/>
      <c r="N28" s="915">
        <f t="shared" si="2"/>
        <v>600</v>
      </c>
      <c r="O28" s="916"/>
      <c r="P28" s="917">
        <v>600</v>
      </c>
      <c r="Q28" s="552"/>
    </row>
    <row r="29" spans="1:17" s="683" customFormat="1" ht="22.5" customHeight="1" x14ac:dyDescent="0.2">
      <c r="A29" s="912">
        <v>16</v>
      </c>
      <c r="B29" s="909" t="s">
        <v>120</v>
      </c>
      <c r="C29" s="909">
        <v>60004001600</v>
      </c>
      <c r="D29" s="909">
        <v>2212</v>
      </c>
      <c r="E29" s="909">
        <v>6351</v>
      </c>
      <c r="F29" s="909">
        <v>63</v>
      </c>
      <c r="G29" s="913" t="s">
        <v>123</v>
      </c>
      <c r="H29" s="914" t="s">
        <v>204</v>
      </c>
      <c r="I29" s="424"/>
      <c r="J29" s="424"/>
      <c r="K29" s="687">
        <v>600</v>
      </c>
      <c r="L29" s="684"/>
      <c r="M29" s="820"/>
      <c r="N29" s="915">
        <f t="shared" si="2"/>
        <v>600</v>
      </c>
      <c r="O29" s="916"/>
      <c r="P29" s="917">
        <v>600</v>
      </c>
      <c r="Q29" s="552"/>
    </row>
    <row r="30" spans="1:17" s="683" customFormat="1" ht="22.5" customHeight="1" x14ac:dyDescent="0.2">
      <c r="A30" s="5">
        <v>17</v>
      </c>
      <c r="B30" s="905" t="s">
        <v>120</v>
      </c>
      <c r="C30" s="905">
        <v>60004001600</v>
      </c>
      <c r="D30" s="905">
        <v>2212</v>
      </c>
      <c r="E30" s="905">
        <v>6351</v>
      </c>
      <c r="F30" s="905">
        <v>63</v>
      </c>
      <c r="G30" s="888" t="s">
        <v>123</v>
      </c>
      <c r="H30" s="918" t="s">
        <v>205</v>
      </c>
      <c r="I30" s="424"/>
      <c r="J30" s="424"/>
      <c r="K30" s="687">
        <v>600</v>
      </c>
      <c r="L30" s="684"/>
      <c r="M30" s="820"/>
      <c r="N30" s="915">
        <f t="shared" si="2"/>
        <v>600</v>
      </c>
      <c r="O30" s="730"/>
      <c r="P30" s="688">
        <v>600</v>
      </c>
      <c r="Q30" s="553"/>
    </row>
    <row r="31" spans="1:17" s="683" customFormat="1" ht="22.5" customHeight="1" x14ac:dyDescent="0.2">
      <c r="A31" s="5">
        <v>18</v>
      </c>
      <c r="B31" s="905" t="s">
        <v>120</v>
      </c>
      <c r="C31" s="905">
        <v>60004001600</v>
      </c>
      <c r="D31" s="905">
        <v>2212</v>
      </c>
      <c r="E31" s="905">
        <v>6351</v>
      </c>
      <c r="F31" s="905">
        <v>63</v>
      </c>
      <c r="G31" s="685" t="s">
        <v>123</v>
      </c>
      <c r="H31" s="502" t="s">
        <v>206</v>
      </c>
      <c r="I31" s="424"/>
      <c r="J31" s="424"/>
      <c r="K31" s="687">
        <v>600</v>
      </c>
      <c r="L31" s="684"/>
      <c r="M31" s="820"/>
      <c r="N31" s="915">
        <f t="shared" si="2"/>
        <v>600</v>
      </c>
      <c r="O31" s="730"/>
      <c r="P31" s="688">
        <v>600</v>
      </c>
      <c r="Q31" s="553"/>
    </row>
    <row r="32" spans="1:17" s="683" customFormat="1" ht="24.75" customHeight="1" thickBot="1" x14ac:dyDescent="0.25">
      <c r="A32" s="5">
        <v>19</v>
      </c>
      <c r="B32" s="905"/>
      <c r="C32" s="905">
        <v>60004001600</v>
      </c>
      <c r="D32" s="905">
        <v>2212</v>
      </c>
      <c r="E32" s="905">
        <v>6351</v>
      </c>
      <c r="F32" s="905">
        <v>63</v>
      </c>
      <c r="G32" s="686"/>
      <c r="H32" s="488" t="s">
        <v>207</v>
      </c>
      <c r="I32" s="424"/>
      <c r="J32" s="424"/>
      <c r="K32" s="687">
        <v>2000</v>
      </c>
      <c r="L32" s="684"/>
      <c r="M32" s="820"/>
      <c r="N32" s="915">
        <f t="shared" si="2"/>
        <v>2000</v>
      </c>
      <c r="O32" s="730"/>
      <c r="P32" s="688">
        <v>2000</v>
      </c>
      <c r="Q32" s="553"/>
    </row>
    <row r="33" spans="1:18" s="299" customFormat="1" ht="22.5" customHeight="1" thickBot="1" x14ac:dyDescent="0.3">
      <c r="A33" s="1183" t="s">
        <v>218</v>
      </c>
      <c r="B33" s="1184"/>
      <c r="C33" s="1184"/>
      <c r="D33" s="1184"/>
      <c r="E33" s="1184"/>
      <c r="F33" s="1184"/>
      <c r="G33" s="1184"/>
      <c r="H33" s="1184"/>
      <c r="I33" s="689"/>
      <c r="J33" s="690"/>
      <c r="K33" s="613">
        <f t="shared" ref="K33:Q33" si="3">SUM(K13:K32)</f>
        <v>13650</v>
      </c>
      <c r="L33" s="613">
        <f t="shared" si="3"/>
        <v>0</v>
      </c>
      <c r="M33" s="614">
        <f t="shared" si="3"/>
        <v>0</v>
      </c>
      <c r="N33" s="615">
        <f t="shared" si="3"/>
        <v>13650</v>
      </c>
      <c r="O33" s="671">
        <f t="shared" si="3"/>
        <v>0</v>
      </c>
      <c r="P33" s="620">
        <f t="shared" si="3"/>
        <v>13650</v>
      </c>
      <c r="Q33" s="621">
        <f t="shared" si="3"/>
        <v>0</v>
      </c>
      <c r="R33" s="635"/>
    </row>
    <row r="34" spans="1:18" s="299" customFormat="1" ht="22.5" customHeight="1" thickBot="1" x14ac:dyDescent="0.3">
      <c r="A34" s="1183" t="s">
        <v>136</v>
      </c>
      <c r="B34" s="1184"/>
      <c r="C34" s="1184"/>
      <c r="D34" s="1184"/>
      <c r="E34" s="1184"/>
      <c r="F34" s="1184"/>
      <c r="G34" s="1184"/>
      <c r="H34" s="1184"/>
      <c r="I34" s="689"/>
      <c r="J34" s="690"/>
      <c r="K34" s="613">
        <f t="shared" ref="K34:P34" si="4">K12+K33</f>
        <v>15650</v>
      </c>
      <c r="L34" s="613">
        <f t="shared" si="4"/>
        <v>0</v>
      </c>
      <c r="M34" s="614">
        <f t="shared" si="4"/>
        <v>0</v>
      </c>
      <c r="N34" s="615">
        <f t="shared" si="4"/>
        <v>15650</v>
      </c>
      <c r="O34" s="616">
        <f t="shared" si="4"/>
        <v>0</v>
      </c>
      <c r="P34" s="620">
        <f t="shared" si="4"/>
        <v>15650</v>
      </c>
      <c r="Q34" s="615">
        <f t="shared" ref="Q34" si="5">Q12+Q33</f>
        <v>0</v>
      </c>
      <c r="R34" s="635"/>
    </row>
    <row r="35" spans="1:18" x14ac:dyDescent="0.2">
      <c r="G35" s="77"/>
      <c r="H35" s="78"/>
      <c r="I35" s="420"/>
      <c r="J35" s="2"/>
      <c r="K35" s="2"/>
    </row>
    <row r="36" spans="1:18" x14ac:dyDescent="0.2">
      <c r="G36" s="77"/>
      <c r="H36" s="78"/>
      <c r="I36" s="420"/>
      <c r="J36" s="2"/>
      <c r="K36" s="2"/>
    </row>
    <row r="37" spans="1:18" x14ac:dyDescent="0.2">
      <c r="G37" s="77"/>
      <c r="H37" s="78"/>
      <c r="I37" s="420"/>
      <c r="J37" s="2"/>
      <c r="K37" s="2"/>
    </row>
    <row r="38" spans="1:18" x14ac:dyDescent="0.2">
      <c r="H38" s="2"/>
      <c r="I38" s="420"/>
      <c r="J38" s="2"/>
      <c r="K38" s="2"/>
    </row>
    <row r="39" spans="1:18" x14ac:dyDescent="0.2">
      <c r="H39" s="2"/>
      <c r="I39" s="420"/>
      <c r="J39" s="2"/>
      <c r="K39" s="2"/>
    </row>
    <row r="40" spans="1:18" x14ac:dyDescent="0.2">
      <c r="H40" s="2"/>
      <c r="I40" s="420"/>
      <c r="J40" s="2"/>
      <c r="K40" s="2"/>
    </row>
    <row r="41" spans="1:18" x14ac:dyDescent="0.2">
      <c r="H41" s="2"/>
      <c r="I41" s="420"/>
      <c r="J41" s="2"/>
      <c r="K41" s="2"/>
    </row>
    <row r="42" spans="1:18" x14ac:dyDescent="0.2">
      <c r="H42" s="2"/>
      <c r="I42" s="420"/>
      <c r="J42" s="2"/>
      <c r="K42" s="2"/>
    </row>
    <row r="43" spans="1:18" x14ac:dyDescent="0.2">
      <c r="H43" s="2"/>
      <c r="I43" s="420"/>
      <c r="J43" s="2"/>
      <c r="K43" s="2"/>
    </row>
    <row r="44" spans="1:18" x14ac:dyDescent="0.2">
      <c r="H44" s="2"/>
      <c r="I44" s="420"/>
      <c r="J44" s="2"/>
      <c r="K44" s="2"/>
    </row>
    <row r="45" spans="1:18" x14ac:dyDescent="0.2">
      <c r="H45" s="2"/>
      <c r="I45" s="420"/>
      <c r="J45" s="2"/>
      <c r="K45" s="2"/>
    </row>
    <row r="46" spans="1:18" x14ac:dyDescent="0.2">
      <c r="H46" s="2"/>
      <c r="I46" s="420"/>
      <c r="J46" s="2"/>
      <c r="K46" s="2"/>
    </row>
    <row r="47" spans="1:18" x14ac:dyDescent="0.2">
      <c r="H47" s="2"/>
      <c r="I47" s="420"/>
      <c r="J47" s="2"/>
      <c r="K47" s="2"/>
    </row>
    <row r="48" spans="1:18" x14ac:dyDescent="0.2">
      <c r="H48" s="2"/>
      <c r="I48" s="420"/>
      <c r="J48" s="2"/>
      <c r="K48" s="2"/>
    </row>
    <row r="49" spans="8:11" x14ac:dyDescent="0.2">
      <c r="H49" s="2"/>
      <c r="I49" s="420"/>
      <c r="J49" s="2"/>
      <c r="K49" s="2"/>
    </row>
    <row r="50" spans="8:11" x14ac:dyDescent="0.2">
      <c r="H50" s="2"/>
      <c r="I50" s="420"/>
      <c r="J50" s="2"/>
      <c r="K50" s="2"/>
    </row>
    <row r="51" spans="8:11" x14ac:dyDescent="0.2">
      <c r="H51" s="2"/>
      <c r="I51" s="420"/>
      <c r="J51" s="2"/>
      <c r="K51" s="2"/>
    </row>
    <row r="52" spans="8:11" x14ac:dyDescent="0.2">
      <c r="H52" s="2"/>
      <c r="I52" s="420"/>
      <c r="J52" s="2"/>
      <c r="K52" s="2"/>
    </row>
    <row r="53" spans="8:11" x14ac:dyDescent="0.2">
      <c r="H53" s="2"/>
      <c r="I53" s="420"/>
      <c r="J53" s="2"/>
      <c r="K53" s="2"/>
    </row>
    <row r="54" spans="8:11" x14ac:dyDescent="0.2">
      <c r="H54" s="2"/>
      <c r="I54" s="420"/>
      <c r="J54" s="2"/>
      <c r="K54" s="2"/>
    </row>
    <row r="55" spans="8:11" x14ac:dyDescent="0.2">
      <c r="H55" s="2"/>
      <c r="I55" s="420"/>
      <c r="J55" s="2"/>
      <c r="K55" s="2"/>
    </row>
    <row r="56" spans="8:11" x14ac:dyDescent="0.2">
      <c r="H56" s="2"/>
      <c r="I56" s="420"/>
      <c r="J56" s="2"/>
      <c r="K56" s="2"/>
    </row>
    <row r="57" spans="8:11" x14ac:dyDescent="0.2">
      <c r="H57" s="2"/>
      <c r="I57" s="420"/>
      <c r="J57" s="2"/>
      <c r="K57" s="2"/>
    </row>
    <row r="58" spans="8:11" x14ac:dyDescent="0.2">
      <c r="H58" s="2"/>
      <c r="I58" s="420"/>
      <c r="J58" s="2"/>
      <c r="K58" s="2"/>
    </row>
    <row r="59" spans="8:11" x14ac:dyDescent="0.2">
      <c r="H59" s="2"/>
      <c r="I59" s="420"/>
      <c r="J59" s="2"/>
      <c r="K59" s="2"/>
    </row>
    <row r="60" spans="8:11" x14ac:dyDescent="0.2">
      <c r="H60" s="2"/>
      <c r="I60" s="420"/>
      <c r="J60" s="2"/>
      <c r="K60" s="2"/>
    </row>
    <row r="61" spans="8:11" x14ac:dyDescent="0.2">
      <c r="H61" s="2"/>
      <c r="I61" s="420"/>
      <c r="J61" s="2"/>
      <c r="K61" s="2"/>
    </row>
    <row r="62" spans="8:11" x14ac:dyDescent="0.2">
      <c r="H62" s="2"/>
      <c r="I62" s="420"/>
      <c r="J62" s="2"/>
      <c r="K62" s="2"/>
    </row>
    <row r="63" spans="8:11" x14ac:dyDescent="0.2">
      <c r="H63" s="2"/>
      <c r="I63" s="420"/>
      <c r="J63" s="2"/>
      <c r="K63" s="2"/>
    </row>
    <row r="64" spans="8:11" x14ac:dyDescent="0.2">
      <c r="H64" s="2"/>
      <c r="I64" s="420"/>
      <c r="J64" s="2"/>
      <c r="K64" s="2"/>
    </row>
    <row r="65" spans="8:11" x14ac:dyDescent="0.2">
      <c r="H65" s="2"/>
      <c r="I65" s="420"/>
      <c r="J65" s="2"/>
      <c r="K65" s="2"/>
    </row>
    <row r="66" spans="8:11" x14ac:dyDescent="0.2">
      <c r="H66" s="2"/>
      <c r="I66" s="420"/>
      <c r="J66" s="2"/>
      <c r="K66" s="2"/>
    </row>
    <row r="67" spans="8:11" x14ac:dyDescent="0.2">
      <c r="H67" s="2"/>
      <c r="I67" s="420"/>
      <c r="J67" s="2"/>
      <c r="K67" s="2"/>
    </row>
    <row r="68" spans="8:11" x14ac:dyDescent="0.2">
      <c r="H68" s="2"/>
      <c r="I68" s="420"/>
      <c r="J68" s="2"/>
      <c r="K68" s="2"/>
    </row>
    <row r="69" spans="8:11" x14ac:dyDescent="0.2">
      <c r="H69" s="2"/>
      <c r="I69" s="420"/>
      <c r="J69" s="2"/>
      <c r="K69" s="2"/>
    </row>
    <row r="70" spans="8:11" x14ac:dyDescent="0.2">
      <c r="H70" s="2"/>
      <c r="I70" s="420"/>
      <c r="J70" s="2"/>
      <c r="K70" s="2"/>
    </row>
    <row r="71" spans="8:11" x14ac:dyDescent="0.2">
      <c r="H71" s="2"/>
      <c r="I71" s="420"/>
      <c r="J71" s="2"/>
      <c r="K71" s="2"/>
    </row>
    <row r="72" spans="8:11" x14ac:dyDescent="0.2">
      <c r="H72" s="2"/>
      <c r="I72" s="420"/>
      <c r="J72" s="2"/>
      <c r="K72" s="2"/>
    </row>
    <row r="73" spans="8:11" x14ac:dyDescent="0.2">
      <c r="H73" s="2"/>
      <c r="I73" s="420"/>
      <c r="J73" s="2"/>
      <c r="K73" s="2"/>
    </row>
    <row r="74" spans="8:11" x14ac:dyDescent="0.2">
      <c r="H74" s="2"/>
      <c r="I74" s="420"/>
      <c r="J74" s="2"/>
      <c r="K74" s="2"/>
    </row>
    <row r="75" spans="8:11" x14ac:dyDescent="0.2">
      <c r="H75" s="2"/>
      <c r="I75" s="420"/>
      <c r="J75" s="2"/>
      <c r="K75" s="2"/>
    </row>
    <row r="76" spans="8:11" x14ac:dyDescent="0.2">
      <c r="H76" s="2"/>
      <c r="I76" s="420"/>
      <c r="J76" s="2"/>
      <c r="K76" s="2"/>
    </row>
    <row r="77" spans="8:11" x14ac:dyDescent="0.2">
      <c r="H77" s="2"/>
      <c r="I77" s="420"/>
      <c r="J77" s="2"/>
      <c r="K77" s="2"/>
    </row>
    <row r="78" spans="8:11" x14ac:dyDescent="0.2">
      <c r="H78" s="2"/>
      <c r="I78" s="420"/>
      <c r="J78" s="2"/>
      <c r="K78" s="2"/>
    </row>
    <row r="79" spans="8:11" x14ac:dyDescent="0.2">
      <c r="H79" s="2"/>
      <c r="I79" s="420"/>
      <c r="J79" s="2"/>
      <c r="K79" s="2"/>
    </row>
    <row r="80" spans="8:11" x14ac:dyDescent="0.2">
      <c r="H80" s="2"/>
      <c r="I80" s="420"/>
      <c r="J80" s="2"/>
      <c r="K80" s="2"/>
    </row>
    <row r="81" spans="8:11" x14ac:dyDescent="0.2">
      <c r="H81" s="2"/>
      <c r="I81" s="420"/>
      <c r="J81" s="2"/>
      <c r="K81" s="2"/>
    </row>
    <row r="82" spans="8:11" x14ac:dyDescent="0.2">
      <c r="H82" s="2"/>
      <c r="I82" s="420"/>
      <c r="J82" s="2"/>
      <c r="K82" s="2"/>
    </row>
    <row r="83" spans="8:11" x14ac:dyDescent="0.2">
      <c r="H83" s="2"/>
      <c r="I83" s="420"/>
      <c r="J83" s="2"/>
      <c r="K83" s="2"/>
    </row>
    <row r="84" spans="8:11" x14ac:dyDescent="0.2">
      <c r="H84" s="2"/>
      <c r="I84" s="420"/>
      <c r="J84" s="2"/>
      <c r="K84" s="2"/>
    </row>
    <row r="85" spans="8:11" x14ac:dyDescent="0.2">
      <c r="H85" s="2"/>
      <c r="I85" s="420"/>
      <c r="J85" s="2"/>
      <c r="K85" s="2"/>
    </row>
    <row r="86" spans="8:11" x14ac:dyDescent="0.2">
      <c r="H86" s="2"/>
      <c r="I86" s="420"/>
      <c r="J86" s="2"/>
      <c r="K86" s="2"/>
    </row>
    <row r="87" spans="8:11" x14ac:dyDescent="0.2">
      <c r="H87" s="2"/>
      <c r="I87" s="420"/>
      <c r="J87" s="2"/>
      <c r="K87" s="2"/>
    </row>
    <row r="88" spans="8:11" x14ac:dyDescent="0.2">
      <c r="H88" s="2"/>
      <c r="I88" s="420"/>
      <c r="J88" s="2"/>
      <c r="K88" s="2"/>
    </row>
    <row r="89" spans="8:11" x14ac:dyDescent="0.2">
      <c r="H89" s="2"/>
      <c r="I89" s="420"/>
      <c r="J89" s="2"/>
      <c r="K89" s="2"/>
    </row>
    <row r="90" spans="8:11" x14ac:dyDescent="0.2">
      <c r="H90" s="2"/>
      <c r="I90" s="420"/>
      <c r="J90" s="2"/>
      <c r="K90" s="2"/>
    </row>
    <row r="91" spans="8:11" x14ac:dyDescent="0.2">
      <c r="H91" s="2"/>
      <c r="I91" s="420"/>
      <c r="J91" s="2"/>
      <c r="K91" s="2"/>
    </row>
    <row r="92" spans="8:11" x14ac:dyDescent="0.2">
      <c r="H92" s="2"/>
      <c r="I92" s="420"/>
      <c r="J92" s="2"/>
      <c r="K92" s="2"/>
    </row>
    <row r="93" spans="8:11" x14ac:dyDescent="0.2">
      <c r="H93" s="2"/>
      <c r="I93" s="420"/>
      <c r="J93" s="2"/>
      <c r="K93" s="2"/>
    </row>
    <row r="94" spans="8:11" x14ac:dyDescent="0.2">
      <c r="H94" s="2"/>
      <c r="I94" s="420"/>
      <c r="J94" s="2"/>
      <c r="K94" s="2"/>
    </row>
    <row r="95" spans="8:11" x14ac:dyDescent="0.2">
      <c r="H95" s="2"/>
      <c r="I95" s="420"/>
      <c r="J95" s="2"/>
      <c r="K95" s="2"/>
    </row>
    <row r="96" spans="8:11" x14ac:dyDescent="0.2">
      <c r="H96" s="2"/>
      <c r="I96" s="420"/>
      <c r="J96" s="2"/>
      <c r="K96" s="2"/>
    </row>
    <row r="97" spans="8:11" x14ac:dyDescent="0.2">
      <c r="H97" s="2"/>
      <c r="I97" s="420"/>
      <c r="J97" s="2"/>
      <c r="K97" s="2"/>
    </row>
    <row r="98" spans="8:11" x14ac:dyDescent="0.2">
      <c r="H98" s="2"/>
      <c r="I98" s="420"/>
      <c r="J98" s="2"/>
      <c r="K98" s="2"/>
    </row>
    <row r="99" spans="8:11" x14ac:dyDescent="0.2">
      <c r="H99" s="2"/>
      <c r="I99" s="420"/>
      <c r="J99" s="2"/>
      <c r="K99" s="2"/>
    </row>
    <row r="100" spans="8:11" x14ac:dyDescent="0.2">
      <c r="H100" s="2"/>
      <c r="I100" s="420"/>
      <c r="J100" s="2"/>
      <c r="K100" s="2"/>
    </row>
    <row r="101" spans="8:11" x14ac:dyDescent="0.2">
      <c r="H101" s="2"/>
      <c r="I101" s="420"/>
      <c r="J101" s="2"/>
      <c r="K101" s="2"/>
    </row>
    <row r="102" spans="8:11" x14ac:dyDescent="0.2">
      <c r="H102" s="2"/>
      <c r="I102" s="420"/>
      <c r="J102" s="2"/>
      <c r="K102" s="2"/>
    </row>
    <row r="103" spans="8:11" x14ac:dyDescent="0.2">
      <c r="H103" s="2"/>
      <c r="I103" s="420"/>
      <c r="J103" s="2"/>
      <c r="K103" s="2"/>
    </row>
    <row r="104" spans="8:11" x14ac:dyDescent="0.2">
      <c r="H104" s="2"/>
      <c r="I104" s="420"/>
      <c r="J104" s="2"/>
      <c r="K104" s="2"/>
    </row>
    <row r="105" spans="8:11" x14ac:dyDescent="0.2">
      <c r="H105" s="2"/>
      <c r="I105" s="420"/>
      <c r="J105" s="2"/>
      <c r="K105" s="2"/>
    </row>
    <row r="106" spans="8:11" x14ac:dyDescent="0.2">
      <c r="H106" s="2"/>
      <c r="I106" s="420"/>
      <c r="J106" s="2"/>
      <c r="K106" s="2"/>
    </row>
    <row r="107" spans="8:11" x14ac:dyDescent="0.2">
      <c r="H107" s="2"/>
      <c r="I107" s="420"/>
      <c r="J107" s="2"/>
      <c r="K107" s="2"/>
    </row>
    <row r="108" spans="8:11" x14ac:dyDescent="0.2">
      <c r="H108" s="2"/>
      <c r="I108" s="420"/>
      <c r="J108" s="2"/>
      <c r="K108" s="2"/>
    </row>
    <row r="109" spans="8:11" x14ac:dyDescent="0.2">
      <c r="H109" s="2"/>
      <c r="I109" s="420"/>
      <c r="J109" s="2"/>
      <c r="K109" s="2"/>
    </row>
    <row r="110" spans="8:11" x14ac:dyDescent="0.2">
      <c r="H110" s="2"/>
      <c r="I110" s="420"/>
      <c r="J110" s="2"/>
      <c r="K110" s="2"/>
    </row>
    <row r="111" spans="8:11" x14ac:dyDescent="0.2">
      <c r="H111" s="2"/>
      <c r="I111" s="420"/>
      <c r="J111" s="2"/>
      <c r="K111" s="2"/>
    </row>
    <row r="112" spans="8:11" x14ac:dyDescent="0.2">
      <c r="H112" s="2"/>
      <c r="I112" s="420"/>
      <c r="J112" s="2"/>
      <c r="K112" s="2"/>
    </row>
    <row r="113" spans="8:11" x14ac:dyDescent="0.2">
      <c r="H113" s="2"/>
      <c r="I113" s="420"/>
      <c r="J113" s="2"/>
      <c r="K113" s="2"/>
    </row>
    <row r="114" spans="8:11" x14ac:dyDescent="0.2">
      <c r="H114" s="2"/>
      <c r="I114" s="420"/>
      <c r="J114" s="2"/>
      <c r="K114" s="2"/>
    </row>
    <row r="115" spans="8:11" x14ac:dyDescent="0.2">
      <c r="H115" s="2"/>
      <c r="I115" s="420"/>
      <c r="J115" s="2"/>
      <c r="K115" s="2"/>
    </row>
    <row r="116" spans="8:11" x14ac:dyDescent="0.2">
      <c r="H116" s="2"/>
      <c r="I116" s="420"/>
      <c r="J116" s="2"/>
      <c r="K116" s="2"/>
    </row>
    <row r="117" spans="8:11" x14ac:dyDescent="0.2">
      <c r="H117" s="2"/>
      <c r="I117" s="420"/>
      <c r="J117" s="2"/>
      <c r="K117" s="2"/>
    </row>
    <row r="118" spans="8:11" x14ac:dyDescent="0.2">
      <c r="H118" s="2"/>
      <c r="I118" s="420"/>
      <c r="J118" s="2"/>
      <c r="K118" s="2"/>
    </row>
    <row r="119" spans="8:11" x14ac:dyDescent="0.2">
      <c r="H119" s="2"/>
      <c r="I119" s="420"/>
      <c r="J119" s="2"/>
      <c r="K119" s="2"/>
    </row>
    <row r="120" spans="8:11" x14ac:dyDescent="0.2">
      <c r="H120" s="2"/>
      <c r="I120" s="420"/>
      <c r="J120" s="2"/>
      <c r="K120" s="2"/>
    </row>
    <row r="121" spans="8:11" x14ac:dyDescent="0.2">
      <c r="H121" s="2"/>
      <c r="I121" s="420"/>
      <c r="J121" s="2"/>
      <c r="K121" s="2"/>
    </row>
    <row r="122" spans="8:11" x14ac:dyDescent="0.2">
      <c r="H122" s="2"/>
      <c r="I122" s="420"/>
      <c r="J122" s="2"/>
      <c r="K122" s="2"/>
    </row>
    <row r="123" spans="8:11" x14ac:dyDescent="0.2">
      <c r="H123" s="2"/>
      <c r="I123" s="420"/>
      <c r="J123" s="2"/>
      <c r="K123" s="2"/>
    </row>
    <row r="124" spans="8:11" x14ac:dyDescent="0.2">
      <c r="H124" s="2"/>
      <c r="I124" s="420"/>
      <c r="J124" s="2"/>
      <c r="K124" s="2"/>
    </row>
    <row r="125" spans="8:11" x14ac:dyDescent="0.2">
      <c r="H125" s="2"/>
      <c r="I125" s="420"/>
      <c r="J125" s="2"/>
      <c r="K125" s="2"/>
    </row>
    <row r="126" spans="8:11" x14ac:dyDescent="0.2">
      <c r="H126" s="2"/>
      <c r="I126" s="420"/>
      <c r="J126" s="2"/>
      <c r="K126" s="2"/>
    </row>
    <row r="127" spans="8:11" x14ac:dyDescent="0.2">
      <c r="H127" s="2"/>
      <c r="I127" s="420"/>
      <c r="J127" s="2"/>
      <c r="K127" s="2"/>
    </row>
    <row r="128" spans="8:11" x14ac:dyDescent="0.2">
      <c r="H128" s="2"/>
      <c r="I128" s="420"/>
      <c r="J128" s="2"/>
      <c r="K128" s="2"/>
    </row>
    <row r="129" spans="8:11" x14ac:dyDescent="0.2">
      <c r="H129" s="2"/>
      <c r="I129" s="420"/>
      <c r="J129" s="2"/>
      <c r="K129" s="2"/>
    </row>
    <row r="130" spans="8:11" x14ac:dyDescent="0.2">
      <c r="H130" s="2"/>
      <c r="I130" s="420"/>
      <c r="J130" s="2"/>
      <c r="K130" s="2"/>
    </row>
    <row r="131" spans="8:11" x14ac:dyDescent="0.2">
      <c r="H131" s="2"/>
      <c r="I131" s="420"/>
      <c r="J131" s="2"/>
      <c r="K131" s="2"/>
    </row>
    <row r="132" spans="8:11" x14ac:dyDescent="0.2">
      <c r="H132" s="2"/>
      <c r="I132" s="420"/>
      <c r="J132" s="2"/>
      <c r="K132" s="2"/>
    </row>
    <row r="133" spans="8:11" x14ac:dyDescent="0.2">
      <c r="H133" s="2"/>
      <c r="I133" s="420"/>
      <c r="J133" s="2"/>
      <c r="K133" s="2"/>
    </row>
    <row r="134" spans="8:11" x14ac:dyDescent="0.2">
      <c r="H134" s="2"/>
      <c r="I134" s="420"/>
      <c r="J134" s="2"/>
      <c r="K134" s="2"/>
    </row>
    <row r="135" spans="8:11" x14ac:dyDescent="0.2">
      <c r="H135" s="2"/>
      <c r="I135" s="420"/>
      <c r="J135" s="2"/>
      <c r="K135" s="2"/>
    </row>
    <row r="136" spans="8:11" x14ac:dyDescent="0.2">
      <c r="H136" s="2"/>
      <c r="I136" s="420"/>
      <c r="J136" s="2"/>
      <c r="K136" s="2"/>
    </row>
    <row r="137" spans="8:11" x14ac:dyDescent="0.2">
      <c r="H137" s="2"/>
      <c r="I137" s="420"/>
      <c r="J137" s="2"/>
      <c r="K137" s="2"/>
    </row>
    <row r="138" spans="8:11" x14ac:dyDescent="0.2">
      <c r="H138" s="2"/>
      <c r="I138" s="420"/>
      <c r="J138" s="2"/>
      <c r="K138" s="2"/>
    </row>
    <row r="139" spans="8:11" x14ac:dyDescent="0.2">
      <c r="H139" s="2"/>
      <c r="I139" s="420"/>
      <c r="J139" s="2"/>
      <c r="K139" s="2"/>
    </row>
    <row r="140" spans="8:11" x14ac:dyDescent="0.2">
      <c r="H140" s="2"/>
      <c r="I140" s="420"/>
      <c r="J140" s="2"/>
      <c r="K140" s="2"/>
    </row>
    <row r="141" spans="8:11" x14ac:dyDescent="0.2">
      <c r="H141" s="2"/>
      <c r="I141" s="420"/>
      <c r="J141" s="2"/>
      <c r="K141" s="2"/>
    </row>
    <row r="142" spans="8:11" x14ac:dyDescent="0.2">
      <c r="H142" s="2"/>
      <c r="I142" s="420"/>
      <c r="J142" s="2"/>
      <c r="K142" s="2"/>
    </row>
    <row r="143" spans="8:11" x14ac:dyDescent="0.2">
      <c r="H143" s="2"/>
      <c r="I143" s="420"/>
      <c r="J143" s="2"/>
      <c r="K143" s="2"/>
    </row>
    <row r="144" spans="8:11" x14ac:dyDescent="0.2">
      <c r="H144" s="2"/>
      <c r="I144" s="420"/>
      <c r="J144" s="2"/>
      <c r="K144" s="2"/>
    </row>
    <row r="145" spans="8:11" x14ac:dyDescent="0.2">
      <c r="H145" s="2"/>
      <c r="I145" s="420"/>
      <c r="J145" s="2"/>
      <c r="K145" s="2"/>
    </row>
    <row r="146" spans="8:11" x14ac:dyDescent="0.2">
      <c r="H146" s="2"/>
      <c r="I146" s="420"/>
      <c r="J146" s="2"/>
      <c r="K146" s="2"/>
    </row>
    <row r="147" spans="8:11" x14ac:dyDescent="0.2">
      <c r="H147" s="2"/>
      <c r="I147" s="420"/>
      <c r="J147" s="2"/>
      <c r="K147" s="2"/>
    </row>
    <row r="148" spans="8:11" x14ac:dyDescent="0.2">
      <c r="H148" s="2"/>
      <c r="I148" s="420"/>
      <c r="J148" s="2"/>
      <c r="K148" s="2"/>
    </row>
    <row r="149" spans="8:11" x14ac:dyDescent="0.2">
      <c r="H149" s="2"/>
      <c r="I149" s="420"/>
      <c r="J149" s="2"/>
      <c r="K149" s="2"/>
    </row>
    <row r="150" spans="8:11" x14ac:dyDescent="0.2">
      <c r="H150" s="2"/>
      <c r="I150" s="420"/>
      <c r="J150" s="2"/>
      <c r="K150" s="2"/>
    </row>
    <row r="151" spans="8:11" x14ac:dyDescent="0.2">
      <c r="H151" s="2"/>
      <c r="I151" s="420"/>
      <c r="J151" s="2"/>
      <c r="K151" s="2"/>
    </row>
    <row r="152" spans="8:11" x14ac:dyDescent="0.2">
      <c r="H152" s="2"/>
      <c r="I152" s="420"/>
      <c r="J152" s="2"/>
      <c r="K152" s="2"/>
    </row>
    <row r="153" spans="8:11" x14ac:dyDescent="0.2">
      <c r="H153" s="2"/>
      <c r="I153" s="420"/>
      <c r="J153" s="2"/>
      <c r="K153" s="2"/>
    </row>
    <row r="154" spans="8:11" x14ac:dyDescent="0.2">
      <c r="H154" s="2"/>
      <c r="I154" s="420"/>
      <c r="J154" s="2"/>
      <c r="K154" s="2"/>
    </row>
    <row r="155" spans="8:11" x14ac:dyDescent="0.2">
      <c r="H155" s="2"/>
      <c r="I155" s="420"/>
      <c r="J155" s="2"/>
      <c r="K155" s="2"/>
    </row>
    <row r="156" spans="8:11" x14ac:dyDescent="0.2">
      <c r="H156" s="2"/>
      <c r="I156" s="420"/>
      <c r="J156" s="2"/>
      <c r="K156" s="2"/>
    </row>
    <row r="157" spans="8:11" x14ac:dyDescent="0.2">
      <c r="H157" s="2"/>
      <c r="I157" s="420"/>
      <c r="J157" s="2"/>
      <c r="K157" s="2"/>
    </row>
    <row r="158" spans="8:11" x14ac:dyDescent="0.2">
      <c r="H158" s="2"/>
      <c r="I158" s="420"/>
      <c r="J158" s="2"/>
      <c r="K158" s="2"/>
    </row>
    <row r="159" spans="8:11" x14ac:dyDescent="0.2">
      <c r="H159" s="2"/>
      <c r="I159" s="420"/>
      <c r="J159" s="2"/>
      <c r="K159" s="2"/>
    </row>
    <row r="160" spans="8:11" x14ac:dyDescent="0.2">
      <c r="H160" s="2"/>
      <c r="I160" s="420"/>
      <c r="J160" s="2"/>
      <c r="K160" s="2"/>
    </row>
    <row r="161" spans="8:11" x14ac:dyDescent="0.2">
      <c r="H161" s="2"/>
      <c r="I161" s="420"/>
      <c r="J161" s="2"/>
      <c r="K161" s="2"/>
    </row>
    <row r="162" spans="8:11" x14ac:dyDescent="0.2">
      <c r="H162" s="2"/>
      <c r="I162" s="420"/>
      <c r="J162" s="2"/>
      <c r="K162" s="2"/>
    </row>
    <row r="163" spans="8:11" x14ac:dyDescent="0.2">
      <c r="H163" s="2"/>
      <c r="I163" s="420"/>
      <c r="J163" s="2"/>
      <c r="K163" s="2"/>
    </row>
    <row r="164" spans="8:11" x14ac:dyDescent="0.2">
      <c r="H164" s="2"/>
      <c r="I164" s="420"/>
      <c r="J164" s="2"/>
      <c r="K164" s="2"/>
    </row>
    <row r="165" spans="8:11" x14ac:dyDescent="0.2">
      <c r="H165" s="2"/>
      <c r="I165" s="420"/>
      <c r="J165" s="2"/>
      <c r="K165" s="2"/>
    </row>
    <row r="166" spans="8:11" x14ac:dyDescent="0.2">
      <c r="H166" s="2"/>
      <c r="I166" s="420"/>
      <c r="J166" s="2"/>
      <c r="K166" s="2"/>
    </row>
    <row r="167" spans="8:11" x14ac:dyDescent="0.2">
      <c r="H167" s="2"/>
      <c r="I167" s="420"/>
      <c r="J167" s="2"/>
      <c r="K167" s="2"/>
    </row>
    <row r="168" spans="8:11" x14ac:dyDescent="0.2">
      <c r="H168" s="2"/>
      <c r="I168" s="420"/>
      <c r="J168" s="2"/>
      <c r="K168" s="2"/>
    </row>
    <row r="169" spans="8:11" x14ac:dyDescent="0.2">
      <c r="H169" s="2"/>
      <c r="I169" s="420"/>
      <c r="J169" s="2"/>
      <c r="K169" s="2"/>
    </row>
    <row r="170" spans="8:11" x14ac:dyDescent="0.2">
      <c r="H170" s="2"/>
      <c r="I170" s="420"/>
      <c r="J170" s="2"/>
      <c r="K170" s="2"/>
    </row>
    <row r="171" spans="8:11" x14ac:dyDescent="0.2">
      <c r="H171" s="2"/>
      <c r="I171" s="420"/>
      <c r="J171" s="2"/>
      <c r="K171" s="2"/>
    </row>
    <row r="172" spans="8:11" x14ac:dyDescent="0.2">
      <c r="H172" s="2"/>
      <c r="I172" s="420"/>
      <c r="J172" s="2"/>
      <c r="K172" s="2"/>
    </row>
    <row r="173" spans="8:11" x14ac:dyDescent="0.2">
      <c r="H173" s="2"/>
      <c r="I173" s="420"/>
      <c r="J173" s="2"/>
      <c r="K173" s="2"/>
    </row>
    <row r="174" spans="8:11" x14ac:dyDescent="0.2">
      <c r="H174" s="2"/>
      <c r="I174" s="420"/>
      <c r="J174" s="2"/>
      <c r="K174" s="2"/>
    </row>
    <row r="175" spans="8:11" x14ac:dyDescent="0.2">
      <c r="H175" s="2"/>
      <c r="I175" s="420"/>
      <c r="J175" s="2"/>
      <c r="K175" s="2"/>
    </row>
    <row r="176" spans="8:11" x14ac:dyDescent="0.2">
      <c r="H176" s="2"/>
      <c r="I176" s="420"/>
      <c r="J176" s="2"/>
      <c r="K176" s="2"/>
    </row>
    <row r="177" spans="8:11" x14ac:dyDescent="0.2">
      <c r="H177" s="2"/>
      <c r="I177" s="420"/>
      <c r="J177" s="2"/>
      <c r="K177" s="2"/>
    </row>
    <row r="178" spans="8:11" x14ac:dyDescent="0.2">
      <c r="H178" s="2"/>
      <c r="I178" s="420"/>
      <c r="J178" s="2"/>
      <c r="K178" s="2"/>
    </row>
    <row r="179" spans="8:11" x14ac:dyDescent="0.2">
      <c r="H179" s="2"/>
      <c r="I179" s="420"/>
      <c r="J179" s="2"/>
      <c r="K179" s="2"/>
    </row>
    <row r="180" spans="8:11" x14ac:dyDescent="0.2">
      <c r="H180" s="2"/>
      <c r="I180" s="420"/>
      <c r="J180" s="2"/>
      <c r="K180" s="2"/>
    </row>
    <row r="181" spans="8:11" x14ac:dyDescent="0.2">
      <c r="H181" s="2"/>
      <c r="I181" s="420"/>
      <c r="J181" s="2"/>
      <c r="K181" s="2"/>
    </row>
    <row r="182" spans="8:11" x14ac:dyDescent="0.2">
      <c r="H182" s="2"/>
      <c r="I182" s="420"/>
      <c r="J182" s="2"/>
      <c r="K182" s="2"/>
    </row>
    <row r="183" spans="8:11" x14ac:dyDescent="0.2">
      <c r="H183" s="2"/>
      <c r="I183" s="420"/>
      <c r="J183" s="2"/>
      <c r="K183" s="2"/>
    </row>
    <row r="184" spans="8:11" x14ac:dyDescent="0.2">
      <c r="H184" s="2"/>
      <c r="I184" s="420"/>
      <c r="J184" s="2"/>
      <c r="K184" s="2"/>
    </row>
    <row r="185" spans="8:11" x14ac:dyDescent="0.2">
      <c r="H185" s="2"/>
      <c r="I185" s="420"/>
      <c r="J185" s="2"/>
      <c r="K185" s="2"/>
    </row>
    <row r="186" spans="8:11" x14ac:dyDescent="0.2">
      <c r="H186" s="2"/>
      <c r="I186" s="420"/>
      <c r="J186" s="2"/>
      <c r="K186" s="2"/>
    </row>
    <row r="187" spans="8:11" x14ac:dyDescent="0.2">
      <c r="H187" s="2"/>
      <c r="I187" s="420"/>
      <c r="J187" s="2"/>
      <c r="K187" s="2"/>
    </row>
    <row r="188" spans="8:11" x14ac:dyDescent="0.2">
      <c r="H188" s="2"/>
      <c r="I188" s="420"/>
      <c r="J188" s="2"/>
      <c r="K188" s="2"/>
    </row>
    <row r="189" spans="8:11" x14ac:dyDescent="0.2">
      <c r="H189" s="2"/>
      <c r="I189" s="420"/>
      <c r="J189" s="2"/>
      <c r="K189" s="2"/>
    </row>
    <row r="190" spans="8:11" x14ac:dyDescent="0.2">
      <c r="H190" s="2"/>
      <c r="I190" s="420"/>
      <c r="J190" s="2"/>
      <c r="K190" s="2"/>
    </row>
    <row r="191" spans="8:11" x14ac:dyDescent="0.2">
      <c r="H191" s="2"/>
      <c r="I191" s="420"/>
      <c r="J191" s="2"/>
      <c r="K191" s="2"/>
    </row>
    <row r="192" spans="8:11" x14ac:dyDescent="0.2">
      <c r="H192" s="2"/>
      <c r="I192" s="420"/>
      <c r="J192" s="2"/>
      <c r="K192" s="2"/>
    </row>
    <row r="193" spans="8:11" x14ac:dyDescent="0.2">
      <c r="H193" s="2"/>
      <c r="I193" s="420"/>
      <c r="J193" s="2"/>
      <c r="K193" s="2"/>
    </row>
    <row r="196" spans="8:11" x14ac:dyDescent="0.2">
      <c r="I196" s="1"/>
    </row>
    <row r="197" spans="8:11" x14ac:dyDescent="0.2">
      <c r="I197" s="1"/>
    </row>
    <row r="198" spans="8:11" x14ac:dyDescent="0.2">
      <c r="I198" s="1"/>
    </row>
    <row r="199" spans="8:11" x14ac:dyDescent="0.2">
      <c r="I199" s="1"/>
    </row>
    <row r="200" spans="8:11" x14ac:dyDescent="0.2">
      <c r="I200" s="1"/>
    </row>
    <row r="201" spans="8:11" x14ac:dyDescent="0.2">
      <c r="I201" s="1"/>
    </row>
    <row r="202" spans="8:11" x14ac:dyDescent="0.2">
      <c r="I202" s="1"/>
    </row>
    <row r="203" spans="8:11" x14ac:dyDescent="0.2">
      <c r="I203" s="1"/>
    </row>
    <row r="204" spans="8:11" x14ac:dyDescent="0.2">
      <c r="I204" s="1"/>
    </row>
    <row r="205" spans="8:11" x14ac:dyDescent="0.2">
      <c r="I205" s="1"/>
    </row>
    <row r="206" spans="8:11" x14ac:dyDescent="0.2">
      <c r="I206" s="1"/>
    </row>
    <row r="207" spans="8:11" x14ac:dyDescent="0.2">
      <c r="I207" s="1"/>
    </row>
    <row r="208" spans="8:11" x14ac:dyDescent="0.2">
      <c r="I208" s="1"/>
    </row>
    <row r="209" spans="9:9" x14ac:dyDescent="0.2">
      <c r="I209" s="1"/>
    </row>
    <row r="210" spans="9:9" x14ac:dyDescent="0.2">
      <c r="I210" s="1"/>
    </row>
    <row r="211" spans="9:9" x14ac:dyDescent="0.2">
      <c r="I211" s="1"/>
    </row>
    <row r="212" spans="9:9" x14ac:dyDescent="0.2">
      <c r="I212" s="1"/>
    </row>
    <row r="213" spans="9:9" x14ac:dyDescent="0.2">
      <c r="I213" s="1"/>
    </row>
    <row r="214" spans="9:9" x14ac:dyDescent="0.2">
      <c r="I214" s="1"/>
    </row>
    <row r="215" spans="9:9" x14ac:dyDescent="0.2">
      <c r="I215" s="1"/>
    </row>
    <row r="216" spans="9:9" x14ac:dyDescent="0.2">
      <c r="I216" s="1"/>
    </row>
    <row r="217" spans="9:9" x14ac:dyDescent="0.2">
      <c r="I217" s="1"/>
    </row>
    <row r="218" spans="9:9" x14ac:dyDescent="0.2">
      <c r="I218" s="1"/>
    </row>
    <row r="219" spans="9:9" x14ac:dyDescent="0.2">
      <c r="I219" s="1"/>
    </row>
    <row r="220" spans="9:9" x14ac:dyDescent="0.2">
      <c r="I220" s="1"/>
    </row>
    <row r="221" spans="9:9" x14ac:dyDescent="0.2">
      <c r="I221" s="1"/>
    </row>
    <row r="222" spans="9:9" x14ac:dyDescent="0.2">
      <c r="I222" s="1"/>
    </row>
    <row r="223" spans="9:9" x14ac:dyDescent="0.2">
      <c r="I223" s="1"/>
    </row>
    <row r="224" spans="9:9" x14ac:dyDescent="0.2">
      <c r="I224" s="1"/>
    </row>
    <row r="225" spans="9:9" x14ac:dyDescent="0.2">
      <c r="I225" s="1"/>
    </row>
    <row r="226" spans="9:9" x14ac:dyDescent="0.2">
      <c r="I226" s="1"/>
    </row>
    <row r="227" spans="9:9" x14ac:dyDescent="0.2">
      <c r="I227" s="1"/>
    </row>
    <row r="228" spans="9:9" x14ac:dyDescent="0.2">
      <c r="I228" s="1"/>
    </row>
    <row r="229" spans="9:9" x14ac:dyDescent="0.2">
      <c r="I229" s="1"/>
    </row>
    <row r="230" spans="9:9" x14ac:dyDescent="0.2">
      <c r="I230" s="1"/>
    </row>
    <row r="231" spans="9:9" x14ac:dyDescent="0.2">
      <c r="I231" s="1"/>
    </row>
    <row r="232" spans="9:9" x14ac:dyDescent="0.2">
      <c r="I232" s="1"/>
    </row>
    <row r="233" spans="9:9" x14ac:dyDescent="0.2">
      <c r="I233" s="1"/>
    </row>
    <row r="234" spans="9:9" x14ac:dyDescent="0.2">
      <c r="I234" s="1"/>
    </row>
    <row r="235" spans="9:9" x14ac:dyDescent="0.2">
      <c r="I235" s="1"/>
    </row>
    <row r="236" spans="9:9" x14ac:dyDescent="0.2">
      <c r="I236" s="1"/>
    </row>
    <row r="237" spans="9:9" x14ac:dyDescent="0.2">
      <c r="I237" s="1"/>
    </row>
    <row r="238" spans="9:9" x14ac:dyDescent="0.2">
      <c r="I238" s="1"/>
    </row>
    <row r="239" spans="9:9" x14ac:dyDescent="0.2">
      <c r="I239" s="1"/>
    </row>
    <row r="240" spans="9:9" x14ac:dyDescent="0.2">
      <c r="I240" s="1"/>
    </row>
    <row r="241" spans="9:9" x14ac:dyDescent="0.2">
      <c r="I241" s="1"/>
    </row>
    <row r="242" spans="9:9" x14ac:dyDescent="0.2">
      <c r="I242" s="1"/>
    </row>
    <row r="243" spans="9:9" x14ac:dyDescent="0.2">
      <c r="I243" s="1"/>
    </row>
    <row r="244" spans="9:9" x14ac:dyDescent="0.2">
      <c r="I244" s="1"/>
    </row>
    <row r="245" spans="9:9" x14ac:dyDescent="0.2">
      <c r="I245" s="1"/>
    </row>
    <row r="246" spans="9:9" x14ac:dyDescent="0.2">
      <c r="I246" s="1"/>
    </row>
    <row r="247" spans="9:9" x14ac:dyDescent="0.2">
      <c r="I247" s="1"/>
    </row>
    <row r="248" spans="9:9" x14ac:dyDescent="0.2">
      <c r="I248" s="1"/>
    </row>
    <row r="249" spans="9:9" x14ac:dyDescent="0.2">
      <c r="I249" s="1"/>
    </row>
    <row r="250" spans="9:9" x14ac:dyDescent="0.2">
      <c r="I250" s="1"/>
    </row>
    <row r="251" spans="9:9" x14ac:dyDescent="0.2">
      <c r="I251" s="1"/>
    </row>
    <row r="252" spans="9:9" x14ac:dyDescent="0.2">
      <c r="I252" s="1"/>
    </row>
    <row r="253" spans="9:9" x14ac:dyDescent="0.2">
      <c r="I253" s="1"/>
    </row>
    <row r="254" spans="9:9" x14ac:dyDescent="0.2">
      <c r="I254" s="1"/>
    </row>
    <row r="255" spans="9:9" x14ac:dyDescent="0.2">
      <c r="I255" s="1"/>
    </row>
    <row r="256" spans="9:9" x14ac:dyDescent="0.2">
      <c r="I256" s="1"/>
    </row>
    <row r="257" spans="9:9" x14ac:dyDescent="0.2">
      <c r="I257" s="1"/>
    </row>
    <row r="258" spans="9:9" x14ac:dyDescent="0.2">
      <c r="I258" s="1"/>
    </row>
    <row r="259" spans="9:9" x14ac:dyDescent="0.2">
      <c r="I259" s="1"/>
    </row>
    <row r="260" spans="9:9" x14ac:dyDescent="0.2">
      <c r="I260" s="1"/>
    </row>
    <row r="261" spans="9:9" x14ac:dyDescent="0.2">
      <c r="I261" s="1"/>
    </row>
    <row r="262" spans="9:9" x14ac:dyDescent="0.2">
      <c r="I262" s="1"/>
    </row>
    <row r="263" spans="9:9" x14ac:dyDescent="0.2">
      <c r="I263" s="1"/>
    </row>
    <row r="264" spans="9:9" x14ac:dyDescent="0.2">
      <c r="I264" s="1"/>
    </row>
    <row r="265" spans="9:9" x14ac:dyDescent="0.2">
      <c r="I265" s="1"/>
    </row>
    <row r="266" spans="9:9" x14ac:dyDescent="0.2">
      <c r="I266" s="1"/>
    </row>
    <row r="267" spans="9:9" x14ac:dyDescent="0.2">
      <c r="I267" s="1"/>
    </row>
    <row r="268" spans="9:9" x14ac:dyDescent="0.2">
      <c r="I268" s="1"/>
    </row>
    <row r="269" spans="9:9" x14ac:dyDescent="0.2">
      <c r="I269" s="1"/>
    </row>
    <row r="270" spans="9:9" x14ac:dyDescent="0.2">
      <c r="I270" s="1"/>
    </row>
    <row r="271" spans="9:9" x14ac:dyDescent="0.2">
      <c r="I271" s="1"/>
    </row>
    <row r="272" spans="9:9" x14ac:dyDescent="0.2">
      <c r="I272" s="1"/>
    </row>
    <row r="273" spans="9:9" x14ac:dyDescent="0.2">
      <c r="I273" s="1"/>
    </row>
    <row r="274" spans="9:9" x14ac:dyDescent="0.2">
      <c r="I274" s="1"/>
    </row>
    <row r="275" spans="9:9" x14ac:dyDescent="0.2">
      <c r="I275" s="1"/>
    </row>
    <row r="276" spans="9:9" x14ac:dyDescent="0.2">
      <c r="I276" s="1"/>
    </row>
    <row r="277" spans="9:9" x14ac:dyDescent="0.2">
      <c r="I277" s="1"/>
    </row>
    <row r="278" spans="9:9" x14ac:dyDescent="0.2">
      <c r="I278" s="1"/>
    </row>
    <row r="279" spans="9:9" x14ac:dyDescent="0.2">
      <c r="I279" s="1"/>
    </row>
    <row r="280" spans="9:9" x14ac:dyDescent="0.2">
      <c r="I280" s="1"/>
    </row>
    <row r="281" spans="9:9" x14ac:dyDescent="0.2">
      <c r="I281" s="1"/>
    </row>
    <row r="282" spans="9:9" x14ac:dyDescent="0.2">
      <c r="I282" s="1"/>
    </row>
    <row r="283" spans="9:9" x14ac:dyDescent="0.2">
      <c r="I283" s="1"/>
    </row>
    <row r="284" spans="9:9" x14ac:dyDescent="0.2">
      <c r="I284" s="1"/>
    </row>
    <row r="285" spans="9:9" x14ac:dyDescent="0.2">
      <c r="I285" s="1"/>
    </row>
    <row r="286" spans="9:9" x14ac:dyDescent="0.2">
      <c r="I286" s="1"/>
    </row>
    <row r="287" spans="9:9" x14ac:dyDescent="0.2">
      <c r="I287" s="1"/>
    </row>
    <row r="288" spans="9:9" x14ac:dyDescent="0.2">
      <c r="I288" s="1"/>
    </row>
    <row r="289" spans="9:9" x14ac:dyDescent="0.2">
      <c r="I289" s="1"/>
    </row>
    <row r="290" spans="9:9" x14ac:dyDescent="0.2">
      <c r="I290" s="1"/>
    </row>
    <row r="291" spans="9:9" x14ac:dyDescent="0.2">
      <c r="I291" s="1"/>
    </row>
    <row r="292" spans="9:9" x14ac:dyDescent="0.2">
      <c r="I292" s="1"/>
    </row>
    <row r="293" spans="9:9" x14ac:dyDescent="0.2">
      <c r="I293" s="1"/>
    </row>
    <row r="294" spans="9:9" x14ac:dyDescent="0.2">
      <c r="I294" s="1"/>
    </row>
    <row r="295" spans="9:9" x14ac:dyDescent="0.2">
      <c r="I295" s="1"/>
    </row>
    <row r="296" spans="9:9" x14ac:dyDescent="0.2">
      <c r="I296" s="1"/>
    </row>
    <row r="297" spans="9:9" x14ac:dyDescent="0.2">
      <c r="I297" s="1"/>
    </row>
    <row r="298" spans="9:9" x14ac:dyDescent="0.2">
      <c r="I298" s="1"/>
    </row>
    <row r="299" spans="9:9" x14ac:dyDescent="0.2">
      <c r="I299" s="1"/>
    </row>
    <row r="300" spans="9:9" x14ac:dyDescent="0.2">
      <c r="I300" s="1"/>
    </row>
    <row r="301" spans="9:9" x14ac:dyDescent="0.2">
      <c r="I301" s="1"/>
    </row>
    <row r="302" spans="9:9" x14ac:dyDescent="0.2">
      <c r="I302" s="1"/>
    </row>
    <row r="303" spans="9:9" x14ac:dyDescent="0.2">
      <c r="I303" s="1"/>
    </row>
    <row r="304" spans="9:9" x14ac:dyDescent="0.2">
      <c r="I304" s="1"/>
    </row>
    <row r="305" spans="9:9" x14ac:dyDescent="0.2">
      <c r="I305" s="1"/>
    </row>
    <row r="306" spans="9:9" x14ac:dyDescent="0.2">
      <c r="I306" s="1"/>
    </row>
    <row r="307" spans="9:9" x14ac:dyDescent="0.2">
      <c r="I307" s="1"/>
    </row>
    <row r="308" spans="9:9" x14ac:dyDescent="0.2">
      <c r="I308" s="1"/>
    </row>
    <row r="309" spans="9:9" x14ac:dyDescent="0.2">
      <c r="I309" s="1"/>
    </row>
    <row r="310" spans="9:9" x14ac:dyDescent="0.2">
      <c r="I310" s="1"/>
    </row>
    <row r="311" spans="9:9" x14ac:dyDescent="0.2">
      <c r="I311" s="1"/>
    </row>
    <row r="312" spans="9:9" x14ac:dyDescent="0.2">
      <c r="I312" s="1"/>
    </row>
    <row r="313" spans="9:9" x14ac:dyDescent="0.2">
      <c r="I313" s="1"/>
    </row>
    <row r="314" spans="9:9" x14ac:dyDescent="0.2">
      <c r="I314" s="1"/>
    </row>
    <row r="315" spans="9:9" x14ac:dyDescent="0.2">
      <c r="I315" s="1"/>
    </row>
    <row r="316" spans="9:9" x14ac:dyDescent="0.2">
      <c r="I316" s="1"/>
    </row>
    <row r="317" spans="9:9" x14ac:dyDescent="0.2">
      <c r="I317" s="1"/>
    </row>
    <row r="318" spans="9:9" x14ac:dyDescent="0.2">
      <c r="I318" s="1"/>
    </row>
    <row r="319" spans="9:9" x14ac:dyDescent="0.2">
      <c r="I319" s="1"/>
    </row>
    <row r="320" spans="9:9" x14ac:dyDescent="0.2">
      <c r="I320" s="1"/>
    </row>
    <row r="321" spans="9:9" x14ac:dyDescent="0.2">
      <c r="I321" s="1"/>
    </row>
    <row r="322" spans="9:9" x14ac:dyDescent="0.2">
      <c r="I322" s="1"/>
    </row>
    <row r="323" spans="9:9" x14ac:dyDescent="0.2">
      <c r="I323" s="1"/>
    </row>
    <row r="324" spans="9:9" x14ac:dyDescent="0.2">
      <c r="I324" s="1"/>
    </row>
    <row r="325" spans="9:9" x14ac:dyDescent="0.2">
      <c r="I325" s="1"/>
    </row>
    <row r="326" spans="9:9" x14ac:dyDescent="0.2">
      <c r="I326" s="1"/>
    </row>
    <row r="327" spans="9:9" x14ac:dyDescent="0.2">
      <c r="I327" s="1"/>
    </row>
    <row r="328" spans="9:9" x14ac:dyDescent="0.2">
      <c r="I328" s="1"/>
    </row>
    <row r="329" spans="9:9" x14ac:dyDescent="0.2">
      <c r="I329" s="1"/>
    </row>
    <row r="330" spans="9:9" x14ac:dyDescent="0.2">
      <c r="I330" s="1"/>
    </row>
    <row r="331" spans="9:9" x14ac:dyDescent="0.2">
      <c r="I331" s="1"/>
    </row>
    <row r="332" spans="9:9" x14ac:dyDescent="0.2">
      <c r="I332" s="1"/>
    </row>
    <row r="333" spans="9:9" x14ac:dyDescent="0.2">
      <c r="I333" s="1"/>
    </row>
    <row r="334" spans="9:9" x14ac:dyDescent="0.2">
      <c r="I334" s="1"/>
    </row>
    <row r="335" spans="9:9" x14ac:dyDescent="0.2">
      <c r="I335" s="1"/>
    </row>
    <row r="336" spans="9:9" x14ac:dyDescent="0.2">
      <c r="I336" s="1"/>
    </row>
    <row r="337" spans="9:9" x14ac:dyDescent="0.2">
      <c r="I337" s="1"/>
    </row>
    <row r="338" spans="9:9" x14ac:dyDescent="0.2">
      <c r="I338" s="1"/>
    </row>
    <row r="339" spans="9:9" x14ac:dyDescent="0.2">
      <c r="I339" s="1"/>
    </row>
    <row r="340" spans="9:9" x14ac:dyDescent="0.2">
      <c r="I340" s="1"/>
    </row>
    <row r="341" spans="9:9" x14ac:dyDescent="0.2">
      <c r="I341" s="1"/>
    </row>
    <row r="342" spans="9:9" x14ac:dyDescent="0.2">
      <c r="I342" s="1"/>
    </row>
    <row r="343" spans="9:9" x14ac:dyDescent="0.2">
      <c r="I343" s="1"/>
    </row>
    <row r="344" spans="9:9" x14ac:dyDescent="0.2">
      <c r="I344" s="1"/>
    </row>
    <row r="345" spans="9:9" x14ac:dyDescent="0.2">
      <c r="I345" s="1"/>
    </row>
    <row r="346" spans="9:9" x14ac:dyDescent="0.2">
      <c r="I346" s="1"/>
    </row>
    <row r="347" spans="9:9" x14ac:dyDescent="0.2">
      <c r="I347" s="1"/>
    </row>
    <row r="348" spans="9:9" x14ac:dyDescent="0.2">
      <c r="I348" s="1"/>
    </row>
    <row r="349" spans="9:9" x14ac:dyDescent="0.2">
      <c r="I349" s="1"/>
    </row>
    <row r="350" spans="9:9" x14ac:dyDescent="0.2">
      <c r="I350" s="1"/>
    </row>
    <row r="351" spans="9:9" x14ac:dyDescent="0.2">
      <c r="I351" s="1"/>
    </row>
    <row r="352" spans="9:9" x14ac:dyDescent="0.2">
      <c r="I352" s="1"/>
    </row>
    <row r="353" spans="9:9" x14ac:dyDescent="0.2">
      <c r="I353" s="1"/>
    </row>
    <row r="354" spans="9:9" x14ac:dyDescent="0.2">
      <c r="I354" s="1"/>
    </row>
    <row r="355" spans="9:9" x14ac:dyDescent="0.2">
      <c r="I355" s="1"/>
    </row>
    <row r="356" spans="9:9" x14ac:dyDescent="0.2">
      <c r="I356" s="1"/>
    </row>
    <row r="357" spans="9:9" x14ac:dyDescent="0.2">
      <c r="I357" s="1"/>
    </row>
    <row r="358" spans="9:9" x14ac:dyDescent="0.2">
      <c r="I358" s="1"/>
    </row>
    <row r="359" spans="9:9" x14ac:dyDescent="0.2">
      <c r="I359" s="1"/>
    </row>
    <row r="360" spans="9:9" x14ac:dyDescent="0.2">
      <c r="I360" s="1"/>
    </row>
    <row r="361" spans="9:9" x14ac:dyDescent="0.2">
      <c r="I361" s="1"/>
    </row>
    <row r="362" spans="9:9" x14ac:dyDescent="0.2">
      <c r="I362" s="1"/>
    </row>
    <row r="363" spans="9:9" x14ac:dyDescent="0.2">
      <c r="I363" s="1"/>
    </row>
    <row r="364" spans="9:9" x14ac:dyDescent="0.2">
      <c r="I364" s="1"/>
    </row>
    <row r="365" spans="9:9" x14ac:dyDescent="0.2">
      <c r="I365" s="1"/>
    </row>
    <row r="366" spans="9:9" x14ac:dyDescent="0.2">
      <c r="I366" s="1"/>
    </row>
    <row r="367" spans="9:9" x14ac:dyDescent="0.2">
      <c r="I367" s="1"/>
    </row>
    <row r="368" spans="9:9" x14ac:dyDescent="0.2">
      <c r="I368" s="1"/>
    </row>
    <row r="369" spans="9:9" x14ac:dyDescent="0.2">
      <c r="I369" s="1"/>
    </row>
    <row r="370" spans="9:9" x14ac:dyDescent="0.2">
      <c r="I370" s="1"/>
    </row>
    <row r="371" spans="9:9" x14ac:dyDescent="0.2">
      <c r="I371" s="1"/>
    </row>
    <row r="372" spans="9:9" x14ac:dyDescent="0.2">
      <c r="I372" s="1"/>
    </row>
    <row r="373" spans="9:9" x14ac:dyDescent="0.2">
      <c r="I373" s="1"/>
    </row>
    <row r="374" spans="9:9" x14ac:dyDescent="0.2">
      <c r="I374" s="1"/>
    </row>
    <row r="375" spans="9:9" x14ac:dyDescent="0.2">
      <c r="I375" s="1"/>
    </row>
    <row r="376" spans="9:9" x14ac:dyDescent="0.2">
      <c r="I376" s="1"/>
    </row>
    <row r="377" spans="9:9" x14ac:dyDescent="0.2">
      <c r="I377" s="1"/>
    </row>
    <row r="378" spans="9:9" x14ac:dyDescent="0.2">
      <c r="I378" s="1"/>
    </row>
    <row r="379" spans="9:9" x14ac:dyDescent="0.2">
      <c r="I379" s="1"/>
    </row>
    <row r="380" spans="9:9" x14ac:dyDescent="0.2">
      <c r="I380" s="1"/>
    </row>
    <row r="381" spans="9:9" x14ac:dyDescent="0.2">
      <c r="I381" s="1"/>
    </row>
    <row r="382" spans="9:9" x14ac:dyDescent="0.2">
      <c r="I382" s="1"/>
    </row>
    <row r="383" spans="9:9" x14ac:dyDescent="0.2">
      <c r="I383" s="1"/>
    </row>
    <row r="384" spans="9:9" x14ac:dyDescent="0.2">
      <c r="I384" s="1"/>
    </row>
    <row r="385" spans="9:9" x14ac:dyDescent="0.2">
      <c r="I385" s="1"/>
    </row>
    <row r="386" spans="9:9" x14ac:dyDescent="0.2">
      <c r="I386" s="1"/>
    </row>
    <row r="387" spans="9:9" x14ac:dyDescent="0.2">
      <c r="I387" s="1"/>
    </row>
    <row r="388" spans="9:9" x14ac:dyDescent="0.2">
      <c r="I388" s="1"/>
    </row>
    <row r="389" spans="9:9" x14ac:dyDescent="0.2">
      <c r="I389" s="1"/>
    </row>
    <row r="390" spans="9:9" x14ac:dyDescent="0.2">
      <c r="I390" s="1"/>
    </row>
    <row r="391" spans="9:9" x14ac:dyDescent="0.2">
      <c r="I391" s="1"/>
    </row>
    <row r="392" spans="9:9" x14ac:dyDescent="0.2">
      <c r="I392" s="1"/>
    </row>
    <row r="393" spans="9:9" x14ac:dyDescent="0.2">
      <c r="I393" s="1"/>
    </row>
    <row r="394" spans="9:9" x14ac:dyDescent="0.2">
      <c r="I394" s="1"/>
    </row>
    <row r="395" spans="9:9" x14ac:dyDescent="0.2">
      <c r="I395" s="1"/>
    </row>
    <row r="396" spans="9:9" x14ac:dyDescent="0.2">
      <c r="I396" s="1"/>
    </row>
    <row r="397" spans="9:9" x14ac:dyDescent="0.2">
      <c r="I397" s="1"/>
    </row>
    <row r="398" spans="9:9" x14ac:dyDescent="0.2">
      <c r="I398" s="1"/>
    </row>
    <row r="399" spans="9:9" x14ac:dyDescent="0.2">
      <c r="I399" s="1"/>
    </row>
    <row r="400" spans="9:9" x14ac:dyDescent="0.2">
      <c r="I400" s="1"/>
    </row>
    <row r="401" spans="9:9" x14ac:dyDescent="0.2">
      <c r="I401" s="1"/>
    </row>
    <row r="402" spans="9:9" x14ac:dyDescent="0.2">
      <c r="I402" s="1"/>
    </row>
    <row r="403" spans="9:9" x14ac:dyDescent="0.2">
      <c r="I403" s="1"/>
    </row>
    <row r="404" spans="9:9" x14ac:dyDescent="0.2">
      <c r="I404" s="1"/>
    </row>
    <row r="405" spans="9:9" x14ac:dyDescent="0.2">
      <c r="I405" s="1"/>
    </row>
    <row r="406" spans="9:9" x14ac:dyDescent="0.2">
      <c r="I406" s="1"/>
    </row>
    <row r="407" spans="9:9" x14ac:dyDescent="0.2">
      <c r="I407" s="1"/>
    </row>
    <row r="408" spans="9:9" x14ac:dyDescent="0.2">
      <c r="I408" s="1"/>
    </row>
    <row r="409" spans="9:9" x14ac:dyDescent="0.2">
      <c r="I409" s="1"/>
    </row>
    <row r="410" spans="9:9" x14ac:dyDescent="0.2">
      <c r="I410" s="1"/>
    </row>
    <row r="411" spans="9:9" x14ac:dyDescent="0.2">
      <c r="I411" s="1"/>
    </row>
    <row r="412" spans="9:9" x14ac:dyDescent="0.2">
      <c r="I412" s="1"/>
    </row>
    <row r="413" spans="9:9" x14ac:dyDescent="0.2">
      <c r="I413" s="1"/>
    </row>
    <row r="414" spans="9:9" x14ac:dyDescent="0.2">
      <c r="I414" s="1"/>
    </row>
    <row r="415" spans="9:9" x14ac:dyDescent="0.2">
      <c r="I415" s="1"/>
    </row>
    <row r="416" spans="9:9" x14ac:dyDescent="0.2">
      <c r="I416" s="1"/>
    </row>
    <row r="417" spans="9:9" x14ac:dyDescent="0.2">
      <c r="I417" s="1"/>
    </row>
    <row r="418" spans="9:9" x14ac:dyDescent="0.2">
      <c r="I418" s="1"/>
    </row>
    <row r="419" spans="9:9" x14ac:dyDescent="0.2">
      <c r="I419" s="1"/>
    </row>
    <row r="420" spans="9:9" x14ac:dyDescent="0.2">
      <c r="I420" s="1"/>
    </row>
    <row r="421" spans="9:9" x14ac:dyDescent="0.2">
      <c r="I421" s="1"/>
    </row>
    <row r="422" spans="9:9" x14ac:dyDescent="0.2">
      <c r="I422" s="1"/>
    </row>
    <row r="423" spans="9:9" x14ac:dyDescent="0.2">
      <c r="I423" s="1"/>
    </row>
    <row r="424" spans="9:9" x14ac:dyDescent="0.2">
      <c r="I424" s="1"/>
    </row>
    <row r="425" spans="9:9" x14ac:dyDescent="0.2">
      <c r="I425" s="1"/>
    </row>
    <row r="426" spans="9:9" x14ac:dyDescent="0.2">
      <c r="I426" s="1"/>
    </row>
    <row r="427" spans="9:9" x14ac:dyDescent="0.2">
      <c r="I427" s="1"/>
    </row>
    <row r="428" spans="9:9" x14ac:dyDescent="0.2">
      <c r="I428" s="1"/>
    </row>
    <row r="429" spans="9:9" x14ac:dyDescent="0.2">
      <c r="I429" s="1"/>
    </row>
    <row r="430" spans="9:9" x14ac:dyDescent="0.2">
      <c r="I430" s="1"/>
    </row>
    <row r="431" spans="9:9" x14ac:dyDescent="0.2">
      <c r="I431" s="1"/>
    </row>
    <row r="432" spans="9:9" x14ac:dyDescent="0.2">
      <c r="I432" s="1"/>
    </row>
    <row r="433" spans="9:9" x14ac:dyDescent="0.2">
      <c r="I433" s="1"/>
    </row>
    <row r="434" spans="9:9" x14ac:dyDescent="0.2">
      <c r="I434" s="1"/>
    </row>
    <row r="435" spans="9:9" x14ac:dyDescent="0.2">
      <c r="I435" s="1"/>
    </row>
    <row r="436" spans="9:9" x14ac:dyDescent="0.2">
      <c r="I436" s="1"/>
    </row>
    <row r="437" spans="9:9" x14ac:dyDescent="0.2">
      <c r="I437" s="1"/>
    </row>
    <row r="438" spans="9:9" x14ac:dyDescent="0.2">
      <c r="I438" s="1"/>
    </row>
    <row r="439" spans="9:9" x14ac:dyDescent="0.2">
      <c r="I439" s="1"/>
    </row>
    <row r="440" spans="9:9" x14ac:dyDescent="0.2">
      <c r="I440" s="1"/>
    </row>
    <row r="441" spans="9:9" x14ac:dyDescent="0.2">
      <c r="I441" s="1"/>
    </row>
    <row r="442" spans="9:9" x14ac:dyDescent="0.2">
      <c r="I442" s="1"/>
    </row>
    <row r="443" spans="9:9" x14ac:dyDescent="0.2">
      <c r="I443" s="1"/>
    </row>
    <row r="444" spans="9:9" x14ac:dyDescent="0.2">
      <c r="I444" s="1"/>
    </row>
    <row r="445" spans="9:9" x14ac:dyDescent="0.2">
      <c r="I445" s="1"/>
    </row>
    <row r="446" spans="9:9" x14ac:dyDescent="0.2">
      <c r="I446" s="1"/>
    </row>
    <row r="447" spans="9:9" x14ac:dyDescent="0.2">
      <c r="I447" s="1"/>
    </row>
    <row r="448" spans="9:9" x14ac:dyDescent="0.2">
      <c r="I448" s="1"/>
    </row>
    <row r="449" spans="9:9" x14ac:dyDescent="0.2">
      <c r="I449" s="1"/>
    </row>
    <row r="450" spans="9:9" x14ac:dyDescent="0.2">
      <c r="I450" s="1"/>
    </row>
    <row r="451" spans="9:9" x14ac:dyDescent="0.2">
      <c r="I451" s="1"/>
    </row>
    <row r="452" spans="9:9" x14ac:dyDescent="0.2">
      <c r="I452" s="1"/>
    </row>
    <row r="453" spans="9:9" x14ac:dyDescent="0.2">
      <c r="I453" s="1"/>
    </row>
    <row r="454" spans="9:9" x14ac:dyDescent="0.2">
      <c r="I454" s="1"/>
    </row>
    <row r="455" spans="9:9" x14ac:dyDescent="0.2">
      <c r="I455" s="1"/>
    </row>
    <row r="456" spans="9:9" x14ac:dyDescent="0.2">
      <c r="I456" s="1"/>
    </row>
    <row r="457" spans="9:9" x14ac:dyDescent="0.2">
      <c r="I457" s="1"/>
    </row>
    <row r="458" spans="9:9" x14ac:dyDescent="0.2">
      <c r="I458" s="1"/>
    </row>
    <row r="459" spans="9:9" x14ac:dyDescent="0.2">
      <c r="I459" s="1"/>
    </row>
    <row r="460" spans="9:9" x14ac:dyDescent="0.2">
      <c r="I460" s="1"/>
    </row>
    <row r="461" spans="9:9" x14ac:dyDescent="0.2">
      <c r="I461" s="1"/>
    </row>
    <row r="462" spans="9:9" x14ac:dyDescent="0.2">
      <c r="I462" s="1"/>
    </row>
    <row r="463" spans="9:9" x14ac:dyDescent="0.2">
      <c r="I463" s="1"/>
    </row>
    <row r="464" spans="9:9" x14ac:dyDescent="0.2">
      <c r="I464" s="1"/>
    </row>
    <row r="465" spans="9:9" x14ac:dyDescent="0.2">
      <c r="I465" s="1"/>
    </row>
    <row r="466" spans="9:9" x14ac:dyDescent="0.2">
      <c r="I466" s="1"/>
    </row>
    <row r="467" spans="9:9" x14ac:dyDescent="0.2">
      <c r="I467" s="1"/>
    </row>
    <row r="468" spans="9:9" x14ac:dyDescent="0.2">
      <c r="I468" s="1"/>
    </row>
    <row r="469" spans="9:9" x14ac:dyDescent="0.2">
      <c r="I469" s="1"/>
    </row>
    <row r="470" spans="9:9" x14ac:dyDescent="0.2">
      <c r="I470" s="1"/>
    </row>
    <row r="471" spans="9:9" x14ac:dyDescent="0.2">
      <c r="I471" s="1"/>
    </row>
    <row r="472" spans="9:9" x14ac:dyDescent="0.2">
      <c r="I472" s="1"/>
    </row>
    <row r="473" spans="9:9" x14ac:dyDescent="0.2">
      <c r="I473" s="1"/>
    </row>
    <row r="474" spans="9:9" x14ac:dyDescent="0.2">
      <c r="I474" s="1"/>
    </row>
    <row r="475" spans="9:9" x14ac:dyDescent="0.2">
      <c r="I475" s="1"/>
    </row>
    <row r="476" spans="9:9" x14ac:dyDescent="0.2">
      <c r="I476" s="1"/>
    </row>
    <row r="477" spans="9:9" x14ac:dyDescent="0.2">
      <c r="I477" s="1"/>
    </row>
    <row r="478" spans="9:9" x14ac:dyDescent="0.2">
      <c r="I478" s="1"/>
    </row>
    <row r="479" spans="9:9" x14ac:dyDescent="0.2">
      <c r="I479" s="1"/>
    </row>
    <row r="480" spans="9:9" x14ac:dyDescent="0.2">
      <c r="I480" s="1"/>
    </row>
    <row r="481" spans="9:9" x14ac:dyDescent="0.2">
      <c r="I481" s="1"/>
    </row>
    <row r="482" spans="9:9" x14ac:dyDescent="0.2">
      <c r="I482" s="1"/>
    </row>
    <row r="483" spans="9:9" x14ac:dyDescent="0.2">
      <c r="I483" s="1"/>
    </row>
    <row r="484" spans="9:9" x14ac:dyDescent="0.2">
      <c r="I484" s="1"/>
    </row>
    <row r="485" spans="9:9" x14ac:dyDescent="0.2">
      <c r="I485" s="1"/>
    </row>
    <row r="486" spans="9:9" x14ac:dyDescent="0.2">
      <c r="I486" s="1"/>
    </row>
    <row r="487" spans="9:9" x14ac:dyDescent="0.2">
      <c r="I487" s="1"/>
    </row>
    <row r="488" spans="9:9" x14ac:dyDescent="0.2">
      <c r="I488" s="1"/>
    </row>
    <row r="489" spans="9:9" x14ac:dyDescent="0.2">
      <c r="I489" s="1"/>
    </row>
    <row r="490" spans="9:9" x14ac:dyDescent="0.2">
      <c r="I490" s="1"/>
    </row>
    <row r="491" spans="9:9" x14ac:dyDescent="0.2">
      <c r="I491" s="1"/>
    </row>
    <row r="492" spans="9:9" x14ac:dyDescent="0.2">
      <c r="I492" s="1"/>
    </row>
    <row r="493" spans="9:9" x14ac:dyDescent="0.2">
      <c r="I493" s="1"/>
    </row>
    <row r="494" spans="9:9" x14ac:dyDescent="0.2">
      <c r="I494" s="1"/>
    </row>
    <row r="495" spans="9:9" x14ac:dyDescent="0.2">
      <c r="I495" s="1"/>
    </row>
    <row r="496" spans="9:9" x14ac:dyDescent="0.2">
      <c r="I496" s="1"/>
    </row>
    <row r="497" spans="9:9" x14ac:dyDescent="0.2">
      <c r="I497" s="1"/>
    </row>
    <row r="498" spans="9:9" x14ac:dyDescent="0.2">
      <c r="I498" s="1"/>
    </row>
    <row r="499" spans="9:9" x14ac:dyDescent="0.2">
      <c r="I499" s="1"/>
    </row>
    <row r="500" spans="9:9" x14ac:dyDescent="0.2">
      <c r="I500" s="1"/>
    </row>
    <row r="501" spans="9:9" x14ac:dyDescent="0.2">
      <c r="I501" s="1"/>
    </row>
    <row r="502" spans="9:9" x14ac:dyDescent="0.2">
      <c r="I502" s="1"/>
    </row>
    <row r="503" spans="9:9" x14ac:dyDescent="0.2">
      <c r="I503" s="1"/>
    </row>
    <row r="504" spans="9:9" x14ac:dyDescent="0.2">
      <c r="I504" s="1"/>
    </row>
    <row r="505" spans="9:9" x14ac:dyDescent="0.2">
      <c r="I505" s="1"/>
    </row>
    <row r="506" spans="9:9" x14ac:dyDescent="0.2">
      <c r="I506" s="1"/>
    </row>
    <row r="507" spans="9:9" x14ac:dyDescent="0.2">
      <c r="I507" s="1"/>
    </row>
    <row r="508" spans="9:9" x14ac:dyDescent="0.2">
      <c r="I508" s="1"/>
    </row>
    <row r="509" spans="9:9" x14ac:dyDescent="0.2">
      <c r="I509" s="1"/>
    </row>
    <row r="510" spans="9:9" x14ac:dyDescent="0.2">
      <c r="I510" s="1"/>
    </row>
    <row r="511" spans="9:9" x14ac:dyDescent="0.2">
      <c r="I511" s="1"/>
    </row>
    <row r="512" spans="9:9" x14ac:dyDescent="0.2">
      <c r="I512" s="1"/>
    </row>
    <row r="513" spans="9:9" x14ac:dyDescent="0.2">
      <c r="I513" s="1"/>
    </row>
    <row r="514" spans="9:9" x14ac:dyDescent="0.2">
      <c r="I514" s="1"/>
    </row>
    <row r="515" spans="9:9" x14ac:dyDescent="0.2">
      <c r="I515" s="1"/>
    </row>
    <row r="516" spans="9:9" x14ac:dyDescent="0.2">
      <c r="I516" s="1"/>
    </row>
    <row r="517" spans="9:9" x14ac:dyDescent="0.2">
      <c r="I517" s="1"/>
    </row>
    <row r="518" spans="9:9" x14ac:dyDescent="0.2">
      <c r="I518" s="1"/>
    </row>
    <row r="519" spans="9:9" x14ac:dyDescent="0.2">
      <c r="I519" s="1"/>
    </row>
    <row r="520" spans="9:9" x14ac:dyDescent="0.2">
      <c r="I520" s="1"/>
    </row>
    <row r="521" spans="9:9" x14ac:dyDescent="0.2">
      <c r="I521" s="1"/>
    </row>
    <row r="522" spans="9:9" x14ac:dyDescent="0.2">
      <c r="I522" s="1"/>
    </row>
    <row r="523" spans="9:9" x14ac:dyDescent="0.2">
      <c r="I523" s="1"/>
    </row>
    <row r="524" spans="9:9" x14ac:dyDescent="0.2">
      <c r="I524" s="1"/>
    </row>
    <row r="525" spans="9:9" x14ac:dyDescent="0.2">
      <c r="I525" s="1"/>
    </row>
    <row r="526" spans="9:9" x14ac:dyDescent="0.2">
      <c r="I526" s="1"/>
    </row>
    <row r="527" spans="9:9" x14ac:dyDescent="0.2">
      <c r="I527" s="1"/>
    </row>
    <row r="528" spans="9:9" x14ac:dyDescent="0.2">
      <c r="I528" s="1"/>
    </row>
    <row r="529" spans="9:9" x14ac:dyDescent="0.2">
      <c r="I529" s="1"/>
    </row>
    <row r="530" spans="9:9" x14ac:dyDescent="0.2">
      <c r="I530" s="1"/>
    </row>
    <row r="531" spans="9:9" x14ac:dyDescent="0.2">
      <c r="I531" s="1"/>
    </row>
  </sheetData>
  <mergeCells count="21">
    <mergeCell ref="A8:Q8"/>
    <mergeCell ref="A13:Q13"/>
    <mergeCell ref="A33:H33"/>
    <mergeCell ref="A34:H34"/>
    <mergeCell ref="Q6:Q7"/>
    <mergeCell ref="A12:H12"/>
    <mergeCell ref="A5:Q5"/>
    <mergeCell ref="A6:A7"/>
    <mergeCell ref="B6:B7"/>
    <mergeCell ref="C6:C7"/>
    <mergeCell ref="D6:D7"/>
    <mergeCell ref="E6:E7"/>
    <mergeCell ref="G6:G7"/>
    <mergeCell ref="H6:H7"/>
    <mergeCell ref="I6:I7"/>
    <mergeCell ref="J6:J7"/>
    <mergeCell ref="K6:K7"/>
    <mergeCell ref="L6:L7"/>
    <mergeCell ref="M6:M7"/>
    <mergeCell ref="N6:P6"/>
    <mergeCell ref="F6:F7"/>
  </mergeCells>
  <phoneticPr fontId="3" type="noConversion"/>
  <pageMargins left="0.78740157480314965" right="0.78740157480314965" top="0.6692913385826772" bottom="0.86614173228346458" header="0.27559055118110237" footer="0.39370078740157483"/>
  <pageSetup paperSize="9" scale="59" firstPageNumber="137" fitToHeight="2" orientation="landscape" useFirstPageNumber="1" r:id="rId1"/>
  <headerFooter alignWithMargins="0">
    <oddFooter>&amp;LZastupitelstvo Olomouckého kraje 18-12-2015
5. - Rozpočet Olomouckého kraje 2016 - návrh rozpočtu
Příloha č. 5c): Nové investice&amp;RStrana &amp;P (celkem 154)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theme="2" tint="-0.499984740745262"/>
    <pageSetUpPr fitToPage="1"/>
  </sheetPr>
  <dimension ref="A1:U529"/>
  <sheetViews>
    <sheetView tabSelected="1" view="pageBreakPreview" zoomScale="80" zoomScaleNormal="75" zoomScaleSheetLayoutView="80" workbookViewId="0">
      <selection activeCell="I34" sqref="I34"/>
    </sheetView>
  </sheetViews>
  <sheetFormatPr defaultColWidth="9.140625" defaultRowHeight="12.75" outlineLevelCol="1" x14ac:dyDescent="0.2"/>
  <cols>
    <col min="1" max="1" width="4.140625" style="1" customWidth="1"/>
    <col min="2" max="2" width="4.7109375" style="1" customWidth="1"/>
    <col min="3" max="3" width="16" style="1" hidden="1" customWidth="1" outlineLevel="1"/>
    <col min="4" max="4" width="5.42578125" style="1" hidden="1" customWidth="1" outlineLevel="1"/>
    <col min="5" max="5" width="14" style="1" hidden="1" customWidth="1" outlineLevel="1"/>
    <col min="6" max="6" width="6.42578125" style="1080" customWidth="1" collapsed="1"/>
    <col min="7" max="7" width="9.140625" style="1" customWidth="1"/>
    <col min="8" max="8" width="52.85546875" style="1" bestFit="1" customWidth="1"/>
    <col min="9" max="9" width="47" style="9" customWidth="1"/>
    <col min="10" max="10" width="11.140625" style="7" customWidth="1"/>
    <col min="11" max="11" width="11.140625" style="1" customWidth="1"/>
    <col min="12" max="12" width="14.28515625" style="1" customWidth="1"/>
    <col min="13" max="13" width="12.85546875" style="1" customWidth="1"/>
    <col min="14" max="14" width="12.7109375" style="1" customWidth="1"/>
    <col min="15" max="15" width="13.42578125" style="1" customWidth="1"/>
    <col min="16" max="18" width="11.42578125" style="1" hidden="1" customWidth="1"/>
    <col min="19" max="19" width="14.7109375" style="1" customWidth="1"/>
    <col min="20" max="20" width="12.85546875" style="1" customWidth="1"/>
    <col min="21" max="16384" width="9.140625" style="1"/>
  </cols>
  <sheetData>
    <row r="1" spans="1:21" s="49" customFormat="1" ht="18" x14ac:dyDescent="0.25">
      <c r="A1" s="140" t="s">
        <v>258</v>
      </c>
      <c r="B1" s="140"/>
      <c r="C1" s="140"/>
      <c r="D1" s="140"/>
      <c r="E1" s="140"/>
      <c r="F1" s="140"/>
      <c r="G1" s="155"/>
      <c r="H1" s="156"/>
      <c r="I1" s="140" t="s">
        <v>259</v>
      </c>
      <c r="J1" s="158"/>
      <c r="K1" s="158"/>
      <c r="L1" s="159"/>
      <c r="M1" s="155"/>
      <c r="N1" s="155"/>
      <c r="O1" s="155"/>
      <c r="P1" s="155"/>
      <c r="Q1" s="155"/>
      <c r="R1" s="155"/>
      <c r="S1" s="155"/>
      <c r="T1" s="155"/>
    </row>
    <row r="2" spans="1:21" s="49" customFormat="1" ht="15" x14ac:dyDescent="0.25">
      <c r="A2" s="143" t="s">
        <v>6</v>
      </c>
      <c r="B2" s="143"/>
      <c r="C2" s="143"/>
      <c r="D2" s="143"/>
      <c r="E2" s="143"/>
      <c r="F2" s="143" t="s">
        <v>7</v>
      </c>
      <c r="G2" s="143"/>
      <c r="I2" s="1138" t="s">
        <v>680</v>
      </c>
      <c r="J2" s="143"/>
      <c r="K2" s="143"/>
      <c r="L2" s="160"/>
      <c r="M2" s="143"/>
      <c r="N2" s="143"/>
      <c r="O2" s="166"/>
      <c r="P2" s="143"/>
      <c r="Q2" s="143"/>
      <c r="R2" s="143"/>
      <c r="S2" s="143"/>
      <c r="T2" s="143"/>
    </row>
    <row r="3" spans="1:21" s="49" customFormat="1" ht="14.25" customHeight="1" x14ac:dyDescent="0.2">
      <c r="A3" s="143"/>
      <c r="B3" s="143"/>
      <c r="C3" s="143"/>
      <c r="D3" s="143"/>
      <c r="E3" s="143"/>
      <c r="F3" s="143" t="s">
        <v>9</v>
      </c>
      <c r="G3" s="143"/>
      <c r="I3" s="143" t="s">
        <v>681</v>
      </c>
      <c r="J3" s="143"/>
      <c r="K3" s="143"/>
      <c r="L3" s="160"/>
      <c r="M3" s="143"/>
      <c r="N3" s="143"/>
      <c r="O3" s="143"/>
      <c r="P3" s="143"/>
      <c r="Q3" s="143"/>
      <c r="R3" s="143"/>
      <c r="S3" s="143"/>
      <c r="T3" s="143"/>
    </row>
    <row r="4" spans="1:21" s="49" customFormat="1" ht="21" customHeight="1" thickBot="1" x14ac:dyDescent="0.25">
      <c r="A4" s="155"/>
      <c r="B4" s="155"/>
      <c r="C4" s="155"/>
      <c r="D4" s="155"/>
      <c r="E4" s="155"/>
      <c r="F4" s="155"/>
      <c r="G4" s="155"/>
      <c r="H4" s="156"/>
      <c r="I4" s="155"/>
      <c r="J4" s="158"/>
      <c r="K4" s="158"/>
      <c r="L4" s="159"/>
      <c r="M4" s="155"/>
      <c r="N4" s="155"/>
      <c r="O4" s="155"/>
      <c r="P4" s="155"/>
      <c r="Q4" s="155"/>
      <c r="R4" s="155"/>
      <c r="S4" s="155"/>
      <c r="T4" s="1099" t="s">
        <v>10</v>
      </c>
    </row>
    <row r="5" spans="1:21" s="49" customFormat="1" ht="25.5" customHeight="1" thickBot="1" x14ac:dyDescent="0.25">
      <c r="A5" s="1308" t="s">
        <v>252</v>
      </c>
      <c r="B5" s="1309"/>
      <c r="C5" s="1309"/>
      <c r="D5" s="1309"/>
      <c r="E5" s="1309"/>
      <c r="F5" s="1309"/>
      <c r="G5" s="1309"/>
      <c r="H5" s="1309"/>
      <c r="I5" s="1309"/>
      <c r="J5" s="1309"/>
      <c r="K5" s="1309"/>
      <c r="L5" s="1309"/>
      <c r="M5" s="1309"/>
      <c r="N5" s="1309"/>
      <c r="O5" s="1309"/>
      <c r="P5" s="1309"/>
      <c r="Q5" s="1309"/>
      <c r="R5" s="1309"/>
      <c r="S5" s="1309"/>
      <c r="T5" s="1317"/>
      <c r="U5" s="53"/>
    </row>
    <row r="6" spans="1:21" s="49" customFormat="1" ht="30" customHeight="1" thickBot="1" x14ac:dyDescent="0.25">
      <c r="A6" s="1190" t="s">
        <v>47</v>
      </c>
      <c r="B6" s="1191" t="s">
        <v>59</v>
      </c>
      <c r="C6" s="1187" t="s">
        <v>4</v>
      </c>
      <c r="D6" s="1187" t="s">
        <v>3</v>
      </c>
      <c r="E6" s="1187" t="s">
        <v>5</v>
      </c>
      <c r="F6" s="1181" t="s">
        <v>663</v>
      </c>
      <c r="G6" s="1190" t="s">
        <v>44</v>
      </c>
      <c r="H6" s="1176" t="s">
        <v>62</v>
      </c>
      <c r="I6" s="1185" t="s">
        <v>61</v>
      </c>
      <c r="J6" s="1189" t="s">
        <v>15</v>
      </c>
      <c r="K6" s="1186" t="s">
        <v>16</v>
      </c>
      <c r="L6" s="1178" t="s">
        <v>17</v>
      </c>
      <c r="M6" s="1180" t="s">
        <v>18</v>
      </c>
      <c r="N6" s="1177" t="s">
        <v>181</v>
      </c>
      <c r="O6" s="1179" t="s">
        <v>182</v>
      </c>
      <c r="P6" s="1179"/>
      <c r="Q6" s="1179"/>
      <c r="R6" s="1179"/>
      <c r="S6" s="1179"/>
      <c r="T6" s="1175" t="s">
        <v>263</v>
      </c>
    </row>
    <row r="7" spans="1:21" s="49" customFormat="1" ht="58.5" customHeight="1" thickBot="1" x14ac:dyDescent="0.25">
      <c r="A7" s="1191"/>
      <c r="B7" s="1319"/>
      <c r="C7" s="1238"/>
      <c r="D7" s="1238"/>
      <c r="E7" s="1238"/>
      <c r="F7" s="1182"/>
      <c r="G7" s="1191"/>
      <c r="H7" s="1187"/>
      <c r="I7" s="1186"/>
      <c r="J7" s="1247"/>
      <c r="K7" s="1318"/>
      <c r="L7" s="1266"/>
      <c r="M7" s="1178"/>
      <c r="N7" s="1178"/>
      <c r="O7" s="107" t="s">
        <v>19</v>
      </c>
      <c r="P7" s="107" t="s">
        <v>57</v>
      </c>
      <c r="Q7" s="907" t="s">
        <v>87</v>
      </c>
      <c r="R7" s="907" t="s">
        <v>88</v>
      </c>
      <c r="S7" s="107" t="s">
        <v>58</v>
      </c>
      <c r="T7" s="1187"/>
    </row>
    <row r="8" spans="1:21" s="683" customFormat="1" ht="30.75" customHeight="1" thickBot="1" x14ac:dyDescent="0.25">
      <c r="A8" s="1194" t="s">
        <v>215</v>
      </c>
      <c r="B8" s="1195"/>
      <c r="C8" s="1195"/>
      <c r="D8" s="1195"/>
      <c r="E8" s="1195"/>
      <c r="F8" s="1195"/>
      <c r="G8" s="1195"/>
      <c r="H8" s="1195"/>
      <c r="I8" s="1195"/>
      <c r="J8" s="1195"/>
      <c r="K8" s="1195"/>
      <c r="L8" s="1195"/>
      <c r="M8" s="1195"/>
      <c r="N8" s="1195"/>
      <c r="O8" s="1208"/>
      <c r="P8" s="1195"/>
      <c r="Q8" s="1209"/>
      <c r="R8" s="919"/>
      <c r="S8" s="919"/>
      <c r="T8" s="920"/>
    </row>
    <row r="9" spans="1:21" s="887" customFormat="1" ht="31.5" customHeight="1" thickBot="1" x14ac:dyDescent="0.25">
      <c r="A9" s="5">
        <v>3</v>
      </c>
      <c r="B9" s="3" t="s">
        <v>121</v>
      </c>
      <c r="C9" s="905">
        <v>60004100645</v>
      </c>
      <c r="D9" s="905">
        <v>2212</v>
      </c>
      <c r="E9" s="905">
        <v>6121</v>
      </c>
      <c r="F9" s="905">
        <v>61</v>
      </c>
      <c r="G9" s="889" t="s">
        <v>179</v>
      </c>
      <c r="H9" s="890" t="s">
        <v>210</v>
      </c>
      <c r="I9" s="891"/>
      <c r="J9" s="892"/>
      <c r="K9" s="892"/>
      <c r="L9" s="518">
        <v>10148</v>
      </c>
      <c r="M9" s="893"/>
      <c r="N9" s="894"/>
      <c r="O9" s="731">
        <f t="shared" ref="O9:O11" si="0">SUM(S9)</f>
        <v>10148</v>
      </c>
      <c r="P9" s="895"/>
      <c r="Q9" s="237"/>
      <c r="R9" s="896"/>
      <c r="S9" s="897">
        <v>10148</v>
      </c>
      <c r="T9" s="553"/>
    </row>
    <row r="10" spans="1:21" s="887" customFormat="1" ht="31.5" customHeight="1" thickBot="1" x14ac:dyDescent="0.25">
      <c r="A10" s="5">
        <v>4</v>
      </c>
      <c r="B10" s="3" t="s">
        <v>119</v>
      </c>
      <c r="C10" s="905">
        <v>60004100536</v>
      </c>
      <c r="D10" s="905">
        <v>2212</v>
      </c>
      <c r="E10" s="905">
        <v>6121</v>
      </c>
      <c r="F10" s="905">
        <v>61</v>
      </c>
      <c r="G10" s="889" t="s">
        <v>176</v>
      </c>
      <c r="H10" s="890" t="s">
        <v>211</v>
      </c>
      <c r="I10" s="891"/>
      <c r="J10" s="892"/>
      <c r="K10" s="892"/>
      <c r="L10" s="518">
        <v>30568</v>
      </c>
      <c r="M10" s="893"/>
      <c r="N10" s="894"/>
      <c r="O10" s="731">
        <f t="shared" si="0"/>
        <v>30568</v>
      </c>
      <c r="P10" s="895"/>
      <c r="Q10" s="237"/>
      <c r="R10" s="896"/>
      <c r="S10" s="897">
        <v>30568</v>
      </c>
      <c r="T10" s="553"/>
    </row>
    <row r="11" spans="1:21" s="887" customFormat="1" ht="31.5" customHeight="1" thickBot="1" x14ac:dyDescent="0.25">
      <c r="A11" s="5">
        <v>5</v>
      </c>
      <c r="B11" s="3" t="s">
        <v>118</v>
      </c>
      <c r="C11" s="905">
        <v>60004100672</v>
      </c>
      <c r="D11" s="905">
        <v>2212</v>
      </c>
      <c r="E11" s="905">
        <v>6121</v>
      </c>
      <c r="F11" s="905">
        <v>61</v>
      </c>
      <c r="G11" s="889" t="s">
        <v>212</v>
      </c>
      <c r="H11" s="890" t="s">
        <v>213</v>
      </c>
      <c r="I11" s="891"/>
      <c r="J11" s="892"/>
      <c r="K11" s="892"/>
      <c r="L11" s="518">
        <v>53500</v>
      </c>
      <c r="M11" s="893"/>
      <c r="N11" s="894"/>
      <c r="O11" s="731">
        <f t="shared" si="0"/>
        <v>53500</v>
      </c>
      <c r="P11" s="895"/>
      <c r="Q11" s="237"/>
      <c r="R11" s="896"/>
      <c r="S11" s="897">
        <v>53500</v>
      </c>
      <c r="T11" s="553"/>
    </row>
    <row r="12" spans="1:21" s="299" customFormat="1" ht="37.5" customHeight="1" thickBot="1" x14ac:dyDescent="0.3">
      <c r="A12" s="1183" t="s">
        <v>219</v>
      </c>
      <c r="B12" s="1184"/>
      <c r="C12" s="1184"/>
      <c r="D12" s="1184"/>
      <c r="E12" s="1184"/>
      <c r="F12" s="1184"/>
      <c r="G12" s="1184"/>
      <c r="H12" s="1184"/>
      <c r="I12" s="1184"/>
      <c r="J12" s="689"/>
      <c r="K12" s="690"/>
      <c r="L12" s="613">
        <f>SUM(L9:L11)</f>
        <v>94216</v>
      </c>
      <c r="M12" s="613"/>
      <c r="N12" s="614">
        <f>SUM(N9:N11)</f>
        <v>0</v>
      </c>
      <c r="O12" s="615">
        <f>SUM(O9:O11)</f>
        <v>94216</v>
      </c>
      <c r="P12" s="671" t="e">
        <f>SUM(#REF!)</f>
        <v>#REF!</v>
      </c>
      <c r="Q12" s="613" t="e">
        <f>SUM(#REF!)</f>
        <v>#REF!</v>
      </c>
      <c r="R12" s="614" t="e">
        <f>SUM(#REF!)</f>
        <v>#REF!</v>
      </c>
      <c r="S12" s="615">
        <f>SUM(S9:S11)</f>
        <v>94216</v>
      </c>
      <c r="T12" s="621">
        <f>SUM(T9:T11)</f>
        <v>0</v>
      </c>
      <c r="U12" s="635"/>
    </row>
    <row r="13" spans="1:21" s="683" customFormat="1" ht="30" customHeight="1" thickBot="1" x14ac:dyDescent="0.25">
      <c r="A13" s="1194" t="s">
        <v>217</v>
      </c>
      <c r="B13" s="1195"/>
      <c r="C13" s="1195"/>
      <c r="D13" s="1195"/>
      <c r="E13" s="1195"/>
      <c r="F13" s="1195"/>
      <c r="G13" s="1195"/>
      <c r="H13" s="1195"/>
      <c r="I13" s="1195"/>
      <c r="J13" s="1195"/>
      <c r="K13" s="1195"/>
      <c r="L13" s="1195"/>
      <c r="M13" s="1195"/>
      <c r="N13" s="1195"/>
      <c r="O13" s="1195"/>
      <c r="P13" s="1195"/>
      <c r="Q13" s="1209"/>
      <c r="R13" s="919"/>
      <c r="S13" s="919"/>
      <c r="T13" s="920"/>
    </row>
    <row r="14" spans="1:21" s="928" customFormat="1" ht="31.5" customHeight="1" thickBot="1" x14ac:dyDescent="0.25">
      <c r="A14" s="912">
        <v>1</v>
      </c>
      <c r="B14" s="909" t="s">
        <v>119</v>
      </c>
      <c r="C14" s="909">
        <v>60004001600</v>
      </c>
      <c r="D14" s="909">
        <v>2212</v>
      </c>
      <c r="E14" s="909">
        <v>6351</v>
      </c>
      <c r="F14" s="909">
        <v>63</v>
      </c>
      <c r="G14" s="921" t="s">
        <v>221</v>
      </c>
      <c r="H14" s="922" t="s">
        <v>222</v>
      </c>
      <c r="I14" s="923"/>
      <c r="J14" s="424"/>
      <c r="K14" s="424"/>
      <c r="L14" s="687">
        <v>18000</v>
      </c>
      <c r="M14" s="924"/>
      <c r="N14" s="820"/>
      <c r="O14" s="915">
        <f>S14</f>
        <v>18000</v>
      </c>
      <c r="P14" s="931"/>
      <c r="Q14" s="932"/>
      <c r="R14" s="933"/>
      <c r="S14" s="925">
        <v>18000</v>
      </c>
      <c r="T14" s="552"/>
    </row>
    <row r="15" spans="1:21" s="887" customFormat="1" ht="31.5" customHeight="1" thickBot="1" x14ac:dyDescent="0.25">
      <c r="A15" s="912">
        <v>2</v>
      </c>
      <c r="B15" s="909" t="s">
        <v>119</v>
      </c>
      <c r="C15" s="909">
        <v>60004001600</v>
      </c>
      <c r="D15" s="909">
        <v>2212</v>
      </c>
      <c r="E15" s="909">
        <v>6351</v>
      </c>
      <c r="F15" s="909">
        <v>63</v>
      </c>
      <c r="G15" s="921" t="s">
        <v>122</v>
      </c>
      <c r="H15" s="922" t="s">
        <v>223</v>
      </c>
      <c r="I15" s="923"/>
      <c r="J15" s="424"/>
      <c r="K15" s="424"/>
      <c r="L15" s="687">
        <v>45000</v>
      </c>
      <c r="M15" s="924"/>
      <c r="N15" s="820"/>
      <c r="O15" s="731">
        <f t="shared" ref="O15:O21" si="1">S15</f>
        <v>45000</v>
      </c>
      <c r="P15" s="895"/>
      <c r="Q15" s="237"/>
      <c r="R15" s="896"/>
      <c r="S15" s="925">
        <v>45000</v>
      </c>
      <c r="T15" s="552"/>
    </row>
    <row r="16" spans="1:21" s="887" customFormat="1" ht="31.5" customHeight="1" thickBot="1" x14ac:dyDescent="0.25">
      <c r="A16" s="912">
        <v>3</v>
      </c>
      <c r="B16" s="909" t="s">
        <v>120</v>
      </c>
      <c r="C16" s="909">
        <v>60004001600</v>
      </c>
      <c r="D16" s="909">
        <v>2212</v>
      </c>
      <c r="E16" s="909">
        <v>6351</v>
      </c>
      <c r="F16" s="909">
        <v>63</v>
      </c>
      <c r="G16" s="921" t="s">
        <v>122</v>
      </c>
      <c r="H16" s="922" t="s">
        <v>224</v>
      </c>
      <c r="I16" s="923"/>
      <c r="J16" s="424"/>
      <c r="K16" s="424"/>
      <c r="L16" s="687">
        <v>26000</v>
      </c>
      <c r="M16" s="924"/>
      <c r="N16" s="820"/>
      <c r="O16" s="731">
        <f t="shared" si="1"/>
        <v>26000</v>
      </c>
      <c r="P16" s="895"/>
      <c r="Q16" s="237"/>
      <c r="R16" s="896"/>
      <c r="S16" s="925">
        <v>26000</v>
      </c>
      <c r="T16" s="552"/>
    </row>
    <row r="17" spans="1:21" s="887" customFormat="1" ht="31.5" customHeight="1" thickBot="1" x14ac:dyDescent="0.25">
      <c r="A17" s="912">
        <v>4</v>
      </c>
      <c r="B17" s="909" t="s">
        <v>119</v>
      </c>
      <c r="C17" s="909">
        <v>60004001600</v>
      </c>
      <c r="D17" s="909">
        <v>2212</v>
      </c>
      <c r="E17" s="909">
        <v>6351</v>
      </c>
      <c r="F17" s="909">
        <v>63</v>
      </c>
      <c r="G17" s="921" t="s">
        <v>225</v>
      </c>
      <c r="H17" s="922" t="s">
        <v>226</v>
      </c>
      <c r="I17" s="923"/>
      <c r="J17" s="424"/>
      <c r="K17" s="424"/>
      <c r="L17" s="687">
        <v>18000</v>
      </c>
      <c r="M17" s="924"/>
      <c r="N17" s="820"/>
      <c r="O17" s="731">
        <f t="shared" si="1"/>
        <v>18000</v>
      </c>
      <c r="P17" s="895"/>
      <c r="Q17" s="237"/>
      <c r="R17" s="896"/>
      <c r="S17" s="925">
        <v>18000</v>
      </c>
      <c r="T17" s="552"/>
    </row>
    <row r="18" spans="1:21" s="887" customFormat="1" ht="31.5" customHeight="1" thickBot="1" x14ac:dyDescent="0.25">
      <c r="A18" s="912">
        <v>5</v>
      </c>
      <c r="B18" s="909" t="s">
        <v>117</v>
      </c>
      <c r="C18" s="909">
        <v>60004001600</v>
      </c>
      <c r="D18" s="909">
        <v>2212</v>
      </c>
      <c r="E18" s="909">
        <v>6351</v>
      </c>
      <c r="F18" s="909">
        <v>63</v>
      </c>
      <c r="G18" s="921" t="s">
        <v>227</v>
      </c>
      <c r="H18" s="922" t="s">
        <v>228</v>
      </c>
      <c r="I18" s="923"/>
      <c r="J18" s="424"/>
      <c r="K18" s="424"/>
      <c r="L18" s="687">
        <v>22000</v>
      </c>
      <c r="M18" s="924"/>
      <c r="N18" s="820"/>
      <c r="O18" s="731">
        <f t="shared" si="1"/>
        <v>22000</v>
      </c>
      <c r="P18" s="895"/>
      <c r="Q18" s="237"/>
      <c r="R18" s="896"/>
      <c r="S18" s="925">
        <v>22000</v>
      </c>
      <c r="T18" s="552"/>
    </row>
    <row r="19" spans="1:21" s="887" customFormat="1" ht="31.5" customHeight="1" thickBot="1" x14ac:dyDescent="0.25">
      <c r="A19" s="912">
        <v>6</v>
      </c>
      <c r="B19" s="909" t="s">
        <v>117</v>
      </c>
      <c r="C19" s="909">
        <v>60004001600</v>
      </c>
      <c r="D19" s="909">
        <v>2212</v>
      </c>
      <c r="E19" s="909">
        <v>6351</v>
      </c>
      <c r="F19" s="909">
        <v>63</v>
      </c>
      <c r="G19" s="921" t="s">
        <v>227</v>
      </c>
      <c r="H19" s="922" t="s">
        <v>229</v>
      </c>
      <c r="I19" s="923"/>
      <c r="J19" s="424"/>
      <c r="K19" s="424"/>
      <c r="L19" s="687">
        <v>13000</v>
      </c>
      <c r="M19" s="924"/>
      <c r="N19" s="820"/>
      <c r="O19" s="731">
        <f t="shared" si="1"/>
        <v>13000</v>
      </c>
      <c r="P19" s="895"/>
      <c r="Q19" s="237"/>
      <c r="R19" s="896"/>
      <c r="S19" s="925">
        <v>13000</v>
      </c>
      <c r="T19" s="552"/>
    </row>
    <row r="20" spans="1:21" s="887" customFormat="1" ht="31.5" customHeight="1" thickBot="1" x14ac:dyDescent="0.25">
      <c r="A20" s="912">
        <v>7</v>
      </c>
      <c r="B20" s="909" t="s">
        <v>121</v>
      </c>
      <c r="C20" s="909">
        <v>60004001600</v>
      </c>
      <c r="D20" s="909">
        <v>2212</v>
      </c>
      <c r="E20" s="909">
        <v>6351</v>
      </c>
      <c r="F20" s="909">
        <v>63</v>
      </c>
      <c r="G20" s="921" t="s">
        <v>230</v>
      </c>
      <c r="H20" s="922" t="s">
        <v>249</v>
      </c>
      <c r="I20" s="923"/>
      <c r="J20" s="424"/>
      <c r="K20" s="424"/>
      <c r="L20" s="687">
        <v>55000</v>
      </c>
      <c r="M20" s="924"/>
      <c r="N20" s="820"/>
      <c r="O20" s="731">
        <f t="shared" si="1"/>
        <v>17134</v>
      </c>
      <c r="P20" s="895"/>
      <c r="Q20" s="237"/>
      <c r="R20" s="896"/>
      <c r="S20" s="925">
        <v>17134</v>
      </c>
      <c r="T20" s="552">
        <f>L20-S20</f>
        <v>37866</v>
      </c>
    </row>
    <row r="21" spans="1:21" s="887" customFormat="1" ht="31.5" customHeight="1" thickBot="1" x14ac:dyDescent="0.25">
      <c r="A21" s="912">
        <v>8</v>
      </c>
      <c r="B21" s="909" t="s">
        <v>120</v>
      </c>
      <c r="C21" s="909">
        <v>60004001600</v>
      </c>
      <c r="D21" s="909">
        <v>2212</v>
      </c>
      <c r="E21" s="909">
        <v>6351</v>
      </c>
      <c r="F21" s="909">
        <v>63</v>
      </c>
      <c r="G21" s="921" t="s">
        <v>123</v>
      </c>
      <c r="H21" s="922" t="s">
        <v>231</v>
      </c>
      <c r="I21" s="923"/>
      <c r="J21" s="424"/>
      <c r="K21" s="424"/>
      <c r="L21" s="687">
        <v>22000</v>
      </c>
      <c r="M21" s="924"/>
      <c r="N21" s="820"/>
      <c r="O21" s="1058">
        <f t="shared" si="1"/>
        <v>22000</v>
      </c>
      <c r="P21" s="895"/>
      <c r="Q21" s="237"/>
      <c r="R21" s="896"/>
      <c r="S21" s="925">
        <v>22000</v>
      </c>
      <c r="T21" s="552"/>
    </row>
    <row r="22" spans="1:21" s="299" customFormat="1" ht="37.5" customHeight="1" thickBot="1" x14ac:dyDescent="0.3">
      <c r="A22" s="1183" t="s">
        <v>220</v>
      </c>
      <c r="B22" s="1184"/>
      <c r="C22" s="1184"/>
      <c r="D22" s="1184"/>
      <c r="E22" s="1184"/>
      <c r="F22" s="1184"/>
      <c r="G22" s="1184"/>
      <c r="H22" s="1184"/>
      <c r="I22" s="1184"/>
      <c r="J22" s="689"/>
      <c r="K22" s="690"/>
      <c r="L22" s="613">
        <f>SUM(L14:L21)</f>
        <v>219000</v>
      </c>
      <c r="M22" s="613"/>
      <c r="N22" s="614">
        <f>SUM(N14:N21)</f>
        <v>0</v>
      </c>
      <c r="O22" s="615">
        <f>SUM(O14:O21)</f>
        <v>181134</v>
      </c>
      <c r="P22" s="671" t="e">
        <f>SUM(#REF!)</f>
        <v>#REF!</v>
      </c>
      <c r="Q22" s="613" t="e">
        <f>SUM(#REF!)</f>
        <v>#REF!</v>
      </c>
      <c r="R22" s="614" t="e">
        <f>SUM(#REF!)</f>
        <v>#REF!</v>
      </c>
      <c r="S22" s="615">
        <f>SUM(S14:S21)</f>
        <v>181134</v>
      </c>
      <c r="T22" s="621">
        <f>SUM(T14:T21)</f>
        <v>37866</v>
      </c>
      <c r="U22" s="635"/>
    </row>
    <row r="23" spans="1:21" s="299" customFormat="1" ht="37.5" customHeight="1" thickBot="1" x14ac:dyDescent="0.3">
      <c r="A23" s="1183" t="s">
        <v>232</v>
      </c>
      <c r="B23" s="1184"/>
      <c r="C23" s="1184"/>
      <c r="D23" s="1184"/>
      <c r="E23" s="1184"/>
      <c r="F23" s="1184"/>
      <c r="G23" s="1184"/>
      <c r="H23" s="1184"/>
      <c r="I23" s="1184"/>
      <c r="J23" s="689"/>
      <c r="K23" s="690"/>
      <c r="L23" s="613">
        <f>L12+L22</f>
        <v>313216</v>
      </c>
      <c r="M23" s="613"/>
      <c r="N23" s="614">
        <f t="shared" ref="N23:R23" si="2">N12+N22</f>
        <v>0</v>
      </c>
      <c r="O23" s="615">
        <f>O12+O22</f>
        <v>275350</v>
      </c>
      <c r="P23" s="671" t="e">
        <f t="shared" si="2"/>
        <v>#REF!</v>
      </c>
      <c r="Q23" s="613" t="e">
        <f t="shared" si="2"/>
        <v>#REF!</v>
      </c>
      <c r="R23" s="614" t="e">
        <f t="shared" si="2"/>
        <v>#REF!</v>
      </c>
      <c r="S23" s="615">
        <f>S12+S22</f>
        <v>275350</v>
      </c>
      <c r="T23" s="615">
        <f>T12+T22</f>
        <v>37866</v>
      </c>
      <c r="U23" s="635"/>
    </row>
    <row r="24" spans="1:21" x14ac:dyDescent="0.2">
      <c r="G24" s="77"/>
      <c r="H24" s="78"/>
      <c r="I24" s="54"/>
      <c r="J24" s="6"/>
      <c r="K24" s="2"/>
      <c r="L24" s="2"/>
    </row>
    <row r="25" spans="1:21" x14ac:dyDescent="0.2">
      <c r="G25" s="77"/>
      <c r="H25" s="78"/>
      <c r="I25" s="8"/>
      <c r="J25" s="6"/>
      <c r="K25" s="2"/>
      <c r="L25" s="2"/>
    </row>
    <row r="26" spans="1:21" x14ac:dyDescent="0.2">
      <c r="G26" s="77"/>
      <c r="H26" s="78"/>
      <c r="I26" s="8"/>
      <c r="J26" s="6"/>
      <c r="K26" s="2"/>
      <c r="L26" s="2"/>
    </row>
    <row r="27" spans="1:21" x14ac:dyDescent="0.2">
      <c r="G27" s="77"/>
      <c r="H27" s="78"/>
      <c r="I27" s="8"/>
      <c r="J27" s="6"/>
      <c r="K27" s="2"/>
      <c r="L27" s="2"/>
    </row>
    <row r="28" spans="1:21" x14ac:dyDescent="0.2">
      <c r="G28" s="77"/>
      <c r="H28" s="78"/>
      <c r="I28" s="8"/>
      <c r="J28" s="6"/>
      <c r="K28" s="2"/>
      <c r="L28" s="2"/>
    </row>
    <row r="29" spans="1:21" x14ac:dyDescent="0.2">
      <c r="G29" s="77"/>
      <c r="H29" s="78"/>
      <c r="I29" s="8"/>
      <c r="J29" s="6"/>
      <c r="K29" s="2"/>
      <c r="L29" s="2"/>
    </row>
    <row r="30" spans="1:21" x14ac:dyDescent="0.2">
      <c r="G30" s="77"/>
      <c r="H30" s="78"/>
      <c r="I30" s="8"/>
      <c r="J30" s="6"/>
      <c r="K30" s="2"/>
      <c r="L30" s="2"/>
    </row>
    <row r="31" spans="1:21" x14ac:dyDescent="0.2">
      <c r="G31" s="77"/>
      <c r="H31" s="78"/>
      <c r="I31" s="8"/>
      <c r="J31" s="6"/>
      <c r="K31" s="2"/>
      <c r="L31" s="2"/>
    </row>
    <row r="32" spans="1:21" x14ac:dyDescent="0.2">
      <c r="G32" s="77"/>
      <c r="H32" s="78"/>
      <c r="I32" s="8"/>
      <c r="J32" s="6"/>
      <c r="K32" s="2"/>
      <c r="L32" s="2"/>
    </row>
    <row r="33" spans="7:12" x14ac:dyDescent="0.2">
      <c r="G33" s="77"/>
      <c r="H33" s="78"/>
      <c r="I33" s="8"/>
      <c r="J33" s="6"/>
      <c r="K33" s="2"/>
      <c r="L33" s="2"/>
    </row>
    <row r="34" spans="7:12" x14ac:dyDescent="0.2">
      <c r="G34" s="77"/>
      <c r="H34" s="78"/>
      <c r="I34" s="8"/>
      <c r="J34" s="6"/>
      <c r="K34" s="2"/>
      <c r="L34" s="2"/>
    </row>
    <row r="35" spans="7:12" x14ac:dyDescent="0.2">
      <c r="G35" s="77"/>
      <c r="H35" s="78"/>
      <c r="I35" s="8"/>
      <c r="J35" s="6"/>
      <c r="K35" s="2"/>
      <c r="L35" s="2"/>
    </row>
    <row r="36" spans="7:12" x14ac:dyDescent="0.2">
      <c r="H36" s="2"/>
      <c r="I36" s="8"/>
      <c r="J36" s="6"/>
      <c r="K36" s="2"/>
      <c r="L36" s="2"/>
    </row>
    <row r="37" spans="7:12" x14ac:dyDescent="0.2">
      <c r="H37" s="2"/>
      <c r="I37" s="8"/>
      <c r="J37" s="6"/>
      <c r="K37" s="2"/>
      <c r="L37" s="2"/>
    </row>
    <row r="38" spans="7:12" x14ac:dyDescent="0.2">
      <c r="H38" s="2"/>
      <c r="I38" s="8"/>
      <c r="J38" s="6"/>
      <c r="K38" s="2"/>
      <c r="L38" s="2"/>
    </row>
    <row r="39" spans="7:12" x14ac:dyDescent="0.2">
      <c r="H39" s="2"/>
      <c r="I39" s="8"/>
      <c r="J39" s="6"/>
      <c r="K39" s="2"/>
      <c r="L39" s="2"/>
    </row>
    <row r="40" spans="7:12" x14ac:dyDescent="0.2">
      <c r="H40" s="2"/>
      <c r="I40" s="8"/>
      <c r="J40" s="6"/>
      <c r="K40" s="2"/>
      <c r="L40" s="2"/>
    </row>
    <row r="41" spans="7:12" x14ac:dyDescent="0.2">
      <c r="H41" s="2"/>
      <c r="I41" s="8"/>
      <c r="J41" s="6"/>
      <c r="K41" s="2"/>
      <c r="L41" s="2"/>
    </row>
    <row r="42" spans="7:12" x14ac:dyDescent="0.2">
      <c r="H42" s="2"/>
      <c r="I42" s="8"/>
      <c r="J42" s="6"/>
      <c r="K42" s="2"/>
      <c r="L42" s="2"/>
    </row>
    <row r="43" spans="7:12" x14ac:dyDescent="0.2">
      <c r="H43" s="2"/>
      <c r="I43" s="8"/>
      <c r="J43" s="6"/>
      <c r="K43" s="2"/>
      <c r="L43" s="2"/>
    </row>
    <row r="44" spans="7:12" x14ac:dyDescent="0.2">
      <c r="H44" s="2"/>
      <c r="I44" s="8"/>
      <c r="J44" s="6"/>
      <c r="K44" s="2"/>
      <c r="L44" s="2"/>
    </row>
    <row r="45" spans="7:12" x14ac:dyDescent="0.2">
      <c r="H45" s="2"/>
      <c r="I45" s="8"/>
      <c r="J45" s="6"/>
      <c r="K45" s="2"/>
      <c r="L45" s="2"/>
    </row>
    <row r="46" spans="7:12" x14ac:dyDescent="0.2">
      <c r="H46" s="2"/>
      <c r="I46" s="8"/>
      <c r="J46" s="6"/>
      <c r="K46" s="2"/>
      <c r="L46" s="2"/>
    </row>
    <row r="47" spans="7:12" x14ac:dyDescent="0.2">
      <c r="H47" s="2"/>
      <c r="I47" s="8"/>
      <c r="J47" s="6"/>
      <c r="K47" s="2"/>
      <c r="L47" s="2"/>
    </row>
    <row r="48" spans="7:12" x14ac:dyDescent="0.2">
      <c r="H48" s="2"/>
      <c r="I48" s="8"/>
      <c r="J48" s="6"/>
      <c r="K48" s="2"/>
      <c r="L48" s="2"/>
    </row>
    <row r="49" spans="8:12" x14ac:dyDescent="0.2">
      <c r="H49" s="2"/>
      <c r="I49" s="8"/>
      <c r="J49" s="6"/>
      <c r="K49" s="2"/>
      <c r="L49" s="2"/>
    </row>
    <row r="50" spans="8:12" x14ac:dyDescent="0.2">
      <c r="H50" s="2"/>
      <c r="I50" s="8"/>
      <c r="J50" s="6"/>
      <c r="K50" s="2"/>
      <c r="L50" s="2"/>
    </row>
    <row r="51" spans="8:12" x14ac:dyDescent="0.2">
      <c r="H51" s="2"/>
      <c r="I51" s="8"/>
      <c r="J51" s="6"/>
      <c r="K51" s="2"/>
      <c r="L51" s="2"/>
    </row>
    <row r="52" spans="8:12" x14ac:dyDescent="0.2">
      <c r="H52" s="2"/>
      <c r="I52" s="8"/>
      <c r="J52" s="6"/>
      <c r="K52" s="2"/>
      <c r="L52" s="2"/>
    </row>
    <row r="53" spans="8:12" x14ac:dyDescent="0.2">
      <c r="H53" s="2"/>
      <c r="I53" s="8"/>
      <c r="J53" s="6"/>
      <c r="K53" s="2"/>
      <c r="L53" s="2"/>
    </row>
    <row r="54" spans="8:12" x14ac:dyDescent="0.2">
      <c r="H54" s="2"/>
      <c r="I54" s="8"/>
      <c r="J54" s="6"/>
      <c r="K54" s="2"/>
      <c r="L54" s="2"/>
    </row>
    <row r="55" spans="8:12" x14ac:dyDescent="0.2">
      <c r="H55" s="2"/>
      <c r="I55" s="8"/>
      <c r="J55" s="6"/>
      <c r="K55" s="2"/>
      <c r="L55" s="2"/>
    </row>
    <row r="56" spans="8:12" x14ac:dyDescent="0.2">
      <c r="H56" s="2"/>
      <c r="I56" s="8"/>
      <c r="J56" s="6"/>
      <c r="K56" s="2"/>
      <c r="L56" s="2"/>
    </row>
    <row r="57" spans="8:12" x14ac:dyDescent="0.2">
      <c r="H57" s="2"/>
      <c r="I57" s="8"/>
      <c r="J57" s="6"/>
      <c r="K57" s="2"/>
      <c r="L57" s="2"/>
    </row>
    <row r="58" spans="8:12" x14ac:dyDescent="0.2">
      <c r="H58" s="2"/>
      <c r="I58" s="8"/>
      <c r="J58" s="6"/>
      <c r="K58" s="2"/>
      <c r="L58" s="2"/>
    </row>
    <row r="59" spans="8:12" x14ac:dyDescent="0.2">
      <c r="H59" s="2"/>
      <c r="I59" s="8"/>
      <c r="J59" s="6"/>
      <c r="K59" s="2"/>
      <c r="L59" s="2"/>
    </row>
    <row r="60" spans="8:12" x14ac:dyDescent="0.2">
      <c r="H60" s="2"/>
      <c r="I60" s="8"/>
      <c r="J60" s="6"/>
      <c r="K60" s="2"/>
      <c r="L60" s="2"/>
    </row>
    <row r="61" spans="8:12" x14ac:dyDescent="0.2">
      <c r="H61" s="2"/>
      <c r="I61" s="8"/>
      <c r="J61" s="6"/>
      <c r="K61" s="2"/>
      <c r="L61" s="2"/>
    </row>
    <row r="62" spans="8:12" x14ac:dyDescent="0.2">
      <c r="H62" s="2"/>
      <c r="I62" s="8"/>
      <c r="J62" s="6"/>
      <c r="K62" s="2"/>
      <c r="L62" s="2"/>
    </row>
    <row r="63" spans="8:12" x14ac:dyDescent="0.2">
      <c r="H63" s="2"/>
      <c r="I63" s="8"/>
      <c r="J63" s="6"/>
      <c r="K63" s="2"/>
      <c r="L63" s="2"/>
    </row>
    <row r="64" spans="8:12" x14ac:dyDescent="0.2">
      <c r="H64" s="2"/>
      <c r="I64" s="8"/>
      <c r="J64" s="6"/>
      <c r="K64" s="2"/>
      <c r="L64" s="2"/>
    </row>
    <row r="65" spans="8:12" x14ac:dyDescent="0.2">
      <c r="H65" s="2"/>
      <c r="I65" s="8"/>
      <c r="J65" s="6"/>
      <c r="K65" s="2"/>
      <c r="L65" s="2"/>
    </row>
    <row r="66" spans="8:12" x14ac:dyDescent="0.2">
      <c r="H66" s="2"/>
      <c r="I66" s="8"/>
      <c r="J66" s="6"/>
      <c r="K66" s="2"/>
      <c r="L66" s="2"/>
    </row>
    <row r="67" spans="8:12" x14ac:dyDescent="0.2">
      <c r="H67" s="2"/>
      <c r="I67" s="8"/>
      <c r="J67" s="6"/>
      <c r="K67" s="2"/>
      <c r="L67" s="2"/>
    </row>
    <row r="68" spans="8:12" x14ac:dyDescent="0.2">
      <c r="H68" s="2"/>
      <c r="I68" s="8"/>
      <c r="J68" s="6"/>
      <c r="K68" s="2"/>
      <c r="L68" s="2"/>
    </row>
    <row r="69" spans="8:12" x14ac:dyDescent="0.2">
      <c r="H69" s="2"/>
      <c r="I69" s="8"/>
      <c r="J69" s="6"/>
      <c r="K69" s="2"/>
      <c r="L69" s="2"/>
    </row>
    <row r="70" spans="8:12" x14ac:dyDescent="0.2">
      <c r="H70" s="2"/>
      <c r="I70" s="8"/>
      <c r="J70" s="6"/>
      <c r="K70" s="2"/>
      <c r="L70" s="2"/>
    </row>
    <row r="71" spans="8:12" x14ac:dyDescent="0.2">
      <c r="H71" s="2"/>
      <c r="I71" s="8"/>
      <c r="J71" s="6"/>
      <c r="K71" s="2"/>
      <c r="L71" s="2"/>
    </row>
    <row r="72" spans="8:12" x14ac:dyDescent="0.2">
      <c r="H72" s="2"/>
      <c r="I72" s="8"/>
      <c r="J72" s="6"/>
      <c r="K72" s="2"/>
      <c r="L72" s="2"/>
    </row>
    <row r="73" spans="8:12" x14ac:dyDescent="0.2">
      <c r="H73" s="2"/>
      <c r="I73" s="8"/>
      <c r="J73" s="6"/>
      <c r="K73" s="2"/>
      <c r="L73" s="2"/>
    </row>
    <row r="74" spans="8:12" x14ac:dyDescent="0.2">
      <c r="H74" s="2"/>
      <c r="I74" s="8"/>
      <c r="J74" s="6"/>
      <c r="K74" s="2"/>
      <c r="L74" s="2"/>
    </row>
    <row r="75" spans="8:12" x14ac:dyDescent="0.2">
      <c r="H75" s="2"/>
      <c r="I75" s="8"/>
      <c r="J75" s="6"/>
      <c r="K75" s="2"/>
      <c r="L75" s="2"/>
    </row>
    <row r="76" spans="8:12" x14ac:dyDescent="0.2">
      <c r="H76" s="2"/>
      <c r="I76" s="8"/>
      <c r="J76" s="6"/>
      <c r="K76" s="2"/>
      <c r="L76" s="2"/>
    </row>
    <row r="77" spans="8:12" x14ac:dyDescent="0.2">
      <c r="H77" s="2"/>
      <c r="I77" s="8"/>
      <c r="J77" s="6"/>
      <c r="K77" s="2"/>
      <c r="L77" s="2"/>
    </row>
    <row r="78" spans="8:12" x14ac:dyDescent="0.2">
      <c r="H78" s="2"/>
      <c r="I78" s="8"/>
      <c r="J78" s="6"/>
      <c r="K78" s="2"/>
      <c r="L78" s="2"/>
    </row>
    <row r="79" spans="8:12" x14ac:dyDescent="0.2">
      <c r="H79" s="2"/>
      <c r="I79" s="8"/>
      <c r="J79" s="6"/>
      <c r="K79" s="2"/>
      <c r="L79" s="2"/>
    </row>
    <row r="80" spans="8:12" x14ac:dyDescent="0.2">
      <c r="H80" s="2"/>
      <c r="I80" s="8"/>
      <c r="J80" s="6"/>
      <c r="K80" s="2"/>
      <c r="L80" s="2"/>
    </row>
    <row r="81" spans="8:12" x14ac:dyDescent="0.2">
      <c r="H81" s="2"/>
      <c r="I81" s="8"/>
      <c r="J81" s="6"/>
      <c r="K81" s="2"/>
      <c r="L81" s="2"/>
    </row>
    <row r="82" spans="8:12" x14ac:dyDescent="0.2">
      <c r="H82" s="2"/>
      <c r="I82" s="8"/>
      <c r="J82" s="6"/>
      <c r="K82" s="2"/>
      <c r="L82" s="2"/>
    </row>
    <row r="83" spans="8:12" x14ac:dyDescent="0.2">
      <c r="H83" s="2"/>
      <c r="I83" s="8"/>
      <c r="J83" s="6"/>
      <c r="K83" s="2"/>
      <c r="L83" s="2"/>
    </row>
    <row r="84" spans="8:12" x14ac:dyDescent="0.2">
      <c r="H84" s="2"/>
      <c r="I84" s="8"/>
      <c r="J84" s="6"/>
      <c r="K84" s="2"/>
      <c r="L84" s="2"/>
    </row>
    <row r="85" spans="8:12" x14ac:dyDescent="0.2">
      <c r="H85" s="2"/>
      <c r="I85" s="8"/>
      <c r="J85" s="6"/>
      <c r="K85" s="2"/>
      <c r="L85" s="2"/>
    </row>
    <row r="86" spans="8:12" x14ac:dyDescent="0.2">
      <c r="H86" s="2"/>
      <c r="I86" s="8"/>
      <c r="J86" s="6"/>
      <c r="K86" s="2"/>
      <c r="L86" s="2"/>
    </row>
    <row r="87" spans="8:12" x14ac:dyDescent="0.2">
      <c r="H87" s="2"/>
      <c r="I87" s="8"/>
      <c r="J87" s="6"/>
      <c r="K87" s="2"/>
      <c r="L87" s="2"/>
    </row>
    <row r="88" spans="8:12" x14ac:dyDescent="0.2">
      <c r="H88" s="2"/>
      <c r="I88" s="8"/>
      <c r="J88" s="6"/>
      <c r="K88" s="2"/>
      <c r="L88" s="2"/>
    </row>
    <row r="89" spans="8:12" x14ac:dyDescent="0.2">
      <c r="H89" s="2"/>
      <c r="I89" s="8"/>
      <c r="J89" s="6"/>
      <c r="K89" s="2"/>
      <c r="L89" s="2"/>
    </row>
    <row r="90" spans="8:12" x14ac:dyDescent="0.2">
      <c r="H90" s="2"/>
      <c r="I90" s="8"/>
      <c r="J90" s="6"/>
      <c r="K90" s="2"/>
      <c r="L90" s="2"/>
    </row>
    <row r="91" spans="8:12" x14ac:dyDescent="0.2">
      <c r="H91" s="2"/>
      <c r="I91" s="8"/>
      <c r="J91" s="6"/>
      <c r="K91" s="2"/>
      <c r="L91" s="2"/>
    </row>
    <row r="92" spans="8:12" x14ac:dyDescent="0.2">
      <c r="H92" s="2"/>
      <c r="I92" s="8"/>
      <c r="J92" s="6"/>
      <c r="K92" s="2"/>
      <c r="L92" s="2"/>
    </row>
    <row r="93" spans="8:12" x14ac:dyDescent="0.2">
      <c r="H93" s="2"/>
      <c r="I93" s="8"/>
      <c r="J93" s="6"/>
      <c r="K93" s="2"/>
      <c r="L93" s="2"/>
    </row>
    <row r="94" spans="8:12" x14ac:dyDescent="0.2">
      <c r="H94" s="2"/>
      <c r="I94" s="8"/>
      <c r="J94" s="6"/>
      <c r="K94" s="2"/>
      <c r="L94" s="2"/>
    </row>
    <row r="95" spans="8:12" x14ac:dyDescent="0.2">
      <c r="H95" s="2"/>
      <c r="I95" s="8"/>
      <c r="J95" s="6"/>
      <c r="K95" s="2"/>
      <c r="L95" s="2"/>
    </row>
    <row r="96" spans="8:12" x14ac:dyDescent="0.2">
      <c r="H96" s="2"/>
      <c r="I96" s="8"/>
      <c r="J96" s="6"/>
      <c r="K96" s="2"/>
      <c r="L96" s="2"/>
    </row>
    <row r="97" spans="8:12" x14ac:dyDescent="0.2">
      <c r="H97" s="2"/>
      <c r="I97" s="8"/>
      <c r="J97" s="6"/>
      <c r="K97" s="2"/>
      <c r="L97" s="2"/>
    </row>
    <row r="98" spans="8:12" x14ac:dyDescent="0.2">
      <c r="H98" s="2"/>
      <c r="I98" s="8"/>
      <c r="J98" s="6"/>
      <c r="K98" s="2"/>
      <c r="L98" s="2"/>
    </row>
    <row r="99" spans="8:12" x14ac:dyDescent="0.2">
      <c r="H99" s="2"/>
      <c r="I99" s="8"/>
      <c r="J99" s="6"/>
      <c r="K99" s="2"/>
      <c r="L99" s="2"/>
    </row>
    <row r="100" spans="8:12" x14ac:dyDescent="0.2">
      <c r="H100" s="2"/>
      <c r="I100" s="8"/>
      <c r="J100" s="6"/>
      <c r="K100" s="2"/>
      <c r="L100" s="2"/>
    </row>
    <row r="101" spans="8:12" x14ac:dyDescent="0.2">
      <c r="H101" s="2"/>
      <c r="I101" s="8"/>
      <c r="J101" s="6"/>
      <c r="K101" s="2"/>
      <c r="L101" s="2"/>
    </row>
    <row r="102" spans="8:12" x14ac:dyDescent="0.2">
      <c r="H102" s="2"/>
      <c r="I102" s="8"/>
      <c r="J102" s="6"/>
      <c r="K102" s="2"/>
      <c r="L102" s="2"/>
    </row>
    <row r="103" spans="8:12" x14ac:dyDescent="0.2">
      <c r="H103" s="2"/>
      <c r="I103" s="8"/>
      <c r="J103" s="6"/>
      <c r="K103" s="2"/>
      <c r="L103" s="2"/>
    </row>
    <row r="104" spans="8:12" x14ac:dyDescent="0.2">
      <c r="H104" s="2"/>
      <c r="I104" s="8"/>
      <c r="J104" s="6"/>
      <c r="K104" s="2"/>
      <c r="L104" s="2"/>
    </row>
    <row r="105" spans="8:12" x14ac:dyDescent="0.2">
      <c r="H105" s="2"/>
      <c r="I105" s="8"/>
      <c r="J105" s="6"/>
      <c r="K105" s="2"/>
      <c r="L105" s="2"/>
    </row>
    <row r="106" spans="8:12" x14ac:dyDescent="0.2">
      <c r="H106" s="2"/>
      <c r="I106" s="8"/>
      <c r="J106" s="6"/>
      <c r="K106" s="2"/>
      <c r="L106" s="2"/>
    </row>
    <row r="107" spans="8:12" x14ac:dyDescent="0.2">
      <c r="H107" s="2"/>
      <c r="I107" s="8"/>
      <c r="J107" s="6"/>
      <c r="K107" s="2"/>
      <c r="L107" s="2"/>
    </row>
    <row r="108" spans="8:12" x14ac:dyDescent="0.2">
      <c r="H108" s="2"/>
      <c r="I108" s="8"/>
      <c r="J108" s="6"/>
      <c r="K108" s="2"/>
      <c r="L108" s="2"/>
    </row>
    <row r="109" spans="8:12" x14ac:dyDescent="0.2">
      <c r="H109" s="2"/>
      <c r="I109" s="8"/>
      <c r="J109" s="6"/>
      <c r="K109" s="2"/>
      <c r="L109" s="2"/>
    </row>
    <row r="110" spans="8:12" x14ac:dyDescent="0.2">
      <c r="H110" s="2"/>
      <c r="I110" s="8"/>
      <c r="J110" s="6"/>
      <c r="K110" s="2"/>
      <c r="L110" s="2"/>
    </row>
    <row r="111" spans="8:12" x14ac:dyDescent="0.2">
      <c r="H111" s="2"/>
      <c r="I111" s="8"/>
      <c r="J111" s="6"/>
      <c r="K111" s="2"/>
      <c r="L111" s="2"/>
    </row>
    <row r="112" spans="8:12" x14ac:dyDescent="0.2">
      <c r="H112" s="2"/>
      <c r="I112" s="8"/>
      <c r="J112" s="6"/>
      <c r="K112" s="2"/>
      <c r="L112" s="2"/>
    </row>
    <row r="113" spans="8:12" x14ac:dyDescent="0.2">
      <c r="H113" s="2"/>
      <c r="I113" s="8"/>
      <c r="J113" s="6"/>
      <c r="K113" s="2"/>
      <c r="L113" s="2"/>
    </row>
    <row r="114" spans="8:12" x14ac:dyDescent="0.2">
      <c r="H114" s="2"/>
      <c r="I114" s="8"/>
      <c r="J114" s="6"/>
      <c r="K114" s="2"/>
      <c r="L114" s="2"/>
    </row>
    <row r="115" spans="8:12" x14ac:dyDescent="0.2">
      <c r="H115" s="2"/>
      <c r="I115" s="8"/>
      <c r="J115" s="6"/>
      <c r="K115" s="2"/>
      <c r="L115" s="2"/>
    </row>
    <row r="116" spans="8:12" x14ac:dyDescent="0.2">
      <c r="H116" s="2"/>
      <c r="I116" s="8"/>
      <c r="J116" s="6"/>
      <c r="K116" s="2"/>
      <c r="L116" s="2"/>
    </row>
    <row r="117" spans="8:12" x14ac:dyDescent="0.2">
      <c r="H117" s="2"/>
      <c r="I117" s="8"/>
      <c r="J117" s="6"/>
      <c r="K117" s="2"/>
      <c r="L117" s="2"/>
    </row>
    <row r="118" spans="8:12" x14ac:dyDescent="0.2">
      <c r="H118" s="2"/>
      <c r="I118" s="8"/>
      <c r="J118" s="6"/>
      <c r="K118" s="2"/>
      <c r="L118" s="2"/>
    </row>
    <row r="119" spans="8:12" x14ac:dyDescent="0.2">
      <c r="H119" s="2"/>
      <c r="I119" s="8"/>
      <c r="J119" s="6"/>
      <c r="K119" s="2"/>
      <c r="L119" s="2"/>
    </row>
    <row r="120" spans="8:12" x14ac:dyDescent="0.2">
      <c r="H120" s="2"/>
      <c r="I120" s="8"/>
      <c r="J120" s="6"/>
      <c r="K120" s="2"/>
      <c r="L120" s="2"/>
    </row>
    <row r="121" spans="8:12" x14ac:dyDescent="0.2">
      <c r="H121" s="2"/>
      <c r="I121" s="8"/>
      <c r="J121" s="6"/>
      <c r="K121" s="2"/>
      <c r="L121" s="2"/>
    </row>
    <row r="122" spans="8:12" x14ac:dyDescent="0.2">
      <c r="H122" s="2"/>
      <c r="I122" s="8"/>
      <c r="J122" s="6"/>
      <c r="K122" s="2"/>
      <c r="L122" s="2"/>
    </row>
    <row r="123" spans="8:12" x14ac:dyDescent="0.2">
      <c r="H123" s="2"/>
      <c r="I123" s="8"/>
      <c r="J123" s="6"/>
      <c r="K123" s="2"/>
      <c r="L123" s="2"/>
    </row>
    <row r="124" spans="8:12" x14ac:dyDescent="0.2">
      <c r="H124" s="2"/>
      <c r="I124" s="8"/>
      <c r="J124" s="6"/>
      <c r="K124" s="2"/>
      <c r="L124" s="2"/>
    </row>
    <row r="125" spans="8:12" x14ac:dyDescent="0.2">
      <c r="H125" s="2"/>
      <c r="I125" s="8"/>
      <c r="J125" s="6"/>
      <c r="K125" s="2"/>
      <c r="L125" s="2"/>
    </row>
    <row r="126" spans="8:12" x14ac:dyDescent="0.2">
      <c r="H126" s="2"/>
      <c r="I126" s="8"/>
      <c r="J126" s="6"/>
      <c r="K126" s="2"/>
      <c r="L126" s="2"/>
    </row>
    <row r="127" spans="8:12" x14ac:dyDescent="0.2">
      <c r="H127" s="2"/>
      <c r="I127" s="8"/>
      <c r="J127" s="6"/>
      <c r="K127" s="2"/>
      <c r="L127" s="2"/>
    </row>
    <row r="128" spans="8:12" x14ac:dyDescent="0.2">
      <c r="H128" s="2"/>
      <c r="I128" s="8"/>
      <c r="J128" s="6"/>
      <c r="K128" s="2"/>
      <c r="L128" s="2"/>
    </row>
    <row r="129" spans="8:12" x14ac:dyDescent="0.2">
      <c r="H129" s="2"/>
      <c r="I129" s="8"/>
      <c r="J129" s="6"/>
      <c r="K129" s="2"/>
      <c r="L129" s="2"/>
    </row>
    <row r="130" spans="8:12" x14ac:dyDescent="0.2">
      <c r="H130" s="2"/>
      <c r="I130" s="8"/>
      <c r="J130" s="6"/>
      <c r="K130" s="2"/>
      <c r="L130" s="2"/>
    </row>
    <row r="131" spans="8:12" x14ac:dyDescent="0.2">
      <c r="H131" s="2"/>
      <c r="I131" s="8"/>
      <c r="J131" s="6"/>
      <c r="K131" s="2"/>
      <c r="L131" s="2"/>
    </row>
    <row r="132" spans="8:12" x14ac:dyDescent="0.2">
      <c r="H132" s="2"/>
      <c r="I132" s="8"/>
      <c r="J132" s="6"/>
      <c r="K132" s="2"/>
      <c r="L132" s="2"/>
    </row>
    <row r="133" spans="8:12" x14ac:dyDescent="0.2">
      <c r="H133" s="2"/>
      <c r="I133" s="8"/>
      <c r="J133" s="6"/>
      <c r="K133" s="2"/>
      <c r="L133" s="2"/>
    </row>
    <row r="134" spans="8:12" x14ac:dyDescent="0.2">
      <c r="H134" s="2"/>
      <c r="I134" s="8"/>
      <c r="J134" s="6"/>
      <c r="K134" s="2"/>
      <c r="L134" s="2"/>
    </row>
    <row r="135" spans="8:12" x14ac:dyDescent="0.2">
      <c r="H135" s="2"/>
      <c r="I135" s="8"/>
      <c r="J135" s="6"/>
      <c r="K135" s="2"/>
      <c r="L135" s="2"/>
    </row>
    <row r="136" spans="8:12" x14ac:dyDescent="0.2">
      <c r="H136" s="2"/>
      <c r="I136" s="8"/>
      <c r="J136" s="6"/>
      <c r="K136" s="2"/>
      <c r="L136" s="2"/>
    </row>
    <row r="137" spans="8:12" x14ac:dyDescent="0.2">
      <c r="H137" s="2"/>
      <c r="I137" s="8"/>
      <c r="J137" s="6"/>
      <c r="K137" s="2"/>
      <c r="L137" s="2"/>
    </row>
    <row r="138" spans="8:12" x14ac:dyDescent="0.2">
      <c r="H138" s="2"/>
      <c r="I138" s="8"/>
      <c r="J138" s="6"/>
      <c r="K138" s="2"/>
      <c r="L138" s="2"/>
    </row>
    <row r="139" spans="8:12" x14ac:dyDescent="0.2">
      <c r="H139" s="2"/>
      <c r="I139" s="8"/>
      <c r="J139" s="6"/>
      <c r="K139" s="2"/>
      <c r="L139" s="2"/>
    </row>
    <row r="140" spans="8:12" x14ac:dyDescent="0.2">
      <c r="H140" s="2"/>
      <c r="I140" s="8"/>
      <c r="J140" s="6"/>
      <c r="K140" s="2"/>
      <c r="L140" s="2"/>
    </row>
    <row r="141" spans="8:12" x14ac:dyDescent="0.2">
      <c r="H141" s="2"/>
      <c r="I141" s="8"/>
      <c r="J141" s="6"/>
      <c r="K141" s="2"/>
      <c r="L141" s="2"/>
    </row>
    <row r="142" spans="8:12" x14ac:dyDescent="0.2">
      <c r="H142" s="2"/>
      <c r="I142" s="8"/>
      <c r="J142" s="6"/>
      <c r="K142" s="2"/>
      <c r="L142" s="2"/>
    </row>
    <row r="143" spans="8:12" x14ac:dyDescent="0.2">
      <c r="H143" s="2"/>
      <c r="I143" s="8"/>
      <c r="J143" s="6"/>
      <c r="K143" s="2"/>
      <c r="L143" s="2"/>
    </row>
    <row r="144" spans="8:12" x14ac:dyDescent="0.2">
      <c r="H144" s="2"/>
      <c r="I144" s="8"/>
      <c r="J144" s="6"/>
      <c r="K144" s="2"/>
      <c r="L144" s="2"/>
    </row>
    <row r="145" spans="8:12" x14ac:dyDescent="0.2">
      <c r="H145" s="2"/>
      <c r="I145" s="8"/>
      <c r="J145" s="6"/>
      <c r="K145" s="2"/>
      <c r="L145" s="2"/>
    </row>
    <row r="146" spans="8:12" x14ac:dyDescent="0.2">
      <c r="H146" s="2"/>
      <c r="I146" s="8"/>
      <c r="J146" s="6"/>
      <c r="K146" s="2"/>
      <c r="L146" s="2"/>
    </row>
    <row r="147" spans="8:12" x14ac:dyDescent="0.2">
      <c r="H147" s="2"/>
      <c r="I147" s="8"/>
      <c r="J147" s="6"/>
      <c r="K147" s="2"/>
      <c r="L147" s="2"/>
    </row>
    <row r="148" spans="8:12" x14ac:dyDescent="0.2">
      <c r="H148" s="2"/>
      <c r="I148" s="8"/>
      <c r="J148" s="6"/>
      <c r="K148" s="2"/>
      <c r="L148" s="2"/>
    </row>
    <row r="149" spans="8:12" x14ac:dyDescent="0.2">
      <c r="H149" s="2"/>
      <c r="I149" s="8"/>
      <c r="J149" s="6"/>
      <c r="K149" s="2"/>
      <c r="L149" s="2"/>
    </row>
    <row r="150" spans="8:12" x14ac:dyDescent="0.2">
      <c r="H150" s="2"/>
      <c r="I150" s="8"/>
      <c r="J150" s="6"/>
      <c r="K150" s="2"/>
      <c r="L150" s="2"/>
    </row>
    <row r="151" spans="8:12" x14ac:dyDescent="0.2">
      <c r="H151" s="2"/>
      <c r="I151" s="8"/>
      <c r="J151" s="6"/>
      <c r="K151" s="2"/>
      <c r="L151" s="2"/>
    </row>
    <row r="152" spans="8:12" x14ac:dyDescent="0.2">
      <c r="H152" s="2"/>
      <c r="I152" s="8"/>
      <c r="J152" s="6"/>
      <c r="K152" s="2"/>
      <c r="L152" s="2"/>
    </row>
    <row r="153" spans="8:12" x14ac:dyDescent="0.2">
      <c r="H153" s="2"/>
      <c r="I153" s="8"/>
      <c r="J153" s="6"/>
      <c r="K153" s="2"/>
      <c r="L153" s="2"/>
    </row>
    <row r="154" spans="8:12" x14ac:dyDescent="0.2">
      <c r="H154" s="2"/>
      <c r="I154" s="8"/>
      <c r="J154" s="6"/>
      <c r="K154" s="2"/>
      <c r="L154" s="2"/>
    </row>
    <row r="155" spans="8:12" x14ac:dyDescent="0.2">
      <c r="H155" s="2"/>
      <c r="I155" s="8"/>
      <c r="J155" s="6"/>
      <c r="K155" s="2"/>
      <c r="L155" s="2"/>
    </row>
    <row r="156" spans="8:12" x14ac:dyDescent="0.2">
      <c r="H156" s="2"/>
      <c r="I156" s="8"/>
      <c r="J156" s="6"/>
      <c r="K156" s="2"/>
      <c r="L156" s="2"/>
    </row>
    <row r="157" spans="8:12" x14ac:dyDescent="0.2">
      <c r="H157" s="2"/>
      <c r="I157" s="8"/>
      <c r="J157" s="6"/>
      <c r="K157" s="2"/>
      <c r="L157" s="2"/>
    </row>
    <row r="158" spans="8:12" x14ac:dyDescent="0.2">
      <c r="H158" s="2"/>
      <c r="I158" s="8"/>
      <c r="J158" s="6"/>
      <c r="K158" s="2"/>
      <c r="L158" s="2"/>
    </row>
    <row r="159" spans="8:12" x14ac:dyDescent="0.2">
      <c r="H159" s="2"/>
      <c r="I159" s="8"/>
      <c r="J159" s="6"/>
      <c r="K159" s="2"/>
      <c r="L159" s="2"/>
    </row>
    <row r="160" spans="8:12" x14ac:dyDescent="0.2">
      <c r="H160" s="2"/>
      <c r="I160" s="8"/>
      <c r="J160" s="6"/>
      <c r="K160" s="2"/>
      <c r="L160" s="2"/>
    </row>
    <row r="161" spans="8:12" x14ac:dyDescent="0.2">
      <c r="H161" s="2"/>
      <c r="I161" s="8"/>
      <c r="J161" s="6"/>
      <c r="K161" s="2"/>
      <c r="L161" s="2"/>
    </row>
    <row r="162" spans="8:12" x14ac:dyDescent="0.2">
      <c r="H162" s="2"/>
      <c r="I162" s="8"/>
      <c r="J162" s="6"/>
      <c r="K162" s="2"/>
      <c r="L162" s="2"/>
    </row>
    <row r="163" spans="8:12" x14ac:dyDescent="0.2">
      <c r="H163" s="2"/>
      <c r="I163" s="8"/>
      <c r="J163" s="6"/>
      <c r="K163" s="2"/>
      <c r="L163" s="2"/>
    </row>
    <row r="164" spans="8:12" x14ac:dyDescent="0.2">
      <c r="H164" s="2"/>
      <c r="I164" s="8"/>
      <c r="J164" s="6"/>
      <c r="K164" s="2"/>
      <c r="L164" s="2"/>
    </row>
    <row r="165" spans="8:12" x14ac:dyDescent="0.2">
      <c r="H165" s="2"/>
      <c r="I165" s="8"/>
      <c r="J165" s="6"/>
      <c r="K165" s="2"/>
      <c r="L165" s="2"/>
    </row>
    <row r="166" spans="8:12" x14ac:dyDescent="0.2">
      <c r="H166" s="2"/>
      <c r="I166" s="8"/>
      <c r="J166" s="6"/>
      <c r="K166" s="2"/>
      <c r="L166" s="2"/>
    </row>
    <row r="167" spans="8:12" x14ac:dyDescent="0.2">
      <c r="H167" s="2"/>
      <c r="I167" s="8"/>
      <c r="J167" s="6"/>
      <c r="K167" s="2"/>
      <c r="L167" s="2"/>
    </row>
    <row r="168" spans="8:12" x14ac:dyDescent="0.2">
      <c r="H168" s="2"/>
      <c r="I168" s="8"/>
      <c r="J168" s="6"/>
      <c r="K168" s="2"/>
      <c r="L168" s="2"/>
    </row>
    <row r="169" spans="8:12" x14ac:dyDescent="0.2">
      <c r="H169" s="2"/>
      <c r="I169" s="8"/>
      <c r="J169" s="6"/>
      <c r="K169" s="2"/>
      <c r="L169" s="2"/>
    </row>
    <row r="170" spans="8:12" x14ac:dyDescent="0.2">
      <c r="H170" s="2"/>
      <c r="I170" s="8"/>
      <c r="J170" s="6"/>
      <c r="K170" s="2"/>
      <c r="L170" s="2"/>
    </row>
    <row r="171" spans="8:12" x14ac:dyDescent="0.2">
      <c r="H171" s="2"/>
      <c r="I171" s="8"/>
      <c r="J171" s="6"/>
      <c r="K171" s="2"/>
      <c r="L171" s="2"/>
    </row>
    <row r="172" spans="8:12" x14ac:dyDescent="0.2">
      <c r="H172" s="2"/>
      <c r="I172" s="8"/>
      <c r="J172" s="6"/>
      <c r="K172" s="2"/>
      <c r="L172" s="2"/>
    </row>
    <row r="173" spans="8:12" x14ac:dyDescent="0.2">
      <c r="H173" s="2"/>
      <c r="I173" s="8"/>
      <c r="J173" s="6"/>
      <c r="K173" s="2"/>
      <c r="L173" s="2"/>
    </row>
    <row r="174" spans="8:12" x14ac:dyDescent="0.2">
      <c r="H174" s="2"/>
      <c r="I174" s="8"/>
      <c r="J174" s="6"/>
      <c r="K174" s="2"/>
      <c r="L174" s="2"/>
    </row>
    <row r="175" spans="8:12" x14ac:dyDescent="0.2">
      <c r="H175" s="2"/>
      <c r="I175" s="8"/>
      <c r="J175" s="6"/>
      <c r="K175" s="2"/>
      <c r="L175" s="2"/>
    </row>
    <row r="176" spans="8:12" x14ac:dyDescent="0.2">
      <c r="H176" s="2"/>
      <c r="I176" s="8"/>
      <c r="J176" s="6"/>
      <c r="K176" s="2"/>
      <c r="L176" s="2"/>
    </row>
    <row r="177" spans="8:12" x14ac:dyDescent="0.2">
      <c r="H177" s="2"/>
      <c r="I177" s="8"/>
      <c r="J177" s="6"/>
      <c r="K177" s="2"/>
      <c r="L177" s="2"/>
    </row>
    <row r="178" spans="8:12" x14ac:dyDescent="0.2">
      <c r="H178" s="2"/>
      <c r="I178" s="8"/>
      <c r="J178" s="6"/>
      <c r="K178" s="2"/>
      <c r="L178" s="2"/>
    </row>
    <row r="179" spans="8:12" x14ac:dyDescent="0.2">
      <c r="H179" s="2"/>
      <c r="I179" s="8"/>
      <c r="J179" s="6"/>
      <c r="K179" s="2"/>
      <c r="L179" s="2"/>
    </row>
    <row r="180" spans="8:12" x14ac:dyDescent="0.2">
      <c r="H180" s="2"/>
      <c r="I180" s="8"/>
      <c r="J180" s="6"/>
      <c r="K180" s="2"/>
      <c r="L180" s="2"/>
    </row>
    <row r="181" spans="8:12" x14ac:dyDescent="0.2">
      <c r="H181" s="2"/>
      <c r="I181" s="8"/>
      <c r="J181" s="6"/>
      <c r="K181" s="2"/>
      <c r="L181" s="2"/>
    </row>
    <row r="182" spans="8:12" x14ac:dyDescent="0.2">
      <c r="H182" s="2"/>
      <c r="I182" s="8"/>
      <c r="J182" s="6"/>
      <c r="K182" s="2"/>
      <c r="L182" s="2"/>
    </row>
    <row r="183" spans="8:12" x14ac:dyDescent="0.2">
      <c r="H183" s="2"/>
      <c r="I183" s="8"/>
      <c r="J183" s="6"/>
      <c r="K183" s="2"/>
      <c r="L183" s="2"/>
    </row>
    <row r="184" spans="8:12" x14ac:dyDescent="0.2">
      <c r="H184" s="2"/>
      <c r="I184" s="8"/>
      <c r="J184" s="6"/>
      <c r="K184" s="2"/>
      <c r="L184" s="2"/>
    </row>
    <row r="185" spans="8:12" x14ac:dyDescent="0.2">
      <c r="H185" s="2"/>
      <c r="I185" s="8"/>
      <c r="J185" s="6"/>
      <c r="K185" s="2"/>
      <c r="L185" s="2"/>
    </row>
    <row r="186" spans="8:12" x14ac:dyDescent="0.2">
      <c r="H186" s="2"/>
      <c r="I186" s="8"/>
      <c r="J186" s="6"/>
      <c r="K186" s="2"/>
      <c r="L186" s="2"/>
    </row>
    <row r="187" spans="8:12" x14ac:dyDescent="0.2">
      <c r="H187" s="2"/>
      <c r="I187" s="8"/>
      <c r="J187" s="6"/>
      <c r="K187" s="2"/>
      <c r="L187" s="2"/>
    </row>
    <row r="188" spans="8:12" x14ac:dyDescent="0.2">
      <c r="H188" s="2"/>
      <c r="I188" s="8"/>
      <c r="J188" s="6"/>
      <c r="K188" s="2"/>
      <c r="L188" s="2"/>
    </row>
    <row r="189" spans="8:12" x14ac:dyDescent="0.2">
      <c r="H189" s="2"/>
      <c r="I189" s="8"/>
      <c r="J189" s="6"/>
      <c r="K189" s="2"/>
      <c r="L189" s="2"/>
    </row>
    <row r="190" spans="8:12" x14ac:dyDescent="0.2">
      <c r="H190" s="2"/>
      <c r="I190" s="8"/>
      <c r="J190" s="6"/>
      <c r="K190" s="2"/>
      <c r="L190" s="2"/>
    </row>
    <row r="191" spans="8:12" x14ac:dyDescent="0.2">
      <c r="H191" s="2"/>
      <c r="I191" s="8"/>
      <c r="J191" s="6"/>
      <c r="K191" s="2"/>
      <c r="L191" s="2"/>
    </row>
    <row r="194" spans="9:10" x14ac:dyDescent="0.2">
      <c r="I194" s="1"/>
      <c r="J194" s="1"/>
    </row>
    <row r="195" spans="9:10" x14ac:dyDescent="0.2">
      <c r="I195" s="1"/>
      <c r="J195" s="1"/>
    </row>
    <row r="196" spans="9:10" x14ac:dyDescent="0.2">
      <c r="I196" s="1"/>
      <c r="J196" s="1"/>
    </row>
    <row r="197" spans="9:10" x14ac:dyDescent="0.2">
      <c r="I197" s="1"/>
      <c r="J197" s="1"/>
    </row>
    <row r="198" spans="9:10" x14ac:dyDescent="0.2">
      <c r="I198" s="1"/>
      <c r="J198" s="1"/>
    </row>
    <row r="199" spans="9:10" x14ac:dyDescent="0.2">
      <c r="I199" s="1"/>
      <c r="J199" s="1"/>
    </row>
    <row r="200" spans="9:10" x14ac:dyDescent="0.2">
      <c r="I200" s="1"/>
      <c r="J200" s="1"/>
    </row>
    <row r="201" spans="9:10" x14ac:dyDescent="0.2">
      <c r="I201" s="1"/>
      <c r="J201" s="1"/>
    </row>
    <row r="202" spans="9:10" x14ac:dyDescent="0.2">
      <c r="I202" s="1"/>
      <c r="J202" s="1"/>
    </row>
    <row r="203" spans="9:10" x14ac:dyDescent="0.2">
      <c r="I203" s="1"/>
      <c r="J203" s="1"/>
    </row>
    <row r="204" spans="9:10" x14ac:dyDescent="0.2">
      <c r="I204" s="1"/>
      <c r="J204" s="1"/>
    </row>
    <row r="205" spans="9:10" x14ac:dyDescent="0.2">
      <c r="I205" s="1"/>
      <c r="J205" s="1"/>
    </row>
    <row r="206" spans="9:10" x14ac:dyDescent="0.2">
      <c r="I206" s="1"/>
      <c r="J206" s="1"/>
    </row>
    <row r="207" spans="9:10" x14ac:dyDescent="0.2">
      <c r="I207" s="1"/>
      <c r="J207" s="1"/>
    </row>
    <row r="208" spans="9:10" x14ac:dyDescent="0.2">
      <c r="I208" s="1"/>
      <c r="J208" s="1"/>
    </row>
    <row r="209" spans="9:10" x14ac:dyDescent="0.2">
      <c r="I209" s="1"/>
      <c r="J209" s="1"/>
    </row>
    <row r="210" spans="9:10" x14ac:dyDescent="0.2">
      <c r="I210" s="1"/>
      <c r="J210" s="1"/>
    </row>
    <row r="211" spans="9:10" x14ac:dyDescent="0.2">
      <c r="I211" s="1"/>
      <c r="J211" s="1"/>
    </row>
    <row r="212" spans="9:10" x14ac:dyDescent="0.2">
      <c r="I212" s="1"/>
      <c r="J212" s="1"/>
    </row>
    <row r="213" spans="9:10" x14ac:dyDescent="0.2">
      <c r="I213" s="1"/>
      <c r="J213" s="1"/>
    </row>
    <row r="214" spans="9:10" x14ac:dyDescent="0.2">
      <c r="I214" s="1"/>
      <c r="J214" s="1"/>
    </row>
    <row r="215" spans="9:10" x14ac:dyDescent="0.2">
      <c r="I215" s="1"/>
      <c r="J215" s="1"/>
    </row>
    <row r="216" spans="9:10" x14ac:dyDescent="0.2">
      <c r="I216" s="1"/>
      <c r="J216" s="1"/>
    </row>
    <row r="217" spans="9:10" x14ac:dyDescent="0.2">
      <c r="I217" s="1"/>
      <c r="J217" s="1"/>
    </row>
    <row r="218" spans="9:10" x14ac:dyDescent="0.2">
      <c r="I218" s="1"/>
      <c r="J218" s="1"/>
    </row>
    <row r="219" spans="9:10" x14ac:dyDescent="0.2">
      <c r="I219" s="1"/>
      <c r="J219" s="1"/>
    </row>
    <row r="220" spans="9:10" x14ac:dyDescent="0.2">
      <c r="I220" s="1"/>
      <c r="J220" s="1"/>
    </row>
    <row r="221" spans="9:10" x14ac:dyDescent="0.2">
      <c r="I221" s="1"/>
      <c r="J221" s="1"/>
    </row>
    <row r="222" spans="9:10" x14ac:dyDescent="0.2">
      <c r="I222" s="1"/>
      <c r="J222" s="1"/>
    </row>
    <row r="223" spans="9:10" x14ac:dyDescent="0.2">
      <c r="I223" s="1"/>
      <c r="J223" s="1"/>
    </row>
    <row r="224" spans="9:10" x14ac:dyDescent="0.2">
      <c r="I224" s="1"/>
      <c r="J224" s="1"/>
    </row>
    <row r="225" spans="9:10" x14ac:dyDescent="0.2">
      <c r="I225" s="1"/>
      <c r="J225" s="1"/>
    </row>
    <row r="226" spans="9:10" x14ac:dyDescent="0.2">
      <c r="I226" s="1"/>
      <c r="J226" s="1"/>
    </row>
    <row r="227" spans="9:10" x14ac:dyDescent="0.2">
      <c r="I227" s="1"/>
      <c r="J227" s="1"/>
    </row>
    <row r="228" spans="9:10" x14ac:dyDescent="0.2">
      <c r="I228" s="1"/>
      <c r="J228" s="1"/>
    </row>
    <row r="229" spans="9:10" x14ac:dyDescent="0.2">
      <c r="I229" s="1"/>
      <c r="J229" s="1"/>
    </row>
    <row r="230" spans="9:10" x14ac:dyDescent="0.2">
      <c r="I230" s="1"/>
      <c r="J230" s="1"/>
    </row>
    <row r="231" spans="9:10" x14ac:dyDescent="0.2">
      <c r="I231" s="1"/>
      <c r="J231" s="1"/>
    </row>
    <row r="232" spans="9:10" x14ac:dyDescent="0.2">
      <c r="I232" s="1"/>
      <c r="J232" s="1"/>
    </row>
    <row r="233" spans="9:10" x14ac:dyDescent="0.2">
      <c r="I233" s="1"/>
      <c r="J233" s="1"/>
    </row>
    <row r="234" spans="9:10" x14ac:dyDescent="0.2">
      <c r="I234" s="1"/>
      <c r="J234" s="1"/>
    </row>
    <row r="235" spans="9:10" x14ac:dyDescent="0.2">
      <c r="I235" s="1"/>
      <c r="J235" s="1"/>
    </row>
    <row r="236" spans="9:10" x14ac:dyDescent="0.2">
      <c r="I236" s="1"/>
      <c r="J236" s="1"/>
    </row>
    <row r="237" spans="9:10" x14ac:dyDescent="0.2">
      <c r="I237" s="1"/>
      <c r="J237" s="1"/>
    </row>
    <row r="238" spans="9:10" x14ac:dyDescent="0.2">
      <c r="I238" s="1"/>
      <c r="J238" s="1"/>
    </row>
    <row r="239" spans="9:10" x14ac:dyDescent="0.2">
      <c r="I239" s="1"/>
      <c r="J239" s="1"/>
    </row>
    <row r="240" spans="9:10" x14ac:dyDescent="0.2">
      <c r="I240" s="1"/>
      <c r="J240" s="1"/>
    </row>
    <row r="241" spans="9:10" x14ac:dyDescent="0.2">
      <c r="I241" s="1"/>
      <c r="J241" s="1"/>
    </row>
    <row r="242" spans="9:10" x14ac:dyDescent="0.2">
      <c r="I242" s="1"/>
      <c r="J242" s="1"/>
    </row>
    <row r="243" spans="9:10" x14ac:dyDescent="0.2">
      <c r="I243" s="1"/>
      <c r="J243" s="1"/>
    </row>
    <row r="244" spans="9:10" x14ac:dyDescent="0.2">
      <c r="I244" s="1"/>
      <c r="J244" s="1"/>
    </row>
    <row r="245" spans="9:10" x14ac:dyDescent="0.2">
      <c r="I245" s="1"/>
      <c r="J245" s="1"/>
    </row>
    <row r="246" spans="9:10" x14ac:dyDescent="0.2">
      <c r="I246" s="1"/>
      <c r="J246" s="1"/>
    </row>
    <row r="247" spans="9:10" x14ac:dyDescent="0.2">
      <c r="I247" s="1"/>
      <c r="J247" s="1"/>
    </row>
    <row r="248" spans="9:10" x14ac:dyDescent="0.2">
      <c r="I248" s="1"/>
      <c r="J248" s="1"/>
    </row>
    <row r="249" spans="9:10" x14ac:dyDescent="0.2">
      <c r="I249" s="1"/>
      <c r="J249" s="1"/>
    </row>
    <row r="250" spans="9:10" x14ac:dyDescent="0.2">
      <c r="I250" s="1"/>
      <c r="J250" s="1"/>
    </row>
    <row r="251" spans="9:10" x14ac:dyDescent="0.2">
      <c r="I251" s="1"/>
      <c r="J251" s="1"/>
    </row>
    <row r="252" spans="9:10" x14ac:dyDescent="0.2">
      <c r="I252" s="1"/>
      <c r="J252" s="1"/>
    </row>
    <row r="253" spans="9:10" x14ac:dyDescent="0.2">
      <c r="I253" s="1"/>
      <c r="J253" s="1"/>
    </row>
    <row r="254" spans="9:10" x14ac:dyDescent="0.2">
      <c r="I254" s="1"/>
      <c r="J254" s="1"/>
    </row>
    <row r="255" spans="9:10" x14ac:dyDescent="0.2">
      <c r="I255" s="1"/>
      <c r="J255" s="1"/>
    </row>
    <row r="256" spans="9:10" x14ac:dyDescent="0.2">
      <c r="I256" s="1"/>
      <c r="J256" s="1"/>
    </row>
    <row r="257" spans="9:10" x14ac:dyDescent="0.2">
      <c r="I257" s="1"/>
      <c r="J257" s="1"/>
    </row>
    <row r="258" spans="9:10" x14ac:dyDescent="0.2">
      <c r="I258" s="1"/>
      <c r="J258" s="1"/>
    </row>
    <row r="259" spans="9:10" x14ac:dyDescent="0.2">
      <c r="I259" s="1"/>
      <c r="J259" s="1"/>
    </row>
    <row r="260" spans="9:10" x14ac:dyDescent="0.2">
      <c r="I260" s="1"/>
      <c r="J260" s="1"/>
    </row>
    <row r="261" spans="9:10" x14ac:dyDescent="0.2">
      <c r="I261" s="1"/>
      <c r="J261" s="1"/>
    </row>
    <row r="262" spans="9:10" x14ac:dyDescent="0.2">
      <c r="I262" s="1"/>
      <c r="J262" s="1"/>
    </row>
    <row r="263" spans="9:10" x14ac:dyDescent="0.2">
      <c r="I263" s="1"/>
      <c r="J263" s="1"/>
    </row>
    <row r="264" spans="9:10" x14ac:dyDescent="0.2">
      <c r="I264" s="1"/>
      <c r="J264" s="1"/>
    </row>
    <row r="265" spans="9:10" x14ac:dyDescent="0.2">
      <c r="I265" s="1"/>
      <c r="J265" s="1"/>
    </row>
    <row r="266" spans="9:10" x14ac:dyDescent="0.2">
      <c r="I266" s="1"/>
      <c r="J266" s="1"/>
    </row>
    <row r="267" spans="9:10" x14ac:dyDescent="0.2">
      <c r="I267" s="1"/>
      <c r="J267" s="1"/>
    </row>
    <row r="268" spans="9:10" x14ac:dyDescent="0.2">
      <c r="I268" s="1"/>
      <c r="J268" s="1"/>
    </row>
    <row r="269" spans="9:10" x14ac:dyDescent="0.2">
      <c r="I269" s="1"/>
      <c r="J269" s="1"/>
    </row>
    <row r="270" spans="9:10" x14ac:dyDescent="0.2">
      <c r="I270" s="1"/>
      <c r="J270" s="1"/>
    </row>
    <row r="271" spans="9:10" x14ac:dyDescent="0.2">
      <c r="I271" s="1"/>
      <c r="J271" s="1"/>
    </row>
    <row r="272" spans="9:10" x14ac:dyDescent="0.2">
      <c r="I272" s="1"/>
      <c r="J272" s="1"/>
    </row>
    <row r="273" spans="9:10" x14ac:dyDescent="0.2">
      <c r="I273" s="1"/>
      <c r="J273" s="1"/>
    </row>
    <row r="274" spans="9:10" x14ac:dyDescent="0.2">
      <c r="I274" s="1"/>
      <c r="J274" s="1"/>
    </row>
    <row r="275" spans="9:10" x14ac:dyDescent="0.2">
      <c r="I275" s="1"/>
      <c r="J275" s="1"/>
    </row>
    <row r="276" spans="9:10" x14ac:dyDescent="0.2">
      <c r="I276" s="1"/>
      <c r="J276" s="1"/>
    </row>
    <row r="277" spans="9:10" x14ac:dyDescent="0.2">
      <c r="I277" s="1"/>
      <c r="J277" s="1"/>
    </row>
    <row r="278" spans="9:10" x14ac:dyDescent="0.2">
      <c r="I278" s="1"/>
      <c r="J278" s="1"/>
    </row>
    <row r="279" spans="9:10" x14ac:dyDescent="0.2">
      <c r="I279" s="1"/>
      <c r="J279" s="1"/>
    </row>
    <row r="280" spans="9:10" x14ac:dyDescent="0.2">
      <c r="I280" s="1"/>
      <c r="J280" s="1"/>
    </row>
    <row r="281" spans="9:10" x14ac:dyDescent="0.2">
      <c r="I281" s="1"/>
      <c r="J281" s="1"/>
    </row>
    <row r="282" spans="9:10" x14ac:dyDescent="0.2">
      <c r="I282" s="1"/>
      <c r="J282" s="1"/>
    </row>
    <row r="283" spans="9:10" x14ac:dyDescent="0.2">
      <c r="I283" s="1"/>
      <c r="J283" s="1"/>
    </row>
    <row r="284" spans="9:10" x14ac:dyDescent="0.2">
      <c r="I284" s="1"/>
      <c r="J284" s="1"/>
    </row>
    <row r="285" spans="9:10" x14ac:dyDescent="0.2">
      <c r="I285" s="1"/>
      <c r="J285" s="1"/>
    </row>
    <row r="286" spans="9:10" x14ac:dyDescent="0.2">
      <c r="I286" s="1"/>
      <c r="J286" s="1"/>
    </row>
    <row r="287" spans="9:10" x14ac:dyDescent="0.2">
      <c r="I287" s="1"/>
      <c r="J287" s="1"/>
    </row>
    <row r="288" spans="9:10" x14ac:dyDescent="0.2">
      <c r="I288" s="1"/>
      <c r="J288" s="1"/>
    </row>
    <row r="289" spans="9:10" x14ac:dyDescent="0.2">
      <c r="I289" s="1"/>
      <c r="J289" s="1"/>
    </row>
    <row r="290" spans="9:10" x14ac:dyDescent="0.2">
      <c r="I290" s="1"/>
      <c r="J290" s="1"/>
    </row>
    <row r="291" spans="9:10" x14ac:dyDescent="0.2">
      <c r="I291" s="1"/>
      <c r="J291" s="1"/>
    </row>
    <row r="292" spans="9:10" x14ac:dyDescent="0.2">
      <c r="I292" s="1"/>
      <c r="J292" s="1"/>
    </row>
    <row r="293" spans="9:10" x14ac:dyDescent="0.2">
      <c r="I293" s="1"/>
      <c r="J293" s="1"/>
    </row>
    <row r="294" spans="9:10" x14ac:dyDescent="0.2">
      <c r="I294" s="1"/>
      <c r="J294" s="1"/>
    </row>
    <row r="295" spans="9:10" x14ac:dyDescent="0.2">
      <c r="I295" s="1"/>
      <c r="J295" s="1"/>
    </row>
    <row r="296" spans="9:10" x14ac:dyDescent="0.2">
      <c r="I296" s="1"/>
      <c r="J296" s="1"/>
    </row>
    <row r="297" spans="9:10" x14ac:dyDescent="0.2">
      <c r="I297" s="1"/>
      <c r="J297" s="1"/>
    </row>
    <row r="298" spans="9:10" x14ac:dyDescent="0.2">
      <c r="I298" s="1"/>
      <c r="J298" s="1"/>
    </row>
    <row r="299" spans="9:10" x14ac:dyDescent="0.2">
      <c r="I299" s="1"/>
      <c r="J299" s="1"/>
    </row>
    <row r="300" spans="9:10" x14ac:dyDescent="0.2">
      <c r="I300" s="1"/>
      <c r="J300" s="1"/>
    </row>
    <row r="301" spans="9:10" x14ac:dyDescent="0.2">
      <c r="I301" s="1"/>
      <c r="J301" s="1"/>
    </row>
    <row r="302" spans="9:10" x14ac:dyDescent="0.2">
      <c r="I302" s="1"/>
      <c r="J302" s="1"/>
    </row>
    <row r="303" spans="9:10" x14ac:dyDescent="0.2">
      <c r="I303" s="1"/>
      <c r="J303" s="1"/>
    </row>
    <row r="304" spans="9:10" x14ac:dyDescent="0.2">
      <c r="I304" s="1"/>
      <c r="J304" s="1"/>
    </row>
    <row r="305" spans="9:10" x14ac:dyDescent="0.2">
      <c r="I305" s="1"/>
      <c r="J305" s="1"/>
    </row>
    <row r="306" spans="9:10" x14ac:dyDescent="0.2">
      <c r="I306" s="1"/>
      <c r="J306" s="1"/>
    </row>
    <row r="307" spans="9:10" x14ac:dyDescent="0.2">
      <c r="I307" s="1"/>
      <c r="J307" s="1"/>
    </row>
    <row r="308" spans="9:10" x14ac:dyDescent="0.2">
      <c r="I308" s="1"/>
      <c r="J308" s="1"/>
    </row>
    <row r="309" spans="9:10" x14ac:dyDescent="0.2">
      <c r="I309" s="1"/>
      <c r="J309" s="1"/>
    </row>
    <row r="310" spans="9:10" x14ac:dyDescent="0.2">
      <c r="I310" s="1"/>
      <c r="J310" s="1"/>
    </row>
    <row r="311" spans="9:10" x14ac:dyDescent="0.2">
      <c r="I311" s="1"/>
      <c r="J311" s="1"/>
    </row>
    <row r="312" spans="9:10" x14ac:dyDescent="0.2">
      <c r="I312" s="1"/>
      <c r="J312" s="1"/>
    </row>
    <row r="313" spans="9:10" x14ac:dyDescent="0.2">
      <c r="I313" s="1"/>
      <c r="J313" s="1"/>
    </row>
    <row r="314" spans="9:10" x14ac:dyDescent="0.2">
      <c r="I314" s="1"/>
      <c r="J314" s="1"/>
    </row>
    <row r="315" spans="9:10" x14ac:dyDescent="0.2">
      <c r="I315" s="1"/>
      <c r="J315" s="1"/>
    </row>
    <row r="316" spans="9:10" x14ac:dyDescent="0.2">
      <c r="I316" s="1"/>
      <c r="J316" s="1"/>
    </row>
    <row r="317" spans="9:10" x14ac:dyDescent="0.2">
      <c r="I317" s="1"/>
      <c r="J317" s="1"/>
    </row>
    <row r="318" spans="9:10" x14ac:dyDescent="0.2">
      <c r="I318" s="1"/>
      <c r="J318" s="1"/>
    </row>
    <row r="319" spans="9:10" x14ac:dyDescent="0.2">
      <c r="I319" s="1"/>
      <c r="J319" s="1"/>
    </row>
    <row r="320" spans="9:10" x14ac:dyDescent="0.2">
      <c r="I320" s="1"/>
      <c r="J320" s="1"/>
    </row>
    <row r="321" spans="9:10" x14ac:dyDescent="0.2">
      <c r="I321" s="1"/>
      <c r="J321" s="1"/>
    </row>
    <row r="322" spans="9:10" x14ac:dyDescent="0.2">
      <c r="I322" s="1"/>
      <c r="J322" s="1"/>
    </row>
    <row r="323" spans="9:10" x14ac:dyDescent="0.2">
      <c r="I323" s="1"/>
      <c r="J323" s="1"/>
    </row>
    <row r="324" spans="9:10" x14ac:dyDescent="0.2">
      <c r="I324" s="1"/>
      <c r="J324" s="1"/>
    </row>
    <row r="325" spans="9:10" x14ac:dyDescent="0.2">
      <c r="I325" s="1"/>
      <c r="J325" s="1"/>
    </row>
    <row r="326" spans="9:10" x14ac:dyDescent="0.2">
      <c r="I326" s="1"/>
      <c r="J326" s="1"/>
    </row>
    <row r="327" spans="9:10" x14ac:dyDescent="0.2">
      <c r="I327" s="1"/>
      <c r="J327" s="1"/>
    </row>
    <row r="328" spans="9:10" x14ac:dyDescent="0.2">
      <c r="I328" s="1"/>
      <c r="J328" s="1"/>
    </row>
    <row r="329" spans="9:10" x14ac:dyDescent="0.2">
      <c r="I329" s="1"/>
      <c r="J329" s="1"/>
    </row>
    <row r="330" spans="9:10" x14ac:dyDescent="0.2">
      <c r="I330" s="1"/>
      <c r="J330" s="1"/>
    </row>
    <row r="331" spans="9:10" x14ac:dyDescent="0.2">
      <c r="I331" s="1"/>
      <c r="J331" s="1"/>
    </row>
    <row r="332" spans="9:10" x14ac:dyDescent="0.2">
      <c r="I332" s="1"/>
      <c r="J332" s="1"/>
    </row>
    <row r="333" spans="9:10" x14ac:dyDescent="0.2">
      <c r="I333" s="1"/>
      <c r="J333" s="1"/>
    </row>
    <row r="334" spans="9:10" x14ac:dyDescent="0.2">
      <c r="I334" s="1"/>
      <c r="J334" s="1"/>
    </row>
    <row r="335" spans="9:10" x14ac:dyDescent="0.2">
      <c r="I335" s="1"/>
      <c r="J335" s="1"/>
    </row>
    <row r="336" spans="9:10" x14ac:dyDescent="0.2">
      <c r="I336" s="1"/>
      <c r="J336" s="1"/>
    </row>
    <row r="337" spans="9:10" x14ac:dyDescent="0.2">
      <c r="I337" s="1"/>
      <c r="J337" s="1"/>
    </row>
    <row r="338" spans="9:10" x14ac:dyDescent="0.2">
      <c r="I338" s="1"/>
      <c r="J338" s="1"/>
    </row>
    <row r="339" spans="9:10" x14ac:dyDescent="0.2">
      <c r="I339" s="1"/>
      <c r="J339" s="1"/>
    </row>
    <row r="340" spans="9:10" x14ac:dyDescent="0.2">
      <c r="I340" s="1"/>
      <c r="J340" s="1"/>
    </row>
    <row r="341" spans="9:10" x14ac:dyDescent="0.2">
      <c r="I341" s="1"/>
      <c r="J341" s="1"/>
    </row>
    <row r="342" spans="9:10" x14ac:dyDescent="0.2">
      <c r="I342" s="1"/>
      <c r="J342" s="1"/>
    </row>
    <row r="343" spans="9:10" x14ac:dyDescent="0.2">
      <c r="I343" s="1"/>
      <c r="J343" s="1"/>
    </row>
    <row r="344" spans="9:10" x14ac:dyDescent="0.2">
      <c r="I344" s="1"/>
      <c r="J344" s="1"/>
    </row>
    <row r="345" spans="9:10" x14ac:dyDescent="0.2">
      <c r="I345" s="1"/>
      <c r="J345" s="1"/>
    </row>
    <row r="346" spans="9:10" x14ac:dyDescent="0.2">
      <c r="I346" s="1"/>
      <c r="J346" s="1"/>
    </row>
    <row r="347" spans="9:10" x14ac:dyDescent="0.2">
      <c r="I347" s="1"/>
      <c r="J347" s="1"/>
    </row>
    <row r="348" spans="9:10" x14ac:dyDescent="0.2">
      <c r="I348" s="1"/>
      <c r="J348" s="1"/>
    </row>
    <row r="349" spans="9:10" x14ac:dyDescent="0.2">
      <c r="I349" s="1"/>
      <c r="J349" s="1"/>
    </row>
    <row r="350" spans="9:10" x14ac:dyDescent="0.2">
      <c r="I350" s="1"/>
      <c r="J350" s="1"/>
    </row>
    <row r="351" spans="9:10" x14ac:dyDescent="0.2">
      <c r="I351" s="1"/>
      <c r="J351" s="1"/>
    </row>
    <row r="352" spans="9:10" x14ac:dyDescent="0.2">
      <c r="I352" s="1"/>
      <c r="J352" s="1"/>
    </row>
    <row r="353" spans="9:10" x14ac:dyDescent="0.2">
      <c r="I353" s="1"/>
      <c r="J353" s="1"/>
    </row>
    <row r="354" spans="9:10" x14ac:dyDescent="0.2">
      <c r="I354" s="1"/>
      <c r="J354" s="1"/>
    </row>
    <row r="355" spans="9:10" x14ac:dyDescent="0.2">
      <c r="I355" s="1"/>
      <c r="J355" s="1"/>
    </row>
    <row r="356" spans="9:10" x14ac:dyDescent="0.2">
      <c r="I356" s="1"/>
      <c r="J356" s="1"/>
    </row>
    <row r="357" spans="9:10" x14ac:dyDescent="0.2">
      <c r="I357" s="1"/>
      <c r="J357" s="1"/>
    </row>
    <row r="358" spans="9:10" x14ac:dyDescent="0.2">
      <c r="I358" s="1"/>
      <c r="J358" s="1"/>
    </row>
    <row r="359" spans="9:10" x14ac:dyDescent="0.2">
      <c r="I359" s="1"/>
      <c r="J359" s="1"/>
    </row>
    <row r="360" spans="9:10" x14ac:dyDescent="0.2">
      <c r="I360" s="1"/>
      <c r="J360" s="1"/>
    </row>
    <row r="361" spans="9:10" x14ac:dyDescent="0.2">
      <c r="I361" s="1"/>
      <c r="J361" s="1"/>
    </row>
    <row r="362" spans="9:10" x14ac:dyDescent="0.2">
      <c r="I362" s="1"/>
      <c r="J362" s="1"/>
    </row>
    <row r="363" spans="9:10" x14ac:dyDescent="0.2">
      <c r="I363" s="1"/>
      <c r="J363" s="1"/>
    </row>
    <row r="364" spans="9:10" x14ac:dyDescent="0.2">
      <c r="I364" s="1"/>
      <c r="J364" s="1"/>
    </row>
    <row r="365" spans="9:10" x14ac:dyDescent="0.2">
      <c r="I365" s="1"/>
      <c r="J365" s="1"/>
    </row>
    <row r="366" spans="9:10" x14ac:dyDescent="0.2">
      <c r="I366" s="1"/>
      <c r="J366" s="1"/>
    </row>
    <row r="367" spans="9:10" x14ac:dyDescent="0.2">
      <c r="I367" s="1"/>
      <c r="J367" s="1"/>
    </row>
    <row r="368" spans="9:10" x14ac:dyDescent="0.2">
      <c r="I368" s="1"/>
      <c r="J368" s="1"/>
    </row>
    <row r="369" spans="9:10" x14ac:dyDescent="0.2">
      <c r="I369" s="1"/>
      <c r="J369" s="1"/>
    </row>
    <row r="370" spans="9:10" x14ac:dyDescent="0.2">
      <c r="I370" s="1"/>
      <c r="J370" s="1"/>
    </row>
    <row r="371" spans="9:10" x14ac:dyDescent="0.2">
      <c r="I371" s="1"/>
      <c r="J371" s="1"/>
    </row>
    <row r="372" spans="9:10" x14ac:dyDescent="0.2">
      <c r="I372" s="1"/>
      <c r="J372" s="1"/>
    </row>
    <row r="373" spans="9:10" x14ac:dyDescent="0.2">
      <c r="I373" s="1"/>
      <c r="J373" s="1"/>
    </row>
    <row r="374" spans="9:10" x14ac:dyDescent="0.2">
      <c r="I374" s="1"/>
      <c r="J374" s="1"/>
    </row>
    <row r="375" spans="9:10" x14ac:dyDescent="0.2">
      <c r="I375" s="1"/>
      <c r="J375" s="1"/>
    </row>
    <row r="376" spans="9:10" x14ac:dyDescent="0.2">
      <c r="I376" s="1"/>
      <c r="J376" s="1"/>
    </row>
    <row r="377" spans="9:10" x14ac:dyDescent="0.2">
      <c r="I377" s="1"/>
      <c r="J377" s="1"/>
    </row>
    <row r="378" spans="9:10" x14ac:dyDescent="0.2">
      <c r="I378" s="1"/>
      <c r="J378" s="1"/>
    </row>
    <row r="379" spans="9:10" x14ac:dyDescent="0.2">
      <c r="I379" s="1"/>
      <c r="J379" s="1"/>
    </row>
    <row r="380" spans="9:10" x14ac:dyDescent="0.2">
      <c r="I380" s="1"/>
      <c r="J380" s="1"/>
    </row>
    <row r="381" spans="9:10" x14ac:dyDescent="0.2">
      <c r="I381" s="1"/>
      <c r="J381" s="1"/>
    </row>
    <row r="382" spans="9:10" x14ac:dyDescent="0.2">
      <c r="I382" s="1"/>
      <c r="J382" s="1"/>
    </row>
    <row r="383" spans="9:10" x14ac:dyDescent="0.2">
      <c r="I383" s="1"/>
      <c r="J383" s="1"/>
    </row>
    <row r="384" spans="9:10" x14ac:dyDescent="0.2">
      <c r="I384" s="1"/>
      <c r="J384" s="1"/>
    </row>
    <row r="385" spans="9:10" x14ac:dyDescent="0.2">
      <c r="I385" s="1"/>
      <c r="J385" s="1"/>
    </row>
    <row r="386" spans="9:10" x14ac:dyDescent="0.2">
      <c r="I386" s="1"/>
      <c r="J386" s="1"/>
    </row>
    <row r="387" spans="9:10" x14ac:dyDescent="0.2">
      <c r="I387" s="1"/>
      <c r="J387" s="1"/>
    </row>
    <row r="388" spans="9:10" x14ac:dyDescent="0.2">
      <c r="I388" s="1"/>
      <c r="J388" s="1"/>
    </row>
    <row r="389" spans="9:10" x14ac:dyDescent="0.2">
      <c r="I389" s="1"/>
      <c r="J389" s="1"/>
    </row>
    <row r="390" spans="9:10" x14ac:dyDescent="0.2">
      <c r="I390" s="1"/>
      <c r="J390" s="1"/>
    </row>
    <row r="391" spans="9:10" x14ac:dyDescent="0.2">
      <c r="I391" s="1"/>
      <c r="J391" s="1"/>
    </row>
    <row r="392" spans="9:10" x14ac:dyDescent="0.2">
      <c r="I392" s="1"/>
      <c r="J392" s="1"/>
    </row>
    <row r="393" spans="9:10" x14ac:dyDescent="0.2">
      <c r="I393" s="1"/>
      <c r="J393" s="1"/>
    </row>
    <row r="394" spans="9:10" x14ac:dyDescent="0.2">
      <c r="I394" s="1"/>
      <c r="J394" s="1"/>
    </row>
    <row r="395" spans="9:10" x14ac:dyDescent="0.2">
      <c r="I395" s="1"/>
      <c r="J395" s="1"/>
    </row>
    <row r="396" spans="9:10" x14ac:dyDescent="0.2">
      <c r="I396" s="1"/>
      <c r="J396" s="1"/>
    </row>
    <row r="397" spans="9:10" x14ac:dyDescent="0.2">
      <c r="I397" s="1"/>
      <c r="J397" s="1"/>
    </row>
    <row r="398" spans="9:10" x14ac:dyDescent="0.2">
      <c r="I398" s="1"/>
      <c r="J398" s="1"/>
    </row>
    <row r="399" spans="9:10" x14ac:dyDescent="0.2">
      <c r="I399" s="1"/>
      <c r="J399" s="1"/>
    </row>
    <row r="400" spans="9:10" x14ac:dyDescent="0.2">
      <c r="I400" s="1"/>
      <c r="J400" s="1"/>
    </row>
    <row r="401" spans="9:10" x14ac:dyDescent="0.2">
      <c r="I401" s="1"/>
      <c r="J401" s="1"/>
    </row>
    <row r="402" spans="9:10" x14ac:dyDescent="0.2">
      <c r="I402" s="1"/>
      <c r="J402" s="1"/>
    </row>
    <row r="403" spans="9:10" x14ac:dyDescent="0.2">
      <c r="I403" s="1"/>
      <c r="J403" s="1"/>
    </row>
    <row r="404" spans="9:10" x14ac:dyDescent="0.2">
      <c r="I404" s="1"/>
      <c r="J404" s="1"/>
    </row>
    <row r="405" spans="9:10" x14ac:dyDescent="0.2">
      <c r="I405" s="1"/>
      <c r="J405" s="1"/>
    </row>
    <row r="406" spans="9:10" x14ac:dyDescent="0.2">
      <c r="I406" s="1"/>
      <c r="J406" s="1"/>
    </row>
    <row r="407" spans="9:10" x14ac:dyDescent="0.2">
      <c r="I407" s="1"/>
      <c r="J407" s="1"/>
    </row>
    <row r="408" spans="9:10" x14ac:dyDescent="0.2">
      <c r="I408" s="1"/>
      <c r="J408" s="1"/>
    </row>
    <row r="409" spans="9:10" x14ac:dyDescent="0.2">
      <c r="I409" s="1"/>
      <c r="J409" s="1"/>
    </row>
    <row r="410" spans="9:10" x14ac:dyDescent="0.2">
      <c r="I410" s="1"/>
      <c r="J410" s="1"/>
    </row>
    <row r="411" spans="9:10" x14ac:dyDescent="0.2">
      <c r="I411" s="1"/>
      <c r="J411" s="1"/>
    </row>
    <row r="412" spans="9:10" x14ac:dyDescent="0.2">
      <c r="I412" s="1"/>
      <c r="J412" s="1"/>
    </row>
    <row r="413" spans="9:10" x14ac:dyDescent="0.2">
      <c r="I413" s="1"/>
      <c r="J413" s="1"/>
    </row>
    <row r="414" spans="9:10" x14ac:dyDescent="0.2">
      <c r="I414" s="1"/>
      <c r="J414" s="1"/>
    </row>
    <row r="415" spans="9:10" x14ac:dyDescent="0.2">
      <c r="I415" s="1"/>
      <c r="J415" s="1"/>
    </row>
    <row r="416" spans="9:10" x14ac:dyDescent="0.2">
      <c r="I416" s="1"/>
      <c r="J416" s="1"/>
    </row>
    <row r="417" spans="9:10" x14ac:dyDescent="0.2">
      <c r="I417" s="1"/>
      <c r="J417" s="1"/>
    </row>
    <row r="418" spans="9:10" x14ac:dyDescent="0.2">
      <c r="I418" s="1"/>
      <c r="J418" s="1"/>
    </row>
    <row r="419" spans="9:10" x14ac:dyDescent="0.2">
      <c r="I419" s="1"/>
      <c r="J419" s="1"/>
    </row>
    <row r="420" spans="9:10" x14ac:dyDescent="0.2">
      <c r="I420" s="1"/>
      <c r="J420" s="1"/>
    </row>
    <row r="421" spans="9:10" x14ac:dyDescent="0.2">
      <c r="I421" s="1"/>
      <c r="J421" s="1"/>
    </row>
    <row r="422" spans="9:10" x14ac:dyDescent="0.2">
      <c r="I422" s="1"/>
      <c r="J422" s="1"/>
    </row>
    <row r="423" spans="9:10" x14ac:dyDescent="0.2">
      <c r="I423" s="1"/>
      <c r="J423" s="1"/>
    </row>
    <row r="424" spans="9:10" x14ac:dyDescent="0.2">
      <c r="I424" s="1"/>
      <c r="J424" s="1"/>
    </row>
    <row r="425" spans="9:10" x14ac:dyDescent="0.2">
      <c r="I425" s="1"/>
      <c r="J425" s="1"/>
    </row>
    <row r="426" spans="9:10" x14ac:dyDescent="0.2">
      <c r="I426" s="1"/>
      <c r="J426" s="1"/>
    </row>
    <row r="427" spans="9:10" x14ac:dyDescent="0.2">
      <c r="I427" s="1"/>
      <c r="J427" s="1"/>
    </row>
    <row r="428" spans="9:10" x14ac:dyDescent="0.2">
      <c r="I428" s="1"/>
      <c r="J428" s="1"/>
    </row>
    <row r="429" spans="9:10" x14ac:dyDescent="0.2">
      <c r="I429" s="1"/>
      <c r="J429" s="1"/>
    </row>
    <row r="430" spans="9:10" x14ac:dyDescent="0.2">
      <c r="I430" s="1"/>
      <c r="J430" s="1"/>
    </row>
    <row r="431" spans="9:10" x14ac:dyDescent="0.2">
      <c r="I431" s="1"/>
      <c r="J431" s="1"/>
    </row>
    <row r="432" spans="9:10" x14ac:dyDescent="0.2">
      <c r="I432" s="1"/>
      <c r="J432" s="1"/>
    </row>
    <row r="433" spans="9:10" x14ac:dyDescent="0.2">
      <c r="I433" s="1"/>
      <c r="J433" s="1"/>
    </row>
    <row r="434" spans="9:10" x14ac:dyDescent="0.2">
      <c r="I434" s="1"/>
      <c r="J434" s="1"/>
    </row>
    <row r="435" spans="9:10" x14ac:dyDescent="0.2">
      <c r="I435" s="1"/>
      <c r="J435" s="1"/>
    </row>
    <row r="436" spans="9:10" x14ac:dyDescent="0.2">
      <c r="I436" s="1"/>
      <c r="J436" s="1"/>
    </row>
    <row r="437" spans="9:10" x14ac:dyDescent="0.2">
      <c r="I437" s="1"/>
      <c r="J437" s="1"/>
    </row>
    <row r="438" spans="9:10" x14ac:dyDescent="0.2">
      <c r="I438" s="1"/>
      <c r="J438" s="1"/>
    </row>
    <row r="439" spans="9:10" x14ac:dyDescent="0.2">
      <c r="I439" s="1"/>
      <c r="J439" s="1"/>
    </row>
    <row r="440" spans="9:10" x14ac:dyDescent="0.2">
      <c r="I440" s="1"/>
      <c r="J440" s="1"/>
    </row>
    <row r="441" spans="9:10" x14ac:dyDescent="0.2">
      <c r="I441" s="1"/>
      <c r="J441" s="1"/>
    </row>
    <row r="442" spans="9:10" x14ac:dyDescent="0.2">
      <c r="I442" s="1"/>
      <c r="J442" s="1"/>
    </row>
    <row r="443" spans="9:10" x14ac:dyDescent="0.2">
      <c r="I443" s="1"/>
      <c r="J443" s="1"/>
    </row>
    <row r="444" spans="9:10" x14ac:dyDescent="0.2">
      <c r="I444" s="1"/>
      <c r="J444" s="1"/>
    </row>
    <row r="445" spans="9:10" x14ac:dyDescent="0.2">
      <c r="I445" s="1"/>
      <c r="J445" s="1"/>
    </row>
    <row r="446" spans="9:10" x14ac:dyDescent="0.2">
      <c r="I446" s="1"/>
      <c r="J446" s="1"/>
    </row>
    <row r="447" spans="9:10" x14ac:dyDescent="0.2">
      <c r="I447" s="1"/>
      <c r="J447" s="1"/>
    </row>
    <row r="448" spans="9:10" x14ac:dyDescent="0.2">
      <c r="I448" s="1"/>
      <c r="J448" s="1"/>
    </row>
    <row r="449" spans="9:10" x14ac:dyDescent="0.2">
      <c r="I449" s="1"/>
      <c r="J449" s="1"/>
    </row>
    <row r="450" spans="9:10" x14ac:dyDescent="0.2">
      <c r="I450" s="1"/>
      <c r="J450" s="1"/>
    </row>
    <row r="451" spans="9:10" x14ac:dyDescent="0.2">
      <c r="I451" s="1"/>
      <c r="J451" s="1"/>
    </row>
    <row r="452" spans="9:10" x14ac:dyDescent="0.2">
      <c r="I452" s="1"/>
      <c r="J452" s="1"/>
    </row>
    <row r="453" spans="9:10" x14ac:dyDescent="0.2">
      <c r="I453" s="1"/>
      <c r="J453" s="1"/>
    </row>
    <row r="454" spans="9:10" x14ac:dyDescent="0.2">
      <c r="I454" s="1"/>
      <c r="J454" s="1"/>
    </row>
    <row r="455" spans="9:10" x14ac:dyDescent="0.2">
      <c r="I455" s="1"/>
      <c r="J455" s="1"/>
    </row>
    <row r="456" spans="9:10" x14ac:dyDescent="0.2">
      <c r="I456" s="1"/>
      <c r="J456" s="1"/>
    </row>
    <row r="457" spans="9:10" x14ac:dyDescent="0.2">
      <c r="I457" s="1"/>
      <c r="J457" s="1"/>
    </row>
    <row r="458" spans="9:10" x14ac:dyDescent="0.2">
      <c r="I458" s="1"/>
      <c r="J458" s="1"/>
    </row>
    <row r="459" spans="9:10" x14ac:dyDescent="0.2">
      <c r="I459" s="1"/>
      <c r="J459" s="1"/>
    </row>
    <row r="460" spans="9:10" x14ac:dyDescent="0.2">
      <c r="I460" s="1"/>
      <c r="J460" s="1"/>
    </row>
    <row r="461" spans="9:10" x14ac:dyDescent="0.2">
      <c r="I461" s="1"/>
      <c r="J461" s="1"/>
    </row>
    <row r="462" spans="9:10" x14ac:dyDescent="0.2">
      <c r="I462" s="1"/>
      <c r="J462" s="1"/>
    </row>
    <row r="463" spans="9:10" x14ac:dyDescent="0.2">
      <c r="I463" s="1"/>
      <c r="J463" s="1"/>
    </row>
    <row r="464" spans="9:10" x14ac:dyDescent="0.2">
      <c r="I464" s="1"/>
      <c r="J464" s="1"/>
    </row>
    <row r="465" spans="9:10" x14ac:dyDescent="0.2">
      <c r="I465" s="1"/>
      <c r="J465" s="1"/>
    </row>
    <row r="466" spans="9:10" x14ac:dyDescent="0.2">
      <c r="I466" s="1"/>
      <c r="J466" s="1"/>
    </row>
    <row r="467" spans="9:10" x14ac:dyDescent="0.2">
      <c r="I467" s="1"/>
      <c r="J467" s="1"/>
    </row>
    <row r="468" spans="9:10" x14ac:dyDescent="0.2">
      <c r="I468" s="1"/>
      <c r="J468" s="1"/>
    </row>
    <row r="469" spans="9:10" x14ac:dyDescent="0.2">
      <c r="I469" s="1"/>
      <c r="J469" s="1"/>
    </row>
    <row r="470" spans="9:10" x14ac:dyDescent="0.2">
      <c r="I470" s="1"/>
      <c r="J470" s="1"/>
    </row>
    <row r="471" spans="9:10" x14ac:dyDescent="0.2">
      <c r="I471" s="1"/>
      <c r="J471" s="1"/>
    </row>
    <row r="472" spans="9:10" x14ac:dyDescent="0.2">
      <c r="I472" s="1"/>
      <c r="J472" s="1"/>
    </row>
    <row r="473" spans="9:10" x14ac:dyDescent="0.2">
      <c r="I473" s="1"/>
      <c r="J473" s="1"/>
    </row>
    <row r="474" spans="9:10" x14ac:dyDescent="0.2">
      <c r="I474" s="1"/>
      <c r="J474" s="1"/>
    </row>
    <row r="475" spans="9:10" x14ac:dyDescent="0.2">
      <c r="I475" s="1"/>
      <c r="J475" s="1"/>
    </row>
    <row r="476" spans="9:10" x14ac:dyDescent="0.2">
      <c r="I476" s="1"/>
      <c r="J476" s="1"/>
    </row>
    <row r="477" spans="9:10" x14ac:dyDescent="0.2">
      <c r="I477" s="1"/>
      <c r="J477" s="1"/>
    </row>
    <row r="478" spans="9:10" x14ac:dyDescent="0.2">
      <c r="I478" s="1"/>
      <c r="J478" s="1"/>
    </row>
    <row r="479" spans="9:10" x14ac:dyDescent="0.2">
      <c r="I479" s="1"/>
      <c r="J479" s="1"/>
    </row>
    <row r="480" spans="9:10" x14ac:dyDescent="0.2">
      <c r="I480" s="1"/>
      <c r="J480" s="1"/>
    </row>
    <row r="481" spans="9:10" x14ac:dyDescent="0.2">
      <c r="I481" s="1"/>
      <c r="J481" s="1"/>
    </row>
    <row r="482" spans="9:10" x14ac:dyDescent="0.2">
      <c r="I482" s="1"/>
      <c r="J482" s="1"/>
    </row>
    <row r="483" spans="9:10" x14ac:dyDescent="0.2">
      <c r="I483" s="1"/>
      <c r="J483" s="1"/>
    </row>
    <row r="484" spans="9:10" x14ac:dyDescent="0.2">
      <c r="I484" s="1"/>
      <c r="J484" s="1"/>
    </row>
    <row r="485" spans="9:10" x14ac:dyDescent="0.2">
      <c r="I485" s="1"/>
      <c r="J485" s="1"/>
    </row>
    <row r="486" spans="9:10" x14ac:dyDescent="0.2">
      <c r="I486" s="1"/>
      <c r="J486" s="1"/>
    </row>
    <row r="487" spans="9:10" x14ac:dyDescent="0.2">
      <c r="I487" s="1"/>
      <c r="J487" s="1"/>
    </row>
    <row r="488" spans="9:10" x14ac:dyDescent="0.2">
      <c r="I488" s="1"/>
      <c r="J488" s="1"/>
    </row>
    <row r="489" spans="9:10" x14ac:dyDescent="0.2">
      <c r="I489" s="1"/>
      <c r="J489" s="1"/>
    </row>
    <row r="490" spans="9:10" x14ac:dyDescent="0.2">
      <c r="I490" s="1"/>
      <c r="J490" s="1"/>
    </row>
    <row r="491" spans="9:10" x14ac:dyDescent="0.2">
      <c r="I491" s="1"/>
      <c r="J491" s="1"/>
    </row>
    <row r="492" spans="9:10" x14ac:dyDescent="0.2">
      <c r="I492" s="1"/>
      <c r="J492" s="1"/>
    </row>
    <row r="493" spans="9:10" x14ac:dyDescent="0.2">
      <c r="I493" s="1"/>
      <c r="J493" s="1"/>
    </row>
    <row r="494" spans="9:10" x14ac:dyDescent="0.2">
      <c r="I494" s="1"/>
      <c r="J494" s="1"/>
    </row>
    <row r="495" spans="9:10" x14ac:dyDescent="0.2">
      <c r="I495" s="1"/>
      <c r="J495" s="1"/>
    </row>
    <row r="496" spans="9:10" x14ac:dyDescent="0.2">
      <c r="I496" s="1"/>
      <c r="J496" s="1"/>
    </row>
    <row r="497" spans="9:10" x14ac:dyDescent="0.2">
      <c r="I497" s="1"/>
      <c r="J497" s="1"/>
    </row>
    <row r="498" spans="9:10" x14ac:dyDescent="0.2">
      <c r="I498" s="1"/>
      <c r="J498" s="1"/>
    </row>
    <row r="499" spans="9:10" x14ac:dyDescent="0.2">
      <c r="I499" s="1"/>
      <c r="J499" s="1"/>
    </row>
    <row r="500" spans="9:10" x14ac:dyDescent="0.2">
      <c r="I500" s="1"/>
      <c r="J500" s="1"/>
    </row>
    <row r="501" spans="9:10" x14ac:dyDescent="0.2">
      <c r="I501" s="1"/>
      <c r="J501" s="1"/>
    </row>
    <row r="502" spans="9:10" x14ac:dyDescent="0.2">
      <c r="I502" s="1"/>
      <c r="J502" s="1"/>
    </row>
    <row r="503" spans="9:10" x14ac:dyDescent="0.2">
      <c r="I503" s="1"/>
      <c r="J503" s="1"/>
    </row>
    <row r="504" spans="9:10" x14ac:dyDescent="0.2">
      <c r="I504" s="1"/>
      <c r="J504" s="1"/>
    </row>
    <row r="505" spans="9:10" x14ac:dyDescent="0.2">
      <c r="I505" s="1"/>
      <c r="J505" s="1"/>
    </row>
    <row r="506" spans="9:10" x14ac:dyDescent="0.2">
      <c r="I506" s="1"/>
      <c r="J506" s="1"/>
    </row>
    <row r="507" spans="9:10" x14ac:dyDescent="0.2">
      <c r="I507" s="1"/>
      <c r="J507" s="1"/>
    </row>
    <row r="508" spans="9:10" x14ac:dyDescent="0.2">
      <c r="I508" s="1"/>
      <c r="J508" s="1"/>
    </row>
    <row r="509" spans="9:10" x14ac:dyDescent="0.2">
      <c r="I509" s="1"/>
      <c r="J509" s="1"/>
    </row>
    <row r="510" spans="9:10" x14ac:dyDescent="0.2">
      <c r="I510" s="1"/>
      <c r="J510" s="1"/>
    </row>
    <row r="511" spans="9:10" x14ac:dyDescent="0.2">
      <c r="I511" s="1"/>
      <c r="J511" s="1"/>
    </row>
    <row r="512" spans="9:10" x14ac:dyDescent="0.2">
      <c r="I512" s="1"/>
      <c r="J512" s="1"/>
    </row>
    <row r="513" spans="9:10" x14ac:dyDescent="0.2">
      <c r="I513" s="1"/>
      <c r="J513" s="1"/>
    </row>
    <row r="514" spans="9:10" x14ac:dyDescent="0.2">
      <c r="I514" s="1"/>
      <c r="J514" s="1"/>
    </row>
    <row r="515" spans="9:10" x14ac:dyDescent="0.2">
      <c r="I515" s="1"/>
      <c r="J515" s="1"/>
    </row>
    <row r="516" spans="9:10" x14ac:dyDescent="0.2">
      <c r="I516" s="1"/>
      <c r="J516" s="1"/>
    </row>
    <row r="517" spans="9:10" x14ac:dyDescent="0.2">
      <c r="I517" s="1"/>
      <c r="J517" s="1"/>
    </row>
    <row r="518" spans="9:10" x14ac:dyDescent="0.2">
      <c r="I518" s="1"/>
      <c r="J518" s="1"/>
    </row>
    <row r="519" spans="9:10" x14ac:dyDescent="0.2">
      <c r="I519" s="1"/>
      <c r="J519" s="1"/>
    </row>
    <row r="520" spans="9:10" x14ac:dyDescent="0.2">
      <c r="I520" s="1"/>
      <c r="J520" s="1"/>
    </row>
    <row r="521" spans="9:10" x14ac:dyDescent="0.2">
      <c r="I521" s="1"/>
      <c r="J521" s="1"/>
    </row>
    <row r="522" spans="9:10" x14ac:dyDescent="0.2">
      <c r="I522" s="1"/>
      <c r="J522" s="1"/>
    </row>
    <row r="523" spans="9:10" x14ac:dyDescent="0.2">
      <c r="I523" s="1"/>
      <c r="J523" s="1"/>
    </row>
    <row r="524" spans="9:10" x14ac:dyDescent="0.2">
      <c r="I524" s="1"/>
      <c r="J524" s="1"/>
    </row>
    <row r="525" spans="9:10" x14ac:dyDescent="0.2">
      <c r="I525" s="1"/>
      <c r="J525" s="1"/>
    </row>
    <row r="526" spans="9:10" x14ac:dyDescent="0.2">
      <c r="I526" s="1"/>
      <c r="J526" s="1"/>
    </row>
    <row r="527" spans="9:10" x14ac:dyDescent="0.2">
      <c r="I527" s="1"/>
      <c r="J527" s="1"/>
    </row>
    <row r="528" spans="9:10" x14ac:dyDescent="0.2">
      <c r="I528" s="1"/>
      <c r="J528" s="1"/>
    </row>
    <row r="529" spans="9:10" x14ac:dyDescent="0.2">
      <c r="I529" s="1"/>
      <c r="J529" s="1"/>
    </row>
  </sheetData>
  <mergeCells count="22">
    <mergeCell ref="D6:D7"/>
    <mergeCell ref="M6:M7"/>
    <mergeCell ref="I6:I7"/>
    <mergeCell ref="B6:B7"/>
    <mergeCell ref="L6:L7"/>
    <mergeCell ref="F6:F7"/>
    <mergeCell ref="A22:I22"/>
    <mergeCell ref="A23:I23"/>
    <mergeCell ref="A5:T5"/>
    <mergeCell ref="G6:G7"/>
    <mergeCell ref="H6:H7"/>
    <mergeCell ref="A12:I12"/>
    <mergeCell ref="C6:C7"/>
    <mergeCell ref="E6:E7"/>
    <mergeCell ref="A6:A7"/>
    <mergeCell ref="N6:N7"/>
    <mergeCell ref="O6:S6"/>
    <mergeCell ref="K6:K7"/>
    <mergeCell ref="T6:T7"/>
    <mergeCell ref="J6:J7"/>
    <mergeCell ref="A8:Q8"/>
    <mergeCell ref="A13:Q13"/>
  </mergeCells>
  <phoneticPr fontId="3" type="noConversion"/>
  <pageMargins left="0.78740157480314965" right="0.78740157480314965" top="0.6692913385826772" bottom="0.86614173228346458" header="0.27559055118110237" footer="0.39370078740157483"/>
  <pageSetup paperSize="9" scale="57" firstPageNumber="138" fitToHeight="0" orientation="landscape" useFirstPageNumber="1" r:id="rId1"/>
  <headerFooter alignWithMargins="0">
    <oddFooter>&amp;LZastupitelstvo Olomouckého kraje 18-12-2015
5. - Rozpočet Olomouckého kraje 2016 - návrh rozpočtu
Příloha č. 5c): Nové investice&amp;RStrana &amp;P (celkem 154)</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H280"/>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3.7109375" style="141" customWidth="1"/>
    <col min="2" max="2" width="6" style="141" hidden="1" customWidth="1" outlineLevel="1"/>
    <col min="3" max="3" width="8.85546875" style="141" hidden="1" customWidth="1" outlineLevel="1"/>
    <col min="4" max="4" width="15.140625" style="141" hidden="1" customWidth="1" outlineLevel="1"/>
    <col min="5" max="5" width="5.7109375" style="141" customWidth="1" collapsed="1"/>
    <col min="6" max="6" width="6.42578125" style="141" customWidth="1"/>
    <col min="7" max="7" width="68" style="141" customWidth="1"/>
    <col min="8" max="8" width="97.5703125" style="141" customWidth="1"/>
    <col min="9" max="9" width="14.28515625" style="145" customWidth="1"/>
    <col min="10" max="10" width="12.5703125" style="141" customWidth="1"/>
    <col min="11" max="11" width="12" style="141" customWidth="1"/>
    <col min="12" max="12" width="11.7109375" style="141" customWidth="1"/>
    <col min="13" max="16384" width="9.140625" style="141"/>
  </cols>
  <sheetData>
    <row r="1" spans="1:60" ht="18" x14ac:dyDescent="0.25">
      <c r="A1" s="146" t="s">
        <v>253</v>
      </c>
      <c r="B1" s="146"/>
      <c r="C1" s="146"/>
      <c r="D1" s="146"/>
    </row>
    <row r="2" spans="1:60" s="143" customFormat="1" ht="15" customHeight="1" x14ac:dyDescent="0.25">
      <c r="A2" s="143" t="s">
        <v>6</v>
      </c>
      <c r="F2" s="1137" t="s">
        <v>255</v>
      </c>
      <c r="H2" s="153" t="s">
        <v>254</v>
      </c>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s="143" customFormat="1" ht="19.5" customHeight="1" x14ac:dyDescent="0.2">
      <c r="F3" s="143" t="s">
        <v>9</v>
      </c>
      <c r="M3" s="149"/>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row>
    <row r="4" spans="1:60" s="143" customFormat="1" ht="15" x14ac:dyDescent="0.2">
      <c r="M4" s="149"/>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43" customFormat="1" ht="12.75" customHeight="1" thickBot="1" x14ac:dyDescent="0.25">
      <c r="G5" s="150"/>
      <c r="L5" s="151" t="s">
        <v>10</v>
      </c>
      <c r="M5" s="149"/>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698" customFormat="1" ht="27" customHeight="1" thickBot="1" x14ac:dyDescent="0.25">
      <c r="A6" s="1320" t="s">
        <v>261</v>
      </c>
      <c r="B6" s="1321"/>
      <c r="C6" s="1321"/>
      <c r="D6" s="1321"/>
      <c r="E6" s="1321"/>
      <c r="F6" s="1321"/>
      <c r="G6" s="1322"/>
      <c r="H6" s="1324"/>
      <c r="I6" s="13"/>
      <c r="J6" s="696"/>
      <c r="K6" s="696"/>
      <c r="L6" s="714"/>
      <c r="M6" s="715"/>
    </row>
    <row r="7" spans="1:60" ht="18.75" customHeight="1" thickBot="1" x14ac:dyDescent="0.25">
      <c r="A7" s="1325" t="s">
        <v>0</v>
      </c>
      <c r="B7" s="1325" t="s">
        <v>3</v>
      </c>
      <c r="C7" s="1325" t="s">
        <v>66</v>
      </c>
      <c r="D7" s="1325" t="s">
        <v>4</v>
      </c>
      <c r="E7" s="1325" t="s">
        <v>12</v>
      </c>
      <c r="F7" s="1181" t="s">
        <v>663</v>
      </c>
      <c r="G7" s="1326" t="s">
        <v>13</v>
      </c>
      <c r="H7" s="1176" t="s">
        <v>14</v>
      </c>
      <c r="I7" s="1178" t="s">
        <v>17</v>
      </c>
      <c r="J7" s="1179" t="s">
        <v>182</v>
      </c>
      <c r="K7" s="1179"/>
      <c r="L7" s="1179"/>
    </row>
    <row r="8" spans="1:60" ht="48.75" customHeight="1" thickBot="1" x14ac:dyDescent="0.25">
      <c r="A8" s="1325"/>
      <c r="B8" s="1325"/>
      <c r="C8" s="1325"/>
      <c r="D8" s="1325"/>
      <c r="E8" s="1325"/>
      <c r="F8" s="1182"/>
      <c r="G8" s="1326"/>
      <c r="H8" s="1176"/>
      <c r="I8" s="1295"/>
      <c r="J8" s="119" t="s">
        <v>19</v>
      </c>
      <c r="K8" s="107" t="s">
        <v>1</v>
      </c>
      <c r="L8" s="107" t="s">
        <v>2</v>
      </c>
    </row>
    <row r="9" spans="1:60" ht="42.75" customHeight="1" thickBot="1" x14ac:dyDescent="0.25">
      <c r="A9" s="712">
        <v>1</v>
      </c>
      <c r="B9" s="534">
        <v>2212</v>
      </c>
      <c r="C9" s="534">
        <v>6351</v>
      </c>
      <c r="D9" s="468" t="s">
        <v>714</v>
      </c>
      <c r="E9" s="531"/>
      <c r="F9" s="1091">
        <v>63</v>
      </c>
      <c r="G9" s="532" t="s">
        <v>256</v>
      </c>
      <c r="H9" s="533" t="s">
        <v>257</v>
      </c>
      <c r="I9" s="543">
        <v>9000</v>
      </c>
      <c r="J9" s="713">
        <f>SUM(K9:L9)</f>
        <v>9000</v>
      </c>
      <c r="K9" s="542"/>
      <c r="L9" s="543">
        <v>9000</v>
      </c>
    </row>
    <row r="10" spans="1:60" s="717" customFormat="1" ht="29.25" customHeight="1" thickBot="1" x14ac:dyDescent="0.3">
      <c r="A10" s="1320" t="s">
        <v>262</v>
      </c>
      <c r="B10" s="1321"/>
      <c r="C10" s="1321"/>
      <c r="D10" s="1321"/>
      <c r="E10" s="1321"/>
      <c r="F10" s="1321"/>
      <c r="G10" s="1322"/>
      <c r="H10" s="1323"/>
      <c r="I10" s="694">
        <f>SUM(I9:I9)</f>
        <v>9000</v>
      </c>
      <c r="J10" s="716">
        <f>SUM(J9:J9)</f>
        <v>9000</v>
      </c>
      <c r="K10" s="692">
        <f>SUM(K9:K9)</f>
        <v>0</v>
      </c>
      <c r="L10" s="694">
        <f>SUM(L9:L9)</f>
        <v>9000</v>
      </c>
    </row>
    <row r="11" spans="1:60" x14ac:dyDescent="0.2">
      <c r="I11" s="141"/>
    </row>
    <row r="12" spans="1:60" x14ac:dyDescent="0.2">
      <c r="I12" s="141"/>
    </row>
    <row r="13" spans="1:60" x14ac:dyDescent="0.2">
      <c r="I13" s="141"/>
    </row>
    <row r="14" spans="1:60" x14ac:dyDescent="0.2">
      <c r="I14" s="141"/>
    </row>
    <row r="15" spans="1:60" x14ac:dyDescent="0.2">
      <c r="I15" s="141"/>
    </row>
    <row r="16" spans="1:60" x14ac:dyDescent="0.2">
      <c r="I16" s="141"/>
    </row>
    <row r="17" spans="9:9" x14ac:dyDescent="0.2">
      <c r="I17" s="141"/>
    </row>
    <row r="18" spans="9:9" x14ac:dyDescent="0.2">
      <c r="I18" s="141"/>
    </row>
    <row r="19" spans="9:9" x14ac:dyDescent="0.2">
      <c r="I19" s="141"/>
    </row>
    <row r="20" spans="9:9" x14ac:dyDescent="0.2">
      <c r="I20" s="141"/>
    </row>
    <row r="21" spans="9:9" x14ac:dyDescent="0.2">
      <c r="I21" s="141"/>
    </row>
    <row r="22" spans="9:9" x14ac:dyDescent="0.2">
      <c r="I22" s="141"/>
    </row>
    <row r="23" spans="9:9" x14ac:dyDescent="0.2">
      <c r="I23" s="141"/>
    </row>
    <row r="24" spans="9:9" x14ac:dyDescent="0.2">
      <c r="I24" s="141"/>
    </row>
    <row r="25" spans="9:9" x14ac:dyDescent="0.2">
      <c r="I25" s="141"/>
    </row>
    <row r="26" spans="9:9" x14ac:dyDescent="0.2">
      <c r="I26" s="141"/>
    </row>
    <row r="27" spans="9:9" x14ac:dyDescent="0.2">
      <c r="I27" s="141"/>
    </row>
    <row r="28" spans="9:9" x14ac:dyDescent="0.2">
      <c r="I28" s="141"/>
    </row>
    <row r="29" spans="9:9" x14ac:dyDescent="0.2">
      <c r="I29" s="141"/>
    </row>
    <row r="30" spans="9:9" x14ac:dyDescent="0.2">
      <c r="I30" s="141"/>
    </row>
    <row r="31" spans="9:9" x14ac:dyDescent="0.2">
      <c r="I31" s="141"/>
    </row>
    <row r="32" spans="9:9" x14ac:dyDescent="0.2">
      <c r="I32" s="141"/>
    </row>
    <row r="33" spans="9:9" x14ac:dyDescent="0.2">
      <c r="I33" s="141"/>
    </row>
    <row r="34" spans="9:9" x14ac:dyDescent="0.2">
      <c r="I34" s="141"/>
    </row>
    <row r="35" spans="9:9" x14ac:dyDescent="0.2">
      <c r="I35" s="141"/>
    </row>
    <row r="36" spans="9:9" x14ac:dyDescent="0.2">
      <c r="I36" s="141"/>
    </row>
    <row r="37" spans="9:9" x14ac:dyDescent="0.2">
      <c r="I37" s="141"/>
    </row>
    <row r="38" spans="9:9" x14ac:dyDescent="0.2">
      <c r="I38" s="141"/>
    </row>
    <row r="39" spans="9:9" x14ac:dyDescent="0.2">
      <c r="I39" s="141"/>
    </row>
    <row r="40" spans="9:9" x14ac:dyDescent="0.2">
      <c r="I40" s="141"/>
    </row>
    <row r="41" spans="9:9" x14ac:dyDescent="0.2">
      <c r="I41" s="141"/>
    </row>
    <row r="42" spans="9:9" x14ac:dyDescent="0.2">
      <c r="I42" s="141"/>
    </row>
    <row r="43" spans="9:9" x14ac:dyDescent="0.2">
      <c r="I43" s="141"/>
    </row>
    <row r="44" spans="9:9" x14ac:dyDescent="0.2">
      <c r="I44" s="141"/>
    </row>
    <row r="45" spans="9:9" x14ac:dyDescent="0.2">
      <c r="I45" s="141"/>
    </row>
    <row r="46" spans="9:9" x14ac:dyDescent="0.2">
      <c r="I46" s="141"/>
    </row>
    <row r="47" spans="9:9" x14ac:dyDescent="0.2">
      <c r="I47" s="141"/>
    </row>
    <row r="48" spans="9:9" x14ac:dyDescent="0.2">
      <c r="I48" s="141"/>
    </row>
    <row r="49" spans="9:9" x14ac:dyDescent="0.2">
      <c r="I49" s="141"/>
    </row>
    <row r="50" spans="9:9" x14ac:dyDescent="0.2">
      <c r="I50" s="141"/>
    </row>
    <row r="51" spans="9:9" x14ac:dyDescent="0.2">
      <c r="I51" s="141"/>
    </row>
    <row r="52" spans="9:9" x14ac:dyDescent="0.2">
      <c r="I52" s="141"/>
    </row>
    <row r="53" spans="9:9" x14ac:dyDescent="0.2">
      <c r="I53" s="141"/>
    </row>
    <row r="54" spans="9:9" x14ac:dyDescent="0.2">
      <c r="I54" s="141"/>
    </row>
    <row r="55" spans="9:9" x14ac:dyDescent="0.2">
      <c r="I55" s="141"/>
    </row>
    <row r="56" spans="9:9" x14ac:dyDescent="0.2">
      <c r="I56" s="141"/>
    </row>
    <row r="57" spans="9:9" x14ac:dyDescent="0.2">
      <c r="I57" s="141"/>
    </row>
    <row r="58" spans="9:9" x14ac:dyDescent="0.2">
      <c r="I58" s="141"/>
    </row>
    <row r="59" spans="9:9" x14ac:dyDescent="0.2">
      <c r="I59" s="141"/>
    </row>
    <row r="60" spans="9:9" x14ac:dyDescent="0.2">
      <c r="I60" s="141"/>
    </row>
    <row r="61" spans="9:9" x14ac:dyDescent="0.2">
      <c r="I61" s="141"/>
    </row>
    <row r="62" spans="9:9" x14ac:dyDescent="0.2">
      <c r="I62" s="141"/>
    </row>
    <row r="63" spans="9:9" x14ac:dyDescent="0.2">
      <c r="I63" s="141"/>
    </row>
    <row r="64" spans="9:9" x14ac:dyDescent="0.2">
      <c r="I64" s="141"/>
    </row>
    <row r="65" spans="9:9" x14ac:dyDescent="0.2">
      <c r="I65" s="141"/>
    </row>
    <row r="66" spans="9:9" x14ac:dyDescent="0.2">
      <c r="I66" s="141"/>
    </row>
    <row r="67" spans="9:9" x14ac:dyDescent="0.2">
      <c r="I67" s="141"/>
    </row>
    <row r="68" spans="9:9" x14ac:dyDescent="0.2">
      <c r="I68" s="141"/>
    </row>
    <row r="69" spans="9:9" x14ac:dyDescent="0.2">
      <c r="I69" s="141"/>
    </row>
    <row r="70" spans="9:9" x14ac:dyDescent="0.2">
      <c r="I70" s="141"/>
    </row>
    <row r="71" spans="9:9" x14ac:dyDescent="0.2">
      <c r="I71" s="141"/>
    </row>
    <row r="72" spans="9:9" x14ac:dyDescent="0.2">
      <c r="I72" s="141"/>
    </row>
    <row r="73" spans="9:9" x14ac:dyDescent="0.2">
      <c r="I73" s="141"/>
    </row>
    <row r="74" spans="9:9" x14ac:dyDescent="0.2">
      <c r="I74" s="141"/>
    </row>
    <row r="75" spans="9:9" x14ac:dyDescent="0.2">
      <c r="I75" s="141"/>
    </row>
    <row r="76" spans="9:9" x14ac:dyDescent="0.2">
      <c r="I76" s="141"/>
    </row>
    <row r="77" spans="9:9" x14ac:dyDescent="0.2">
      <c r="I77" s="141"/>
    </row>
    <row r="78" spans="9:9" x14ac:dyDescent="0.2">
      <c r="I78" s="141"/>
    </row>
    <row r="79" spans="9:9" x14ac:dyDescent="0.2">
      <c r="I79" s="141"/>
    </row>
    <row r="80" spans="9:9" x14ac:dyDescent="0.2">
      <c r="I80" s="141"/>
    </row>
    <row r="81" spans="9:9" x14ac:dyDescent="0.2">
      <c r="I81" s="141"/>
    </row>
    <row r="82" spans="9:9" x14ac:dyDescent="0.2">
      <c r="I82" s="141"/>
    </row>
    <row r="83" spans="9:9" x14ac:dyDescent="0.2">
      <c r="I83" s="141"/>
    </row>
    <row r="84" spans="9:9" x14ac:dyDescent="0.2">
      <c r="I84" s="141"/>
    </row>
    <row r="85" spans="9:9" x14ac:dyDescent="0.2">
      <c r="I85" s="141"/>
    </row>
    <row r="86" spans="9:9" x14ac:dyDescent="0.2">
      <c r="I86" s="141"/>
    </row>
    <row r="87" spans="9:9" x14ac:dyDescent="0.2">
      <c r="I87" s="141"/>
    </row>
    <row r="88" spans="9:9" x14ac:dyDescent="0.2">
      <c r="I88" s="141"/>
    </row>
    <row r="89" spans="9:9" x14ac:dyDescent="0.2">
      <c r="I89" s="141"/>
    </row>
    <row r="90" spans="9:9" x14ac:dyDescent="0.2">
      <c r="I90" s="141"/>
    </row>
    <row r="91" spans="9:9" x14ac:dyDescent="0.2">
      <c r="I91" s="141"/>
    </row>
    <row r="92" spans="9:9" x14ac:dyDescent="0.2">
      <c r="I92" s="141"/>
    </row>
    <row r="93" spans="9:9" x14ac:dyDescent="0.2">
      <c r="I93" s="141"/>
    </row>
    <row r="94" spans="9:9" x14ac:dyDescent="0.2">
      <c r="I94" s="141"/>
    </row>
    <row r="95" spans="9:9" x14ac:dyDescent="0.2">
      <c r="I95" s="141"/>
    </row>
    <row r="96" spans="9:9" x14ac:dyDescent="0.2">
      <c r="I96" s="141"/>
    </row>
    <row r="97" spans="9:9" x14ac:dyDescent="0.2">
      <c r="I97" s="141"/>
    </row>
    <row r="98" spans="9:9" x14ac:dyDescent="0.2">
      <c r="I98" s="141"/>
    </row>
    <row r="99" spans="9:9" x14ac:dyDescent="0.2">
      <c r="I99" s="141"/>
    </row>
    <row r="100" spans="9:9" x14ac:dyDescent="0.2">
      <c r="I100" s="141"/>
    </row>
    <row r="101" spans="9:9" x14ac:dyDescent="0.2">
      <c r="I101" s="141"/>
    </row>
    <row r="102" spans="9:9" x14ac:dyDescent="0.2">
      <c r="I102" s="141"/>
    </row>
    <row r="103" spans="9:9" x14ac:dyDescent="0.2">
      <c r="I103" s="141"/>
    </row>
    <row r="104" spans="9:9" x14ac:dyDescent="0.2">
      <c r="I104" s="141"/>
    </row>
    <row r="105" spans="9:9" x14ac:dyDescent="0.2">
      <c r="I105" s="141"/>
    </row>
    <row r="106" spans="9:9" x14ac:dyDescent="0.2">
      <c r="I106" s="141"/>
    </row>
    <row r="107" spans="9:9" x14ac:dyDescent="0.2">
      <c r="I107" s="141"/>
    </row>
    <row r="108" spans="9:9" x14ac:dyDescent="0.2">
      <c r="I108" s="141"/>
    </row>
    <row r="109" spans="9:9" x14ac:dyDescent="0.2">
      <c r="I109" s="141"/>
    </row>
    <row r="110" spans="9:9" x14ac:dyDescent="0.2">
      <c r="I110" s="141"/>
    </row>
    <row r="111" spans="9:9" x14ac:dyDescent="0.2">
      <c r="I111" s="141"/>
    </row>
    <row r="112" spans="9:9" x14ac:dyDescent="0.2">
      <c r="I112" s="141"/>
    </row>
    <row r="113" spans="9:9" x14ac:dyDescent="0.2">
      <c r="I113" s="141"/>
    </row>
    <row r="114" spans="9:9" x14ac:dyDescent="0.2">
      <c r="I114" s="141"/>
    </row>
    <row r="115" spans="9:9" x14ac:dyDescent="0.2">
      <c r="I115" s="141"/>
    </row>
    <row r="116" spans="9:9" x14ac:dyDescent="0.2">
      <c r="I116" s="141"/>
    </row>
    <row r="117" spans="9:9" x14ac:dyDescent="0.2">
      <c r="I117" s="141"/>
    </row>
    <row r="118" spans="9:9" x14ac:dyDescent="0.2">
      <c r="I118" s="141"/>
    </row>
    <row r="119" spans="9:9" x14ac:dyDescent="0.2">
      <c r="I119" s="141"/>
    </row>
    <row r="120" spans="9:9" x14ac:dyDescent="0.2">
      <c r="I120" s="141"/>
    </row>
    <row r="121" spans="9:9" x14ac:dyDescent="0.2">
      <c r="I121" s="141"/>
    </row>
    <row r="122" spans="9:9" x14ac:dyDescent="0.2">
      <c r="I122" s="141"/>
    </row>
    <row r="123" spans="9:9" x14ac:dyDescent="0.2">
      <c r="I123" s="141"/>
    </row>
    <row r="124" spans="9:9" x14ac:dyDescent="0.2">
      <c r="I124" s="141"/>
    </row>
    <row r="125" spans="9:9" x14ac:dyDescent="0.2">
      <c r="I125" s="141"/>
    </row>
    <row r="126" spans="9:9" x14ac:dyDescent="0.2">
      <c r="I126" s="141"/>
    </row>
    <row r="127" spans="9:9" x14ac:dyDescent="0.2">
      <c r="I127" s="141"/>
    </row>
    <row r="128" spans="9:9" x14ac:dyDescent="0.2">
      <c r="I128" s="141"/>
    </row>
    <row r="129" spans="9:9" x14ac:dyDescent="0.2">
      <c r="I129" s="141"/>
    </row>
    <row r="130" spans="9:9" x14ac:dyDescent="0.2">
      <c r="I130" s="141"/>
    </row>
    <row r="131" spans="9:9" x14ac:dyDescent="0.2">
      <c r="I131" s="141"/>
    </row>
    <row r="132" spans="9:9" x14ac:dyDescent="0.2">
      <c r="I132" s="141"/>
    </row>
    <row r="133" spans="9:9" x14ac:dyDescent="0.2">
      <c r="I133" s="141"/>
    </row>
    <row r="134" spans="9:9" x14ac:dyDescent="0.2">
      <c r="I134" s="141"/>
    </row>
    <row r="135" spans="9:9" x14ac:dyDescent="0.2">
      <c r="I135" s="141"/>
    </row>
    <row r="136" spans="9:9" x14ac:dyDescent="0.2">
      <c r="I136" s="141"/>
    </row>
    <row r="137" spans="9:9" x14ac:dyDescent="0.2">
      <c r="I137" s="141"/>
    </row>
    <row r="138" spans="9:9" x14ac:dyDescent="0.2">
      <c r="I138" s="141"/>
    </row>
    <row r="139" spans="9:9" x14ac:dyDescent="0.2">
      <c r="I139" s="141"/>
    </row>
    <row r="140" spans="9:9" x14ac:dyDescent="0.2">
      <c r="I140" s="141"/>
    </row>
    <row r="141" spans="9:9" x14ac:dyDescent="0.2">
      <c r="I141" s="141"/>
    </row>
    <row r="142" spans="9:9" x14ac:dyDescent="0.2">
      <c r="I142" s="141"/>
    </row>
    <row r="143" spans="9:9" x14ac:dyDescent="0.2">
      <c r="I143" s="141"/>
    </row>
    <row r="144" spans="9:9" x14ac:dyDescent="0.2">
      <c r="I144" s="141"/>
    </row>
    <row r="145" spans="9:9" x14ac:dyDescent="0.2">
      <c r="I145" s="141"/>
    </row>
    <row r="146" spans="9:9" x14ac:dyDescent="0.2">
      <c r="I146" s="141"/>
    </row>
    <row r="147" spans="9:9" x14ac:dyDescent="0.2">
      <c r="I147" s="141"/>
    </row>
    <row r="148" spans="9:9" x14ac:dyDescent="0.2">
      <c r="I148" s="141"/>
    </row>
    <row r="149" spans="9:9" x14ac:dyDescent="0.2">
      <c r="I149" s="141"/>
    </row>
    <row r="150" spans="9:9" x14ac:dyDescent="0.2">
      <c r="I150" s="141"/>
    </row>
    <row r="151" spans="9:9" x14ac:dyDescent="0.2">
      <c r="I151" s="141"/>
    </row>
    <row r="152" spans="9:9" x14ac:dyDescent="0.2">
      <c r="I152" s="141"/>
    </row>
    <row r="153" spans="9:9" x14ac:dyDescent="0.2">
      <c r="I153" s="141"/>
    </row>
    <row r="154" spans="9:9" x14ac:dyDescent="0.2">
      <c r="I154" s="141"/>
    </row>
    <row r="155" spans="9:9" x14ac:dyDescent="0.2">
      <c r="I155" s="141"/>
    </row>
    <row r="156" spans="9:9" x14ac:dyDescent="0.2">
      <c r="I156" s="141"/>
    </row>
    <row r="157" spans="9:9" x14ac:dyDescent="0.2">
      <c r="I157" s="141"/>
    </row>
    <row r="158" spans="9:9" x14ac:dyDescent="0.2">
      <c r="I158" s="141"/>
    </row>
    <row r="159" spans="9:9" x14ac:dyDescent="0.2">
      <c r="I159" s="141"/>
    </row>
    <row r="160" spans="9:9" x14ac:dyDescent="0.2">
      <c r="I160" s="141"/>
    </row>
    <row r="161" spans="9:9" x14ac:dyDescent="0.2">
      <c r="I161" s="141"/>
    </row>
    <row r="162" spans="9:9" x14ac:dyDescent="0.2">
      <c r="I162" s="141"/>
    </row>
    <row r="163" spans="9:9" x14ac:dyDescent="0.2">
      <c r="I163" s="141"/>
    </row>
    <row r="164" spans="9:9" x14ac:dyDescent="0.2">
      <c r="I164" s="141"/>
    </row>
    <row r="165" spans="9:9" x14ac:dyDescent="0.2">
      <c r="I165" s="141"/>
    </row>
    <row r="166" spans="9:9" x14ac:dyDescent="0.2">
      <c r="I166" s="141"/>
    </row>
    <row r="167" spans="9:9" x14ac:dyDescent="0.2">
      <c r="I167" s="141"/>
    </row>
    <row r="168" spans="9:9" x14ac:dyDescent="0.2">
      <c r="I168" s="141"/>
    </row>
    <row r="169" spans="9:9" x14ac:dyDescent="0.2">
      <c r="I169" s="141"/>
    </row>
    <row r="170" spans="9:9" x14ac:dyDescent="0.2">
      <c r="I170" s="141"/>
    </row>
    <row r="171" spans="9:9" x14ac:dyDescent="0.2">
      <c r="I171" s="141"/>
    </row>
    <row r="172" spans="9:9" x14ac:dyDescent="0.2">
      <c r="I172" s="141"/>
    </row>
    <row r="173" spans="9:9" x14ac:dyDescent="0.2">
      <c r="I173" s="141"/>
    </row>
    <row r="174" spans="9:9" x14ac:dyDescent="0.2">
      <c r="I174" s="141"/>
    </row>
    <row r="175" spans="9:9" x14ac:dyDescent="0.2">
      <c r="I175" s="141"/>
    </row>
    <row r="176" spans="9:9" x14ac:dyDescent="0.2">
      <c r="I176" s="141"/>
    </row>
    <row r="177" spans="9:9" x14ac:dyDescent="0.2">
      <c r="I177" s="141"/>
    </row>
    <row r="178" spans="9:9" x14ac:dyDescent="0.2">
      <c r="I178" s="141"/>
    </row>
    <row r="179" spans="9:9" x14ac:dyDescent="0.2">
      <c r="I179" s="141"/>
    </row>
    <row r="180" spans="9:9" x14ac:dyDescent="0.2">
      <c r="I180" s="141"/>
    </row>
    <row r="181" spans="9:9" x14ac:dyDescent="0.2">
      <c r="I181" s="141"/>
    </row>
    <row r="182" spans="9:9" x14ac:dyDescent="0.2">
      <c r="I182" s="141"/>
    </row>
    <row r="183" spans="9:9" x14ac:dyDescent="0.2">
      <c r="I183" s="141"/>
    </row>
    <row r="184" spans="9:9" x14ac:dyDescent="0.2">
      <c r="I184" s="141"/>
    </row>
    <row r="185" spans="9:9" x14ac:dyDescent="0.2">
      <c r="I185" s="141"/>
    </row>
    <row r="186" spans="9:9" x14ac:dyDescent="0.2">
      <c r="I186" s="141"/>
    </row>
    <row r="187" spans="9:9" x14ac:dyDescent="0.2">
      <c r="I187" s="141"/>
    </row>
    <row r="188" spans="9:9" x14ac:dyDescent="0.2">
      <c r="I188" s="141"/>
    </row>
    <row r="189" spans="9:9" x14ac:dyDescent="0.2">
      <c r="I189" s="141"/>
    </row>
    <row r="190" spans="9:9" x14ac:dyDescent="0.2">
      <c r="I190" s="141"/>
    </row>
    <row r="191" spans="9:9" x14ac:dyDescent="0.2">
      <c r="I191" s="141"/>
    </row>
    <row r="192" spans="9:9" x14ac:dyDescent="0.2">
      <c r="I192" s="141"/>
    </row>
    <row r="193" spans="9:9" x14ac:dyDescent="0.2">
      <c r="I193" s="141"/>
    </row>
    <row r="194" spans="9:9" x14ac:dyDescent="0.2">
      <c r="I194" s="141"/>
    </row>
    <row r="195" spans="9:9" x14ac:dyDescent="0.2">
      <c r="I195" s="141"/>
    </row>
    <row r="196" spans="9:9" x14ac:dyDescent="0.2">
      <c r="I196" s="141"/>
    </row>
    <row r="197" spans="9:9" x14ac:dyDescent="0.2">
      <c r="I197" s="141"/>
    </row>
    <row r="198" spans="9:9" x14ac:dyDescent="0.2">
      <c r="I198" s="141"/>
    </row>
    <row r="199" spans="9:9" x14ac:dyDescent="0.2">
      <c r="I199" s="141"/>
    </row>
    <row r="200" spans="9:9" x14ac:dyDescent="0.2">
      <c r="I200" s="141"/>
    </row>
    <row r="201" spans="9:9" x14ac:dyDescent="0.2">
      <c r="I201" s="141"/>
    </row>
    <row r="202" spans="9:9" x14ac:dyDescent="0.2">
      <c r="I202" s="141"/>
    </row>
    <row r="203" spans="9:9" x14ac:dyDescent="0.2">
      <c r="I203" s="141"/>
    </row>
    <row r="204" spans="9:9" x14ac:dyDescent="0.2">
      <c r="I204" s="141"/>
    </row>
    <row r="205" spans="9:9" x14ac:dyDescent="0.2">
      <c r="I205" s="141"/>
    </row>
    <row r="206" spans="9:9" x14ac:dyDescent="0.2">
      <c r="I206" s="141"/>
    </row>
    <row r="207" spans="9:9" x14ac:dyDescent="0.2">
      <c r="I207" s="141"/>
    </row>
    <row r="208" spans="9:9" x14ac:dyDescent="0.2">
      <c r="I208" s="141"/>
    </row>
    <row r="209" spans="9:9" x14ac:dyDescent="0.2">
      <c r="I209" s="141"/>
    </row>
    <row r="210" spans="9:9" x14ac:dyDescent="0.2">
      <c r="I210" s="141"/>
    </row>
    <row r="211" spans="9:9" x14ac:dyDescent="0.2">
      <c r="I211" s="141"/>
    </row>
    <row r="212" spans="9:9" x14ac:dyDescent="0.2">
      <c r="I212" s="141"/>
    </row>
    <row r="213" spans="9:9" x14ac:dyDescent="0.2">
      <c r="I213" s="141"/>
    </row>
    <row r="214" spans="9:9" x14ac:dyDescent="0.2">
      <c r="I214" s="141"/>
    </row>
    <row r="215" spans="9:9" x14ac:dyDescent="0.2">
      <c r="I215" s="141"/>
    </row>
    <row r="216" spans="9:9" x14ac:dyDescent="0.2">
      <c r="I216" s="141"/>
    </row>
    <row r="217" spans="9:9" x14ac:dyDescent="0.2">
      <c r="I217" s="141"/>
    </row>
    <row r="218" spans="9:9" x14ac:dyDescent="0.2">
      <c r="I218" s="141"/>
    </row>
    <row r="219" spans="9:9" x14ac:dyDescent="0.2">
      <c r="I219" s="141"/>
    </row>
    <row r="220" spans="9:9" x14ac:dyDescent="0.2">
      <c r="I220" s="141"/>
    </row>
    <row r="221" spans="9:9" x14ac:dyDescent="0.2">
      <c r="I221" s="141"/>
    </row>
    <row r="222" spans="9:9" x14ac:dyDescent="0.2">
      <c r="I222" s="141"/>
    </row>
    <row r="223" spans="9:9" x14ac:dyDescent="0.2">
      <c r="I223" s="141"/>
    </row>
    <row r="224" spans="9:9" x14ac:dyDescent="0.2">
      <c r="I224" s="141"/>
    </row>
    <row r="225" spans="9:9" x14ac:dyDescent="0.2">
      <c r="I225" s="141"/>
    </row>
    <row r="226" spans="9:9" x14ac:dyDescent="0.2">
      <c r="I226" s="141"/>
    </row>
    <row r="227" spans="9:9" x14ac:dyDescent="0.2">
      <c r="I227" s="141"/>
    </row>
    <row r="228" spans="9:9" x14ac:dyDescent="0.2">
      <c r="I228" s="141"/>
    </row>
    <row r="229" spans="9:9" x14ac:dyDescent="0.2">
      <c r="I229" s="141"/>
    </row>
    <row r="230" spans="9:9" x14ac:dyDescent="0.2">
      <c r="I230" s="141"/>
    </row>
    <row r="231" spans="9:9" x14ac:dyDescent="0.2">
      <c r="I231" s="141"/>
    </row>
    <row r="232" spans="9:9" x14ac:dyDescent="0.2">
      <c r="I232" s="141"/>
    </row>
    <row r="233" spans="9:9" x14ac:dyDescent="0.2">
      <c r="I233" s="141"/>
    </row>
    <row r="234" spans="9:9" x14ac:dyDescent="0.2">
      <c r="I234" s="141"/>
    </row>
    <row r="235" spans="9:9" x14ac:dyDescent="0.2">
      <c r="I235" s="141"/>
    </row>
    <row r="236" spans="9:9" x14ac:dyDescent="0.2">
      <c r="I236" s="141"/>
    </row>
    <row r="237" spans="9:9" x14ac:dyDescent="0.2">
      <c r="I237" s="141"/>
    </row>
    <row r="238" spans="9:9" x14ac:dyDescent="0.2">
      <c r="I238" s="141"/>
    </row>
    <row r="239" spans="9:9" x14ac:dyDescent="0.2">
      <c r="I239" s="141"/>
    </row>
    <row r="240" spans="9:9" x14ac:dyDescent="0.2">
      <c r="I240" s="141"/>
    </row>
    <row r="241" spans="9:9" x14ac:dyDescent="0.2">
      <c r="I241" s="141"/>
    </row>
    <row r="242" spans="9:9" x14ac:dyDescent="0.2">
      <c r="I242" s="141"/>
    </row>
    <row r="243" spans="9:9" x14ac:dyDescent="0.2">
      <c r="I243" s="141"/>
    </row>
    <row r="244" spans="9:9" x14ac:dyDescent="0.2">
      <c r="I244" s="141"/>
    </row>
    <row r="245" spans="9:9" x14ac:dyDescent="0.2">
      <c r="I245" s="141"/>
    </row>
    <row r="246" spans="9:9" x14ac:dyDescent="0.2">
      <c r="I246" s="141"/>
    </row>
    <row r="247" spans="9:9" x14ac:dyDescent="0.2">
      <c r="I247" s="141"/>
    </row>
    <row r="248" spans="9:9" x14ac:dyDescent="0.2">
      <c r="I248" s="141"/>
    </row>
    <row r="249" spans="9:9" x14ac:dyDescent="0.2">
      <c r="I249" s="141"/>
    </row>
    <row r="250" spans="9:9" x14ac:dyDescent="0.2">
      <c r="I250" s="141"/>
    </row>
    <row r="251" spans="9:9" x14ac:dyDescent="0.2">
      <c r="I251" s="141"/>
    </row>
    <row r="252" spans="9:9" x14ac:dyDescent="0.2">
      <c r="I252" s="141"/>
    </row>
    <row r="253" spans="9:9" x14ac:dyDescent="0.2">
      <c r="I253" s="141"/>
    </row>
    <row r="254" spans="9:9" x14ac:dyDescent="0.2">
      <c r="I254" s="141"/>
    </row>
    <row r="255" spans="9:9" x14ac:dyDescent="0.2">
      <c r="I255" s="141"/>
    </row>
    <row r="256" spans="9:9" x14ac:dyDescent="0.2">
      <c r="I256" s="141"/>
    </row>
    <row r="257" spans="9:9" x14ac:dyDescent="0.2">
      <c r="I257" s="141"/>
    </row>
    <row r="258" spans="9:9" x14ac:dyDescent="0.2">
      <c r="I258" s="141"/>
    </row>
    <row r="259" spans="9:9" x14ac:dyDescent="0.2">
      <c r="I259" s="141"/>
    </row>
    <row r="260" spans="9:9" x14ac:dyDescent="0.2">
      <c r="I260" s="141"/>
    </row>
    <row r="261" spans="9:9" x14ac:dyDescent="0.2">
      <c r="I261" s="141"/>
    </row>
    <row r="262" spans="9:9" x14ac:dyDescent="0.2">
      <c r="I262" s="141"/>
    </row>
    <row r="263" spans="9:9" x14ac:dyDescent="0.2">
      <c r="I263" s="141"/>
    </row>
    <row r="264" spans="9:9" x14ac:dyDescent="0.2">
      <c r="I264" s="141"/>
    </row>
    <row r="265" spans="9:9" x14ac:dyDescent="0.2">
      <c r="I265" s="141"/>
    </row>
    <row r="266" spans="9:9" x14ac:dyDescent="0.2">
      <c r="I266" s="141"/>
    </row>
    <row r="267" spans="9:9" x14ac:dyDescent="0.2">
      <c r="I267" s="141"/>
    </row>
    <row r="268" spans="9:9" x14ac:dyDescent="0.2">
      <c r="I268" s="141"/>
    </row>
    <row r="269" spans="9:9" x14ac:dyDescent="0.2">
      <c r="I269" s="141"/>
    </row>
    <row r="270" spans="9:9" x14ac:dyDescent="0.2">
      <c r="I270" s="141"/>
    </row>
    <row r="271" spans="9:9" x14ac:dyDescent="0.2">
      <c r="I271" s="141"/>
    </row>
    <row r="272" spans="9:9" x14ac:dyDescent="0.2">
      <c r="I272" s="141"/>
    </row>
    <row r="273" spans="9:9" x14ac:dyDescent="0.2">
      <c r="I273" s="141"/>
    </row>
    <row r="274" spans="9:9" x14ac:dyDescent="0.2">
      <c r="I274" s="141"/>
    </row>
    <row r="275" spans="9:9" x14ac:dyDescent="0.2">
      <c r="I275" s="141"/>
    </row>
    <row r="276" spans="9:9" x14ac:dyDescent="0.2">
      <c r="I276" s="141"/>
    </row>
    <row r="277" spans="9:9" x14ac:dyDescent="0.2">
      <c r="I277" s="141"/>
    </row>
    <row r="278" spans="9:9" x14ac:dyDescent="0.2">
      <c r="I278" s="141"/>
    </row>
    <row r="279" spans="9:9" x14ac:dyDescent="0.2">
      <c r="I279" s="141"/>
    </row>
    <row r="280" spans="9:9" x14ac:dyDescent="0.2">
      <c r="I280" s="141"/>
    </row>
  </sheetData>
  <mergeCells count="12">
    <mergeCell ref="I7:I8"/>
    <mergeCell ref="J7:L7"/>
    <mergeCell ref="A10:H10"/>
    <mergeCell ref="A6:H6"/>
    <mergeCell ref="A7:A8"/>
    <mergeCell ref="B7:B8"/>
    <mergeCell ref="C7:C8"/>
    <mergeCell ref="D7:D8"/>
    <mergeCell ref="E7:E8"/>
    <mergeCell ref="G7:G8"/>
    <mergeCell ref="H7:H8"/>
    <mergeCell ref="F7:F8"/>
  </mergeCells>
  <pageMargins left="0.70866141732283472" right="0.70866141732283472" top="0.78740157480314965" bottom="0.78740157480314965" header="0.31496062992125984" footer="0.31496062992125984"/>
  <pageSetup paperSize="9" scale="57" firstPageNumber="139" orientation="landscape" useFirstPageNumber="1" r:id="rId1"/>
  <headerFooter>
    <oddFooter>&amp;LZastupitelstvo Olomouckého kraje 18-12-2015
5. - Rozpočet Olomouckého kraje 2016 - návrh rozpočtu
Příloha č. 5c): Nové investice&amp;RStrana &amp;P (celkem 154)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I9"/>
  <sheetViews>
    <sheetView zoomScale="70" zoomScaleNormal="70" zoomScaleSheetLayoutView="100" workbookViewId="0">
      <selection activeCell="I23" sqref="I23"/>
    </sheetView>
  </sheetViews>
  <sheetFormatPr defaultColWidth="29.7109375" defaultRowHeight="12.75" outlineLevelCol="1" x14ac:dyDescent="0.2"/>
  <cols>
    <col min="1" max="1" width="4.7109375" style="10" customWidth="1"/>
    <col min="2" max="2" width="4.7109375" style="157" customWidth="1"/>
    <col min="3" max="3" width="13.7109375" style="157" hidden="1" customWidth="1" outlineLevel="1"/>
    <col min="4" max="4" width="6.140625" style="157" hidden="1" customWidth="1" outlineLevel="1"/>
    <col min="5" max="5" width="5.5703125" style="157" hidden="1" customWidth="1" outlineLevel="1"/>
    <col min="6" max="6" width="45.85546875" style="10" customWidth="1" collapsed="1"/>
    <col min="7" max="7" width="52" style="10" customWidth="1"/>
    <col min="8" max="8" width="6.7109375" style="157" customWidth="1"/>
    <col min="9" max="9" width="11.28515625" style="157" customWidth="1"/>
    <col min="10" max="10" width="13.85546875" style="164" customWidth="1"/>
    <col min="11" max="11" width="13.7109375" style="165" customWidth="1"/>
    <col min="12" max="12" width="12.7109375" style="165" customWidth="1"/>
    <col min="13" max="13" width="11.140625" style="157" customWidth="1"/>
    <col min="14" max="17" width="12.7109375" style="164" customWidth="1"/>
    <col min="18" max="18" width="14" style="164" customWidth="1"/>
    <col min="19" max="32" width="29.7109375" style="10" customWidth="1"/>
    <col min="33" max="16384" width="29.7109375" style="10"/>
  </cols>
  <sheetData>
    <row r="1" spans="1:61" s="49" customFormat="1" ht="18" x14ac:dyDescent="0.25">
      <c r="A1" s="140" t="s">
        <v>64</v>
      </c>
      <c r="B1" s="155"/>
      <c r="C1" s="155"/>
      <c r="D1" s="155"/>
      <c r="E1" s="155"/>
      <c r="F1" s="156"/>
      <c r="G1" s="155"/>
      <c r="H1" s="157"/>
      <c r="I1" s="158"/>
      <c r="J1" s="158"/>
      <c r="K1" s="159"/>
      <c r="L1" s="155"/>
      <c r="M1" s="155"/>
      <c r="N1" s="155"/>
      <c r="O1" s="155"/>
      <c r="P1" s="155"/>
      <c r="Q1" s="155"/>
      <c r="R1" s="155"/>
    </row>
    <row r="2" spans="1:61" s="49" customFormat="1" ht="15.75" x14ac:dyDescent="0.25">
      <c r="A2" s="143" t="s">
        <v>6</v>
      </c>
      <c r="B2" s="143"/>
      <c r="C2" s="143"/>
      <c r="D2" s="143"/>
      <c r="E2" s="143"/>
      <c r="F2" s="143" t="s">
        <v>7</v>
      </c>
      <c r="G2" s="153" t="s">
        <v>8</v>
      </c>
      <c r="H2" s="157"/>
      <c r="I2" s="143"/>
      <c r="J2" s="143"/>
      <c r="K2" s="160"/>
      <c r="L2" s="143"/>
      <c r="M2" s="143"/>
      <c r="N2" s="143"/>
      <c r="O2" s="143"/>
      <c r="P2" s="143"/>
      <c r="Q2" s="143"/>
      <c r="R2" s="143"/>
    </row>
    <row r="3" spans="1:61" s="49" customFormat="1" ht="17.25" customHeight="1" x14ac:dyDescent="0.2">
      <c r="A3" s="143"/>
      <c r="B3" s="143"/>
      <c r="C3" s="143"/>
      <c r="D3" s="143"/>
      <c r="E3" s="143"/>
      <c r="F3" s="143" t="s">
        <v>9</v>
      </c>
      <c r="G3" s="143"/>
      <c r="H3" s="157"/>
      <c r="I3" s="143"/>
      <c r="J3" s="143"/>
      <c r="K3" s="160"/>
      <c r="L3" s="143"/>
      <c r="M3" s="143"/>
      <c r="N3" s="143"/>
      <c r="O3" s="143"/>
      <c r="P3" s="143"/>
      <c r="Q3" s="143"/>
      <c r="R3" s="143"/>
    </row>
    <row r="4" spans="1:61" s="143" customFormat="1" ht="15" thickBot="1" x14ac:dyDescent="0.25">
      <c r="F4" s="150"/>
      <c r="R4" s="32" t="s">
        <v>10</v>
      </c>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row>
    <row r="5" spans="1:61" s="11" customFormat="1" ht="28.5" customHeight="1" thickBot="1" x14ac:dyDescent="0.25">
      <c r="A5" s="1172" t="s">
        <v>112</v>
      </c>
      <c r="B5" s="1233"/>
      <c r="C5" s="1233"/>
      <c r="D5" s="1233"/>
      <c r="E5" s="1233"/>
      <c r="F5" s="1233"/>
      <c r="G5" s="1233"/>
      <c r="H5" s="1233"/>
      <c r="I5" s="1233"/>
      <c r="J5" s="1233"/>
      <c r="K5" s="1233"/>
      <c r="L5" s="1233"/>
      <c r="M5" s="1233"/>
      <c r="N5" s="1233"/>
      <c r="O5" s="1233"/>
      <c r="P5" s="1233"/>
      <c r="Q5" s="1233"/>
      <c r="R5" s="1233"/>
      <c r="S5" s="50"/>
    </row>
    <row r="6" spans="1:61" s="138" customFormat="1" ht="21.75" customHeight="1" thickBot="1" x14ac:dyDescent="0.25">
      <c r="A6" s="1325" t="s">
        <v>0</v>
      </c>
      <c r="B6" s="1325" t="s">
        <v>12</v>
      </c>
      <c r="C6" s="1331" t="s">
        <v>4</v>
      </c>
      <c r="D6" s="1331" t="s">
        <v>3</v>
      </c>
      <c r="E6" s="1331" t="s">
        <v>5</v>
      </c>
      <c r="F6" s="1176" t="s">
        <v>13</v>
      </c>
      <c r="G6" s="1176" t="s">
        <v>14</v>
      </c>
      <c r="H6" s="1327" t="s">
        <v>15</v>
      </c>
      <c r="I6" s="1186" t="s">
        <v>16</v>
      </c>
      <c r="J6" s="1178" t="s">
        <v>17</v>
      </c>
      <c r="K6" s="1180" t="s">
        <v>18</v>
      </c>
      <c r="L6" s="1177" t="s">
        <v>97</v>
      </c>
      <c r="M6" s="1179" t="s">
        <v>98</v>
      </c>
      <c r="N6" s="1179"/>
      <c r="O6" s="1179"/>
      <c r="P6" s="1179"/>
      <c r="Q6" s="1179"/>
      <c r="R6" s="1175" t="s">
        <v>99</v>
      </c>
      <c r="S6" s="136"/>
      <c r="T6" s="136"/>
      <c r="U6" s="136"/>
    </row>
    <row r="7" spans="1:61" s="138" customFormat="1" ht="54.75" customHeight="1" thickBot="1" x14ac:dyDescent="0.25">
      <c r="A7" s="1325"/>
      <c r="B7" s="1325"/>
      <c r="C7" s="1332"/>
      <c r="D7" s="1332"/>
      <c r="E7" s="1332"/>
      <c r="F7" s="1176"/>
      <c r="G7" s="1176"/>
      <c r="H7" s="1327"/>
      <c r="I7" s="1297"/>
      <c r="J7" s="1295"/>
      <c r="K7" s="1180"/>
      <c r="L7" s="1180"/>
      <c r="M7" s="119" t="s">
        <v>19</v>
      </c>
      <c r="N7" s="119" t="s">
        <v>1</v>
      </c>
      <c r="O7" s="298" t="s">
        <v>87</v>
      </c>
      <c r="P7" s="298" t="s">
        <v>88</v>
      </c>
      <c r="Q7" s="119" t="s">
        <v>2</v>
      </c>
      <c r="R7" s="1176"/>
      <c r="S7" s="136"/>
      <c r="T7" s="136"/>
      <c r="U7" s="136"/>
    </row>
    <row r="8" spans="1:61" s="73" customFormat="1" ht="51" customHeight="1" thickBot="1" x14ac:dyDescent="0.25">
      <c r="A8" s="231">
        <v>1</v>
      </c>
      <c r="B8" s="232"/>
      <c r="C8" s="3"/>
      <c r="D8" s="232"/>
      <c r="E8" s="232"/>
      <c r="F8" s="341"/>
      <c r="G8" s="342"/>
      <c r="H8" s="290"/>
      <c r="I8" s="291"/>
      <c r="J8" s="292"/>
      <c r="K8" s="282"/>
      <c r="L8" s="283"/>
      <c r="M8" s="284">
        <f>+N8+Q8+O8+P8</f>
        <v>0</v>
      </c>
      <c r="N8" s="293"/>
      <c r="O8" s="332"/>
      <c r="P8" s="293"/>
      <c r="Q8" s="284"/>
      <c r="R8" s="294">
        <f>J8-L8-M8</f>
        <v>0</v>
      </c>
    </row>
    <row r="9" spans="1:61" s="73" customFormat="1" ht="25.5" customHeight="1" thickBot="1" x14ac:dyDescent="0.25">
      <c r="A9" s="1328" t="s">
        <v>77</v>
      </c>
      <c r="B9" s="1329"/>
      <c r="C9" s="1329"/>
      <c r="D9" s="1329"/>
      <c r="E9" s="1329"/>
      <c r="F9" s="1329"/>
      <c r="G9" s="1330"/>
      <c r="H9" s="75"/>
      <c r="I9" s="76"/>
      <c r="J9" s="84">
        <f>SUM(J8:J8)</f>
        <v>0</v>
      </c>
      <c r="K9" s="89"/>
      <c r="L9" s="85">
        <f>SUM(L8:L8)</f>
        <v>0</v>
      </c>
      <c r="M9" s="86">
        <f>SUM(M8:M8)</f>
        <v>0</v>
      </c>
      <c r="N9" s="86">
        <f t="shared" ref="N9:R9" si="0">SUM(N8:N8)</f>
        <v>0</v>
      </c>
      <c r="O9" s="86">
        <f t="shared" si="0"/>
        <v>0</v>
      </c>
      <c r="P9" s="86">
        <f t="shared" si="0"/>
        <v>0</v>
      </c>
      <c r="Q9" s="86">
        <f t="shared" si="0"/>
        <v>0</v>
      </c>
      <c r="R9" s="86">
        <f t="shared" si="0"/>
        <v>0</v>
      </c>
      <c r="S9" s="163"/>
    </row>
  </sheetData>
  <mergeCells count="16">
    <mergeCell ref="A9:G9"/>
    <mergeCell ref="L6:L7"/>
    <mergeCell ref="C6:C7"/>
    <mergeCell ref="D6:D7"/>
    <mergeCell ref="E6:E7"/>
    <mergeCell ref="R6:R7"/>
    <mergeCell ref="A5:R5"/>
    <mergeCell ref="G6:G7"/>
    <mergeCell ref="H6:H7"/>
    <mergeCell ref="I6:I7"/>
    <mergeCell ref="J6:J7"/>
    <mergeCell ref="A6:A7"/>
    <mergeCell ref="B6:B7"/>
    <mergeCell ref="M6:Q6"/>
    <mergeCell ref="F6:F7"/>
    <mergeCell ref="K6:K7"/>
  </mergeCells>
  <phoneticPr fontId="3" type="noConversion"/>
  <pageMargins left="0.78740157480314965" right="0.78740157480314965" top="0.6692913385826772" bottom="0.86614173228346458" header="0.27559055118110237" footer="0.39370078740157483"/>
  <pageSetup paperSize="9" scale="54" firstPageNumber="143"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N302"/>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3.7109375" style="141" customWidth="1"/>
    <col min="2" max="2" width="5" style="141" customWidth="1"/>
    <col min="3" max="3" width="14.42578125" style="141" hidden="1" customWidth="1" outlineLevel="1"/>
    <col min="4" max="4" width="6" style="141" hidden="1" customWidth="1" outlineLevel="1"/>
    <col min="5" max="5" width="6.140625" style="141" hidden="1" customWidth="1" outlineLevel="1"/>
    <col min="6" max="6" width="6.42578125" style="141" customWidth="1" collapsed="1"/>
    <col min="7" max="7" width="42.7109375" style="141" bestFit="1" customWidth="1"/>
    <col min="8" max="8" width="65" style="141" customWidth="1"/>
    <col min="9" max="9" width="8.5703125" style="141" customWidth="1"/>
    <col min="10" max="10" width="11.42578125" style="141" customWidth="1"/>
    <col min="11" max="11" width="13.42578125" style="145" customWidth="1"/>
    <col min="12" max="12" width="12.5703125" style="144" customWidth="1"/>
    <col min="13" max="14" width="11.7109375" style="141" customWidth="1"/>
    <col min="15" max="15" width="12" style="141" customWidth="1"/>
    <col min="16" max="17" width="12" style="141" hidden="1" customWidth="1"/>
    <col min="18" max="18" width="11.7109375" style="141" customWidth="1"/>
    <col min="19" max="19" width="17.42578125" style="141" customWidth="1"/>
    <col min="20" max="16384" width="9.140625" style="141"/>
  </cols>
  <sheetData>
    <row r="1" spans="1:66" ht="18" x14ac:dyDescent="0.25">
      <c r="A1" s="140" t="s">
        <v>682</v>
      </c>
      <c r="I1" s="146"/>
      <c r="J1" s="146"/>
      <c r="K1" s="146"/>
      <c r="L1" s="146"/>
    </row>
    <row r="2" spans="1:66" s="143" customFormat="1" ht="15" customHeight="1" x14ac:dyDescent="0.25">
      <c r="A2" s="143" t="s">
        <v>6</v>
      </c>
      <c r="F2" s="143" t="s">
        <v>7</v>
      </c>
      <c r="H2" s="153" t="s">
        <v>162</v>
      </c>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row>
    <row r="3" spans="1:66" s="143" customFormat="1" ht="16.5" customHeight="1" x14ac:dyDescent="0.2">
      <c r="F3" s="143" t="s">
        <v>9</v>
      </c>
      <c r="N3" s="147"/>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row>
    <row r="4" spans="1:66" s="143" customFormat="1" ht="12.75" customHeight="1" thickBot="1" x14ac:dyDescent="0.25">
      <c r="G4" s="150"/>
      <c r="S4" s="161" t="s">
        <v>10</v>
      </c>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66" s="698" customFormat="1" ht="27" customHeight="1" thickBot="1" x14ac:dyDescent="0.25">
      <c r="A5" s="1320" t="s">
        <v>148</v>
      </c>
      <c r="B5" s="1321"/>
      <c r="C5" s="1321"/>
      <c r="D5" s="1321"/>
      <c r="E5" s="1321"/>
      <c r="F5" s="1321"/>
      <c r="G5" s="1322"/>
      <c r="H5" s="1324"/>
      <c r="I5" s="1324"/>
      <c r="J5" s="1324"/>
      <c r="K5" s="13"/>
      <c r="L5" s="695"/>
      <c r="M5" s="696"/>
      <c r="N5" s="696"/>
      <c r="O5" s="696"/>
      <c r="P5" s="696"/>
      <c r="Q5" s="696"/>
      <c r="R5" s="13"/>
      <c r="S5" s="697"/>
    </row>
    <row r="6" spans="1:66" s="138" customFormat="1" ht="21.75" customHeight="1" thickBot="1" x14ac:dyDescent="0.25">
      <c r="A6" s="1325" t="s">
        <v>0</v>
      </c>
      <c r="B6" s="1325" t="s">
        <v>12</v>
      </c>
      <c r="C6" s="1331" t="s">
        <v>4</v>
      </c>
      <c r="D6" s="1331" t="s">
        <v>3</v>
      </c>
      <c r="E6" s="1331" t="s">
        <v>5</v>
      </c>
      <c r="F6" s="1181" t="s">
        <v>663</v>
      </c>
      <c r="G6" s="1176" t="s">
        <v>13</v>
      </c>
      <c r="H6" s="1176" t="s">
        <v>14</v>
      </c>
      <c r="I6" s="1327" t="s">
        <v>15</v>
      </c>
      <c r="J6" s="1186" t="s">
        <v>16</v>
      </c>
      <c r="K6" s="1178" t="s">
        <v>17</v>
      </c>
      <c r="L6" s="1180" t="s">
        <v>18</v>
      </c>
      <c r="M6" s="1177" t="s">
        <v>181</v>
      </c>
      <c r="N6" s="1179" t="s">
        <v>182</v>
      </c>
      <c r="O6" s="1179"/>
      <c r="P6" s="1179"/>
      <c r="Q6" s="1179"/>
      <c r="R6" s="1179"/>
      <c r="S6" s="1175" t="s">
        <v>264</v>
      </c>
      <c r="T6" s="136"/>
      <c r="U6" s="136"/>
    </row>
    <row r="7" spans="1:66" s="138" customFormat="1" ht="54.75" customHeight="1" thickBot="1" x14ac:dyDescent="0.25">
      <c r="A7" s="1337"/>
      <c r="B7" s="1337"/>
      <c r="C7" s="1338"/>
      <c r="D7" s="1338"/>
      <c r="E7" s="1338"/>
      <c r="F7" s="1182"/>
      <c r="G7" s="1187"/>
      <c r="H7" s="1187"/>
      <c r="I7" s="1339"/>
      <c r="J7" s="1318"/>
      <c r="K7" s="1266"/>
      <c r="L7" s="1178"/>
      <c r="M7" s="1178"/>
      <c r="N7" s="119" t="s">
        <v>19</v>
      </c>
      <c r="O7" s="119" t="s">
        <v>1</v>
      </c>
      <c r="P7" s="298" t="s">
        <v>87</v>
      </c>
      <c r="Q7" s="298" t="s">
        <v>88</v>
      </c>
      <c r="R7" s="119" t="s">
        <v>2</v>
      </c>
      <c r="S7" s="1176"/>
      <c r="T7" s="136"/>
      <c r="U7" s="136"/>
    </row>
    <row r="8" spans="1:66" s="4" customFormat="1" ht="37.5" customHeight="1" thickBot="1" x14ac:dyDescent="0.25">
      <c r="A8" s="1194" t="s">
        <v>162</v>
      </c>
      <c r="B8" s="1195"/>
      <c r="C8" s="1195"/>
      <c r="D8" s="1195"/>
      <c r="E8" s="1195"/>
      <c r="F8" s="1195"/>
      <c r="G8" s="1195"/>
      <c r="H8" s="1195"/>
      <c r="I8" s="1195"/>
      <c r="J8" s="1195"/>
      <c r="K8" s="1195"/>
      <c r="L8" s="1195"/>
      <c r="M8" s="1195"/>
      <c r="N8" s="1195"/>
      <c r="O8" s="1195"/>
      <c r="P8" s="1195"/>
      <c r="Q8" s="1209"/>
      <c r="R8" s="794"/>
      <c r="S8" s="795"/>
    </row>
    <row r="9" spans="1:66" s="138" customFormat="1" ht="54.75" customHeight="1" x14ac:dyDescent="0.2">
      <c r="A9" s="509">
        <v>1</v>
      </c>
      <c r="B9" s="581" t="s">
        <v>119</v>
      </c>
      <c r="C9" s="534">
        <v>60005101084</v>
      </c>
      <c r="D9" s="534">
        <v>3523</v>
      </c>
      <c r="E9" s="534">
        <v>6121</v>
      </c>
      <c r="F9" s="534">
        <v>61</v>
      </c>
      <c r="G9" s="506" t="s">
        <v>403</v>
      </c>
      <c r="H9" s="507" t="s">
        <v>404</v>
      </c>
      <c r="I9" s="861"/>
      <c r="J9" s="264"/>
      <c r="K9" s="526">
        <v>5000</v>
      </c>
      <c r="L9" s="3"/>
      <c r="M9" s="519"/>
      <c r="N9" s="701">
        <f>SUM(O9:R9)</f>
        <v>5000</v>
      </c>
      <c r="O9" s="520"/>
      <c r="P9" s="517"/>
      <c r="Q9" s="517"/>
      <c r="R9" s="521">
        <v>5000</v>
      </c>
      <c r="S9" s="699">
        <f>K9-M9-N9</f>
        <v>0</v>
      </c>
      <c r="T9" s="136"/>
      <c r="U9" s="136"/>
    </row>
    <row r="10" spans="1:66" s="138" customFormat="1" ht="54.75" customHeight="1" x14ac:dyDescent="0.2">
      <c r="A10" s="705">
        <v>2</v>
      </c>
      <c r="B10" s="732" t="s">
        <v>119</v>
      </c>
      <c r="C10" s="1107">
        <v>60005101085</v>
      </c>
      <c r="D10" s="1107">
        <v>3523</v>
      </c>
      <c r="E10" s="1107">
        <v>6121</v>
      </c>
      <c r="F10" s="1107">
        <v>51</v>
      </c>
      <c r="G10" s="880" t="s">
        <v>405</v>
      </c>
      <c r="H10" s="881" t="s">
        <v>406</v>
      </c>
      <c r="I10" s="534"/>
      <c r="J10" s="279"/>
      <c r="K10" s="882">
        <v>3000</v>
      </c>
      <c r="L10" s="390"/>
      <c r="M10" s="883"/>
      <c r="N10" s="701">
        <f t="shared" ref="N10:N13" si="0">SUM(O10:R10)</f>
        <v>3000</v>
      </c>
      <c r="O10" s="884"/>
      <c r="P10" s="524"/>
      <c r="Q10" s="524"/>
      <c r="R10" s="885">
        <v>3000</v>
      </c>
      <c r="S10" s="699">
        <f t="shared" ref="S10:S13" si="1">K10-M10-N10</f>
        <v>0</v>
      </c>
      <c r="T10" s="136"/>
      <c r="U10" s="136"/>
    </row>
    <row r="11" spans="1:66" s="138" customFormat="1" ht="54.75" customHeight="1" x14ac:dyDescent="0.2">
      <c r="A11" s="705">
        <v>3</v>
      </c>
      <c r="B11" s="732" t="s">
        <v>119</v>
      </c>
      <c r="C11" s="1107">
        <v>60005101086</v>
      </c>
      <c r="D11" s="1107">
        <v>3523</v>
      </c>
      <c r="E11" s="1107">
        <v>6121</v>
      </c>
      <c r="F11" s="1107">
        <v>61</v>
      </c>
      <c r="G11" s="880" t="s">
        <v>410</v>
      </c>
      <c r="H11" s="881" t="s">
        <v>407</v>
      </c>
      <c r="I11" s="534"/>
      <c r="J11" s="279"/>
      <c r="K11" s="882">
        <v>5000</v>
      </c>
      <c r="L11" s="390"/>
      <c r="M11" s="883"/>
      <c r="N11" s="701">
        <f t="shared" si="0"/>
        <v>5000</v>
      </c>
      <c r="O11" s="884"/>
      <c r="P11" s="524"/>
      <c r="Q11" s="524"/>
      <c r="R11" s="885">
        <v>5000</v>
      </c>
      <c r="S11" s="699">
        <f t="shared" si="1"/>
        <v>0</v>
      </c>
      <c r="T11" s="136"/>
      <c r="U11" s="136"/>
    </row>
    <row r="12" spans="1:66" s="138" customFormat="1" ht="54.75" customHeight="1" x14ac:dyDescent="0.2">
      <c r="A12" s="705">
        <v>4</v>
      </c>
      <c r="B12" s="732" t="s">
        <v>119</v>
      </c>
      <c r="C12" s="1107">
        <v>60005101087</v>
      </c>
      <c r="D12" s="1107">
        <v>3523</v>
      </c>
      <c r="E12" s="1107">
        <v>6121</v>
      </c>
      <c r="F12" s="1107">
        <v>61</v>
      </c>
      <c r="G12" s="880" t="s">
        <v>408</v>
      </c>
      <c r="H12" s="881" t="s">
        <v>409</v>
      </c>
      <c r="I12" s="534"/>
      <c r="J12" s="279"/>
      <c r="K12" s="882">
        <v>2850</v>
      </c>
      <c r="L12" s="390"/>
      <c r="M12" s="883"/>
      <c r="N12" s="701">
        <f t="shared" si="0"/>
        <v>2850</v>
      </c>
      <c r="O12" s="884"/>
      <c r="P12" s="524"/>
      <c r="Q12" s="524"/>
      <c r="R12" s="885">
        <v>2850</v>
      </c>
      <c r="S12" s="699">
        <f t="shared" si="1"/>
        <v>0</v>
      </c>
      <c r="T12" s="136"/>
      <c r="U12" s="136"/>
    </row>
    <row r="13" spans="1:66" s="138" customFormat="1" ht="54.75" customHeight="1" thickBot="1" x14ac:dyDescent="0.25">
      <c r="A13" s="1056">
        <v>5</v>
      </c>
      <c r="B13" s="1057" t="s">
        <v>119</v>
      </c>
      <c r="C13" s="1107">
        <v>60005101088</v>
      </c>
      <c r="D13" s="1107">
        <v>3529</v>
      </c>
      <c r="E13" s="1107">
        <v>6121</v>
      </c>
      <c r="F13" s="1107">
        <v>61</v>
      </c>
      <c r="G13" s="880" t="s">
        <v>606</v>
      </c>
      <c r="H13" s="881" t="s">
        <v>607</v>
      </c>
      <c r="I13" s="534"/>
      <c r="J13" s="279"/>
      <c r="K13" s="882">
        <v>3000</v>
      </c>
      <c r="L13" s="390"/>
      <c r="M13" s="885"/>
      <c r="N13" s="701">
        <f t="shared" si="0"/>
        <v>1200</v>
      </c>
      <c r="O13" s="884"/>
      <c r="P13" s="524"/>
      <c r="Q13" s="524"/>
      <c r="R13" s="885">
        <v>1200</v>
      </c>
      <c r="S13" s="699">
        <f t="shared" si="1"/>
        <v>1800</v>
      </c>
      <c r="T13" s="136"/>
      <c r="U13" s="136"/>
    </row>
    <row r="14" spans="1:66" s="138" customFormat="1" ht="54.75" hidden="1" customHeight="1" thickBot="1" x14ac:dyDescent="0.25">
      <c r="A14" s="510">
        <v>6</v>
      </c>
      <c r="B14" s="733"/>
      <c r="C14" s="460"/>
      <c r="D14" s="460"/>
      <c r="E14" s="460"/>
      <c r="F14" s="460"/>
      <c r="G14" s="511"/>
      <c r="H14" s="466"/>
      <c r="I14" s="863"/>
      <c r="J14" s="862"/>
      <c r="K14" s="527"/>
      <c r="L14" s="512"/>
      <c r="M14" s="522"/>
      <c r="N14" s="701">
        <f t="shared" ref="N14" si="2">SUM(O14:R14)</f>
        <v>0</v>
      </c>
      <c r="O14" s="523"/>
      <c r="P14" s="524"/>
      <c r="Q14" s="524"/>
      <c r="R14" s="525"/>
      <c r="S14" s="699">
        <f t="shared" ref="S14" si="3">K14-M14-N14</f>
        <v>0</v>
      </c>
      <c r="T14" s="136"/>
      <c r="U14" s="136"/>
    </row>
    <row r="15" spans="1:66" s="800" customFormat="1" ht="33.75" customHeight="1" thickBot="1" x14ac:dyDescent="0.3">
      <c r="A15" s="1335" t="s">
        <v>163</v>
      </c>
      <c r="B15" s="1336"/>
      <c r="C15" s="1336"/>
      <c r="D15" s="1336"/>
      <c r="E15" s="1336"/>
      <c r="F15" s="1336"/>
      <c r="G15" s="1336"/>
      <c r="H15" s="1336"/>
      <c r="I15" s="858"/>
      <c r="J15" s="859"/>
      <c r="K15" s="799">
        <f>SUM(K9:K14)</f>
        <v>18850</v>
      </c>
      <c r="L15" s="799"/>
      <c r="M15" s="84">
        <f t="shared" ref="M15:S15" si="4">SUM(M9:M14)</f>
        <v>0</v>
      </c>
      <c r="N15" s="801">
        <f t="shared" si="4"/>
        <v>17050</v>
      </c>
      <c r="O15" s="1092">
        <f t="shared" si="4"/>
        <v>0</v>
      </c>
      <c r="P15" s="799">
        <f t="shared" si="4"/>
        <v>0</v>
      </c>
      <c r="Q15" s="799">
        <f t="shared" si="4"/>
        <v>0</v>
      </c>
      <c r="R15" s="85">
        <f t="shared" si="4"/>
        <v>17050</v>
      </c>
      <c r="S15" s="86">
        <f t="shared" si="4"/>
        <v>1800</v>
      </c>
    </row>
    <row r="16" spans="1:66" s="4" customFormat="1" ht="37.5" hidden="1" customHeight="1" thickBot="1" x14ac:dyDescent="0.25">
      <c r="A16" s="1194" t="s">
        <v>168</v>
      </c>
      <c r="B16" s="1195"/>
      <c r="C16" s="1195"/>
      <c r="D16" s="1195"/>
      <c r="E16" s="1195"/>
      <c r="F16" s="1195"/>
      <c r="G16" s="1195"/>
      <c r="H16" s="1195"/>
      <c r="I16" s="1195"/>
      <c r="J16" s="1195"/>
      <c r="K16" s="1195"/>
      <c r="L16" s="1195"/>
      <c r="M16" s="1195"/>
      <c r="N16" s="1195"/>
      <c r="O16" s="1195"/>
      <c r="P16" s="1195"/>
      <c r="Q16" s="1209"/>
      <c r="R16" s="794"/>
      <c r="S16" s="795"/>
    </row>
    <row r="17" spans="1:66" s="138" customFormat="1" ht="44.25" hidden="1" customHeight="1" x14ac:dyDescent="0.2">
      <c r="A17" s="508">
        <v>1</v>
      </c>
      <c r="B17" s="563"/>
      <c r="C17" s="459"/>
      <c r="D17" s="459"/>
      <c r="E17" s="459"/>
      <c r="F17" s="459"/>
      <c r="G17" s="529"/>
      <c r="H17" s="467"/>
      <c r="I17" s="704"/>
      <c r="J17" s="249"/>
      <c r="K17" s="513"/>
      <c r="L17" s="58"/>
      <c r="M17" s="514"/>
      <c r="N17" s="700">
        <f>SUM(O17:R17)</f>
        <v>0</v>
      </c>
      <c r="O17" s="515"/>
      <c r="P17" s="516"/>
      <c r="Q17" s="516"/>
      <c r="R17" s="514"/>
      <c r="S17" s="702">
        <f>K17-M17-N17</f>
        <v>0</v>
      </c>
      <c r="T17" s="136"/>
      <c r="U17" s="136"/>
      <c r="V17" s="136"/>
    </row>
    <row r="18" spans="1:66" s="138" customFormat="1" ht="80.25" hidden="1" customHeight="1" thickBot="1" x14ac:dyDescent="0.25">
      <c r="A18" s="705">
        <v>6</v>
      </c>
      <c r="B18" s="732"/>
      <c r="C18" s="735"/>
      <c r="D18" s="735"/>
      <c r="E18" s="735"/>
      <c r="F18" s="735"/>
      <c r="G18" s="706"/>
      <c r="H18" s="707"/>
      <c r="I18" s="736"/>
      <c r="J18" s="279"/>
      <c r="K18" s="708"/>
      <c r="L18" s="390"/>
      <c r="M18" s="525"/>
      <c r="N18" s="701">
        <f t="shared" ref="N18" si="5">SUM(O18:R18)</f>
        <v>0</v>
      </c>
      <c r="O18" s="737"/>
      <c r="P18" s="738"/>
      <c r="Q18" s="738"/>
      <c r="R18" s="525"/>
      <c r="S18" s="703">
        <v>0</v>
      </c>
      <c r="T18" s="136"/>
      <c r="U18" s="136"/>
      <c r="V18" s="136"/>
    </row>
    <row r="19" spans="1:66" s="800" customFormat="1" ht="33.75" hidden="1" customHeight="1" thickBot="1" x14ac:dyDescent="0.3">
      <c r="A19" s="1335" t="s">
        <v>169</v>
      </c>
      <c r="B19" s="1336"/>
      <c r="C19" s="1336"/>
      <c r="D19" s="1336"/>
      <c r="E19" s="1336"/>
      <c r="F19" s="1336"/>
      <c r="G19" s="1336"/>
      <c r="H19" s="1336"/>
      <c r="I19" s="858"/>
      <c r="J19" s="859"/>
      <c r="K19" s="799">
        <f>SUM(K17:K18)</f>
        <v>0</v>
      </c>
      <c r="L19" s="799"/>
      <c r="M19" s="85">
        <f t="shared" ref="M19:S19" si="6">SUM(M17:M18)</f>
        <v>0</v>
      </c>
      <c r="N19" s="801">
        <f t="shared" si="6"/>
        <v>0</v>
      </c>
      <c r="O19" s="798">
        <f t="shared" si="6"/>
        <v>0</v>
      </c>
      <c r="P19" s="799">
        <f t="shared" si="6"/>
        <v>0</v>
      </c>
      <c r="Q19" s="799">
        <f t="shared" si="6"/>
        <v>0</v>
      </c>
      <c r="R19" s="85">
        <f t="shared" si="6"/>
        <v>0</v>
      </c>
      <c r="S19" s="801">
        <f t="shared" si="6"/>
        <v>0</v>
      </c>
    </row>
    <row r="20" spans="1:66" s="154" customFormat="1" ht="33.75" customHeight="1" thickBot="1" x14ac:dyDescent="0.3">
      <c r="A20" s="1333" t="s">
        <v>149</v>
      </c>
      <c r="B20" s="1334"/>
      <c r="C20" s="1334"/>
      <c r="D20" s="1334"/>
      <c r="E20" s="1334"/>
      <c r="F20" s="1334"/>
      <c r="G20" s="1334"/>
      <c r="H20" s="1334"/>
      <c r="I20" s="504"/>
      <c r="J20" s="505"/>
      <c r="K20" s="691">
        <f>K15+K19</f>
        <v>18850</v>
      </c>
      <c r="L20" s="691"/>
      <c r="M20" s="802">
        <f t="shared" ref="M20:S20" si="7">M15+M19</f>
        <v>0</v>
      </c>
      <c r="N20" s="803">
        <f t="shared" si="7"/>
        <v>17050</v>
      </c>
      <c r="O20" s="692">
        <f t="shared" si="7"/>
        <v>0</v>
      </c>
      <c r="P20" s="693">
        <f t="shared" si="7"/>
        <v>0</v>
      </c>
      <c r="Q20" s="693">
        <f t="shared" si="7"/>
        <v>0</v>
      </c>
      <c r="R20" s="694">
        <f t="shared" si="7"/>
        <v>17050</v>
      </c>
      <c r="S20" s="803">
        <f t="shared" si="7"/>
        <v>1800</v>
      </c>
    </row>
    <row r="21" spans="1:66" x14ac:dyDescent="0.2">
      <c r="K21" s="141"/>
    </row>
    <row r="22" spans="1:66" x14ac:dyDescent="0.2">
      <c r="L22" s="145"/>
      <c r="M22" s="145"/>
      <c r="N22" s="145"/>
      <c r="O22" s="145"/>
      <c r="P22" s="145"/>
      <c r="Q22" s="145"/>
      <c r="R22" s="145"/>
      <c r="S22" s="145"/>
    </row>
    <row r="23" spans="1:66" x14ac:dyDescent="0.2">
      <c r="K23" s="141"/>
    </row>
    <row r="24" spans="1:66" x14ac:dyDescent="0.2">
      <c r="K24" s="141"/>
    </row>
    <row r="25" spans="1:66" s="144" customFormat="1" x14ac:dyDescent="0.2">
      <c r="A25" s="141"/>
      <c r="B25" s="141"/>
      <c r="C25" s="141"/>
      <c r="D25" s="141"/>
      <c r="E25" s="141"/>
      <c r="F25" s="141"/>
      <c r="G25" s="141"/>
      <c r="H25" s="141"/>
      <c r="I25" s="141"/>
      <c r="J25" s="141"/>
      <c r="K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row>
    <row r="26" spans="1:66" s="144" customFormat="1" x14ac:dyDescent="0.2">
      <c r="A26" s="141"/>
      <c r="B26" s="141"/>
      <c r="C26" s="141"/>
      <c r="D26" s="141"/>
      <c r="E26" s="141"/>
      <c r="F26" s="141"/>
      <c r="G26" s="141"/>
      <c r="H26" s="141"/>
      <c r="I26" s="141"/>
      <c r="J26" s="141"/>
      <c r="K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row>
    <row r="27" spans="1:66" s="144" customFormat="1" x14ac:dyDescent="0.2">
      <c r="A27" s="141"/>
      <c r="B27" s="141"/>
      <c r="C27" s="141"/>
      <c r="D27" s="141"/>
      <c r="E27" s="141"/>
      <c r="F27" s="141"/>
      <c r="G27" s="141"/>
      <c r="H27" s="141"/>
      <c r="I27" s="141"/>
      <c r="J27" s="141"/>
      <c r="K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row>
    <row r="28" spans="1:66" s="144" customFormat="1" x14ac:dyDescent="0.2">
      <c r="A28" s="141"/>
      <c r="B28" s="141"/>
      <c r="C28" s="141"/>
      <c r="D28" s="141"/>
      <c r="E28" s="141"/>
      <c r="F28" s="141"/>
      <c r="G28" s="141"/>
      <c r="H28" s="141"/>
      <c r="I28" s="141"/>
      <c r="J28" s="141"/>
      <c r="K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row>
    <row r="29" spans="1:66" s="144" customFormat="1" x14ac:dyDescent="0.2">
      <c r="A29" s="141"/>
      <c r="B29" s="141"/>
      <c r="C29" s="141"/>
      <c r="D29" s="141"/>
      <c r="E29" s="141"/>
      <c r="F29" s="141"/>
      <c r="G29" s="141"/>
      <c r="H29" s="141"/>
      <c r="I29" s="141"/>
      <c r="J29" s="141"/>
      <c r="K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row>
    <row r="30" spans="1:66" s="144" customFormat="1" x14ac:dyDescent="0.2">
      <c r="A30" s="141"/>
      <c r="B30" s="141"/>
      <c r="C30" s="141"/>
      <c r="D30" s="141"/>
      <c r="E30" s="141"/>
      <c r="F30" s="141"/>
      <c r="G30" s="141"/>
      <c r="H30" s="141"/>
      <c r="I30" s="141"/>
      <c r="J30" s="141"/>
      <c r="K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row>
    <row r="31" spans="1:66" s="144" customFormat="1" x14ac:dyDescent="0.2">
      <c r="A31" s="141"/>
      <c r="B31" s="141"/>
      <c r="C31" s="141"/>
      <c r="D31" s="141"/>
      <c r="E31" s="141"/>
      <c r="F31" s="141"/>
      <c r="G31" s="141"/>
      <c r="H31" s="141"/>
      <c r="I31" s="141"/>
      <c r="J31" s="141"/>
      <c r="K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row>
    <row r="32" spans="1:66" s="144" customFormat="1" x14ac:dyDescent="0.2">
      <c r="A32" s="141"/>
      <c r="B32" s="141"/>
      <c r="C32" s="141"/>
      <c r="D32" s="141"/>
      <c r="E32" s="141"/>
      <c r="F32" s="141"/>
      <c r="G32" s="141"/>
      <c r="H32" s="141"/>
      <c r="I32" s="141"/>
      <c r="J32" s="141"/>
      <c r="K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row>
    <row r="33" spans="1:66" s="144" customFormat="1" x14ac:dyDescent="0.2">
      <c r="A33" s="141"/>
      <c r="B33" s="141"/>
      <c r="C33" s="141"/>
      <c r="D33" s="141"/>
      <c r="E33" s="141"/>
      <c r="F33" s="141"/>
      <c r="G33" s="141"/>
      <c r="H33" s="141"/>
      <c r="I33" s="141"/>
      <c r="J33" s="141"/>
      <c r="K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row>
    <row r="34" spans="1:66" s="144" customFormat="1" x14ac:dyDescent="0.2">
      <c r="A34" s="141"/>
      <c r="B34" s="141"/>
      <c r="C34" s="141"/>
      <c r="D34" s="141"/>
      <c r="E34" s="141"/>
      <c r="F34" s="141"/>
      <c r="G34" s="141"/>
      <c r="H34" s="141"/>
      <c r="I34" s="141"/>
      <c r="J34" s="141"/>
      <c r="K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row>
    <row r="35" spans="1:66" s="144" customFormat="1" x14ac:dyDescent="0.2">
      <c r="A35" s="141"/>
      <c r="B35" s="141"/>
      <c r="C35" s="141"/>
      <c r="D35" s="141"/>
      <c r="E35" s="141"/>
      <c r="F35" s="141"/>
      <c r="G35" s="141"/>
      <c r="H35" s="141"/>
      <c r="I35" s="141"/>
      <c r="J35" s="141"/>
      <c r="K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row>
    <row r="36" spans="1:66" s="144" customFormat="1" x14ac:dyDescent="0.2">
      <c r="A36" s="141"/>
      <c r="B36" s="141"/>
      <c r="C36" s="141"/>
      <c r="D36" s="141"/>
      <c r="E36" s="141"/>
      <c r="F36" s="141"/>
      <c r="G36" s="141"/>
      <c r="H36" s="141"/>
      <c r="I36" s="141"/>
      <c r="J36" s="141"/>
      <c r="K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row>
    <row r="37" spans="1:66" s="144" customFormat="1" x14ac:dyDescent="0.2">
      <c r="A37" s="141"/>
      <c r="B37" s="141"/>
      <c r="C37" s="141"/>
      <c r="D37" s="141"/>
      <c r="E37" s="141"/>
      <c r="F37" s="141"/>
      <c r="G37" s="141"/>
      <c r="H37" s="141"/>
      <c r="I37" s="141"/>
      <c r="J37" s="141"/>
      <c r="K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row>
    <row r="38" spans="1:66" s="144" customFormat="1" x14ac:dyDescent="0.2">
      <c r="A38" s="141"/>
      <c r="B38" s="141"/>
      <c r="C38" s="141"/>
      <c r="D38" s="141"/>
      <c r="E38" s="141"/>
      <c r="F38" s="141"/>
      <c r="G38" s="141"/>
      <c r="H38" s="141"/>
      <c r="I38" s="141"/>
      <c r="J38" s="141"/>
      <c r="K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row>
    <row r="39" spans="1:66" s="144" customFormat="1" x14ac:dyDescent="0.2">
      <c r="A39" s="141"/>
      <c r="B39" s="141"/>
      <c r="C39" s="141"/>
      <c r="D39" s="141"/>
      <c r="E39" s="141"/>
      <c r="F39" s="141"/>
      <c r="G39" s="141"/>
      <c r="H39" s="141"/>
      <c r="I39" s="141"/>
      <c r="J39" s="141"/>
      <c r="K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row>
    <row r="40" spans="1:66" s="144" customFormat="1" x14ac:dyDescent="0.2">
      <c r="A40" s="141"/>
      <c r="B40" s="141"/>
      <c r="C40" s="141"/>
      <c r="D40" s="141"/>
      <c r="E40" s="141"/>
      <c r="F40" s="141"/>
      <c r="G40" s="141"/>
      <c r="H40" s="141"/>
      <c r="I40" s="141"/>
      <c r="J40" s="141"/>
      <c r="K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row>
    <row r="41" spans="1:66" s="144" customFormat="1" x14ac:dyDescent="0.2">
      <c r="A41" s="141"/>
      <c r="B41" s="141"/>
      <c r="C41" s="141"/>
      <c r="D41" s="141"/>
      <c r="E41" s="141"/>
      <c r="F41" s="141"/>
      <c r="G41" s="141"/>
      <c r="H41" s="141"/>
      <c r="I41" s="141"/>
      <c r="J41" s="141"/>
      <c r="K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row>
    <row r="42" spans="1:66" s="144" customFormat="1" x14ac:dyDescent="0.2">
      <c r="A42" s="141"/>
      <c r="B42" s="141"/>
      <c r="C42" s="141"/>
      <c r="D42" s="141"/>
      <c r="E42" s="141"/>
      <c r="F42" s="141"/>
      <c r="G42" s="141"/>
      <c r="H42" s="141"/>
      <c r="I42" s="141"/>
      <c r="J42" s="141"/>
      <c r="K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row>
    <row r="43" spans="1:66" s="144" customFormat="1" x14ac:dyDescent="0.2">
      <c r="A43" s="141"/>
      <c r="B43" s="141"/>
      <c r="C43" s="141"/>
      <c r="D43" s="141"/>
      <c r="E43" s="141"/>
      <c r="F43" s="141"/>
      <c r="G43" s="141"/>
      <c r="H43" s="141"/>
      <c r="I43" s="141"/>
      <c r="J43" s="141"/>
      <c r="K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row>
    <row r="44" spans="1:66" s="144" customFormat="1" x14ac:dyDescent="0.2">
      <c r="A44" s="141"/>
      <c r="B44" s="141"/>
      <c r="C44" s="141"/>
      <c r="D44" s="141"/>
      <c r="E44" s="141"/>
      <c r="F44" s="141"/>
      <c r="G44" s="141"/>
      <c r="H44" s="141"/>
      <c r="I44" s="141"/>
      <c r="J44" s="141"/>
      <c r="K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row>
    <row r="45" spans="1:66" s="144" customFormat="1" x14ac:dyDescent="0.2">
      <c r="A45" s="141"/>
      <c r="B45" s="141"/>
      <c r="C45" s="141"/>
      <c r="D45" s="141"/>
      <c r="E45" s="141"/>
      <c r="F45" s="141"/>
      <c r="G45" s="141"/>
      <c r="H45" s="141"/>
      <c r="I45" s="141"/>
      <c r="J45" s="141"/>
      <c r="K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row>
    <row r="46" spans="1:66" s="144" customFormat="1" x14ac:dyDescent="0.2">
      <c r="A46" s="141"/>
      <c r="B46" s="141"/>
      <c r="C46" s="141"/>
      <c r="D46" s="141"/>
      <c r="E46" s="141"/>
      <c r="F46" s="141"/>
      <c r="G46" s="141"/>
      <c r="H46" s="141"/>
      <c r="I46" s="141"/>
      <c r="J46" s="141"/>
      <c r="K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row>
    <row r="47" spans="1:66" s="144" customFormat="1" x14ac:dyDescent="0.2">
      <c r="A47" s="141"/>
      <c r="B47" s="141"/>
      <c r="C47" s="141"/>
      <c r="D47" s="141"/>
      <c r="E47" s="141"/>
      <c r="F47" s="141"/>
      <c r="G47" s="141"/>
      <c r="H47" s="141"/>
      <c r="I47" s="141"/>
      <c r="J47" s="141"/>
      <c r="K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row>
    <row r="48" spans="1:66" s="144" customFormat="1" x14ac:dyDescent="0.2">
      <c r="A48" s="141"/>
      <c r="B48" s="141"/>
      <c r="C48" s="141"/>
      <c r="D48" s="141"/>
      <c r="E48" s="141"/>
      <c r="F48" s="141"/>
      <c r="G48" s="141"/>
      <c r="H48" s="141"/>
      <c r="I48" s="141"/>
      <c r="J48" s="141"/>
      <c r="K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row>
    <row r="49" spans="1:66" s="144" customFormat="1" x14ac:dyDescent="0.2">
      <c r="A49" s="141"/>
      <c r="B49" s="141"/>
      <c r="C49" s="141"/>
      <c r="D49" s="141"/>
      <c r="E49" s="141"/>
      <c r="F49" s="141"/>
      <c r="G49" s="141"/>
      <c r="H49" s="141"/>
      <c r="I49" s="141"/>
      <c r="J49" s="141"/>
      <c r="K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row>
    <row r="50" spans="1:66" s="144" customFormat="1" x14ac:dyDescent="0.2">
      <c r="A50" s="141"/>
      <c r="B50" s="141"/>
      <c r="C50" s="141"/>
      <c r="D50" s="141"/>
      <c r="E50" s="141"/>
      <c r="F50" s="141"/>
      <c r="G50" s="141"/>
      <c r="H50" s="141"/>
      <c r="I50" s="141"/>
      <c r="J50" s="141"/>
      <c r="K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row>
    <row r="51" spans="1:66" s="144" customFormat="1" x14ac:dyDescent="0.2">
      <c r="A51" s="141"/>
      <c r="B51" s="141"/>
      <c r="C51" s="141"/>
      <c r="D51" s="141"/>
      <c r="E51" s="141"/>
      <c r="F51" s="141"/>
      <c r="G51" s="141"/>
      <c r="H51" s="141"/>
      <c r="I51" s="141"/>
      <c r="J51" s="141"/>
      <c r="K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row>
    <row r="52" spans="1:66" s="144" customFormat="1" x14ac:dyDescent="0.2">
      <c r="A52" s="141"/>
      <c r="B52" s="141"/>
      <c r="C52" s="141"/>
      <c r="D52" s="141"/>
      <c r="E52" s="141"/>
      <c r="F52" s="141"/>
      <c r="G52" s="141"/>
      <c r="H52" s="141"/>
      <c r="I52" s="141"/>
      <c r="J52" s="141"/>
      <c r="K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row>
    <row r="53" spans="1:66" s="144" customFormat="1" x14ac:dyDescent="0.2">
      <c r="A53" s="141"/>
      <c r="B53" s="141"/>
      <c r="C53" s="141"/>
      <c r="D53" s="141"/>
      <c r="E53" s="141"/>
      <c r="F53" s="141"/>
      <c r="G53" s="141"/>
      <c r="H53" s="141"/>
      <c r="I53" s="141"/>
      <c r="J53" s="141"/>
      <c r="K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row>
    <row r="54" spans="1:66" s="144" customFormat="1" x14ac:dyDescent="0.2">
      <c r="A54" s="141"/>
      <c r="B54" s="141"/>
      <c r="C54" s="141"/>
      <c r="D54" s="141"/>
      <c r="E54" s="141"/>
      <c r="F54" s="141"/>
      <c r="G54" s="141"/>
      <c r="H54" s="141"/>
      <c r="I54" s="141"/>
      <c r="J54" s="141"/>
      <c r="K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row>
    <row r="55" spans="1:66" s="144" customFormat="1" x14ac:dyDescent="0.2">
      <c r="A55" s="141"/>
      <c r="B55" s="141"/>
      <c r="C55" s="141"/>
      <c r="D55" s="141"/>
      <c r="E55" s="141"/>
      <c r="F55" s="141"/>
      <c r="G55" s="141"/>
      <c r="H55" s="141"/>
      <c r="I55" s="141"/>
      <c r="J55" s="141"/>
      <c r="K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row>
    <row r="56" spans="1:66" s="144" customFormat="1" x14ac:dyDescent="0.2">
      <c r="A56" s="141"/>
      <c r="B56" s="141"/>
      <c r="C56" s="141"/>
      <c r="D56" s="141"/>
      <c r="E56" s="141"/>
      <c r="F56" s="141"/>
      <c r="G56" s="141"/>
      <c r="H56" s="141"/>
      <c r="I56" s="141"/>
      <c r="J56" s="141"/>
      <c r="K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row>
    <row r="57" spans="1:66" s="144" customFormat="1" x14ac:dyDescent="0.2">
      <c r="A57" s="141"/>
      <c r="B57" s="141"/>
      <c r="C57" s="141"/>
      <c r="D57" s="141"/>
      <c r="E57" s="141"/>
      <c r="F57" s="141"/>
      <c r="G57" s="141"/>
      <c r="H57" s="141"/>
      <c r="I57" s="141"/>
      <c r="J57" s="141"/>
      <c r="K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row>
    <row r="58" spans="1:66" s="144" customFormat="1" x14ac:dyDescent="0.2">
      <c r="A58" s="141"/>
      <c r="B58" s="141"/>
      <c r="C58" s="141"/>
      <c r="D58" s="141"/>
      <c r="E58" s="141"/>
      <c r="F58" s="141"/>
      <c r="G58" s="141"/>
      <c r="H58" s="141"/>
      <c r="I58" s="141"/>
      <c r="J58" s="141"/>
      <c r="K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row>
    <row r="59" spans="1:66" s="144" customFormat="1" x14ac:dyDescent="0.2">
      <c r="A59" s="141"/>
      <c r="B59" s="141"/>
      <c r="C59" s="141"/>
      <c r="D59" s="141"/>
      <c r="E59" s="141"/>
      <c r="F59" s="141"/>
      <c r="G59" s="141"/>
      <c r="H59" s="141"/>
      <c r="I59" s="141"/>
      <c r="J59" s="141"/>
      <c r="K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row>
    <row r="60" spans="1:66" s="144" customFormat="1" x14ac:dyDescent="0.2">
      <c r="A60" s="141"/>
      <c r="B60" s="141"/>
      <c r="C60" s="141"/>
      <c r="D60" s="141"/>
      <c r="E60" s="141"/>
      <c r="F60" s="141"/>
      <c r="G60" s="141"/>
      <c r="H60" s="141"/>
      <c r="I60" s="141"/>
      <c r="J60" s="141"/>
      <c r="K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row>
    <row r="61" spans="1:66" s="144" customFormat="1" x14ac:dyDescent="0.2">
      <c r="A61" s="141"/>
      <c r="B61" s="141"/>
      <c r="C61" s="141"/>
      <c r="D61" s="141"/>
      <c r="E61" s="141"/>
      <c r="F61" s="141"/>
      <c r="G61" s="141"/>
      <c r="H61" s="141"/>
      <c r="I61" s="141"/>
      <c r="J61" s="141"/>
      <c r="K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row>
    <row r="62" spans="1:66" s="144" customFormat="1" x14ac:dyDescent="0.2">
      <c r="A62" s="141"/>
      <c r="B62" s="141"/>
      <c r="C62" s="141"/>
      <c r="D62" s="141"/>
      <c r="E62" s="141"/>
      <c r="F62" s="141"/>
      <c r="G62" s="141"/>
      <c r="H62" s="141"/>
      <c r="I62" s="141"/>
      <c r="J62" s="141"/>
      <c r="K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row>
    <row r="63" spans="1:66" s="144" customFormat="1" x14ac:dyDescent="0.2">
      <c r="A63" s="141"/>
      <c r="B63" s="141"/>
      <c r="C63" s="141"/>
      <c r="D63" s="141"/>
      <c r="E63" s="141"/>
      <c r="F63" s="141"/>
      <c r="G63" s="141"/>
      <c r="H63" s="141"/>
      <c r="I63" s="141"/>
      <c r="J63" s="141"/>
      <c r="K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row>
    <row r="64" spans="1:66" s="144" customFormat="1" x14ac:dyDescent="0.2">
      <c r="A64" s="141"/>
      <c r="B64" s="141"/>
      <c r="C64" s="141"/>
      <c r="D64" s="141"/>
      <c r="E64" s="141"/>
      <c r="F64" s="141"/>
      <c r="G64" s="141"/>
      <c r="H64" s="141"/>
      <c r="I64" s="141"/>
      <c r="J64" s="141"/>
      <c r="K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row>
    <row r="65" spans="1:66" s="144" customFormat="1" x14ac:dyDescent="0.2">
      <c r="A65" s="141"/>
      <c r="B65" s="141"/>
      <c r="C65" s="141"/>
      <c r="D65" s="141"/>
      <c r="E65" s="141"/>
      <c r="F65" s="141"/>
      <c r="G65" s="141"/>
      <c r="H65" s="141"/>
      <c r="I65" s="141"/>
      <c r="J65" s="141"/>
      <c r="K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row>
    <row r="66" spans="1:66" s="144" customFormat="1" x14ac:dyDescent="0.2">
      <c r="A66" s="141"/>
      <c r="B66" s="141"/>
      <c r="C66" s="141"/>
      <c r="D66" s="141"/>
      <c r="E66" s="141"/>
      <c r="F66" s="141"/>
      <c r="G66" s="141"/>
      <c r="H66" s="141"/>
      <c r="I66" s="141"/>
      <c r="J66" s="141"/>
      <c r="K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row>
    <row r="67" spans="1:66" s="144" customFormat="1" x14ac:dyDescent="0.2">
      <c r="A67" s="141"/>
      <c r="B67" s="141"/>
      <c r="C67" s="141"/>
      <c r="D67" s="141"/>
      <c r="E67" s="141"/>
      <c r="F67" s="141"/>
      <c r="G67" s="141"/>
      <c r="H67" s="141"/>
      <c r="I67" s="141"/>
      <c r="J67" s="141"/>
      <c r="K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row>
    <row r="68" spans="1:66" s="144" customFormat="1" x14ac:dyDescent="0.2">
      <c r="A68" s="141"/>
      <c r="B68" s="141"/>
      <c r="C68" s="141"/>
      <c r="D68" s="141"/>
      <c r="E68" s="141"/>
      <c r="F68" s="141"/>
      <c r="G68" s="141"/>
      <c r="H68" s="141"/>
      <c r="I68" s="141"/>
      <c r="J68" s="141"/>
      <c r="K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row>
    <row r="69" spans="1:66" s="144" customFormat="1" x14ac:dyDescent="0.2">
      <c r="A69" s="141"/>
      <c r="B69" s="141"/>
      <c r="C69" s="141"/>
      <c r="D69" s="141"/>
      <c r="E69" s="141"/>
      <c r="F69" s="141"/>
      <c r="G69" s="141"/>
      <c r="H69" s="141"/>
      <c r="I69" s="141"/>
      <c r="J69" s="141"/>
      <c r="K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row>
    <row r="70" spans="1:66" s="144" customFormat="1" x14ac:dyDescent="0.2">
      <c r="A70" s="141"/>
      <c r="B70" s="141"/>
      <c r="C70" s="141"/>
      <c r="D70" s="141"/>
      <c r="E70" s="141"/>
      <c r="F70" s="141"/>
      <c r="G70" s="141"/>
      <c r="H70" s="141"/>
      <c r="I70" s="141"/>
      <c r="J70" s="141"/>
      <c r="K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row>
    <row r="71" spans="1:66" s="144" customFormat="1" x14ac:dyDescent="0.2">
      <c r="A71" s="141"/>
      <c r="B71" s="141"/>
      <c r="C71" s="141"/>
      <c r="D71" s="141"/>
      <c r="E71" s="141"/>
      <c r="F71" s="141"/>
      <c r="G71" s="141"/>
      <c r="H71" s="141"/>
      <c r="I71" s="141"/>
      <c r="J71" s="141"/>
      <c r="K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row>
    <row r="72" spans="1:66" s="144" customFormat="1" x14ac:dyDescent="0.2">
      <c r="A72" s="141"/>
      <c r="B72" s="141"/>
      <c r="C72" s="141"/>
      <c r="D72" s="141"/>
      <c r="E72" s="141"/>
      <c r="F72" s="141"/>
      <c r="G72" s="141"/>
      <c r="H72" s="141"/>
      <c r="I72" s="141"/>
      <c r="J72" s="141"/>
      <c r="K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row>
    <row r="73" spans="1:66" s="144" customFormat="1" x14ac:dyDescent="0.2">
      <c r="A73" s="141"/>
      <c r="B73" s="141"/>
      <c r="C73" s="141"/>
      <c r="D73" s="141"/>
      <c r="E73" s="141"/>
      <c r="F73" s="141"/>
      <c r="G73" s="141"/>
      <c r="H73" s="141"/>
      <c r="I73" s="141"/>
      <c r="J73" s="141"/>
      <c r="K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row>
    <row r="74" spans="1:66" s="144" customFormat="1" x14ac:dyDescent="0.2">
      <c r="A74" s="141"/>
      <c r="B74" s="141"/>
      <c r="C74" s="141"/>
      <c r="D74" s="141"/>
      <c r="E74" s="141"/>
      <c r="F74" s="141"/>
      <c r="G74" s="141"/>
      <c r="H74" s="141"/>
      <c r="I74" s="141"/>
      <c r="J74" s="141"/>
      <c r="K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row>
    <row r="75" spans="1:66" s="144" customFormat="1" x14ac:dyDescent="0.2">
      <c r="A75" s="141"/>
      <c r="B75" s="141"/>
      <c r="C75" s="141"/>
      <c r="D75" s="141"/>
      <c r="E75" s="141"/>
      <c r="F75" s="141"/>
      <c r="G75" s="141"/>
      <c r="H75" s="141"/>
      <c r="I75" s="141"/>
      <c r="J75" s="141"/>
      <c r="K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row>
    <row r="76" spans="1:66" s="144" customFormat="1" x14ac:dyDescent="0.2">
      <c r="A76" s="141"/>
      <c r="B76" s="141"/>
      <c r="C76" s="141"/>
      <c r="D76" s="141"/>
      <c r="E76" s="141"/>
      <c r="F76" s="141"/>
      <c r="G76" s="141"/>
      <c r="H76" s="141"/>
      <c r="I76" s="141"/>
      <c r="J76" s="141"/>
      <c r="K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row>
    <row r="77" spans="1:66" s="144" customFormat="1" x14ac:dyDescent="0.2">
      <c r="A77" s="141"/>
      <c r="B77" s="141"/>
      <c r="C77" s="141"/>
      <c r="D77" s="141"/>
      <c r="E77" s="141"/>
      <c r="F77" s="141"/>
      <c r="G77" s="141"/>
      <c r="H77" s="141"/>
      <c r="I77" s="141"/>
      <c r="J77" s="141"/>
      <c r="K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row>
    <row r="78" spans="1:66" s="144" customFormat="1" x14ac:dyDescent="0.2">
      <c r="A78" s="141"/>
      <c r="B78" s="141"/>
      <c r="C78" s="141"/>
      <c r="D78" s="141"/>
      <c r="E78" s="141"/>
      <c r="F78" s="141"/>
      <c r="G78" s="141"/>
      <c r="H78" s="141"/>
      <c r="I78" s="141"/>
      <c r="J78" s="141"/>
      <c r="K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row>
    <row r="79" spans="1:66" s="144" customFormat="1" x14ac:dyDescent="0.2">
      <c r="A79" s="141"/>
      <c r="B79" s="141"/>
      <c r="C79" s="141"/>
      <c r="D79" s="141"/>
      <c r="E79" s="141"/>
      <c r="F79" s="141"/>
      <c r="G79" s="141"/>
      <c r="H79" s="141"/>
      <c r="I79" s="141"/>
      <c r="J79" s="141"/>
      <c r="K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row>
    <row r="80" spans="1:66" s="144" customFormat="1" x14ac:dyDescent="0.2">
      <c r="A80" s="141"/>
      <c r="B80" s="141"/>
      <c r="C80" s="141"/>
      <c r="D80" s="141"/>
      <c r="E80" s="141"/>
      <c r="F80" s="141"/>
      <c r="G80" s="141"/>
      <c r="H80" s="141"/>
      <c r="I80" s="141"/>
      <c r="J80" s="141"/>
      <c r="K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row>
    <row r="81" spans="1:66" s="144" customFormat="1" x14ac:dyDescent="0.2">
      <c r="A81" s="141"/>
      <c r="B81" s="141"/>
      <c r="C81" s="141"/>
      <c r="D81" s="141"/>
      <c r="E81" s="141"/>
      <c r="F81" s="141"/>
      <c r="G81" s="141"/>
      <c r="H81" s="141"/>
      <c r="I81" s="141"/>
      <c r="J81" s="141"/>
      <c r="K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row>
    <row r="82" spans="1:66" s="144" customFormat="1" x14ac:dyDescent="0.2">
      <c r="A82" s="141"/>
      <c r="B82" s="141"/>
      <c r="C82" s="141"/>
      <c r="D82" s="141"/>
      <c r="E82" s="141"/>
      <c r="F82" s="141"/>
      <c r="G82" s="141"/>
      <c r="H82" s="141"/>
      <c r="I82" s="141"/>
      <c r="J82" s="141"/>
      <c r="K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row>
    <row r="83" spans="1:66" s="144" customFormat="1" x14ac:dyDescent="0.2">
      <c r="A83" s="141"/>
      <c r="B83" s="141"/>
      <c r="C83" s="141"/>
      <c r="D83" s="141"/>
      <c r="E83" s="141"/>
      <c r="F83" s="141"/>
      <c r="G83" s="141"/>
      <c r="H83" s="141"/>
      <c r="I83" s="141"/>
      <c r="J83" s="141"/>
      <c r="K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row>
    <row r="84" spans="1:66" s="144" customFormat="1" x14ac:dyDescent="0.2">
      <c r="A84" s="141"/>
      <c r="B84" s="141"/>
      <c r="C84" s="141"/>
      <c r="D84" s="141"/>
      <c r="E84" s="141"/>
      <c r="F84" s="141"/>
      <c r="G84" s="141"/>
      <c r="H84" s="141"/>
      <c r="I84" s="141"/>
      <c r="J84" s="141"/>
      <c r="K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row>
    <row r="85" spans="1:66" s="144" customFormat="1" x14ac:dyDescent="0.2">
      <c r="A85" s="141"/>
      <c r="B85" s="141"/>
      <c r="C85" s="141"/>
      <c r="D85" s="141"/>
      <c r="E85" s="141"/>
      <c r="F85" s="141"/>
      <c r="G85" s="141"/>
      <c r="H85" s="141"/>
      <c r="I85" s="141"/>
      <c r="J85" s="141"/>
      <c r="K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row>
    <row r="86" spans="1:66" s="144" customFormat="1" x14ac:dyDescent="0.2">
      <c r="A86" s="141"/>
      <c r="B86" s="141"/>
      <c r="C86" s="141"/>
      <c r="D86" s="141"/>
      <c r="E86" s="141"/>
      <c r="F86" s="141"/>
      <c r="G86" s="141"/>
      <c r="H86" s="141"/>
      <c r="I86" s="141"/>
      <c r="J86" s="141"/>
      <c r="K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row>
    <row r="87" spans="1:66" s="144" customFormat="1" x14ac:dyDescent="0.2">
      <c r="A87" s="141"/>
      <c r="B87" s="141"/>
      <c r="C87" s="141"/>
      <c r="D87" s="141"/>
      <c r="E87" s="141"/>
      <c r="F87" s="141"/>
      <c r="G87" s="141"/>
      <c r="H87" s="141"/>
      <c r="I87" s="141"/>
      <c r="J87" s="141"/>
      <c r="K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row>
    <row r="88" spans="1:66" s="144" customFormat="1" x14ac:dyDescent="0.2">
      <c r="A88" s="141"/>
      <c r="B88" s="141"/>
      <c r="C88" s="141"/>
      <c r="D88" s="141"/>
      <c r="E88" s="141"/>
      <c r="F88" s="141"/>
      <c r="G88" s="141"/>
      <c r="H88" s="141"/>
      <c r="I88" s="141"/>
      <c r="J88" s="141"/>
      <c r="K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row>
    <row r="89" spans="1:66" s="144" customFormat="1" x14ac:dyDescent="0.2">
      <c r="A89" s="141"/>
      <c r="B89" s="141"/>
      <c r="C89" s="141"/>
      <c r="D89" s="141"/>
      <c r="E89" s="141"/>
      <c r="F89" s="141"/>
      <c r="G89" s="141"/>
      <c r="H89" s="141"/>
      <c r="I89" s="141"/>
      <c r="J89" s="141"/>
      <c r="K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row>
    <row r="90" spans="1:66" s="144" customFormat="1" x14ac:dyDescent="0.2">
      <c r="A90" s="141"/>
      <c r="B90" s="141"/>
      <c r="C90" s="141"/>
      <c r="D90" s="141"/>
      <c r="E90" s="141"/>
      <c r="F90" s="141"/>
      <c r="G90" s="141"/>
      <c r="H90" s="141"/>
      <c r="I90" s="141"/>
      <c r="J90" s="141"/>
      <c r="K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row>
    <row r="91" spans="1:66" s="144" customFormat="1" x14ac:dyDescent="0.2">
      <c r="A91" s="141"/>
      <c r="B91" s="141"/>
      <c r="C91" s="141"/>
      <c r="D91" s="141"/>
      <c r="E91" s="141"/>
      <c r="F91" s="141"/>
      <c r="G91" s="141"/>
      <c r="H91" s="141"/>
      <c r="I91" s="141"/>
      <c r="J91" s="141"/>
      <c r="K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row>
    <row r="92" spans="1:66" s="144" customFormat="1" x14ac:dyDescent="0.2">
      <c r="A92" s="141"/>
      <c r="B92" s="141"/>
      <c r="C92" s="141"/>
      <c r="D92" s="141"/>
      <c r="E92" s="141"/>
      <c r="F92" s="141"/>
      <c r="G92" s="141"/>
      <c r="H92" s="141"/>
      <c r="I92" s="141"/>
      <c r="J92" s="141"/>
      <c r="K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row>
    <row r="93" spans="1:66" s="144" customFormat="1" x14ac:dyDescent="0.2">
      <c r="A93" s="141"/>
      <c r="B93" s="141"/>
      <c r="C93" s="141"/>
      <c r="D93" s="141"/>
      <c r="E93" s="141"/>
      <c r="F93" s="141"/>
      <c r="G93" s="141"/>
      <c r="H93" s="141"/>
      <c r="I93" s="141"/>
      <c r="J93" s="141"/>
      <c r="K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row>
    <row r="94" spans="1:66" s="144" customFormat="1" x14ac:dyDescent="0.2">
      <c r="A94" s="141"/>
      <c r="B94" s="141"/>
      <c r="C94" s="141"/>
      <c r="D94" s="141"/>
      <c r="E94" s="141"/>
      <c r="F94" s="141"/>
      <c r="G94" s="141"/>
      <c r="H94" s="141"/>
      <c r="I94" s="141"/>
      <c r="J94" s="141"/>
      <c r="K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row>
    <row r="95" spans="1:66" s="144" customFormat="1" x14ac:dyDescent="0.2">
      <c r="A95" s="141"/>
      <c r="B95" s="141"/>
      <c r="C95" s="141"/>
      <c r="D95" s="141"/>
      <c r="E95" s="141"/>
      <c r="F95" s="141"/>
      <c r="G95" s="141"/>
      <c r="H95" s="141"/>
      <c r="I95" s="141"/>
      <c r="J95" s="141"/>
      <c r="K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row>
    <row r="96" spans="1:66" s="144" customFormat="1" x14ac:dyDescent="0.2">
      <c r="A96" s="141"/>
      <c r="B96" s="141"/>
      <c r="C96" s="141"/>
      <c r="D96" s="141"/>
      <c r="E96" s="141"/>
      <c r="F96" s="141"/>
      <c r="G96" s="141"/>
      <c r="H96" s="141"/>
      <c r="I96" s="141"/>
      <c r="J96" s="141"/>
      <c r="K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row>
    <row r="97" spans="1:66" s="144" customFormat="1" x14ac:dyDescent="0.2">
      <c r="A97" s="141"/>
      <c r="B97" s="141"/>
      <c r="C97" s="141"/>
      <c r="D97" s="141"/>
      <c r="E97" s="141"/>
      <c r="F97" s="141"/>
      <c r="G97" s="141"/>
      <c r="H97" s="141"/>
      <c r="I97" s="141"/>
      <c r="J97" s="141"/>
      <c r="K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row>
    <row r="98" spans="1:66" s="144" customFormat="1" x14ac:dyDescent="0.2">
      <c r="A98" s="141"/>
      <c r="B98" s="141"/>
      <c r="C98" s="141"/>
      <c r="D98" s="141"/>
      <c r="E98" s="141"/>
      <c r="F98" s="141"/>
      <c r="G98" s="141"/>
      <c r="H98" s="141"/>
      <c r="I98" s="141"/>
      <c r="J98" s="141"/>
      <c r="K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row>
    <row r="99" spans="1:66" s="144" customFormat="1" x14ac:dyDescent="0.2">
      <c r="A99" s="141"/>
      <c r="B99" s="141"/>
      <c r="C99" s="141"/>
      <c r="D99" s="141"/>
      <c r="E99" s="141"/>
      <c r="F99" s="141"/>
      <c r="G99" s="141"/>
      <c r="H99" s="141"/>
      <c r="I99" s="141"/>
      <c r="J99" s="141"/>
      <c r="K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row>
    <row r="100" spans="1:66" s="144" customFormat="1" x14ac:dyDescent="0.2">
      <c r="A100" s="141"/>
      <c r="B100" s="141"/>
      <c r="C100" s="141"/>
      <c r="D100" s="141"/>
      <c r="E100" s="141"/>
      <c r="F100" s="141"/>
      <c r="G100" s="141"/>
      <c r="H100" s="141"/>
      <c r="I100" s="141"/>
      <c r="J100" s="141"/>
      <c r="K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row>
    <row r="101" spans="1:66" s="144" customFormat="1" x14ac:dyDescent="0.2">
      <c r="A101" s="141"/>
      <c r="B101" s="141"/>
      <c r="C101" s="141"/>
      <c r="D101" s="141"/>
      <c r="E101" s="141"/>
      <c r="F101" s="141"/>
      <c r="G101" s="141"/>
      <c r="H101" s="141"/>
      <c r="I101" s="141"/>
      <c r="J101" s="141"/>
      <c r="K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row>
    <row r="102" spans="1:66" s="144" customFormat="1" x14ac:dyDescent="0.2">
      <c r="A102" s="141"/>
      <c r="B102" s="141"/>
      <c r="C102" s="141"/>
      <c r="D102" s="141"/>
      <c r="E102" s="141"/>
      <c r="F102" s="141"/>
      <c r="G102" s="141"/>
      <c r="H102" s="141"/>
      <c r="I102" s="141"/>
      <c r="J102" s="141"/>
      <c r="K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row>
    <row r="103" spans="1:66" s="144" customFormat="1" x14ac:dyDescent="0.2">
      <c r="A103" s="141"/>
      <c r="B103" s="141"/>
      <c r="C103" s="141"/>
      <c r="D103" s="141"/>
      <c r="E103" s="141"/>
      <c r="F103" s="141"/>
      <c r="G103" s="141"/>
      <c r="H103" s="141"/>
      <c r="I103" s="141"/>
      <c r="J103" s="141"/>
      <c r="K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row>
    <row r="104" spans="1:66" s="144" customFormat="1" x14ac:dyDescent="0.2">
      <c r="A104" s="141"/>
      <c r="B104" s="141"/>
      <c r="C104" s="141"/>
      <c r="D104" s="141"/>
      <c r="E104" s="141"/>
      <c r="F104" s="141"/>
      <c r="G104" s="141"/>
      <c r="H104" s="141"/>
      <c r="I104" s="141"/>
      <c r="J104" s="141"/>
      <c r="K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row>
    <row r="105" spans="1:66" s="144" customFormat="1" x14ac:dyDescent="0.2">
      <c r="A105" s="141"/>
      <c r="B105" s="141"/>
      <c r="C105" s="141"/>
      <c r="D105" s="141"/>
      <c r="E105" s="141"/>
      <c r="F105" s="141"/>
      <c r="G105" s="141"/>
      <c r="H105" s="141"/>
      <c r="I105" s="141"/>
      <c r="J105" s="141"/>
      <c r="K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row>
    <row r="106" spans="1:66" s="144" customFormat="1" x14ac:dyDescent="0.2">
      <c r="A106" s="141"/>
      <c r="B106" s="141"/>
      <c r="C106" s="141"/>
      <c r="D106" s="141"/>
      <c r="E106" s="141"/>
      <c r="F106" s="141"/>
      <c r="G106" s="141"/>
      <c r="H106" s="141"/>
      <c r="I106" s="141"/>
      <c r="J106" s="141"/>
      <c r="K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row>
    <row r="107" spans="1:66" s="144" customFormat="1" x14ac:dyDescent="0.2">
      <c r="A107" s="141"/>
      <c r="B107" s="141"/>
      <c r="C107" s="141"/>
      <c r="D107" s="141"/>
      <c r="E107" s="141"/>
      <c r="F107" s="141"/>
      <c r="G107" s="141"/>
      <c r="H107" s="141"/>
      <c r="I107" s="141"/>
      <c r="J107" s="141"/>
      <c r="K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row>
    <row r="108" spans="1:66" s="144" customFormat="1" x14ac:dyDescent="0.2">
      <c r="A108" s="141"/>
      <c r="B108" s="141"/>
      <c r="C108" s="141"/>
      <c r="D108" s="141"/>
      <c r="E108" s="141"/>
      <c r="F108" s="141"/>
      <c r="G108" s="141"/>
      <c r="H108" s="141"/>
      <c r="I108" s="141"/>
      <c r="J108" s="141"/>
      <c r="K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row>
    <row r="109" spans="1:66" s="144" customFormat="1" x14ac:dyDescent="0.2">
      <c r="A109" s="141"/>
      <c r="B109" s="141"/>
      <c r="C109" s="141"/>
      <c r="D109" s="141"/>
      <c r="E109" s="141"/>
      <c r="F109" s="141"/>
      <c r="G109" s="141"/>
      <c r="H109" s="141"/>
      <c r="I109" s="141"/>
      <c r="J109" s="141"/>
      <c r="K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row>
    <row r="110" spans="1:66" s="144" customFormat="1" x14ac:dyDescent="0.2">
      <c r="A110" s="141"/>
      <c r="B110" s="141"/>
      <c r="C110" s="141"/>
      <c r="D110" s="141"/>
      <c r="E110" s="141"/>
      <c r="F110" s="141"/>
      <c r="G110" s="141"/>
      <c r="H110" s="141"/>
      <c r="I110" s="141"/>
      <c r="J110" s="141"/>
      <c r="K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row>
    <row r="111" spans="1:66" s="144" customFormat="1" x14ac:dyDescent="0.2">
      <c r="A111" s="141"/>
      <c r="B111" s="141"/>
      <c r="C111" s="141"/>
      <c r="D111" s="141"/>
      <c r="E111" s="141"/>
      <c r="F111" s="141"/>
      <c r="G111" s="141"/>
      <c r="H111" s="141"/>
      <c r="I111" s="141"/>
      <c r="J111" s="141"/>
      <c r="K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row>
    <row r="112" spans="1:66" s="144" customFormat="1" x14ac:dyDescent="0.2">
      <c r="A112" s="141"/>
      <c r="B112" s="141"/>
      <c r="C112" s="141"/>
      <c r="D112" s="141"/>
      <c r="E112" s="141"/>
      <c r="F112" s="141"/>
      <c r="G112" s="141"/>
      <c r="H112" s="141"/>
      <c r="I112" s="141"/>
      <c r="J112" s="141"/>
      <c r="K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row>
    <row r="113" spans="1:66" s="144" customFormat="1" x14ac:dyDescent="0.2">
      <c r="A113" s="141"/>
      <c r="B113" s="141"/>
      <c r="C113" s="141"/>
      <c r="D113" s="141"/>
      <c r="E113" s="141"/>
      <c r="F113" s="141"/>
      <c r="G113" s="141"/>
      <c r="H113" s="141"/>
      <c r="I113" s="141"/>
      <c r="J113" s="141"/>
      <c r="K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row>
    <row r="114" spans="1:66" s="144" customFormat="1" x14ac:dyDescent="0.2">
      <c r="A114" s="141"/>
      <c r="B114" s="141"/>
      <c r="C114" s="141"/>
      <c r="D114" s="141"/>
      <c r="E114" s="141"/>
      <c r="F114" s="141"/>
      <c r="G114" s="141"/>
      <c r="H114" s="141"/>
      <c r="I114" s="141"/>
      <c r="J114" s="141"/>
      <c r="K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row>
    <row r="115" spans="1:66" s="144" customFormat="1" x14ac:dyDescent="0.2">
      <c r="A115" s="141"/>
      <c r="B115" s="141"/>
      <c r="C115" s="141"/>
      <c r="D115" s="141"/>
      <c r="E115" s="141"/>
      <c r="F115" s="141"/>
      <c r="G115" s="141"/>
      <c r="H115" s="141"/>
      <c r="I115" s="141"/>
      <c r="J115" s="141"/>
      <c r="K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row>
    <row r="116" spans="1:66" s="144" customFormat="1" x14ac:dyDescent="0.2">
      <c r="A116" s="141"/>
      <c r="B116" s="141"/>
      <c r="C116" s="141"/>
      <c r="D116" s="141"/>
      <c r="E116" s="141"/>
      <c r="F116" s="141"/>
      <c r="G116" s="141"/>
      <c r="H116" s="141"/>
      <c r="I116" s="141"/>
      <c r="J116" s="141"/>
      <c r="K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row>
    <row r="117" spans="1:66" s="144" customFormat="1" x14ac:dyDescent="0.2">
      <c r="A117" s="141"/>
      <c r="B117" s="141"/>
      <c r="C117" s="141"/>
      <c r="D117" s="141"/>
      <c r="E117" s="141"/>
      <c r="F117" s="141"/>
      <c r="G117" s="141"/>
      <c r="H117" s="141"/>
      <c r="I117" s="141"/>
      <c r="J117" s="141"/>
      <c r="K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row>
    <row r="118" spans="1:66" s="144" customFormat="1" x14ac:dyDescent="0.2">
      <c r="A118" s="141"/>
      <c r="B118" s="141"/>
      <c r="C118" s="141"/>
      <c r="D118" s="141"/>
      <c r="E118" s="141"/>
      <c r="F118" s="141"/>
      <c r="G118" s="141"/>
      <c r="H118" s="141"/>
      <c r="I118" s="141"/>
      <c r="J118" s="141"/>
      <c r="K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row>
    <row r="119" spans="1:66" s="144" customFormat="1" x14ac:dyDescent="0.2">
      <c r="A119" s="141"/>
      <c r="B119" s="141"/>
      <c r="C119" s="141"/>
      <c r="D119" s="141"/>
      <c r="E119" s="141"/>
      <c r="F119" s="141"/>
      <c r="G119" s="141"/>
      <c r="H119" s="141"/>
      <c r="I119" s="141"/>
      <c r="J119" s="141"/>
      <c r="K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row>
    <row r="120" spans="1:66" s="144" customFormat="1" x14ac:dyDescent="0.2">
      <c r="A120" s="141"/>
      <c r="B120" s="141"/>
      <c r="C120" s="141"/>
      <c r="D120" s="141"/>
      <c r="E120" s="141"/>
      <c r="F120" s="141"/>
      <c r="G120" s="141"/>
      <c r="H120" s="141"/>
      <c r="I120" s="141"/>
      <c r="J120" s="141"/>
      <c r="K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row>
    <row r="121" spans="1:66" s="144" customFormat="1" x14ac:dyDescent="0.2">
      <c r="A121" s="141"/>
      <c r="B121" s="141"/>
      <c r="C121" s="141"/>
      <c r="D121" s="141"/>
      <c r="E121" s="141"/>
      <c r="F121" s="141"/>
      <c r="G121" s="141"/>
      <c r="H121" s="141"/>
      <c r="I121" s="141"/>
      <c r="J121" s="141"/>
      <c r="K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row>
    <row r="122" spans="1:66" s="144" customFormat="1" x14ac:dyDescent="0.2">
      <c r="A122" s="141"/>
      <c r="B122" s="141"/>
      <c r="C122" s="141"/>
      <c r="D122" s="141"/>
      <c r="E122" s="141"/>
      <c r="F122" s="141"/>
      <c r="G122" s="141"/>
      <c r="H122" s="141"/>
      <c r="I122" s="141"/>
      <c r="J122" s="141"/>
      <c r="K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row>
    <row r="123" spans="1:66" s="144" customFormat="1" x14ac:dyDescent="0.2">
      <c r="A123" s="141"/>
      <c r="B123" s="141"/>
      <c r="C123" s="141"/>
      <c r="D123" s="141"/>
      <c r="E123" s="141"/>
      <c r="F123" s="141"/>
      <c r="G123" s="141"/>
      <c r="H123" s="141"/>
      <c r="I123" s="141"/>
      <c r="J123" s="141"/>
      <c r="K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row>
    <row r="124" spans="1:66" s="144" customFormat="1" x14ac:dyDescent="0.2">
      <c r="A124" s="141"/>
      <c r="B124" s="141"/>
      <c r="C124" s="141"/>
      <c r="D124" s="141"/>
      <c r="E124" s="141"/>
      <c r="F124" s="141"/>
      <c r="G124" s="141"/>
      <c r="H124" s="141"/>
      <c r="I124" s="141"/>
      <c r="J124" s="141"/>
      <c r="K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row>
    <row r="125" spans="1:66" s="144" customFormat="1" x14ac:dyDescent="0.2">
      <c r="A125" s="141"/>
      <c r="B125" s="141"/>
      <c r="C125" s="141"/>
      <c r="D125" s="141"/>
      <c r="E125" s="141"/>
      <c r="F125" s="141"/>
      <c r="G125" s="141"/>
      <c r="H125" s="141"/>
      <c r="I125" s="141"/>
      <c r="J125" s="141"/>
      <c r="K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row>
    <row r="126" spans="1:66" s="144" customFormat="1" x14ac:dyDescent="0.2">
      <c r="A126" s="141"/>
      <c r="B126" s="141"/>
      <c r="C126" s="141"/>
      <c r="D126" s="141"/>
      <c r="E126" s="141"/>
      <c r="F126" s="141"/>
      <c r="G126" s="141"/>
      <c r="H126" s="141"/>
      <c r="I126" s="141"/>
      <c r="J126" s="141"/>
      <c r="K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row>
    <row r="127" spans="1:66" s="144" customFormat="1" x14ac:dyDescent="0.2">
      <c r="A127" s="141"/>
      <c r="B127" s="141"/>
      <c r="C127" s="141"/>
      <c r="D127" s="141"/>
      <c r="E127" s="141"/>
      <c r="F127" s="141"/>
      <c r="G127" s="141"/>
      <c r="H127" s="141"/>
      <c r="I127" s="141"/>
      <c r="J127" s="141"/>
      <c r="K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row>
    <row r="128" spans="1:66" s="144" customFormat="1" x14ac:dyDescent="0.2">
      <c r="A128" s="141"/>
      <c r="B128" s="141"/>
      <c r="C128" s="141"/>
      <c r="D128" s="141"/>
      <c r="E128" s="141"/>
      <c r="F128" s="141"/>
      <c r="G128" s="141"/>
      <c r="H128" s="141"/>
      <c r="I128" s="141"/>
      <c r="J128" s="141"/>
      <c r="K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row>
    <row r="129" spans="1:66" s="144" customFormat="1" x14ac:dyDescent="0.2">
      <c r="A129" s="141"/>
      <c r="B129" s="141"/>
      <c r="C129" s="141"/>
      <c r="D129" s="141"/>
      <c r="E129" s="141"/>
      <c r="F129" s="141"/>
      <c r="G129" s="141"/>
      <c r="H129" s="141"/>
      <c r="I129" s="141"/>
      <c r="J129" s="141"/>
      <c r="K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row>
    <row r="130" spans="1:66" s="144" customFormat="1" x14ac:dyDescent="0.2">
      <c r="A130" s="141"/>
      <c r="B130" s="141"/>
      <c r="C130" s="141"/>
      <c r="D130" s="141"/>
      <c r="E130" s="141"/>
      <c r="F130" s="141"/>
      <c r="G130" s="141"/>
      <c r="H130" s="141"/>
      <c r="I130" s="141"/>
      <c r="J130" s="141"/>
      <c r="K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row>
    <row r="131" spans="1:66" s="144" customFormat="1" x14ac:dyDescent="0.2">
      <c r="A131" s="141"/>
      <c r="B131" s="141"/>
      <c r="C131" s="141"/>
      <c r="D131" s="141"/>
      <c r="E131" s="141"/>
      <c r="F131" s="141"/>
      <c r="G131" s="141"/>
      <c r="H131" s="141"/>
      <c r="I131" s="141"/>
      <c r="J131" s="141"/>
      <c r="K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row>
    <row r="132" spans="1:66" s="144" customFormat="1" x14ac:dyDescent="0.2">
      <c r="A132" s="141"/>
      <c r="B132" s="141"/>
      <c r="C132" s="141"/>
      <c r="D132" s="141"/>
      <c r="E132" s="141"/>
      <c r="F132" s="141"/>
      <c r="G132" s="141"/>
      <c r="H132" s="141"/>
      <c r="I132" s="141"/>
      <c r="J132" s="141"/>
      <c r="K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row>
    <row r="133" spans="1:66" s="144" customFormat="1" x14ac:dyDescent="0.2">
      <c r="A133" s="141"/>
      <c r="B133" s="141"/>
      <c r="C133" s="141"/>
      <c r="D133" s="141"/>
      <c r="E133" s="141"/>
      <c r="F133" s="141"/>
      <c r="G133" s="141"/>
      <c r="H133" s="141"/>
      <c r="I133" s="141"/>
      <c r="J133" s="141"/>
      <c r="K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row>
    <row r="134" spans="1:66" s="144" customFormat="1" x14ac:dyDescent="0.2">
      <c r="A134" s="141"/>
      <c r="B134" s="141"/>
      <c r="C134" s="141"/>
      <c r="D134" s="141"/>
      <c r="E134" s="141"/>
      <c r="F134" s="141"/>
      <c r="G134" s="141"/>
      <c r="H134" s="141"/>
      <c r="I134" s="141"/>
      <c r="J134" s="141"/>
      <c r="K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row>
    <row r="135" spans="1:66" s="144" customFormat="1" x14ac:dyDescent="0.2">
      <c r="A135" s="141"/>
      <c r="B135" s="141"/>
      <c r="C135" s="141"/>
      <c r="D135" s="141"/>
      <c r="E135" s="141"/>
      <c r="F135" s="141"/>
      <c r="G135" s="141"/>
      <c r="H135" s="141"/>
      <c r="I135" s="141"/>
      <c r="J135" s="141"/>
      <c r="K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row>
    <row r="136" spans="1:66" s="144" customFormat="1" x14ac:dyDescent="0.2">
      <c r="A136" s="141"/>
      <c r="B136" s="141"/>
      <c r="C136" s="141"/>
      <c r="D136" s="141"/>
      <c r="E136" s="141"/>
      <c r="F136" s="141"/>
      <c r="G136" s="141"/>
      <c r="H136" s="141"/>
      <c r="I136" s="141"/>
      <c r="J136" s="141"/>
      <c r="K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row>
    <row r="137" spans="1:66" s="144" customFormat="1" x14ac:dyDescent="0.2">
      <c r="A137" s="141"/>
      <c r="B137" s="141"/>
      <c r="C137" s="141"/>
      <c r="D137" s="141"/>
      <c r="E137" s="141"/>
      <c r="F137" s="141"/>
      <c r="G137" s="141"/>
      <c r="H137" s="141"/>
      <c r="I137" s="141"/>
      <c r="J137" s="141"/>
      <c r="K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row>
    <row r="138" spans="1:66" s="144" customFormat="1" x14ac:dyDescent="0.2">
      <c r="A138" s="141"/>
      <c r="B138" s="141"/>
      <c r="C138" s="141"/>
      <c r="D138" s="141"/>
      <c r="E138" s="141"/>
      <c r="F138" s="141"/>
      <c r="G138" s="141"/>
      <c r="H138" s="141"/>
      <c r="I138" s="141"/>
      <c r="J138" s="141"/>
      <c r="K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row>
    <row r="139" spans="1:66" s="144" customFormat="1" x14ac:dyDescent="0.2">
      <c r="A139" s="141"/>
      <c r="B139" s="141"/>
      <c r="C139" s="141"/>
      <c r="D139" s="141"/>
      <c r="E139" s="141"/>
      <c r="F139" s="141"/>
      <c r="G139" s="141"/>
      <c r="H139" s="141"/>
      <c r="I139" s="141"/>
      <c r="J139" s="141"/>
      <c r="K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row>
    <row r="140" spans="1:66" s="144" customFormat="1" x14ac:dyDescent="0.2">
      <c r="A140" s="141"/>
      <c r="B140" s="141"/>
      <c r="C140" s="141"/>
      <c r="D140" s="141"/>
      <c r="E140" s="141"/>
      <c r="F140" s="141"/>
      <c r="G140" s="141"/>
      <c r="H140" s="141"/>
      <c r="I140" s="141"/>
      <c r="J140" s="141"/>
      <c r="K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row>
    <row r="141" spans="1:66" s="144" customFormat="1" x14ac:dyDescent="0.2">
      <c r="A141" s="141"/>
      <c r="B141" s="141"/>
      <c r="C141" s="141"/>
      <c r="D141" s="141"/>
      <c r="E141" s="141"/>
      <c r="F141" s="141"/>
      <c r="G141" s="141"/>
      <c r="H141" s="141"/>
      <c r="I141" s="141"/>
      <c r="J141" s="141"/>
      <c r="K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row>
    <row r="142" spans="1:66" s="144" customFormat="1" x14ac:dyDescent="0.2">
      <c r="A142" s="141"/>
      <c r="B142" s="141"/>
      <c r="C142" s="141"/>
      <c r="D142" s="141"/>
      <c r="E142" s="141"/>
      <c r="F142" s="141"/>
      <c r="G142" s="141"/>
      <c r="H142" s="141"/>
      <c r="I142" s="141"/>
      <c r="J142" s="141"/>
      <c r="K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row>
    <row r="143" spans="1:66" s="144" customFormat="1" x14ac:dyDescent="0.2">
      <c r="A143" s="141"/>
      <c r="B143" s="141"/>
      <c r="C143" s="141"/>
      <c r="D143" s="141"/>
      <c r="E143" s="141"/>
      <c r="F143" s="141"/>
      <c r="G143" s="141"/>
      <c r="H143" s="141"/>
      <c r="I143" s="141"/>
      <c r="J143" s="141"/>
      <c r="K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row>
    <row r="144" spans="1:66" s="144" customFormat="1" x14ac:dyDescent="0.2">
      <c r="A144" s="141"/>
      <c r="B144" s="141"/>
      <c r="C144" s="141"/>
      <c r="D144" s="141"/>
      <c r="E144" s="141"/>
      <c r="F144" s="141"/>
      <c r="G144" s="141"/>
      <c r="H144" s="141"/>
      <c r="I144" s="141"/>
      <c r="J144" s="141"/>
      <c r="K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row>
    <row r="145" spans="1:66" s="144" customFormat="1" x14ac:dyDescent="0.2">
      <c r="A145" s="141"/>
      <c r="B145" s="141"/>
      <c r="C145" s="141"/>
      <c r="D145" s="141"/>
      <c r="E145" s="141"/>
      <c r="F145" s="141"/>
      <c r="G145" s="141"/>
      <c r="H145" s="141"/>
      <c r="I145" s="141"/>
      <c r="J145" s="141"/>
      <c r="K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row>
    <row r="146" spans="1:66" s="144" customFormat="1" x14ac:dyDescent="0.2">
      <c r="A146" s="141"/>
      <c r="B146" s="141"/>
      <c r="C146" s="141"/>
      <c r="D146" s="141"/>
      <c r="E146" s="141"/>
      <c r="F146" s="141"/>
      <c r="G146" s="141"/>
      <c r="H146" s="141"/>
      <c r="I146" s="141"/>
      <c r="J146" s="141"/>
      <c r="K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row>
    <row r="147" spans="1:66" s="144" customFormat="1" x14ac:dyDescent="0.2">
      <c r="A147" s="141"/>
      <c r="B147" s="141"/>
      <c r="C147" s="141"/>
      <c r="D147" s="141"/>
      <c r="E147" s="141"/>
      <c r="F147" s="141"/>
      <c r="G147" s="141"/>
      <c r="H147" s="141"/>
      <c r="I147" s="141"/>
      <c r="J147" s="141"/>
      <c r="K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row>
    <row r="148" spans="1:66" s="144" customFormat="1" x14ac:dyDescent="0.2">
      <c r="A148" s="141"/>
      <c r="B148" s="141"/>
      <c r="C148" s="141"/>
      <c r="D148" s="141"/>
      <c r="E148" s="141"/>
      <c r="F148" s="141"/>
      <c r="G148" s="141"/>
      <c r="H148" s="141"/>
      <c r="I148" s="141"/>
      <c r="J148" s="141"/>
      <c r="K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row>
    <row r="149" spans="1:66" s="144" customFormat="1" x14ac:dyDescent="0.2">
      <c r="A149" s="141"/>
      <c r="B149" s="141"/>
      <c r="C149" s="141"/>
      <c r="D149" s="141"/>
      <c r="E149" s="141"/>
      <c r="F149" s="141"/>
      <c r="G149" s="141"/>
      <c r="H149" s="141"/>
      <c r="I149" s="141"/>
      <c r="J149" s="141"/>
      <c r="K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row>
    <row r="150" spans="1:66" s="144" customFormat="1" x14ac:dyDescent="0.2">
      <c r="A150" s="141"/>
      <c r="B150" s="141"/>
      <c r="C150" s="141"/>
      <c r="D150" s="141"/>
      <c r="E150" s="141"/>
      <c r="F150" s="141"/>
      <c r="G150" s="141"/>
      <c r="H150" s="141"/>
      <c r="I150" s="141"/>
      <c r="J150" s="141"/>
      <c r="K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row>
    <row r="151" spans="1:66" s="144" customFormat="1" x14ac:dyDescent="0.2">
      <c r="A151" s="141"/>
      <c r="B151" s="141"/>
      <c r="C151" s="141"/>
      <c r="D151" s="141"/>
      <c r="E151" s="141"/>
      <c r="F151" s="141"/>
      <c r="G151" s="141"/>
      <c r="H151" s="141"/>
      <c r="I151" s="141"/>
      <c r="J151" s="141"/>
      <c r="K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row>
    <row r="152" spans="1:66" s="144" customFormat="1" x14ac:dyDescent="0.2">
      <c r="A152" s="141"/>
      <c r="B152" s="141"/>
      <c r="C152" s="141"/>
      <c r="D152" s="141"/>
      <c r="E152" s="141"/>
      <c r="F152" s="141"/>
      <c r="G152" s="141"/>
      <c r="H152" s="141"/>
      <c r="I152" s="141"/>
      <c r="J152" s="141"/>
      <c r="K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row>
    <row r="153" spans="1:66" s="144" customFormat="1" x14ac:dyDescent="0.2">
      <c r="A153" s="141"/>
      <c r="B153" s="141"/>
      <c r="C153" s="141"/>
      <c r="D153" s="141"/>
      <c r="E153" s="141"/>
      <c r="F153" s="141"/>
      <c r="G153" s="141"/>
      <c r="H153" s="141"/>
      <c r="I153" s="141"/>
      <c r="J153" s="141"/>
      <c r="K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row>
    <row r="154" spans="1:66" s="144" customFormat="1" x14ac:dyDescent="0.2">
      <c r="A154" s="141"/>
      <c r="B154" s="141"/>
      <c r="C154" s="141"/>
      <c r="D154" s="141"/>
      <c r="E154" s="141"/>
      <c r="F154" s="141"/>
      <c r="G154" s="141"/>
      <c r="H154" s="141"/>
      <c r="I154" s="141"/>
      <c r="J154" s="141"/>
      <c r="K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row>
    <row r="155" spans="1:66" s="144" customFormat="1" x14ac:dyDescent="0.2">
      <c r="A155" s="141"/>
      <c r="B155" s="141"/>
      <c r="C155" s="141"/>
      <c r="D155" s="141"/>
      <c r="E155" s="141"/>
      <c r="F155" s="141"/>
      <c r="G155" s="141"/>
      <c r="H155" s="141"/>
      <c r="I155" s="141"/>
      <c r="J155" s="141"/>
      <c r="K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row>
    <row r="156" spans="1:66" s="144" customFormat="1" x14ac:dyDescent="0.2">
      <c r="A156" s="141"/>
      <c r="B156" s="141"/>
      <c r="C156" s="141"/>
      <c r="D156" s="141"/>
      <c r="E156" s="141"/>
      <c r="F156" s="141"/>
      <c r="G156" s="141"/>
      <c r="H156" s="141"/>
      <c r="I156" s="141"/>
      <c r="J156" s="141"/>
      <c r="K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row>
    <row r="157" spans="1:66" s="144" customFormat="1" x14ac:dyDescent="0.2">
      <c r="A157" s="141"/>
      <c r="B157" s="141"/>
      <c r="C157" s="141"/>
      <c r="D157" s="141"/>
      <c r="E157" s="141"/>
      <c r="F157" s="141"/>
      <c r="G157" s="141"/>
      <c r="H157" s="141"/>
      <c r="I157" s="141"/>
      <c r="J157" s="141"/>
      <c r="K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row>
    <row r="158" spans="1:66" s="144" customFormat="1" x14ac:dyDescent="0.2">
      <c r="A158" s="141"/>
      <c r="B158" s="141"/>
      <c r="C158" s="141"/>
      <c r="D158" s="141"/>
      <c r="E158" s="141"/>
      <c r="F158" s="141"/>
      <c r="G158" s="141"/>
      <c r="H158" s="141"/>
      <c r="I158" s="141"/>
      <c r="J158" s="141"/>
      <c r="K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row>
    <row r="159" spans="1:66" s="144" customFormat="1" x14ac:dyDescent="0.2">
      <c r="A159" s="141"/>
      <c r="B159" s="141"/>
      <c r="C159" s="141"/>
      <c r="D159" s="141"/>
      <c r="E159" s="141"/>
      <c r="F159" s="141"/>
      <c r="G159" s="141"/>
      <c r="H159" s="141"/>
      <c r="I159" s="141"/>
      <c r="J159" s="141"/>
      <c r="K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row>
    <row r="160" spans="1:66" s="144" customFormat="1" x14ac:dyDescent="0.2">
      <c r="A160" s="141"/>
      <c r="B160" s="141"/>
      <c r="C160" s="141"/>
      <c r="D160" s="141"/>
      <c r="E160" s="141"/>
      <c r="F160" s="141"/>
      <c r="G160" s="141"/>
      <c r="H160" s="141"/>
      <c r="I160" s="141"/>
      <c r="J160" s="141"/>
      <c r="K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row>
    <row r="161" spans="1:66" s="144" customFormat="1" x14ac:dyDescent="0.2">
      <c r="A161" s="141"/>
      <c r="B161" s="141"/>
      <c r="C161" s="141"/>
      <c r="D161" s="141"/>
      <c r="E161" s="141"/>
      <c r="F161" s="141"/>
      <c r="G161" s="141"/>
      <c r="H161" s="141"/>
      <c r="I161" s="141"/>
      <c r="J161" s="141"/>
      <c r="K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row>
    <row r="162" spans="1:66" s="144" customFormat="1" x14ac:dyDescent="0.2">
      <c r="A162" s="141"/>
      <c r="B162" s="141"/>
      <c r="C162" s="141"/>
      <c r="D162" s="141"/>
      <c r="E162" s="141"/>
      <c r="F162" s="141"/>
      <c r="G162" s="141"/>
      <c r="H162" s="141"/>
      <c r="I162" s="141"/>
      <c r="J162" s="141"/>
      <c r="K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row>
    <row r="163" spans="1:66" s="144" customFormat="1" x14ac:dyDescent="0.2">
      <c r="A163" s="141"/>
      <c r="B163" s="141"/>
      <c r="C163" s="141"/>
      <c r="D163" s="141"/>
      <c r="E163" s="141"/>
      <c r="F163" s="141"/>
      <c r="G163" s="141"/>
      <c r="H163" s="141"/>
      <c r="I163" s="141"/>
      <c r="J163" s="141"/>
      <c r="K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row>
    <row r="164" spans="1:66" s="144" customFormat="1" x14ac:dyDescent="0.2">
      <c r="A164" s="141"/>
      <c r="B164" s="141"/>
      <c r="C164" s="141"/>
      <c r="D164" s="141"/>
      <c r="E164" s="141"/>
      <c r="F164" s="141"/>
      <c r="G164" s="141"/>
      <c r="H164" s="141"/>
      <c r="I164" s="141"/>
      <c r="J164" s="141"/>
      <c r="K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row>
    <row r="165" spans="1:66" s="144" customFormat="1" x14ac:dyDescent="0.2">
      <c r="A165" s="141"/>
      <c r="B165" s="141"/>
      <c r="C165" s="141"/>
      <c r="D165" s="141"/>
      <c r="E165" s="141"/>
      <c r="F165" s="141"/>
      <c r="G165" s="141"/>
      <c r="H165" s="141"/>
      <c r="I165" s="141"/>
      <c r="J165" s="141"/>
      <c r="K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row>
    <row r="166" spans="1:66" s="144" customFormat="1" x14ac:dyDescent="0.2">
      <c r="A166" s="141"/>
      <c r="B166" s="141"/>
      <c r="C166" s="141"/>
      <c r="D166" s="141"/>
      <c r="E166" s="141"/>
      <c r="F166" s="141"/>
      <c r="G166" s="141"/>
      <c r="H166" s="141"/>
      <c r="I166" s="141"/>
      <c r="J166" s="141"/>
      <c r="K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row>
    <row r="167" spans="1:66" s="144" customFormat="1" x14ac:dyDescent="0.2">
      <c r="A167" s="141"/>
      <c r="B167" s="141"/>
      <c r="C167" s="141"/>
      <c r="D167" s="141"/>
      <c r="E167" s="141"/>
      <c r="F167" s="141"/>
      <c r="G167" s="141"/>
      <c r="H167" s="141"/>
      <c r="I167" s="141"/>
      <c r="J167" s="141"/>
      <c r="K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row>
    <row r="168" spans="1:66" s="144" customFormat="1" x14ac:dyDescent="0.2">
      <c r="A168" s="141"/>
      <c r="B168" s="141"/>
      <c r="C168" s="141"/>
      <c r="D168" s="141"/>
      <c r="E168" s="141"/>
      <c r="F168" s="141"/>
      <c r="G168" s="141"/>
      <c r="H168" s="141"/>
      <c r="I168" s="141"/>
      <c r="J168" s="141"/>
      <c r="K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row>
    <row r="169" spans="1:66" s="144" customFormat="1" x14ac:dyDescent="0.2">
      <c r="A169" s="141"/>
      <c r="B169" s="141"/>
      <c r="C169" s="141"/>
      <c r="D169" s="141"/>
      <c r="E169" s="141"/>
      <c r="F169" s="141"/>
      <c r="G169" s="141"/>
      <c r="H169" s="141"/>
      <c r="I169" s="141"/>
      <c r="J169" s="141"/>
      <c r="K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row>
    <row r="170" spans="1:66" s="144" customFormat="1" x14ac:dyDescent="0.2">
      <c r="A170" s="141"/>
      <c r="B170" s="141"/>
      <c r="C170" s="141"/>
      <c r="D170" s="141"/>
      <c r="E170" s="141"/>
      <c r="F170" s="141"/>
      <c r="G170" s="141"/>
      <c r="H170" s="141"/>
      <c r="I170" s="141"/>
      <c r="J170" s="141"/>
      <c r="K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row>
    <row r="171" spans="1:66" s="144" customFormat="1" x14ac:dyDescent="0.2">
      <c r="A171" s="141"/>
      <c r="B171" s="141"/>
      <c r="C171" s="141"/>
      <c r="D171" s="141"/>
      <c r="E171" s="141"/>
      <c r="F171" s="141"/>
      <c r="G171" s="141"/>
      <c r="H171" s="141"/>
      <c r="I171" s="141"/>
      <c r="J171" s="141"/>
      <c r="K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row>
    <row r="172" spans="1:66" s="144" customFormat="1" x14ac:dyDescent="0.2">
      <c r="A172" s="141"/>
      <c r="B172" s="141"/>
      <c r="C172" s="141"/>
      <c r="D172" s="141"/>
      <c r="E172" s="141"/>
      <c r="F172" s="141"/>
      <c r="G172" s="141"/>
      <c r="H172" s="141"/>
      <c r="I172" s="141"/>
      <c r="J172" s="141"/>
      <c r="K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row>
    <row r="173" spans="1:66" s="144" customFormat="1" x14ac:dyDescent="0.2">
      <c r="A173" s="141"/>
      <c r="B173" s="141"/>
      <c r="C173" s="141"/>
      <c r="D173" s="141"/>
      <c r="E173" s="141"/>
      <c r="F173" s="141"/>
      <c r="G173" s="141"/>
      <c r="H173" s="141"/>
      <c r="I173" s="141"/>
      <c r="J173" s="141"/>
      <c r="K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row>
    <row r="174" spans="1:66" s="144" customFormat="1" x14ac:dyDescent="0.2">
      <c r="A174" s="141"/>
      <c r="B174" s="141"/>
      <c r="C174" s="141"/>
      <c r="D174" s="141"/>
      <c r="E174" s="141"/>
      <c r="F174" s="141"/>
      <c r="G174" s="141"/>
      <c r="H174" s="141"/>
      <c r="I174" s="141"/>
      <c r="J174" s="141"/>
      <c r="K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row>
    <row r="175" spans="1:66" s="144" customFormat="1" x14ac:dyDescent="0.2">
      <c r="A175" s="141"/>
      <c r="B175" s="141"/>
      <c r="C175" s="141"/>
      <c r="D175" s="141"/>
      <c r="E175" s="141"/>
      <c r="F175" s="141"/>
      <c r="G175" s="141"/>
      <c r="H175" s="141"/>
      <c r="I175" s="141"/>
      <c r="J175" s="141"/>
      <c r="K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row>
    <row r="176" spans="1:66" s="144" customFormat="1" x14ac:dyDescent="0.2">
      <c r="A176" s="141"/>
      <c r="B176" s="141"/>
      <c r="C176" s="141"/>
      <c r="D176" s="141"/>
      <c r="E176" s="141"/>
      <c r="F176" s="141"/>
      <c r="G176" s="141"/>
      <c r="H176" s="141"/>
      <c r="I176" s="141"/>
      <c r="J176" s="141"/>
      <c r="K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row>
    <row r="177" spans="1:66" s="144" customFormat="1" x14ac:dyDescent="0.2">
      <c r="A177" s="141"/>
      <c r="B177" s="141"/>
      <c r="C177" s="141"/>
      <c r="D177" s="141"/>
      <c r="E177" s="141"/>
      <c r="F177" s="141"/>
      <c r="G177" s="141"/>
      <c r="H177" s="141"/>
      <c r="I177" s="141"/>
      <c r="J177" s="141"/>
      <c r="K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row>
    <row r="178" spans="1:66" s="144" customFormat="1" x14ac:dyDescent="0.2">
      <c r="A178" s="141"/>
      <c r="B178" s="141"/>
      <c r="C178" s="141"/>
      <c r="D178" s="141"/>
      <c r="E178" s="141"/>
      <c r="F178" s="141"/>
      <c r="G178" s="141"/>
      <c r="H178" s="141"/>
      <c r="I178" s="141"/>
      <c r="J178" s="141"/>
      <c r="K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row>
    <row r="179" spans="1:66" s="144" customFormat="1" x14ac:dyDescent="0.2">
      <c r="A179" s="141"/>
      <c r="B179" s="141"/>
      <c r="C179" s="141"/>
      <c r="D179" s="141"/>
      <c r="E179" s="141"/>
      <c r="F179" s="141"/>
      <c r="G179" s="141"/>
      <c r="H179" s="141"/>
      <c r="I179" s="141"/>
      <c r="J179" s="141"/>
      <c r="K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row>
    <row r="180" spans="1:66" s="144" customFormat="1" x14ac:dyDescent="0.2">
      <c r="A180" s="141"/>
      <c r="B180" s="141"/>
      <c r="C180" s="141"/>
      <c r="D180" s="141"/>
      <c r="E180" s="141"/>
      <c r="F180" s="141"/>
      <c r="G180" s="141"/>
      <c r="H180" s="141"/>
      <c r="I180" s="141"/>
      <c r="J180" s="141"/>
      <c r="K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row>
    <row r="181" spans="1:66" s="144" customFormat="1" x14ac:dyDescent="0.2">
      <c r="A181" s="141"/>
      <c r="B181" s="141"/>
      <c r="C181" s="141"/>
      <c r="D181" s="141"/>
      <c r="E181" s="141"/>
      <c r="F181" s="141"/>
      <c r="G181" s="141"/>
      <c r="H181" s="141"/>
      <c r="I181" s="141"/>
      <c r="J181" s="141"/>
      <c r="K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row>
    <row r="182" spans="1:66" s="144" customFormat="1" x14ac:dyDescent="0.2">
      <c r="A182" s="141"/>
      <c r="B182" s="141"/>
      <c r="C182" s="141"/>
      <c r="D182" s="141"/>
      <c r="E182" s="141"/>
      <c r="F182" s="141"/>
      <c r="G182" s="141"/>
      <c r="H182" s="141"/>
      <c r="I182" s="141"/>
      <c r="J182" s="141"/>
      <c r="K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row>
    <row r="183" spans="1:66" s="144" customFormat="1" x14ac:dyDescent="0.2">
      <c r="A183" s="141"/>
      <c r="B183" s="141"/>
      <c r="C183" s="141"/>
      <c r="D183" s="141"/>
      <c r="E183" s="141"/>
      <c r="F183" s="141"/>
      <c r="G183" s="141"/>
      <c r="H183" s="141"/>
      <c r="I183" s="141"/>
      <c r="J183" s="141"/>
      <c r="K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row>
    <row r="184" spans="1:66" s="144" customFormat="1" x14ac:dyDescent="0.2">
      <c r="A184" s="141"/>
      <c r="B184" s="141"/>
      <c r="C184" s="141"/>
      <c r="D184" s="141"/>
      <c r="E184" s="141"/>
      <c r="F184" s="141"/>
      <c r="G184" s="141"/>
      <c r="H184" s="141"/>
      <c r="I184" s="141"/>
      <c r="J184" s="141"/>
      <c r="K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row>
    <row r="185" spans="1:66" s="144" customFormat="1" x14ac:dyDescent="0.2">
      <c r="A185" s="141"/>
      <c r="B185" s="141"/>
      <c r="C185" s="141"/>
      <c r="D185" s="141"/>
      <c r="E185" s="141"/>
      <c r="F185" s="141"/>
      <c r="G185" s="141"/>
      <c r="H185" s="141"/>
      <c r="I185" s="141"/>
      <c r="J185" s="141"/>
      <c r="K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row>
    <row r="186" spans="1:66" s="144" customFormat="1" x14ac:dyDescent="0.2">
      <c r="A186" s="141"/>
      <c r="B186" s="141"/>
      <c r="C186" s="141"/>
      <c r="D186" s="141"/>
      <c r="E186" s="141"/>
      <c r="F186" s="141"/>
      <c r="G186" s="141"/>
      <c r="H186" s="141"/>
      <c r="I186" s="141"/>
      <c r="J186" s="141"/>
      <c r="K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row>
    <row r="187" spans="1:66" s="144" customFormat="1" x14ac:dyDescent="0.2">
      <c r="A187" s="141"/>
      <c r="B187" s="141"/>
      <c r="C187" s="141"/>
      <c r="D187" s="141"/>
      <c r="E187" s="141"/>
      <c r="F187" s="141"/>
      <c r="G187" s="141"/>
      <c r="H187" s="141"/>
      <c r="I187" s="141"/>
      <c r="J187" s="141"/>
      <c r="K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row>
    <row r="188" spans="1:66" s="144" customFormat="1" x14ac:dyDescent="0.2">
      <c r="A188" s="141"/>
      <c r="B188" s="141"/>
      <c r="C188" s="141"/>
      <c r="D188" s="141"/>
      <c r="E188" s="141"/>
      <c r="F188" s="141"/>
      <c r="G188" s="141"/>
      <c r="H188" s="141"/>
      <c r="I188" s="141"/>
      <c r="J188" s="141"/>
      <c r="K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row>
    <row r="189" spans="1:66" s="144" customFormat="1" x14ac:dyDescent="0.2">
      <c r="A189" s="141"/>
      <c r="B189" s="141"/>
      <c r="C189" s="141"/>
      <c r="D189" s="141"/>
      <c r="E189" s="141"/>
      <c r="F189" s="141"/>
      <c r="G189" s="141"/>
      <c r="H189" s="141"/>
      <c r="I189" s="141"/>
      <c r="J189" s="141"/>
      <c r="K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row>
    <row r="190" spans="1:66" s="144" customFormat="1" x14ac:dyDescent="0.2">
      <c r="A190" s="141"/>
      <c r="B190" s="141"/>
      <c r="C190" s="141"/>
      <c r="D190" s="141"/>
      <c r="E190" s="141"/>
      <c r="F190" s="141"/>
      <c r="G190" s="141"/>
      <c r="H190" s="141"/>
      <c r="I190" s="141"/>
      <c r="J190" s="141"/>
      <c r="K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row>
    <row r="191" spans="1:66" s="144" customFormat="1" x14ac:dyDescent="0.2">
      <c r="A191" s="141"/>
      <c r="B191" s="141"/>
      <c r="C191" s="141"/>
      <c r="D191" s="141"/>
      <c r="E191" s="141"/>
      <c r="F191" s="141"/>
      <c r="G191" s="141"/>
      <c r="H191" s="141"/>
      <c r="I191" s="141"/>
      <c r="J191" s="141"/>
      <c r="K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row>
    <row r="192" spans="1:66" s="144" customFormat="1" x14ac:dyDescent="0.2">
      <c r="A192" s="141"/>
      <c r="B192" s="141"/>
      <c r="C192" s="141"/>
      <c r="D192" s="141"/>
      <c r="E192" s="141"/>
      <c r="F192" s="141"/>
      <c r="G192" s="141"/>
      <c r="H192" s="141"/>
      <c r="I192" s="141"/>
      <c r="J192" s="141"/>
      <c r="K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row>
    <row r="193" spans="1:66" s="144" customFormat="1" x14ac:dyDescent="0.2">
      <c r="A193" s="141"/>
      <c r="B193" s="141"/>
      <c r="C193" s="141"/>
      <c r="D193" s="141"/>
      <c r="E193" s="141"/>
      <c r="F193" s="141"/>
      <c r="G193" s="141"/>
      <c r="H193" s="141"/>
      <c r="I193" s="141"/>
      <c r="J193" s="141"/>
      <c r="K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row>
    <row r="194" spans="1:66" s="144" customFormat="1" x14ac:dyDescent="0.2">
      <c r="A194" s="141"/>
      <c r="B194" s="141"/>
      <c r="C194" s="141"/>
      <c r="D194" s="141"/>
      <c r="E194" s="141"/>
      <c r="F194" s="141"/>
      <c r="G194" s="141"/>
      <c r="H194" s="141"/>
      <c r="I194" s="141"/>
      <c r="J194" s="141"/>
      <c r="K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row>
    <row r="195" spans="1:66" s="144" customFormat="1" x14ac:dyDescent="0.2">
      <c r="A195" s="141"/>
      <c r="B195" s="141"/>
      <c r="C195" s="141"/>
      <c r="D195" s="141"/>
      <c r="E195" s="141"/>
      <c r="F195" s="141"/>
      <c r="G195" s="141"/>
      <c r="H195" s="141"/>
      <c r="I195" s="141"/>
      <c r="J195" s="141"/>
      <c r="K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row>
    <row r="196" spans="1:66" s="144" customFormat="1" x14ac:dyDescent="0.2">
      <c r="A196" s="141"/>
      <c r="B196" s="141"/>
      <c r="C196" s="141"/>
      <c r="D196" s="141"/>
      <c r="E196" s="141"/>
      <c r="F196" s="141"/>
      <c r="G196" s="141"/>
      <c r="H196" s="141"/>
      <c r="I196" s="141"/>
      <c r="J196" s="141"/>
      <c r="K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row>
    <row r="197" spans="1:66" s="144" customFormat="1" x14ac:dyDescent="0.2">
      <c r="A197" s="141"/>
      <c r="B197" s="141"/>
      <c r="C197" s="141"/>
      <c r="D197" s="141"/>
      <c r="E197" s="141"/>
      <c r="F197" s="141"/>
      <c r="G197" s="141"/>
      <c r="H197" s="141"/>
      <c r="I197" s="141"/>
      <c r="J197" s="141"/>
      <c r="K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row>
    <row r="198" spans="1:66" s="144" customFormat="1" x14ac:dyDescent="0.2">
      <c r="A198" s="141"/>
      <c r="B198" s="141"/>
      <c r="C198" s="141"/>
      <c r="D198" s="141"/>
      <c r="E198" s="141"/>
      <c r="F198" s="141"/>
      <c r="G198" s="141"/>
      <c r="H198" s="141"/>
      <c r="I198" s="141"/>
      <c r="J198" s="141"/>
      <c r="K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row>
    <row r="199" spans="1:66" s="144" customFormat="1" x14ac:dyDescent="0.2">
      <c r="A199" s="141"/>
      <c r="B199" s="141"/>
      <c r="C199" s="141"/>
      <c r="D199" s="141"/>
      <c r="E199" s="141"/>
      <c r="F199" s="141"/>
      <c r="G199" s="141"/>
      <c r="H199" s="141"/>
      <c r="I199" s="141"/>
      <c r="J199" s="141"/>
      <c r="K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row>
    <row r="200" spans="1:66" s="144" customFormat="1" x14ac:dyDescent="0.2">
      <c r="A200" s="141"/>
      <c r="B200" s="141"/>
      <c r="C200" s="141"/>
      <c r="D200" s="141"/>
      <c r="E200" s="141"/>
      <c r="F200" s="141"/>
      <c r="G200" s="141"/>
      <c r="H200" s="141"/>
      <c r="I200" s="141"/>
      <c r="J200" s="141"/>
      <c r="K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row>
    <row r="201" spans="1:66" s="144" customFormat="1" x14ac:dyDescent="0.2">
      <c r="A201" s="141"/>
      <c r="B201" s="141"/>
      <c r="C201" s="141"/>
      <c r="D201" s="141"/>
      <c r="E201" s="141"/>
      <c r="F201" s="141"/>
      <c r="G201" s="141"/>
      <c r="H201" s="141"/>
      <c r="I201" s="141"/>
      <c r="J201" s="141"/>
      <c r="K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row>
    <row r="202" spans="1:66" s="144" customFormat="1" x14ac:dyDescent="0.2">
      <c r="A202" s="141"/>
      <c r="B202" s="141"/>
      <c r="C202" s="141"/>
      <c r="D202" s="141"/>
      <c r="E202" s="141"/>
      <c r="F202" s="141"/>
      <c r="G202" s="141"/>
      <c r="H202" s="141"/>
      <c r="I202" s="141"/>
      <c r="J202" s="141"/>
      <c r="K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row>
    <row r="203" spans="1:66" s="144" customFormat="1" x14ac:dyDescent="0.2">
      <c r="A203" s="141"/>
      <c r="B203" s="141"/>
      <c r="C203" s="141"/>
      <c r="D203" s="141"/>
      <c r="E203" s="141"/>
      <c r="F203" s="141"/>
      <c r="G203" s="141"/>
      <c r="H203" s="141"/>
      <c r="I203" s="141"/>
      <c r="J203" s="141"/>
      <c r="K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row>
    <row r="204" spans="1:66" s="144" customFormat="1" x14ac:dyDescent="0.2">
      <c r="A204" s="141"/>
      <c r="B204" s="141"/>
      <c r="C204" s="141"/>
      <c r="D204" s="141"/>
      <c r="E204" s="141"/>
      <c r="F204" s="141"/>
      <c r="G204" s="141"/>
      <c r="H204" s="141"/>
      <c r="I204" s="141"/>
      <c r="J204" s="141"/>
      <c r="K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row>
    <row r="205" spans="1:66" s="144" customFormat="1" x14ac:dyDescent="0.2">
      <c r="A205" s="141"/>
      <c r="B205" s="141"/>
      <c r="C205" s="141"/>
      <c r="D205" s="141"/>
      <c r="E205" s="141"/>
      <c r="F205" s="141"/>
      <c r="G205" s="141"/>
      <c r="H205" s="141"/>
      <c r="I205" s="141"/>
      <c r="J205" s="141"/>
      <c r="K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row>
    <row r="206" spans="1:66" s="144" customFormat="1" x14ac:dyDescent="0.2">
      <c r="A206" s="141"/>
      <c r="B206" s="141"/>
      <c r="C206" s="141"/>
      <c r="D206" s="141"/>
      <c r="E206" s="141"/>
      <c r="F206" s="141"/>
      <c r="G206" s="141"/>
      <c r="H206" s="141"/>
      <c r="I206" s="141"/>
      <c r="J206" s="141"/>
      <c r="K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row>
    <row r="207" spans="1:66" s="144" customFormat="1" x14ac:dyDescent="0.2">
      <c r="A207" s="141"/>
      <c r="B207" s="141"/>
      <c r="C207" s="141"/>
      <c r="D207" s="141"/>
      <c r="E207" s="141"/>
      <c r="F207" s="141"/>
      <c r="G207" s="141"/>
      <c r="H207" s="141"/>
      <c r="I207" s="141"/>
      <c r="J207" s="141"/>
      <c r="K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row>
    <row r="208" spans="1:66" s="144" customFormat="1" x14ac:dyDescent="0.2">
      <c r="A208" s="141"/>
      <c r="B208" s="141"/>
      <c r="C208" s="141"/>
      <c r="D208" s="141"/>
      <c r="E208" s="141"/>
      <c r="F208" s="141"/>
      <c r="G208" s="141"/>
      <c r="H208" s="141"/>
      <c r="I208" s="141"/>
      <c r="J208" s="141"/>
      <c r="K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row>
    <row r="209" spans="1:66" s="144" customFormat="1" x14ac:dyDescent="0.2">
      <c r="A209" s="141"/>
      <c r="B209" s="141"/>
      <c r="C209" s="141"/>
      <c r="D209" s="141"/>
      <c r="E209" s="141"/>
      <c r="F209" s="141"/>
      <c r="G209" s="141"/>
      <c r="H209" s="141"/>
      <c r="I209" s="141"/>
      <c r="J209" s="141"/>
      <c r="K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row>
    <row r="210" spans="1:66" s="144" customFormat="1" x14ac:dyDescent="0.2">
      <c r="A210" s="141"/>
      <c r="B210" s="141"/>
      <c r="C210" s="141"/>
      <c r="D210" s="141"/>
      <c r="E210" s="141"/>
      <c r="F210" s="141"/>
      <c r="G210" s="141"/>
      <c r="H210" s="141"/>
      <c r="I210" s="141"/>
      <c r="J210" s="141"/>
      <c r="K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row>
    <row r="211" spans="1:66" s="144" customFormat="1" x14ac:dyDescent="0.2">
      <c r="A211" s="141"/>
      <c r="B211" s="141"/>
      <c r="C211" s="141"/>
      <c r="D211" s="141"/>
      <c r="E211" s="141"/>
      <c r="F211" s="141"/>
      <c r="G211" s="141"/>
      <c r="H211" s="141"/>
      <c r="I211" s="141"/>
      <c r="J211" s="141"/>
      <c r="K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row>
    <row r="212" spans="1:66" s="144" customFormat="1" x14ac:dyDescent="0.2">
      <c r="A212" s="141"/>
      <c r="B212" s="141"/>
      <c r="C212" s="141"/>
      <c r="D212" s="141"/>
      <c r="E212" s="141"/>
      <c r="F212" s="141"/>
      <c r="G212" s="141"/>
      <c r="H212" s="141"/>
      <c r="I212" s="141"/>
      <c r="J212" s="141"/>
      <c r="K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row>
    <row r="213" spans="1:66" s="144" customFormat="1" x14ac:dyDescent="0.2">
      <c r="A213" s="141"/>
      <c r="B213" s="141"/>
      <c r="C213" s="141"/>
      <c r="D213" s="141"/>
      <c r="E213" s="141"/>
      <c r="F213" s="141"/>
      <c r="G213" s="141"/>
      <c r="H213" s="141"/>
      <c r="I213" s="141"/>
      <c r="J213" s="141"/>
      <c r="K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row>
    <row r="214" spans="1:66" s="144" customFormat="1" x14ac:dyDescent="0.2">
      <c r="A214" s="141"/>
      <c r="B214" s="141"/>
      <c r="C214" s="141"/>
      <c r="D214" s="141"/>
      <c r="E214" s="141"/>
      <c r="F214" s="141"/>
      <c r="G214" s="141"/>
      <c r="H214" s="141"/>
      <c r="I214" s="141"/>
      <c r="J214" s="141"/>
      <c r="K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141"/>
      <c r="BI214" s="141"/>
      <c r="BJ214" s="141"/>
      <c r="BK214" s="141"/>
      <c r="BL214" s="141"/>
      <c r="BM214" s="141"/>
      <c r="BN214" s="141"/>
    </row>
    <row r="215" spans="1:66" s="144" customFormat="1" x14ac:dyDescent="0.2">
      <c r="A215" s="141"/>
      <c r="B215" s="141"/>
      <c r="C215" s="141"/>
      <c r="D215" s="141"/>
      <c r="E215" s="141"/>
      <c r="F215" s="141"/>
      <c r="G215" s="141"/>
      <c r="H215" s="141"/>
      <c r="I215" s="141"/>
      <c r="J215" s="141"/>
      <c r="K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1"/>
      <c r="AV215" s="141"/>
      <c r="AW215" s="141"/>
      <c r="AX215" s="141"/>
      <c r="AY215" s="141"/>
      <c r="AZ215" s="141"/>
      <c r="BA215" s="141"/>
      <c r="BB215" s="141"/>
      <c r="BC215" s="141"/>
      <c r="BD215" s="141"/>
      <c r="BE215" s="141"/>
      <c r="BF215" s="141"/>
      <c r="BG215" s="141"/>
      <c r="BH215" s="141"/>
      <c r="BI215" s="141"/>
      <c r="BJ215" s="141"/>
      <c r="BK215" s="141"/>
      <c r="BL215" s="141"/>
      <c r="BM215" s="141"/>
      <c r="BN215" s="141"/>
    </row>
    <row r="216" spans="1:66" s="144" customFormat="1" x14ac:dyDescent="0.2">
      <c r="A216" s="141"/>
      <c r="B216" s="141"/>
      <c r="C216" s="141"/>
      <c r="D216" s="141"/>
      <c r="E216" s="141"/>
      <c r="F216" s="141"/>
      <c r="G216" s="141"/>
      <c r="H216" s="141"/>
      <c r="I216" s="141"/>
      <c r="J216" s="141"/>
      <c r="K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c r="BG216" s="141"/>
      <c r="BH216" s="141"/>
      <c r="BI216" s="141"/>
      <c r="BJ216" s="141"/>
      <c r="BK216" s="141"/>
      <c r="BL216" s="141"/>
      <c r="BM216" s="141"/>
      <c r="BN216" s="141"/>
    </row>
    <row r="217" spans="1:66" s="144" customFormat="1" x14ac:dyDescent="0.2">
      <c r="A217" s="141"/>
      <c r="B217" s="141"/>
      <c r="C217" s="141"/>
      <c r="D217" s="141"/>
      <c r="E217" s="141"/>
      <c r="F217" s="141"/>
      <c r="G217" s="141"/>
      <c r="H217" s="141"/>
      <c r="I217" s="141"/>
      <c r="J217" s="141"/>
      <c r="K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1"/>
      <c r="AL217" s="141"/>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row>
    <row r="218" spans="1:66" s="144" customFormat="1" x14ac:dyDescent="0.2">
      <c r="A218" s="141"/>
      <c r="B218" s="141"/>
      <c r="C218" s="141"/>
      <c r="D218" s="141"/>
      <c r="E218" s="141"/>
      <c r="F218" s="141"/>
      <c r="G218" s="141"/>
      <c r="H218" s="141"/>
      <c r="I218" s="141"/>
      <c r="J218" s="141"/>
      <c r="K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c r="BG218" s="141"/>
      <c r="BH218" s="141"/>
      <c r="BI218" s="141"/>
      <c r="BJ218" s="141"/>
      <c r="BK218" s="141"/>
      <c r="BL218" s="141"/>
      <c r="BM218" s="141"/>
      <c r="BN218" s="141"/>
    </row>
    <row r="219" spans="1:66" s="144" customFormat="1" x14ac:dyDescent="0.2">
      <c r="A219" s="141"/>
      <c r="B219" s="141"/>
      <c r="C219" s="141"/>
      <c r="D219" s="141"/>
      <c r="E219" s="141"/>
      <c r="F219" s="141"/>
      <c r="G219" s="141"/>
      <c r="H219" s="141"/>
      <c r="I219" s="141"/>
      <c r="J219" s="141"/>
      <c r="K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row>
    <row r="220" spans="1:66" s="144" customFormat="1" x14ac:dyDescent="0.2">
      <c r="A220" s="141"/>
      <c r="B220" s="141"/>
      <c r="C220" s="141"/>
      <c r="D220" s="141"/>
      <c r="E220" s="141"/>
      <c r="F220" s="141"/>
      <c r="G220" s="141"/>
      <c r="H220" s="141"/>
      <c r="I220" s="141"/>
      <c r="J220" s="141"/>
      <c r="K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row>
    <row r="221" spans="1:66" s="144" customFormat="1" x14ac:dyDescent="0.2">
      <c r="A221" s="141"/>
      <c r="B221" s="141"/>
      <c r="C221" s="141"/>
      <c r="D221" s="141"/>
      <c r="E221" s="141"/>
      <c r="F221" s="141"/>
      <c r="G221" s="141"/>
      <c r="H221" s="141"/>
      <c r="I221" s="141"/>
      <c r="J221" s="141"/>
      <c r="K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row>
    <row r="222" spans="1:66" s="144" customFormat="1" x14ac:dyDescent="0.2">
      <c r="A222" s="141"/>
      <c r="B222" s="141"/>
      <c r="C222" s="141"/>
      <c r="D222" s="141"/>
      <c r="E222" s="141"/>
      <c r="F222" s="141"/>
      <c r="G222" s="141"/>
      <c r="H222" s="141"/>
      <c r="I222" s="141"/>
      <c r="J222" s="141"/>
      <c r="K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row>
    <row r="223" spans="1:66" s="144" customFormat="1" x14ac:dyDescent="0.2">
      <c r="A223" s="141"/>
      <c r="B223" s="141"/>
      <c r="C223" s="141"/>
      <c r="D223" s="141"/>
      <c r="E223" s="141"/>
      <c r="F223" s="141"/>
      <c r="G223" s="141"/>
      <c r="H223" s="141"/>
      <c r="I223" s="141"/>
      <c r="J223" s="141"/>
      <c r="K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row>
    <row r="224" spans="1:66" s="144" customFormat="1" x14ac:dyDescent="0.2">
      <c r="A224" s="141"/>
      <c r="B224" s="141"/>
      <c r="C224" s="141"/>
      <c r="D224" s="141"/>
      <c r="E224" s="141"/>
      <c r="F224" s="141"/>
      <c r="G224" s="141"/>
      <c r="H224" s="141"/>
      <c r="I224" s="141"/>
      <c r="J224" s="141"/>
      <c r="K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row>
    <row r="225" spans="1:66" s="144" customFormat="1" x14ac:dyDescent="0.2">
      <c r="A225" s="141"/>
      <c r="B225" s="141"/>
      <c r="C225" s="141"/>
      <c r="D225" s="141"/>
      <c r="E225" s="141"/>
      <c r="F225" s="141"/>
      <c r="G225" s="141"/>
      <c r="H225" s="141"/>
      <c r="I225" s="141"/>
      <c r="J225" s="141"/>
      <c r="K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row>
    <row r="226" spans="1:66" s="144" customFormat="1" x14ac:dyDescent="0.2">
      <c r="A226" s="141"/>
      <c r="B226" s="141"/>
      <c r="C226" s="141"/>
      <c r="D226" s="141"/>
      <c r="E226" s="141"/>
      <c r="F226" s="141"/>
      <c r="G226" s="141"/>
      <c r="H226" s="141"/>
      <c r="I226" s="141"/>
      <c r="J226" s="141"/>
      <c r="K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141"/>
      <c r="BH226" s="141"/>
      <c r="BI226" s="141"/>
      <c r="BJ226" s="141"/>
      <c r="BK226" s="141"/>
      <c r="BL226" s="141"/>
      <c r="BM226" s="141"/>
      <c r="BN226" s="141"/>
    </row>
    <row r="227" spans="1:66" s="144" customFormat="1" x14ac:dyDescent="0.2">
      <c r="A227" s="141"/>
      <c r="B227" s="141"/>
      <c r="C227" s="141"/>
      <c r="D227" s="141"/>
      <c r="E227" s="141"/>
      <c r="F227" s="141"/>
      <c r="G227" s="141"/>
      <c r="H227" s="141"/>
      <c r="I227" s="141"/>
      <c r="J227" s="141"/>
      <c r="K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row>
    <row r="228" spans="1:66" s="144" customFormat="1" x14ac:dyDescent="0.2">
      <c r="A228" s="141"/>
      <c r="B228" s="141"/>
      <c r="C228" s="141"/>
      <c r="D228" s="141"/>
      <c r="E228" s="141"/>
      <c r="F228" s="141"/>
      <c r="G228" s="141"/>
      <c r="H228" s="141"/>
      <c r="I228" s="141"/>
      <c r="J228" s="141"/>
      <c r="K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row>
    <row r="229" spans="1:66" s="144" customFormat="1" x14ac:dyDescent="0.2">
      <c r="A229" s="141"/>
      <c r="B229" s="141"/>
      <c r="C229" s="141"/>
      <c r="D229" s="141"/>
      <c r="E229" s="141"/>
      <c r="F229" s="141"/>
      <c r="G229" s="141"/>
      <c r="H229" s="141"/>
      <c r="I229" s="141"/>
      <c r="J229" s="141"/>
      <c r="K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row>
    <row r="230" spans="1:66" s="144" customFormat="1" x14ac:dyDescent="0.2">
      <c r="A230" s="141"/>
      <c r="B230" s="141"/>
      <c r="C230" s="141"/>
      <c r="D230" s="141"/>
      <c r="E230" s="141"/>
      <c r="F230" s="141"/>
      <c r="G230" s="141"/>
      <c r="H230" s="141"/>
      <c r="I230" s="141"/>
      <c r="J230" s="141"/>
      <c r="K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row>
    <row r="231" spans="1:66" s="144" customFormat="1" x14ac:dyDescent="0.2">
      <c r="A231" s="141"/>
      <c r="B231" s="141"/>
      <c r="C231" s="141"/>
      <c r="D231" s="141"/>
      <c r="E231" s="141"/>
      <c r="F231" s="141"/>
      <c r="G231" s="141"/>
      <c r="H231" s="141"/>
      <c r="I231" s="141"/>
      <c r="J231" s="141"/>
      <c r="K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1"/>
    </row>
    <row r="232" spans="1:66" s="144" customFormat="1" x14ac:dyDescent="0.2">
      <c r="A232" s="141"/>
      <c r="B232" s="141"/>
      <c r="C232" s="141"/>
      <c r="D232" s="141"/>
      <c r="E232" s="141"/>
      <c r="F232" s="141"/>
      <c r="G232" s="141"/>
      <c r="H232" s="141"/>
      <c r="I232" s="141"/>
      <c r="J232" s="141"/>
      <c r="K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row>
    <row r="233" spans="1:66" s="144" customFormat="1" x14ac:dyDescent="0.2">
      <c r="A233" s="141"/>
      <c r="B233" s="141"/>
      <c r="C233" s="141"/>
      <c r="D233" s="141"/>
      <c r="E233" s="141"/>
      <c r="F233" s="141"/>
      <c r="G233" s="141"/>
      <c r="H233" s="141"/>
      <c r="I233" s="141"/>
      <c r="J233" s="141"/>
      <c r="K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row>
    <row r="234" spans="1:66" s="144" customFormat="1" x14ac:dyDescent="0.2">
      <c r="A234" s="141"/>
      <c r="B234" s="141"/>
      <c r="C234" s="141"/>
      <c r="D234" s="141"/>
      <c r="E234" s="141"/>
      <c r="F234" s="141"/>
      <c r="G234" s="141"/>
      <c r="H234" s="141"/>
      <c r="I234" s="141"/>
      <c r="J234" s="141"/>
      <c r="K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1"/>
      <c r="BK234" s="141"/>
      <c r="BL234" s="141"/>
      <c r="BM234" s="141"/>
      <c r="BN234" s="141"/>
    </row>
    <row r="235" spans="1:66" s="144" customFormat="1" x14ac:dyDescent="0.2">
      <c r="A235" s="141"/>
      <c r="B235" s="141"/>
      <c r="C235" s="141"/>
      <c r="D235" s="141"/>
      <c r="E235" s="141"/>
      <c r="F235" s="141"/>
      <c r="G235" s="141"/>
      <c r="H235" s="141"/>
      <c r="I235" s="141"/>
      <c r="J235" s="141"/>
      <c r="K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row>
    <row r="236" spans="1:66" s="144" customFormat="1" x14ac:dyDescent="0.2">
      <c r="A236" s="141"/>
      <c r="B236" s="141"/>
      <c r="C236" s="141"/>
      <c r="D236" s="141"/>
      <c r="E236" s="141"/>
      <c r="F236" s="141"/>
      <c r="G236" s="141"/>
      <c r="H236" s="141"/>
      <c r="I236" s="141"/>
      <c r="J236" s="141"/>
      <c r="K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row>
    <row r="237" spans="1:66" s="144" customFormat="1" x14ac:dyDescent="0.2">
      <c r="A237" s="141"/>
      <c r="B237" s="141"/>
      <c r="C237" s="141"/>
      <c r="D237" s="141"/>
      <c r="E237" s="141"/>
      <c r="F237" s="141"/>
      <c r="G237" s="141"/>
      <c r="H237" s="141"/>
      <c r="I237" s="141"/>
      <c r="J237" s="141"/>
      <c r="K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row>
    <row r="238" spans="1:66" s="144" customFormat="1" x14ac:dyDescent="0.2">
      <c r="A238" s="141"/>
      <c r="B238" s="141"/>
      <c r="C238" s="141"/>
      <c r="D238" s="141"/>
      <c r="E238" s="141"/>
      <c r="F238" s="141"/>
      <c r="G238" s="141"/>
      <c r="H238" s="141"/>
      <c r="I238" s="141"/>
      <c r="J238" s="141"/>
      <c r="K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row>
    <row r="239" spans="1:66" s="144" customFormat="1" x14ac:dyDescent="0.2">
      <c r="A239" s="141"/>
      <c r="B239" s="141"/>
      <c r="C239" s="141"/>
      <c r="D239" s="141"/>
      <c r="E239" s="141"/>
      <c r="F239" s="141"/>
      <c r="G239" s="141"/>
      <c r="H239" s="141"/>
      <c r="I239" s="141"/>
      <c r="J239" s="141"/>
      <c r="K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row>
    <row r="240" spans="1:66" s="144" customFormat="1" x14ac:dyDescent="0.2">
      <c r="A240" s="141"/>
      <c r="B240" s="141"/>
      <c r="C240" s="141"/>
      <c r="D240" s="141"/>
      <c r="E240" s="141"/>
      <c r="F240" s="141"/>
      <c r="G240" s="141"/>
      <c r="H240" s="141"/>
      <c r="I240" s="141"/>
      <c r="J240" s="141"/>
      <c r="K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row>
    <row r="241" spans="1:66" s="144" customFormat="1" x14ac:dyDescent="0.2">
      <c r="A241" s="141"/>
      <c r="B241" s="141"/>
      <c r="C241" s="141"/>
      <c r="D241" s="141"/>
      <c r="E241" s="141"/>
      <c r="F241" s="141"/>
      <c r="G241" s="141"/>
      <c r="H241" s="141"/>
      <c r="I241" s="141"/>
      <c r="J241" s="141"/>
      <c r="K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row>
    <row r="242" spans="1:66" s="144" customFormat="1" x14ac:dyDescent="0.2">
      <c r="A242" s="141"/>
      <c r="B242" s="141"/>
      <c r="C242" s="141"/>
      <c r="D242" s="141"/>
      <c r="E242" s="141"/>
      <c r="F242" s="141"/>
      <c r="G242" s="141"/>
      <c r="H242" s="141"/>
      <c r="I242" s="141"/>
      <c r="J242" s="141"/>
      <c r="K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row>
    <row r="243" spans="1:66" s="144" customFormat="1" x14ac:dyDescent="0.2">
      <c r="A243" s="141"/>
      <c r="B243" s="141"/>
      <c r="C243" s="141"/>
      <c r="D243" s="141"/>
      <c r="E243" s="141"/>
      <c r="F243" s="141"/>
      <c r="G243" s="141"/>
      <c r="H243" s="141"/>
      <c r="I243" s="141"/>
      <c r="J243" s="141"/>
      <c r="K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row>
    <row r="244" spans="1:66" s="144" customFormat="1" x14ac:dyDescent="0.2">
      <c r="A244" s="141"/>
      <c r="B244" s="141"/>
      <c r="C244" s="141"/>
      <c r="D244" s="141"/>
      <c r="E244" s="141"/>
      <c r="F244" s="141"/>
      <c r="G244" s="141"/>
      <c r="H244" s="141"/>
      <c r="I244" s="141"/>
      <c r="J244" s="141"/>
      <c r="K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row>
    <row r="245" spans="1:66" s="144" customFormat="1" x14ac:dyDescent="0.2">
      <c r="A245" s="141"/>
      <c r="B245" s="141"/>
      <c r="C245" s="141"/>
      <c r="D245" s="141"/>
      <c r="E245" s="141"/>
      <c r="F245" s="141"/>
      <c r="G245" s="141"/>
      <c r="H245" s="141"/>
      <c r="I245" s="141"/>
      <c r="J245" s="141"/>
      <c r="K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row>
    <row r="246" spans="1:66" s="144" customFormat="1" x14ac:dyDescent="0.2">
      <c r="A246" s="141"/>
      <c r="B246" s="141"/>
      <c r="C246" s="141"/>
      <c r="D246" s="141"/>
      <c r="E246" s="141"/>
      <c r="F246" s="141"/>
      <c r="G246" s="141"/>
      <c r="H246" s="141"/>
      <c r="I246" s="141"/>
      <c r="J246" s="141"/>
      <c r="K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row>
    <row r="247" spans="1:66" s="144" customFormat="1" x14ac:dyDescent="0.2">
      <c r="A247" s="141"/>
      <c r="B247" s="141"/>
      <c r="C247" s="141"/>
      <c r="D247" s="141"/>
      <c r="E247" s="141"/>
      <c r="F247" s="141"/>
      <c r="G247" s="141"/>
      <c r="H247" s="141"/>
      <c r="I247" s="141"/>
      <c r="J247" s="141"/>
      <c r="K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c r="BG247" s="141"/>
      <c r="BH247" s="141"/>
      <c r="BI247" s="141"/>
      <c r="BJ247" s="141"/>
      <c r="BK247" s="141"/>
      <c r="BL247" s="141"/>
      <c r="BM247" s="141"/>
      <c r="BN247" s="141"/>
    </row>
    <row r="248" spans="1:66" s="144" customFormat="1" x14ac:dyDescent="0.2">
      <c r="A248" s="141"/>
      <c r="B248" s="141"/>
      <c r="C248" s="141"/>
      <c r="D248" s="141"/>
      <c r="E248" s="141"/>
      <c r="F248" s="141"/>
      <c r="G248" s="141"/>
      <c r="H248" s="141"/>
      <c r="I248" s="141"/>
      <c r="J248" s="141"/>
      <c r="K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c r="BG248" s="141"/>
      <c r="BH248" s="141"/>
      <c r="BI248" s="141"/>
      <c r="BJ248" s="141"/>
      <c r="BK248" s="141"/>
      <c r="BL248" s="141"/>
      <c r="BM248" s="141"/>
      <c r="BN248" s="141"/>
    </row>
    <row r="249" spans="1:66" s="144" customFormat="1" x14ac:dyDescent="0.2">
      <c r="A249" s="141"/>
      <c r="B249" s="141"/>
      <c r="C249" s="141"/>
      <c r="D249" s="141"/>
      <c r="E249" s="141"/>
      <c r="F249" s="141"/>
      <c r="G249" s="141"/>
      <c r="H249" s="141"/>
      <c r="I249" s="141"/>
      <c r="J249" s="141"/>
      <c r="K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c r="BG249" s="141"/>
      <c r="BH249" s="141"/>
      <c r="BI249" s="141"/>
      <c r="BJ249" s="141"/>
      <c r="BK249" s="141"/>
      <c r="BL249" s="141"/>
      <c r="BM249" s="141"/>
      <c r="BN249" s="141"/>
    </row>
    <row r="250" spans="1:66" s="144" customFormat="1" x14ac:dyDescent="0.2">
      <c r="A250" s="141"/>
      <c r="B250" s="141"/>
      <c r="C250" s="141"/>
      <c r="D250" s="141"/>
      <c r="E250" s="141"/>
      <c r="F250" s="141"/>
      <c r="G250" s="141"/>
      <c r="H250" s="141"/>
      <c r="I250" s="141"/>
      <c r="J250" s="141"/>
      <c r="K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c r="BG250" s="141"/>
      <c r="BH250" s="141"/>
      <c r="BI250" s="141"/>
      <c r="BJ250" s="141"/>
      <c r="BK250" s="141"/>
      <c r="BL250" s="141"/>
      <c r="BM250" s="141"/>
      <c r="BN250" s="141"/>
    </row>
    <row r="251" spans="1:66" s="144" customFormat="1" x14ac:dyDescent="0.2">
      <c r="A251" s="141"/>
      <c r="B251" s="141"/>
      <c r="C251" s="141"/>
      <c r="D251" s="141"/>
      <c r="E251" s="141"/>
      <c r="F251" s="141"/>
      <c r="G251" s="141"/>
      <c r="H251" s="141"/>
      <c r="I251" s="141"/>
      <c r="J251" s="141"/>
      <c r="K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row>
    <row r="252" spans="1:66" s="144" customFormat="1" x14ac:dyDescent="0.2">
      <c r="A252" s="141"/>
      <c r="B252" s="141"/>
      <c r="C252" s="141"/>
      <c r="D252" s="141"/>
      <c r="E252" s="141"/>
      <c r="F252" s="141"/>
      <c r="G252" s="141"/>
      <c r="H252" s="141"/>
      <c r="I252" s="141"/>
      <c r="J252" s="141"/>
      <c r="K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row>
    <row r="253" spans="1:66" s="144" customFormat="1" x14ac:dyDescent="0.2">
      <c r="A253" s="141"/>
      <c r="B253" s="141"/>
      <c r="C253" s="141"/>
      <c r="D253" s="141"/>
      <c r="E253" s="141"/>
      <c r="F253" s="141"/>
      <c r="G253" s="141"/>
      <c r="H253" s="141"/>
      <c r="I253" s="141"/>
      <c r="J253" s="141"/>
      <c r="K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row>
    <row r="254" spans="1:66" s="144" customFormat="1" x14ac:dyDescent="0.2">
      <c r="A254" s="141"/>
      <c r="B254" s="141"/>
      <c r="C254" s="141"/>
      <c r="D254" s="141"/>
      <c r="E254" s="141"/>
      <c r="F254" s="141"/>
      <c r="G254" s="141"/>
      <c r="H254" s="141"/>
      <c r="I254" s="141"/>
      <c r="J254" s="141"/>
      <c r="K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1"/>
      <c r="AL254" s="141"/>
      <c r="AM254" s="141"/>
      <c r="AN254" s="141"/>
      <c r="AO254" s="141"/>
      <c r="AP254" s="141"/>
      <c r="AQ254" s="141"/>
      <c r="AR254" s="141"/>
      <c r="AS254" s="141"/>
      <c r="AT254" s="141"/>
      <c r="AU254" s="141"/>
      <c r="AV254" s="141"/>
      <c r="AW254" s="141"/>
      <c r="AX254" s="141"/>
      <c r="AY254" s="141"/>
      <c r="AZ254" s="141"/>
      <c r="BA254" s="141"/>
      <c r="BB254" s="141"/>
      <c r="BC254" s="141"/>
      <c r="BD254" s="141"/>
      <c r="BE254" s="141"/>
      <c r="BF254" s="141"/>
      <c r="BG254" s="141"/>
      <c r="BH254" s="141"/>
      <c r="BI254" s="141"/>
      <c r="BJ254" s="141"/>
      <c r="BK254" s="141"/>
      <c r="BL254" s="141"/>
      <c r="BM254" s="141"/>
      <c r="BN254" s="141"/>
    </row>
    <row r="255" spans="1:66" s="144" customFormat="1" x14ac:dyDescent="0.2">
      <c r="A255" s="141"/>
      <c r="B255" s="141"/>
      <c r="C255" s="141"/>
      <c r="D255" s="141"/>
      <c r="E255" s="141"/>
      <c r="F255" s="141"/>
      <c r="G255" s="141"/>
      <c r="H255" s="141"/>
      <c r="I255" s="141"/>
      <c r="J255" s="141"/>
      <c r="K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row>
    <row r="256" spans="1:66" s="144" customFormat="1" x14ac:dyDescent="0.2">
      <c r="A256" s="141"/>
      <c r="B256" s="141"/>
      <c r="C256" s="141"/>
      <c r="D256" s="141"/>
      <c r="E256" s="141"/>
      <c r="F256" s="141"/>
      <c r="G256" s="141"/>
      <c r="H256" s="141"/>
      <c r="I256" s="141"/>
      <c r="J256" s="141"/>
      <c r="K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1"/>
      <c r="AU256" s="141"/>
      <c r="AV256" s="141"/>
      <c r="AW256" s="141"/>
      <c r="AX256" s="141"/>
      <c r="AY256" s="141"/>
      <c r="AZ256" s="141"/>
      <c r="BA256" s="141"/>
      <c r="BB256" s="141"/>
      <c r="BC256" s="141"/>
      <c r="BD256" s="141"/>
      <c r="BE256" s="141"/>
      <c r="BF256" s="141"/>
      <c r="BG256" s="141"/>
      <c r="BH256" s="141"/>
      <c r="BI256" s="141"/>
      <c r="BJ256" s="141"/>
      <c r="BK256" s="141"/>
      <c r="BL256" s="141"/>
      <c r="BM256" s="141"/>
      <c r="BN256" s="141"/>
    </row>
    <row r="257" spans="1:66" s="144" customFormat="1" x14ac:dyDescent="0.2">
      <c r="A257" s="141"/>
      <c r="B257" s="141"/>
      <c r="C257" s="141"/>
      <c r="D257" s="141"/>
      <c r="E257" s="141"/>
      <c r="F257" s="141"/>
      <c r="G257" s="141"/>
      <c r="H257" s="141"/>
      <c r="I257" s="141"/>
      <c r="J257" s="141"/>
      <c r="K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1"/>
    </row>
    <row r="258" spans="1:66" s="144" customFormat="1" x14ac:dyDescent="0.2">
      <c r="A258" s="141"/>
      <c r="B258" s="141"/>
      <c r="C258" s="141"/>
      <c r="D258" s="141"/>
      <c r="E258" s="141"/>
      <c r="F258" s="141"/>
      <c r="G258" s="141"/>
      <c r="H258" s="141"/>
      <c r="I258" s="141"/>
      <c r="J258" s="141"/>
      <c r="K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1"/>
    </row>
    <row r="259" spans="1:66" s="144" customFormat="1" x14ac:dyDescent="0.2">
      <c r="A259" s="141"/>
      <c r="B259" s="141"/>
      <c r="C259" s="141"/>
      <c r="D259" s="141"/>
      <c r="E259" s="141"/>
      <c r="F259" s="141"/>
      <c r="G259" s="141"/>
      <c r="H259" s="141"/>
      <c r="I259" s="141"/>
      <c r="J259" s="141"/>
      <c r="K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1"/>
    </row>
    <row r="260" spans="1:66" s="144" customFormat="1" x14ac:dyDescent="0.2">
      <c r="A260" s="141"/>
      <c r="B260" s="141"/>
      <c r="C260" s="141"/>
      <c r="D260" s="141"/>
      <c r="E260" s="141"/>
      <c r="F260" s="141"/>
      <c r="G260" s="141"/>
      <c r="H260" s="141"/>
      <c r="I260" s="141"/>
      <c r="J260" s="141"/>
      <c r="K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row>
    <row r="261" spans="1:66" s="144" customFormat="1" x14ac:dyDescent="0.2">
      <c r="A261" s="141"/>
      <c r="B261" s="141"/>
      <c r="C261" s="141"/>
      <c r="D261" s="141"/>
      <c r="E261" s="141"/>
      <c r="F261" s="141"/>
      <c r="G261" s="141"/>
      <c r="H261" s="141"/>
      <c r="I261" s="141"/>
      <c r="J261" s="141"/>
      <c r="K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row>
    <row r="262" spans="1:66" s="144" customFormat="1" x14ac:dyDescent="0.2">
      <c r="A262" s="141"/>
      <c r="B262" s="141"/>
      <c r="C262" s="141"/>
      <c r="D262" s="141"/>
      <c r="E262" s="141"/>
      <c r="F262" s="141"/>
      <c r="G262" s="141"/>
      <c r="H262" s="141"/>
      <c r="I262" s="141"/>
      <c r="J262" s="141"/>
      <c r="K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row>
    <row r="263" spans="1:66" s="144" customFormat="1" x14ac:dyDescent="0.2">
      <c r="A263" s="141"/>
      <c r="B263" s="141"/>
      <c r="C263" s="141"/>
      <c r="D263" s="141"/>
      <c r="E263" s="141"/>
      <c r="F263" s="141"/>
      <c r="G263" s="141"/>
      <c r="H263" s="141"/>
      <c r="I263" s="141"/>
      <c r="J263" s="141"/>
      <c r="K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row>
    <row r="264" spans="1:66" s="144" customFormat="1" x14ac:dyDescent="0.2">
      <c r="A264" s="141"/>
      <c r="B264" s="141"/>
      <c r="C264" s="141"/>
      <c r="D264" s="141"/>
      <c r="E264" s="141"/>
      <c r="F264" s="141"/>
      <c r="G264" s="141"/>
      <c r="H264" s="141"/>
      <c r="I264" s="141"/>
      <c r="J264" s="141"/>
      <c r="K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c r="BG264" s="141"/>
      <c r="BH264" s="141"/>
      <c r="BI264" s="141"/>
      <c r="BJ264" s="141"/>
      <c r="BK264" s="141"/>
      <c r="BL264" s="141"/>
      <c r="BM264" s="141"/>
      <c r="BN264" s="141"/>
    </row>
    <row r="265" spans="1:66" s="144" customFormat="1" x14ac:dyDescent="0.2">
      <c r="A265" s="141"/>
      <c r="B265" s="141"/>
      <c r="C265" s="141"/>
      <c r="D265" s="141"/>
      <c r="E265" s="141"/>
      <c r="F265" s="141"/>
      <c r="G265" s="141"/>
      <c r="H265" s="141"/>
      <c r="I265" s="141"/>
      <c r="J265" s="141"/>
      <c r="K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1"/>
    </row>
    <row r="266" spans="1:66" s="144" customFormat="1" x14ac:dyDescent="0.2">
      <c r="A266" s="141"/>
      <c r="B266" s="141"/>
      <c r="C266" s="141"/>
      <c r="D266" s="141"/>
      <c r="E266" s="141"/>
      <c r="F266" s="141"/>
      <c r="G266" s="141"/>
      <c r="H266" s="141"/>
      <c r="I266" s="141"/>
      <c r="J266" s="141"/>
      <c r="K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c r="BH266" s="141"/>
      <c r="BI266" s="141"/>
      <c r="BJ266" s="141"/>
      <c r="BK266" s="141"/>
      <c r="BL266" s="141"/>
      <c r="BM266" s="141"/>
      <c r="BN266" s="141"/>
    </row>
    <row r="267" spans="1:66" s="144" customFormat="1" x14ac:dyDescent="0.2">
      <c r="A267" s="141"/>
      <c r="B267" s="141"/>
      <c r="C267" s="141"/>
      <c r="D267" s="141"/>
      <c r="E267" s="141"/>
      <c r="F267" s="141"/>
      <c r="G267" s="141"/>
      <c r="H267" s="141"/>
      <c r="I267" s="141"/>
      <c r="J267" s="141"/>
      <c r="K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row>
    <row r="268" spans="1:66" s="144" customFormat="1" x14ac:dyDescent="0.2">
      <c r="A268" s="141"/>
      <c r="B268" s="141"/>
      <c r="C268" s="141"/>
      <c r="D268" s="141"/>
      <c r="E268" s="141"/>
      <c r="F268" s="141"/>
      <c r="G268" s="141"/>
      <c r="H268" s="141"/>
      <c r="I268" s="141"/>
      <c r="J268" s="141"/>
      <c r="K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row>
    <row r="269" spans="1:66" s="144" customFormat="1" x14ac:dyDescent="0.2">
      <c r="A269" s="141"/>
      <c r="B269" s="141"/>
      <c r="C269" s="141"/>
      <c r="D269" s="141"/>
      <c r="E269" s="141"/>
      <c r="F269" s="141"/>
      <c r="G269" s="141"/>
      <c r="H269" s="141"/>
      <c r="I269" s="141"/>
      <c r="J269" s="141"/>
      <c r="K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1"/>
    </row>
    <row r="270" spans="1:66" s="144" customFormat="1" x14ac:dyDescent="0.2">
      <c r="A270" s="141"/>
      <c r="B270" s="141"/>
      <c r="C270" s="141"/>
      <c r="D270" s="141"/>
      <c r="E270" s="141"/>
      <c r="F270" s="141"/>
      <c r="G270" s="141"/>
      <c r="H270" s="141"/>
      <c r="I270" s="141"/>
      <c r="J270" s="141"/>
      <c r="K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c r="BG270" s="141"/>
      <c r="BH270" s="141"/>
      <c r="BI270" s="141"/>
      <c r="BJ270" s="141"/>
      <c r="BK270" s="141"/>
      <c r="BL270" s="141"/>
      <c r="BM270" s="141"/>
      <c r="BN270" s="141"/>
    </row>
    <row r="271" spans="1:66" s="144" customFormat="1" x14ac:dyDescent="0.2">
      <c r="A271" s="141"/>
      <c r="B271" s="141"/>
      <c r="C271" s="141"/>
      <c r="D271" s="141"/>
      <c r="E271" s="141"/>
      <c r="F271" s="141"/>
      <c r="G271" s="141"/>
      <c r="H271" s="141"/>
      <c r="I271" s="141"/>
      <c r="J271" s="141"/>
      <c r="K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row>
    <row r="272" spans="1:66" s="144" customFormat="1" x14ac:dyDescent="0.2">
      <c r="A272" s="141"/>
      <c r="B272" s="141"/>
      <c r="C272" s="141"/>
      <c r="D272" s="141"/>
      <c r="E272" s="141"/>
      <c r="F272" s="141"/>
      <c r="G272" s="141"/>
      <c r="H272" s="141"/>
      <c r="I272" s="141"/>
      <c r="J272" s="141"/>
      <c r="K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row>
    <row r="273" spans="1:66" s="144" customFormat="1" x14ac:dyDescent="0.2">
      <c r="A273" s="141"/>
      <c r="B273" s="141"/>
      <c r="C273" s="141"/>
      <c r="D273" s="141"/>
      <c r="E273" s="141"/>
      <c r="F273" s="141"/>
      <c r="G273" s="141"/>
      <c r="H273" s="141"/>
      <c r="I273" s="141"/>
      <c r="J273" s="141"/>
      <c r="K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row>
    <row r="274" spans="1:66" s="144" customFormat="1" x14ac:dyDescent="0.2">
      <c r="A274" s="141"/>
      <c r="B274" s="141"/>
      <c r="C274" s="141"/>
      <c r="D274" s="141"/>
      <c r="E274" s="141"/>
      <c r="F274" s="141"/>
      <c r="G274" s="141"/>
      <c r="H274" s="141"/>
      <c r="I274" s="141"/>
      <c r="J274" s="141"/>
      <c r="K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row>
    <row r="275" spans="1:66" s="144" customFormat="1" x14ac:dyDescent="0.2">
      <c r="A275" s="141"/>
      <c r="B275" s="141"/>
      <c r="C275" s="141"/>
      <c r="D275" s="141"/>
      <c r="E275" s="141"/>
      <c r="F275" s="141"/>
      <c r="G275" s="141"/>
      <c r="H275" s="141"/>
      <c r="I275" s="141"/>
      <c r="J275" s="141"/>
      <c r="K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row>
    <row r="276" spans="1:66" s="144" customFormat="1" x14ac:dyDescent="0.2">
      <c r="A276" s="141"/>
      <c r="B276" s="141"/>
      <c r="C276" s="141"/>
      <c r="D276" s="141"/>
      <c r="E276" s="141"/>
      <c r="F276" s="141"/>
      <c r="G276" s="141"/>
      <c r="H276" s="141"/>
      <c r="I276" s="141"/>
      <c r="J276" s="141"/>
      <c r="K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row>
    <row r="277" spans="1:66" s="144" customFormat="1" x14ac:dyDescent="0.2">
      <c r="A277" s="141"/>
      <c r="B277" s="141"/>
      <c r="C277" s="141"/>
      <c r="D277" s="141"/>
      <c r="E277" s="141"/>
      <c r="F277" s="141"/>
      <c r="G277" s="141"/>
      <c r="H277" s="141"/>
      <c r="I277" s="141"/>
      <c r="J277" s="141"/>
      <c r="K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row>
    <row r="278" spans="1:66" s="144" customFormat="1" x14ac:dyDescent="0.2">
      <c r="A278" s="141"/>
      <c r="B278" s="141"/>
      <c r="C278" s="141"/>
      <c r="D278" s="141"/>
      <c r="E278" s="141"/>
      <c r="F278" s="141"/>
      <c r="G278" s="141"/>
      <c r="H278" s="141"/>
      <c r="I278" s="141"/>
      <c r="J278" s="141"/>
      <c r="K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row>
    <row r="279" spans="1:66" s="144" customFormat="1" x14ac:dyDescent="0.2">
      <c r="A279" s="141"/>
      <c r="B279" s="141"/>
      <c r="C279" s="141"/>
      <c r="D279" s="141"/>
      <c r="E279" s="141"/>
      <c r="F279" s="141"/>
      <c r="G279" s="141"/>
      <c r="H279" s="141"/>
      <c r="I279" s="141"/>
      <c r="J279" s="141"/>
      <c r="K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row>
    <row r="280" spans="1:66" s="144" customFormat="1" x14ac:dyDescent="0.2">
      <c r="A280" s="141"/>
      <c r="B280" s="141"/>
      <c r="C280" s="141"/>
      <c r="D280" s="141"/>
      <c r="E280" s="141"/>
      <c r="F280" s="141"/>
      <c r="G280" s="141"/>
      <c r="H280" s="141"/>
      <c r="I280" s="141"/>
      <c r="J280" s="141"/>
      <c r="K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row>
    <row r="281" spans="1:66" s="144" customFormat="1" x14ac:dyDescent="0.2">
      <c r="A281" s="141"/>
      <c r="B281" s="141"/>
      <c r="C281" s="141"/>
      <c r="D281" s="141"/>
      <c r="E281" s="141"/>
      <c r="F281" s="141"/>
      <c r="G281" s="141"/>
      <c r="H281" s="141"/>
      <c r="I281" s="141"/>
      <c r="J281" s="141"/>
      <c r="K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row>
    <row r="282" spans="1:66" s="144" customFormat="1" x14ac:dyDescent="0.2">
      <c r="A282" s="141"/>
      <c r="B282" s="141"/>
      <c r="C282" s="141"/>
      <c r="D282" s="141"/>
      <c r="E282" s="141"/>
      <c r="F282" s="141"/>
      <c r="G282" s="141"/>
      <c r="H282" s="141"/>
      <c r="I282" s="141"/>
      <c r="J282" s="141"/>
      <c r="K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row>
    <row r="283" spans="1:66" s="144" customFormat="1" x14ac:dyDescent="0.2">
      <c r="A283" s="141"/>
      <c r="B283" s="141"/>
      <c r="C283" s="141"/>
      <c r="D283" s="141"/>
      <c r="E283" s="141"/>
      <c r="F283" s="141"/>
      <c r="G283" s="141"/>
      <c r="H283" s="141"/>
      <c r="I283" s="141"/>
      <c r="J283" s="141"/>
      <c r="K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row>
    <row r="284" spans="1:66" s="144" customFormat="1" x14ac:dyDescent="0.2">
      <c r="A284" s="141"/>
      <c r="B284" s="141"/>
      <c r="C284" s="141"/>
      <c r="D284" s="141"/>
      <c r="E284" s="141"/>
      <c r="F284" s="141"/>
      <c r="G284" s="141"/>
      <c r="H284" s="141"/>
      <c r="I284" s="141"/>
      <c r="J284" s="141"/>
      <c r="K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row>
    <row r="285" spans="1:66" s="144" customFormat="1" x14ac:dyDescent="0.2">
      <c r="A285" s="141"/>
      <c r="B285" s="141"/>
      <c r="C285" s="141"/>
      <c r="D285" s="141"/>
      <c r="E285" s="141"/>
      <c r="F285" s="141"/>
      <c r="G285" s="141"/>
      <c r="H285" s="141"/>
      <c r="I285" s="141"/>
      <c r="J285" s="141"/>
      <c r="K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row>
    <row r="286" spans="1:66" s="144" customFormat="1" x14ac:dyDescent="0.2">
      <c r="A286" s="141"/>
      <c r="B286" s="141"/>
      <c r="C286" s="141"/>
      <c r="D286" s="141"/>
      <c r="E286" s="141"/>
      <c r="F286" s="141"/>
      <c r="G286" s="141"/>
      <c r="H286" s="141"/>
      <c r="I286" s="141"/>
      <c r="J286" s="141"/>
      <c r="K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row>
    <row r="287" spans="1:66" s="144" customFormat="1" x14ac:dyDescent="0.2">
      <c r="A287" s="141"/>
      <c r="B287" s="141"/>
      <c r="C287" s="141"/>
      <c r="D287" s="141"/>
      <c r="E287" s="141"/>
      <c r="F287" s="141"/>
      <c r="G287" s="141"/>
      <c r="H287" s="141"/>
      <c r="I287" s="141"/>
      <c r="J287" s="141"/>
      <c r="K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1"/>
    </row>
    <row r="288" spans="1:66" s="144" customFormat="1" x14ac:dyDescent="0.2">
      <c r="A288" s="141"/>
      <c r="B288" s="141"/>
      <c r="C288" s="141"/>
      <c r="D288" s="141"/>
      <c r="E288" s="141"/>
      <c r="F288" s="141"/>
      <c r="G288" s="141"/>
      <c r="H288" s="141"/>
      <c r="I288" s="141"/>
      <c r="J288" s="141"/>
      <c r="K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c r="BH288" s="141"/>
      <c r="BI288" s="141"/>
      <c r="BJ288" s="141"/>
      <c r="BK288" s="141"/>
      <c r="BL288" s="141"/>
      <c r="BM288" s="141"/>
      <c r="BN288" s="141"/>
    </row>
    <row r="289" spans="1:66" s="144" customFormat="1" x14ac:dyDescent="0.2">
      <c r="A289" s="141"/>
      <c r="B289" s="141"/>
      <c r="C289" s="141"/>
      <c r="D289" s="141"/>
      <c r="E289" s="141"/>
      <c r="F289" s="141"/>
      <c r="G289" s="141"/>
      <c r="H289" s="141"/>
      <c r="I289" s="141"/>
      <c r="J289" s="141"/>
      <c r="K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row>
    <row r="290" spans="1:66" s="144" customFormat="1" x14ac:dyDescent="0.2">
      <c r="A290" s="141"/>
      <c r="B290" s="141"/>
      <c r="C290" s="141"/>
      <c r="D290" s="141"/>
      <c r="E290" s="141"/>
      <c r="F290" s="141"/>
      <c r="G290" s="141"/>
      <c r="H290" s="141"/>
      <c r="I290" s="141"/>
      <c r="J290" s="141"/>
      <c r="K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row>
    <row r="291" spans="1:66" s="144" customFormat="1" x14ac:dyDescent="0.2">
      <c r="A291" s="141"/>
      <c r="B291" s="141"/>
      <c r="C291" s="141"/>
      <c r="D291" s="141"/>
      <c r="E291" s="141"/>
      <c r="F291" s="141"/>
      <c r="G291" s="141"/>
      <c r="H291" s="141"/>
      <c r="I291" s="141"/>
      <c r="J291" s="141"/>
      <c r="K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row>
    <row r="292" spans="1:66" s="144" customFormat="1" x14ac:dyDescent="0.2">
      <c r="A292" s="141"/>
      <c r="B292" s="141"/>
      <c r="C292" s="141"/>
      <c r="D292" s="141"/>
      <c r="E292" s="141"/>
      <c r="F292" s="141"/>
      <c r="G292" s="141"/>
      <c r="H292" s="141"/>
      <c r="I292" s="141"/>
      <c r="J292" s="141"/>
      <c r="K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c r="BG292" s="141"/>
      <c r="BH292" s="141"/>
      <c r="BI292" s="141"/>
      <c r="BJ292" s="141"/>
      <c r="BK292" s="141"/>
      <c r="BL292" s="141"/>
      <c r="BM292" s="141"/>
      <c r="BN292" s="141"/>
    </row>
    <row r="293" spans="1:66" s="144" customFormat="1" x14ac:dyDescent="0.2">
      <c r="A293" s="141"/>
      <c r="B293" s="141"/>
      <c r="C293" s="141"/>
      <c r="D293" s="141"/>
      <c r="E293" s="141"/>
      <c r="F293" s="141"/>
      <c r="G293" s="141"/>
      <c r="H293" s="141"/>
      <c r="I293" s="141"/>
      <c r="J293" s="141"/>
      <c r="K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1"/>
    </row>
    <row r="294" spans="1:66" s="144" customFormat="1" x14ac:dyDescent="0.2">
      <c r="A294" s="141"/>
      <c r="B294" s="141"/>
      <c r="C294" s="141"/>
      <c r="D294" s="141"/>
      <c r="E294" s="141"/>
      <c r="F294" s="141"/>
      <c r="G294" s="141"/>
      <c r="H294" s="141"/>
      <c r="I294" s="141"/>
      <c r="J294" s="141"/>
      <c r="K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1"/>
    </row>
    <row r="295" spans="1:66" s="144" customFormat="1" x14ac:dyDescent="0.2">
      <c r="A295" s="141"/>
      <c r="B295" s="141"/>
      <c r="C295" s="141"/>
      <c r="D295" s="141"/>
      <c r="E295" s="141"/>
      <c r="F295" s="141"/>
      <c r="G295" s="141"/>
      <c r="H295" s="141"/>
      <c r="I295" s="141"/>
      <c r="J295" s="141"/>
      <c r="K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row>
    <row r="296" spans="1:66" s="144" customFormat="1" x14ac:dyDescent="0.2">
      <c r="A296" s="141"/>
      <c r="B296" s="141"/>
      <c r="C296" s="141"/>
      <c r="D296" s="141"/>
      <c r="E296" s="141"/>
      <c r="F296" s="141"/>
      <c r="G296" s="141"/>
      <c r="H296" s="141"/>
      <c r="I296" s="141"/>
      <c r="J296" s="141"/>
      <c r="K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row>
    <row r="297" spans="1:66" s="144" customFormat="1" x14ac:dyDescent="0.2">
      <c r="A297" s="141"/>
      <c r="B297" s="141"/>
      <c r="C297" s="141"/>
      <c r="D297" s="141"/>
      <c r="E297" s="141"/>
      <c r="F297" s="141"/>
      <c r="G297" s="141"/>
      <c r="H297" s="141"/>
      <c r="I297" s="141"/>
      <c r="J297" s="141"/>
      <c r="K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c r="BG297" s="141"/>
      <c r="BH297" s="141"/>
      <c r="BI297" s="141"/>
      <c r="BJ297" s="141"/>
      <c r="BK297" s="141"/>
      <c r="BL297" s="141"/>
      <c r="BM297" s="141"/>
      <c r="BN297" s="141"/>
    </row>
    <row r="298" spans="1:66" s="144" customFormat="1" x14ac:dyDescent="0.2">
      <c r="A298" s="141"/>
      <c r="B298" s="141"/>
      <c r="C298" s="141"/>
      <c r="D298" s="141"/>
      <c r="E298" s="141"/>
      <c r="F298" s="141"/>
      <c r="G298" s="141"/>
      <c r="H298" s="141"/>
      <c r="I298" s="141"/>
      <c r="J298" s="141"/>
      <c r="K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c r="BG298" s="141"/>
      <c r="BH298" s="141"/>
      <c r="BI298" s="141"/>
      <c r="BJ298" s="141"/>
      <c r="BK298" s="141"/>
      <c r="BL298" s="141"/>
      <c r="BM298" s="141"/>
      <c r="BN298" s="141"/>
    </row>
    <row r="299" spans="1:66" s="144" customFormat="1" x14ac:dyDescent="0.2">
      <c r="A299" s="141"/>
      <c r="B299" s="141"/>
      <c r="C299" s="141"/>
      <c r="D299" s="141"/>
      <c r="E299" s="141"/>
      <c r="F299" s="141"/>
      <c r="G299" s="141"/>
      <c r="H299" s="141"/>
      <c r="I299" s="141"/>
      <c r="J299" s="141"/>
      <c r="K299" s="141"/>
      <c r="M299" s="141"/>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c r="BG299" s="141"/>
      <c r="BH299" s="141"/>
      <c r="BI299" s="141"/>
      <c r="BJ299" s="141"/>
      <c r="BK299" s="141"/>
      <c r="BL299" s="141"/>
      <c r="BM299" s="141"/>
      <c r="BN299" s="141"/>
    </row>
    <row r="300" spans="1:66" s="144" customFormat="1" x14ac:dyDescent="0.2">
      <c r="A300" s="141"/>
      <c r="B300" s="141"/>
      <c r="C300" s="141"/>
      <c r="D300" s="141"/>
      <c r="E300" s="141"/>
      <c r="F300" s="141"/>
      <c r="G300" s="141"/>
      <c r="H300" s="141"/>
      <c r="I300" s="141"/>
      <c r="J300" s="141"/>
      <c r="K300" s="141"/>
      <c r="M300" s="141"/>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c r="BG300" s="141"/>
      <c r="BH300" s="141"/>
      <c r="BI300" s="141"/>
      <c r="BJ300" s="141"/>
      <c r="BK300" s="141"/>
      <c r="BL300" s="141"/>
      <c r="BM300" s="141"/>
      <c r="BN300" s="141"/>
    </row>
    <row r="301" spans="1:66" s="144" customFormat="1" x14ac:dyDescent="0.2">
      <c r="A301" s="141"/>
      <c r="B301" s="141"/>
      <c r="C301" s="141"/>
      <c r="D301" s="141"/>
      <c r="E301" s="141"/>
      <c r="F301" s="141"/>
      <c r="G301" s="141"/>
      <c r="H301" s="141"/>
      <c r="I301" s="141"/>
      <c r="J301" s="141"/>
      <c r="K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1"/>
    </row>
    <row r="302" spans="1:66" s="144" customFormat="1" x14ac:dyDescent="0.2">
      <c r="A302" s="141"/>
      <c r="B302" s="141"/>
      <c r="C302" s="141"/>
      <c r="D302" s="141"/>
      <c r="E302" s="141"/>
      <c r="F302" s="141"/>
      <c r="G302" s="141"/>
      <c r="H302" s="141"/>
      <c r="I302" s="141"/>
      <c r="J302" s="141"/>
      <c r="K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c r="BG302" s="141"/>
      <c r="BH302" s="141"/>
      <c r="BI302" s="141"/>
      <c r="BJ302" s="141"/>
      <c r="BK302" s="141"/>
      <c r="BL302" s="141"/>
      <c r="BM302" s="141"/>
      <c r="BN302" s="141"/>
    </row>
  </sheetData>
  <mergeCells count="21">
    <mergeCell ref="A5:J5"/>
    <mergeCell ref="A6:A7"/>
    <mergeCell ref="B6:B7"/>
    <mergeCell ref="C6:C7"/>
    <mergeCell ref="D6:D7"/>
    <mergeCell ref="E6:E7"/>
    <mergeCell ref="G6:G7"/>
    <mergeCell ref="H6:H7"/>
    <mergeCell ref="I6:I7"/>
    <mergeCell ref="J6:J7"/>
    <mergeCell ref="L6:L7"/>
    <mergeCell ref="M6:M7"/>
    <mergeCell ref="N6:R6"/>
    <mergeCell ref="S6:S7"/>
    <mergeCell ref="A20:H20"/>
    <mergeCell ref="A8:Q8"/>
    <mergeCell ref="A15:H15"/>
    <mergeCell ref="A16:Q16"/>
    <mergeCell ref="A19:H19"/>
    <mergeCell ref="K6:K7"/>
    <mergeCell ref="F6:F7"/>
  </mergeCells>
  <pageMargins left="0.78740157480314965" right="0.78740157480314965" top="0.6692913385826772" bottom="0.86614173228346458" header="0.27559055118110237" footer="0.39370078740157483"/>
  <pageSetup paperSize="9" scale="56" firstPageNumber="140" orientation="landscape" useFirstPageNumber="1" r:id="rId1"/>
  <headerFooter alignWithMargins="0">
    <oddFooter>&amp;L&amp;"Arial,Kurzíva"Zastupitelstvo Olomouckého kraje 18-12-2015
5. - Rozpočet Olomouckého kraje 2016 - návrh rozpočtu
Příloha č. 5c): Nové investice&amp;RStrana &amp;P (celkem 154)</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4"/>
  <sheetViews>
    <sheetView tabSelected="1" view="pageBreakPreview" zoomScale="80" zoomScaleNormal="80" zoomScaleSheetLayoutView="80" workbookViewId="0">
      <selection activeCell="I34" sqref="I34"/>
    </sheetView>
  </sheetViews>
  <sheetFormatPr defaultColWidth="9.140625" defaultRowHeight="12.75" outlineLevelCol="1" x14ac:dyDescent="0.2"/>
  <cols>
    <col min="1" max="1" width="5.42578125" style="423" customWidth="1"/>
    <col min="2" max="2" width="5.7109375" style="423" bestFit="1" customWidth="1"/>
    <col min="3" max="3" width="16" style="423" hidden="1" customWidth="1" outlineLevel="1"/>
    <col min="4" max="4" width="7.7109375" style="423" hidden="1" customWidth="1" outlineLevel="1"/>
    <col min="5" max="5" width="5.5703125" style="423" hidden="1" customWidth="1" outlineLevel="1"/>
    <col min="6" max="6" width="6.42578125" style="475" customWidth="1" collapsed="1"/>
    <col min="7" max="7" width="41.42578125" style="423" customWidth="1"/>
    <col min="8" max="8" width="60.42578125" style="423" customWidth="1"/>
    <col min="9" max="9" width="7.140625" style="423" customWidth="1"/>
    <col min="10" max="10" width="14.7109375" style="172" customWidth="1"/>
    <col min="11" max="11" width="13.5703125" style="173" customWidth="1"/>
    <col min="12" max="12" width="13.7109375" style="173" customWidth="1"/>
    <col min="13" max="13" width="12.42578125" style="173" customWidth="1"/>
    <col min="14" max="14" width="14.85546875" style="173" customWidth="1"/>
    <col min="15" max="15" width="13.140625" style="173" customWidth="1"/>
    <col min="16" max="16" width="14.85546875" style="173" customWidth="1"/>
    <col min="17" max="17" width="14.42578125" style="173" customWidth="1"/>
    <col min="18" max="16384" width="9.140625" style="423"/>
  </cols>
  <sheetData>
    <row r="1" spans="1:19" ht="18" x14ac:dyDescent="0.25">
      <c r="A1" s="140" t="s">
        <v>678</v>
      </c>
      <c r="B1" s="155"/>
      <c r="C1" s="155"/>
      <c r="D1" s="155"/>
      <c r="E1" s="155"/>
      <c r="F1" s="155"/>
      <c r="G1" s="156"/>
      <c r="H1" s="159"/>
      <c r="I1" s="155"/>
      <c r="L1" s="174"/>
      <c r="M1" s="174"/>
      <c r="O1" s="174"/>
      <c r="P1" s="174"/>
      <c r="Q1" s="174"/>
      <c r="R1" s="155"/>
      <c r="S1" s="366"/>
    </row>
    <row r="2" spans="1:19" ht="15.75" x14ac:dyDescent="0.25">
      <c r="A2" s="143" t="s">
        <v>6</v>
      </c>
      <c r="B2" s="143"/>
      <c r="C2" s="143"/>
      <c r="D2" s="143"/>
      <c r="E2" s="143"/>
      <c r="F2" s="1137" t="s">
        <v>683</v>
      </c>
      <c r="H2" s="153" t="s">
        <v>608</v>
      </c>
      <c r="I2" s="153"/>
      <c r="L2" s="175"/>
      <c r="M2" s="175"/>
      <c r="O2" s="175"/>
      <c r="P2" s="175"/>
      <c r="Q2" s="175"/>
      <c r="R2" s="143"/>
      <c r="S2" s="366"/>
    </row>
    <row r="3" spans="1:19" ht="12" customHeight="1" x14ac:dyDescent="0.2">
      <c r="A3" s="143"/>
      <c r="B3" s="143"/>
      <c r="C3" s="143"/>
      <c r="D3" s="143"/>
      <c r="E3" s="143"/>
      <c r="F3" s="143" t="s">
        <v>9</v>
      </c>
      <c r="H3" s="160"/>
      <c r="I3" s="143"/>
      <c r="L3" s="175"/>
      <c r="M3" s="175"/>
      <c r="O3" s="175"/>
      <c r="P3" s="175"/>
      <c r="Q3" s="175"/>
      <c r="R3" s="143"/>
      <c r="S3" s="366"/>
    </row>
    <row r="4" spans="1:19" ht="17.25" customHeight="1" thickBot="1" x14ac:dyDescent="0.25">
      <c r="A4" s="143"/>
      <c r="B4" s="143"/>
      <c r="C4" s="143"/>
      <c r="D4" s="143"/>
      <c r="E4" s="143"/>
      <c r="F4" s="143"/>
      <c r="G4" s="143"/>
      <c r="H4" s="160"/>
      <c r="I4" s="143"/>
      <c r="L4" s="175"/>
      <c r="M4" s="175"/>
      <c r="O4" s="175"/>
      <c r="P4" s="175"/>
      <c r="Q4" s="175" t="s">
        <v>26</v>
      </c>
      <c r="R4" s="143"/>
      <c r="S4" s="366"/>
    </row>
    <row r="5" spans="1:19" ht="24" customHeight="1" thickBot="1" x14ac:dyDescent="0.25">
      <c r="A5" s="1308" t="s">
        <v>137</v>
      </c>
      <c r="B5" s="1309"/>
      <c r="C5" s="1309"/>
      <c r="D5" s="1309"/>
      <c r="E5" s="1309"/>
      <c r="F5" s="1309"/>
      <c r="G5" s="1309"/>
      <c r="H5" s="1309"/>
      <c r="I5" s="1309"/>
      <c r="J5" s="1309"/>
      <c r="K5" s="51"/>
      <c r="L5" s="51"/>
      <c r="M5" s="51"/>
      <c r="N5" s="51"/>
      <c r="O5" s="51"/>
      <c r="P5" s="51"/>
      <c r="Q5" s="52"/>
    </row>
    <row r="6" spans="1:19" ht="24" hidden="1" customHeight="1" x14ac:dyDescent="0.2">
      <c r="A6" s="275" t="s">
        <v>35</v>
      </c>
      <c r="B6" s="168"/>
      <c r="C6" s="168"/>
      <c r="D6" s="168"/>
      <c r="E6" s="168"/>
      <c r="F6" s="168"/>
      <c r="G6" s="168"/>
      <c r="H6" s="168"/>
      <c r="I6" s="168"/>
      <c r="J6" s="176"/>
      <c r="K6" s="177"/>
      <c r="L6" s="177"/>
      <c r="M6" s="177"/>
      <c r="N6" s="177"/>
      <c r="O6" s="177"/>
      <c r="P6" s="177"/>
      <c r="Q6" s="289"/>
    </row>
    <row r="7" spans="1:19" ht="25.5" customHeight="1" thickBot="1" x14ac:dyDescent="0.25">
      <c r="A7" s="1273" t="s">
        <v>47</v>
      </c>
      <c r="B7" s="1273" t="s">
        <v>59</v>
      </c>
      <c r="C7" s="1181" t="s">
        <v>4</v>
      </c>
      <c r="D7" s="1181" t="s">
        <v>3</v>
      </c>
      <c r="E7" s="1181" t="s">
        <v>5</v>
      </c>
      <c r="F7" s="1181" t="s">
        <v>663</v>
      </c>
      <c r="G7" s="1175" t="s">
        <v>13</v>
      </c>
      <c r="H7" s="1272" t="s">
        <v>14</v>
      </c>
      <c r="I7" s="1259" t="s">
        <v>15</v>
      </c>
      <c r="J7" s="1270" t="s">
        <v>16</v>
      </c>
      <c r="K7" s="1270" t="s">
        <v>17</v>
      </c>
      <c r="L7" s="1270" t="s">
        <v>18</v>
      </c>
      <c r="M7" s="1177" t="s">
        <v>181</v>
      </c>
      <c r="N7" s="1302" t="s">
        <v>182</v>
      </c>
      <c r="O7" s="1302"/>
      <c r="P7" s="1302"/>
      <c r="Q7" s="1177" t="s">
        <v>264</v>
      </c>
    </row>
    <row r="8" spans="1:19" ht="58.5" customHeight="1" thickBot="1" x14ac:dyDescent="0.25">
      <c r="A8" s="1273"/>
      <c r="B8" s="1273"/>
      <c r="C8" s="1182"/>
      <c r="D8" s="1182"/>
      <c r="E8" s="1182"/>
      <c r="F8" s="1182"/>
      <c r="G8" s="1175"/>
      <c r="H8" s="1272"/>
      <c r="I8" s="1260"/>
      <c r="J8" s="1271"/>
      <c r="K8" s="1271"/>
      <c r="L8" s="1271"/>
      <c r="M8" s="1177"/>
      <c r="N8" s="367" t="s">
        <v>27</v>
      </c>
      <c r="O8" s="367" t="s">
        <v>57</v>
      </c>
      <c r="P8" s="367" t="s">
        <v>58</v>
      </c>
      <c r="Q8" s="1177"/>
    </row>
    <row r="9" spans="1:19" ht="48" customHeight="1" x14ac:dyDescent="0.2">
      <c r="A9" s="966">
        <v>1</v>
      </c>
      <c r="B9" s="967" t="s">
        <v>119</v>
      </c>
      <c r="C9" s="909">
        <v>60005001700</v>
      </c>
      <c r="D9" s="82">
        <v>3523</v>
      </c>
      <c r="E9" s="82">
        <v>5331</v>
      </c>
      <c r="F9" s="82">
        <v>53</v>
      </c>
      <c r="G9" s="469" t="s">
        <v>389</v>
      </c>
      <c r="H9" s="968" t="s">
        <v>390</v>
      </c>
      <c r="I9" s="471"/>
      <c r="J9" s="82"/>
      <c r="K9" s="969">
        <v>70</v>
      </c>
      <c r="L9" s="471">
        <v>2016</v>
      </c>
      <c r="M9" s="970"/>
      <c r="N9" s="971">
        <f t="shared" ref="N9:N15" si="0">SUM(O9:P9)</f>
        <v>70</v>
      </c>
      <c r="O9" s="972">
        <v>0</v>
      </c>
      <c r="P9" s="549">
        <v>70</v>
      </c>
      <c r="Q9" s="855">
        <f t="shared" ref="Q9:Q15" si="1">K9-M9-N9</f>
        <v>0</v>
      </c>
    </row>
    <row r="10" spans="1:19" s="475" customFormat="1" ht="48" customHeight="1" x14ac:dyDescent="0.2">
      <c r="A10" s="710">
        <v>2</v>
      </c>
      <c r="B10" s="534" t="s">
        <v>119</v>
      </c>
      <c r="C10" s="905">
        <v>60005001700</v>
      </c>
      <c r="D10" s="46">
        <v>3523</v>
      </c>
      <c r="E10" s="46">
        <v>5331</v>
      </c>
      <c r="F10" s="46">
        <v>53</v>
      </c>
      <c r="G10" s="536" t="s">
        <v>391</v>
      </c>
      <c r="H10" s="465" t="s">
        <v>392</v>
      </c>
      <c r="I10" s="537"/>
      <c r="J10" s="46"/>
      <c r="K10" s="734">
        <v>160</v>
      </c>
      <c r="L10" s="537">
        <v>2016</v>
      </c>
      <c r="M10" s="711"/>
      <c r="N10" s="539">
        <f t="shared" si="0"/>
        <v>160</v>
      </c>
      <c r="O10" s="540">
        <v>0</v>
      </c>
      <c r="P10" s="541">
        <v>160</v>
      </c>
      <c r="Q10" s="699">
        <f t="shared" si="1"/>
        <v>0</v>
      </c>
    </row>
    <row r="11" spans="1:19" s="475" customFormat="1" ht="48" customHeight="1" x14ac:dyDescent="0.2">
      <c r="A11" s="710">
        <v>3</v>
      </c>
      <c r="B11" s="534" t="s">
        <v>119</v>
      </c>
      <c r="C11" s="905">
        <v>60005001700</v>
      </c>
      <c r="D11" s="46">
        <v>3523</v>
      </c>
      <c r="E11" s="46">
        <v>5331</v>
      </c>
      <c r="F11" s="46">
        <v>53</v>
      </c>
      <c r="G11" s="536" t="s">
        <v>393</v>
      </c>
      <c r="H11" s="465" t="s">
        <v>394</v>
      </c>
      <c r="I11" s="537"/>
      <c r="J11" s="46"/>
      <c r="K11" s="734">
        <v>150</v>
      </c>
      <c r="L11" s="537">
        <v>2016</v>
      </c>
      <c r="M11" s="711"/>
      <c r="N11" s="539">
        <f t="shared" si="0"/>
        <v>150</v>
      </c>
      <c r="O11" s="540">
        <v>0</v>
      </c>
      <c r="P11" s="541">
        <v>150</v>
      </c>
      <c r="Q11" s="699">
        <f t="shared" si="1"/>
        <v>0</v>
      </c>
    </row>
    <row r="12" spans="1:19" s="475" customFormat="1" ht="48" customHeight="1" x14ac:dyDescent="0.2">
      <c r="A12" s="710">
        <v>4</v>
      </c>
      <c r="B12" s="534" t="s">
        <v>119</v>
      </c>
      <c r="C12" s="905">
        <v>60005001700</v>
      </c>
      <c r="D12" s="46">
        <v>3523</v>
      </c>
      <c r="E12" s="46">
        <v>5331</v>
      </c>
      <c r="F12" s="46">
        <v>53</v>
      </c>
      <c r="G12" s="536" t="s">
        <v>395</v>
      </c>
      <c r="H12" s="465" t="s">
        <v>396</v>
      </c>
      <c r="I12" s="537"/>
      <c r="J12" s="46"/>
      <c r="K12" s="734">
        <v>300</v>
      </c>
      <c r="L12" s="537">
        <v>2016</v>
      </c>
      <c r="M12" s="711"/>
      <c r="N12" s="539">
        <f t="shared" si="0"/>
        <v>300</v>
      </c>
      <c r="O12" s="540">
        <v>0</v>
      </c>
      <c r="P12" s="541">
        <v>300</v>
      </c>
      <c r="Q12" s="699">
        <f t="shared" si="1"/>
        <v>0</v>
      </c>
    </row>
    <row r="13" spans="1:19" s="475" customFormat="1" ht="48" customHeight="1" x14ac:dyDescent="0.2">
      <c r="A13" s="710">
        <v>5</v>
      </c>
      <c r="B13" s="534" t="s">
        <v>119</v>
      </c>
      <c r="C13" s="905">
        <v>60005001700</v>
      </c>
      <c r="D13" s="46">
        <v>3523</v>
      </c>
      <c r="E13" s="46">
        <v>5331</v>
      </c>
      <c r="F13" s="46">
        <v>53</v>
      </c>
      <c r="G13" s="536" t="s">
        <v>397</v>
      </c>
      <c r="H13" s="465" t="s">
        <v>398</v>
      </c>
      <c r="I13" s="537"/>
      <c r="J13" s="46"/>
      <c r="K13" s="734">
        <v>100</v>
      </c>
      <c r="L13" s="537">
        <v>2016</v>
      </c>
      <c r="M13" s="711"/>
      <c r="N13" s="539">
        <f t="shared" si="0"/>
        <v>100</v>
      </c>
      <c r="O13" s="540">
        <v>0</v>
      </c>
      <c r="P13" s="541">
        <v>100</v>
      </c>
      <c r="Q13" s="699">
        <f t="shared" si="1"/>
        <v>0</v>
      </c>
    </row>
    <row r="14" spans="1:19" s="475" customFormat="1" ht="48" customHeight="1" x14ac:dyDescent="0.2">
      <c r="A14" s="710">
        <v>6</v>
      </c>
      <c r="B14" s="534" t="s">
        <v>119</v>
      </c>
      <c r="C14" s="905">
        <v>60005001700</v>
      </c>
      <c r="D14" s="46">
        <v>3523</v>
      </c>
      <c r="E14" s="46">
        <v>5331</v>
      </c>
      <c r="F14" s="46">
        <v>53</v>
      </c>
      <c r="G14" s="536" t="s">
        <v>399</v>
      </c>
      <c r="H14" s="465" t="s">
        <v>400</v>
      </c>
      <c r="I14" s="537"/>
      <c r="J14" s="46"/>
      <c r="K14" s="734">
        <v>180</v>
      </c>
      <c r="L14" s="537">
        <v>2016</v>
      </c>
      <c r="M14" s="711"/>
      <c r="N14" s="539">
        <f t="shared" si="0"/>
        <v>180</v>
      </c>
      <c r="O14" s="540">
        <v>124</v>
      </c>
      <c r="P14" s="541">
        <v>56</v>
      </c>
      <c r="Q14" s="699">
        <f t="shared" si="1"/>
        <v>0</v>
      </c>
    </row>
    <row r="15" spans="1:19" s="475" customFormat="1" ht="48" customHeight="1" thickBot="1" x14ac:dyDescent="0.25">
      <c r="A15" s="710">
        <v>7</v>
      </c>
      <c r="B15" s="534"/>
      <c r="C15" s="905">
        <v>60005001704</v>
      </c>
      <c r="D15" s="46">
        <v>3533</v>
      </c>
      <c r="E15" s="46">
        <v>5331</v>
      </c>
      <c r="F15" s="46">
        <v>53</v>
      </c>
      <c r="G15" s="536" t="s">
        <v>401</v>
      </c>
      <c r="H15" s="465" t="s">
        <v>402</v>
      </c>
      <c r="I15" s="537"/>
      <c r="J15" s="46"/>
      <c r="K15" s="734">
        <v>400</v>
      </c>
      <c r="L15" s="537">
        <v>2016</v>
      </c>
      <c r="M15" s="711"/>
      <c r="N15" s="539">
        <f t="shared" si="0"/>
        <v>400</v>
      </c>
      <c r="O15" s="540">
        <v>0</v>
      </c>
      <c r="P15" s="541">
        <v>400</v>
      </c>
      <c r="Q15" s="699">
        <f t="shared" si="1"/>
        <v>0</v>
      </c>
    </row>
    <row r="16" spans="1:19" s="299" customFormat="1" ht="24.75" customHeight="1" thickBot="1" x14ac:dyDescent="0.3">
      <c r="A16" s="1340" t="s">
        <v>138</v>
      </c>
      <c r="B16" s="1341"/>
      <c r="C16" s="1341"/>
      <c r="D16" s="1341"/>
      <c r="E16" s="1341"/>
      <c r="F16" s="1341"/>
      <c r="G16" s="1341"/>
      <c r="H16" s="1342"/>
      <c r="I16" s="709"/>
      <c r="J16" s="709"/>
      <c r="K16" s="613">
        <f>SUM(K9:K15)</f>
        <v>1360</v>
      </c>
      <c r="L16" s="613"/>
      <c r="M16" s="620">
        <f>SUM(M9:M9)</f>
        <v>0</v>
      </c>
      <c r="N16" s="619">
        <f>SUM(N9:N15)</f>
        <v>1360</v>
      </c>
      <c r="O16" s="616">
        <f>SUM(O9:O15)</f>
        <v>124</v>
      </c>
      <c r="P16" s="620">
        <f>SUM(P9:P15)</f>
        <v>1236</v>
      </c>
      <c r="Q16" s="621">
        <f>SUM(Q9:Q9)</f>
        <v>0</v>
      </c>
    </row>
    <row r="17" spans="1:18" x14ac:dyDescent="0.2">
      <c r="A17" s="178"/>
      <c r="B17" s="172"/>
      <c r="C17" s="172"/>
      <c r="D17" s="172"/>
      <c r="E17" s="172"/>
      <c r="F17" s="172"/>
      <c r="G17" s="172"/>
      <c r="H17" s="408"/>
      <c r="I17" s="180"/>
      <c r="J17" s="181"/>
      <c r="K17" s="182"/>
      <c r="L17" s="183"/>
      <c r="M17" s="409"/>
      <c r="O17" s="409"/>
      <c r="R17" s="53"/>
    </row>
    <row r="18" spans="1:18" x14ac:dyDescent="0.2">
      <c r="A18" s="185"/>
      <c r="B18" s="185"/>
      <c r="C18" s="185"/>
      <c r="D18" s="185"/>
      <c r="E18" s="185"/>
      <c r="F18" s="185"/>
      <c r="G18" s="185"/>
      <c r="H18" s="186"/>
      <c r="I18" s="171"/>
      <c r="J18" s="185"/>
      <c r="K18" s="182"/>
      <c r="L18" s="183"/>
    </row>
    <row r="19" spans="1:18" x14ac:dyDescent="0.2">
      <c r="A19" s="172"/>
      <c r="B19" s="172"/>
      <c r="C19" s="172"/>
      <c r="D19" s="172"/>
      <c r="E19" s="172"/>
      <c r="F19" s="172"/>
      <c r="G19" s="178"/>
      <c r="H19" s="172"/>
      <c r="I19" s="169"/>
      <c r="J19" s="187"/>
      <c r="K19" s="182"/>
      <c r="L19" s="183"/>
      <c r="M19" s="183"/>
    </row>
    <row r="20" spans="1:18" x14ac:dyDescent="0.2">
      <c r="A20" s="172"/>
      <c r="B20" s="172"/>
      <c r="C20" s="172"/>
      <c r="D20" s="172"/>
      <c r="E20" s="172"/>
      <c r="F20" s="172"/>
      <c r="G20" s="188"/>
      <c r="H20" s="172"/>
      <c r="I20" s="170"/>
      <c r="J20" s="181"/>
      <c r="K20" s="182"/>
      <c r="L20" s="182"/>
      <c r="M20" s="182"/>
      <c r="N20" s="182"/>
      <c r="O20" s="182"/>
      <c r="P20" s="182"/>
      <c r="Q20" s="182"/>
    </row>
    <row r="21" spans="1:18" x14ac:dyDescent="0.2">
      <c r="A21" s="172"/>
      <c r="B21" s="172"/>
      <c r="C21" s="172"/>
      <c r="D21" s="172"/>
      <c r="E21" s="172"/>
      <c r="F21" s="172"/>
      <c r="G21" s="188"/>
      <c r="H21" s="172"/>
      <c r="I21" s="170"/>
      <c r="J21" s="181"/>
      <c r="K21" s="182"/>
      <c r="L21" s="183"/>
      <c r="M21" s="183"/>
    </row>
    <row r="22" spans="1:18" x14ac:dyDescent="0.2">
      <c r="A22" s="172"/>
      <c r="B22" s="172"/>
      <c r="C22" s="172"/>
      <c r="D22" s="172"/>
      <c r="E22" s="172"/>
      <c r="F22" s="172"/>
      <c r="G22" s="172"/>
      <c r="H22" s="172"/>
      <c r="I22" s="410"/>
      <c r="J22" s="190"/>
      <c r="K22" s="191"/>
    </row>
    <row r="23" spans="1:18" x14ac:dyDescent="0.2">
      <c r="A23" s="172"/>
      <c r="B23" s="172"/>
      <c r="C23" s="172"/>
      <c r="D23" s="172"/>
      <c r="E23" s="172"/>
      <c r="F23" s="172"/>
      <c r="G23" s="172"/>
      <c r="H23" s="172"/>
      <c r="I23" s="410"/>
      <c r="J23" s="190"/>
      <c r="K23" s="191"/>
    </row>
    <row r="24" spans="1:18" x14ac:dyDescent="0.2">
      <c r="A24" s="172"/>
      <c r="B24" s="172"/>
      <c r="C24" s="172"/>
      <c r="D24" s="172"/>
      <c r="E24" s="172"/>
      <c r="F24" s="172"/>
      <c r="G24" s="172"/>
      <c r="H24" s="172"/>
      <c r="I24" s="410"/>
      <c r="J24" s="190"/>
      <c r="K24" s="191"/>
    </row>
    <row r="25" spans="1:18" x14ac:dyDescent="0.2">
      <c r="A25" s="172"/>
      <c r="B25" s="172"/>
      <c r="C25" s="172"/>
      <c r="D25" s="172"/>
      <c r="E25" s="172"/>
      <c r="F25" s="172"/>
      <c r="G25" s="172"/>
      <c r="H25" s="172"/>
      <c r="J25" s="190"/>
      <c r="K25" s="191"/>
    </row>
    <row r="26" spans="1:18" x14ac:dyDescent="0.2">
      <c r="A26" s="172"/>
      <c r="B26" s="172"/>
      <c r="C26" s="172"/>
      <c r="D26" s="172"/>
      <c r="E26" s="172"/>
      <c r="F26" s="172"/>
      <c r="G26" s="172"/>
      <c r="H26" s="172"/>
      <c r="J26" s="190"/>
      <c r="K26" s="191"/>
      <c r="L26" s="423"/>
      <c r="M26" s="423"/>
      <c r="N26" s="423"/>
      <c r="O26" s="423"/>
      <c r="P26" s="423"/>
      <c r="Q26" s="423"/>
    </row>
    <row r="27" spans="1:18" x14ac:dyDescent="0.2">
      <c r="A27" s="172"/>
      <c r="B27" s="172"/>
      <c r="C27" s="172"/>
      <c r="D27" s="172"/>
      <c r="E27" s="172"/>
      <c r="F27" s="172"/>
      <c r="G27" s="172"/>
      <c r="H27" s="172"/>
      <c r="J27" s="190"/>
      <c r="K27" s="191"/>
      <c r="L27" s="423"/>
      <c r="M27" s="423"/>
      <c r="N27" s="423"/>
      <c r="O27" s="423"/>
      <c r="P27" s="423"/>
      <c r="Q27" s="423"/>
    </row>
    <row r="28" spans="1:18" x14ac:dyDescent="0.2">
      <c r="A28" s="172"/>
      <c r="B28" s="172"/>
      <c r="C28" s="172"/>
      <c r="D28" s="172"/>
      <c r="E28" s="172"/>
      <c r="F28" s="172"/>
      <c r="G28" s="172"/>
      <c r="H28" s="172"/>
      <c r="J28" s="190"/>
      <c r="K28" s="191"/>
      <c r="L28" s="423"/>
      <c r="M28" s="423"/>
      <c r="N28" s="423"/>
      <c r="O28" s="423"/>
      <c r="P28" s="423"/>
      <c r="Q28" s="423"/>
    </row>
    <row r="29" spans="1:18" x14ac:dyDescent="0.2">
      <c r="A29" s="172"/>
      <c r="B29" s="172"/>
      <c r="C29" s="172"/>
      <c r="D29" s="172"/>
      <c r="E29" s="172"/>
      <c r="F29" s="172"/>
      <c r="G29" s="172"/>
      <c r="H29" s="172"/>
      <c r="J29" s="190"/>
      <c r="K29" s="191"/>
      <c r="L29" s="423"/>
      <c r="M29" s="423"/>
      <c r="N29" s="423"/>
      <c r="O29" s="423"/>
      <c r="P29" s="423"/>
      <c r="Q29" s="423"/>
    </row>
    <row r="30" spans="1:18" x14ac:dyDescent="0.2">
      <c r="A30" s="172"/>
      <c r="B30" s="172"/>
      <c r="C30" s="172"/>
      <c r="D30" s="172"/>
      <c r="E30" s="172"/>
      <c r="F30" s="172"/>
      <c r="G30" s="172"/>
      <c r="H30" s="172"/>
      <c r="J30" s="190"/>
      <c r="K30" s="191"/>
      <c r="L30" s="423"/>
      <c r="M30" s="423"/>
      <c r="N30" s="423"/>
      <c r="O30" s="423"/>
      <c r="P30" s="423"/>
      <c r="Q30" s="423"/>
    </row>
    <row r="31" spans="1:18" x14ac:dyDescent="0.2">
      <c r="A31" s="172"/>
      <c r="B31" s="172"/>
      <c r="C31" s="172"/>
      <c r="D31" s="172"/>
      <c r="E31" s="172"/>
      <c r="F31" s="172"/>
      <c r="G31" s="172"/>
      <c r="H31" s="172"/>
      <c r="J31" s="190"/>
      <c r="K31" s="191"/>
      <c r="L31" s="423"/>
      <c r="M31" s="423"/>
      <c r="N31" s="423"/>
      <c r="O31" s="423"/>
      <c r="P31" s="423"/>
      <c r="Q31" s="423"/>
    </row>
    <row r="32" spans="1:18" x14ac:dyDescent="0.2">
      <c r="A32" s="172"/>
      <c r="B32" s="172"/>
      <c r="C32" s="172"/>
      <c r="D32" s="172"/>
      <c r="E32" s="172"/>
      <c r="F32" s="172"/>
      <c r="G32" s="172"/>
      <c r="H32" s="172"/>
      <c r="J32" s="190"/>
      <c r="K32" s="191"/>
      <c r="L32" s="423"/>
      <c r="M32" s="423"/>
      <c r="N32" s="423"/>
      <c r="O32" s="423"/>
      <c r="P32" s="423"/>
      <c r="Q32" s="423"/>
    </row>
    <row r="33" spans="1:17" x14ac:dyDescent="0.2">
      <c r="A33" s="172"/>
      <c r="B33" s="172"/>
      <c r="C33" s="172"/>
      <c r="D33" s="172"/>
      <c r="E33" s="172"/>
      <c r="F33" s="172"/>
      <c r="G33" s="172"/>
      <c r="H33" s="172"/>
      <c r="J33" s="190"/>
      <c r="K33" s="191"/>
      <c r="L33" s="423"/>
      <c r="M33" s="423"/>
      <c r="N33" s="423"/>
      <c r="O33" s="423"/>
      <c r="P33" s="423"/>
      <c r="Q33" s="423"/>
    </row>
    <row r="34" spans="1:17" x14ac:dyDescent="0.2">
      <c r="A34" s="172"/>
      <c r="B34" s="172"/>
      <c r="C34" s="172"/>
      <c r="D34" s="172"/>
      <c r="E34" s="172"/>
      <c r="F34" s="172"/>
      <c r="G34" s="172"/>
      <c r="H34" s="172"/>
      <c r="J34" s="190"/>
      <c r="K34" s="191"/>
      <c r="L34" s="423"/>
      <c r="M34" s="423"/>
      <c r="N34" s="423"/>
      <c r="O34" s="423"/>
      <c r="P34" s="423"/>
      <c r="Q34" s="423"/>
    </row>
    <row r="35" spans="1:17" x14ac:dyDescent="0.2">
      <c r="A35" s="172"/>
      <c r="B35" s="172"/>
      <c r="C35" s="172"/>
      <c r="D35" s="172"/>
      <c r="E35" s="172"/>
      <c r="F35" s="172"/>
      <c r="G35" s="172"/>
      <c r="H35" s="172"/>
      <c r="J35" s="190"/>
      <c r="K35" s="191"/>
      <c r="L35" s="423"/>
      <c r="M35" s="423"/>
      <c r="N35" s="423"/>
      <c r="O35" s="423"/>
      <c r="P35" s="423"/>
      <c r="Q35" s="423"/>
    </row>
    <row r="36" spans="1:17" x14ac:dyDescent="0.2">
      <c r="A36" s="172"/>
      <c r="B36" s="172"/>
      <c r="C36" s="172"/>
      <c r="D36" s="172"/>
      <c r="E36" s="172"/>
      <c r="F36" s="172"/>
      <c r="G36" s="172"/>
      <c r="H36" s="172"/>
      <c r="J36" s="190"/>
      <c r="K36" s="191"/>
      <c r="L36" s="423"/>
      <c r="M36" s="423"/>
      <c r="N36" s="423"/>
      <c r="O36" s="423"/>
      <c r="P36" s="423"/>
      <c r="Q36" s="423"/>
    </row>
    <row r="37" spans="1:17" x14ac:dyDescent="0.2">
      <c r="A37" s="172"/>
      <c r="B37" s="172"/>
      <c r="C37" s="172"/>
      <c r="D37" s="172"/>
      <c r="E37" s="172"/>
      <c r="F37" s="172"/>
      <c r="G37" s="172"/>
      <c r="H37" s="172"/>
      <c r="J37" s="190"/>
      <c r="K37" s="191"/>
      <c r="L37" s="423"/>
      <c r="M37" s="423"/>
      <c r="N37" s="423"/>
      <c r="O37" s="423"/>
      <c r="P37" s="423"/>
      <c r="Q37" s="423"/>
    </row>
    <row r="38" spans="1:17" x14ac:dyDescent="0.2">
      <c r="A38" s="172"/>
      <c r="B38" s="172"/>
      <c r="C38" s="172"/>
      <c r="D38" s="172"/>
      <c r="E38" s="172"/>
      <c r="F38" s="172"/>
      <c r="G38" s="172"/>
      <c r="H38" s="172"/>
      <c r="J38" s="190"/>
      <c r="K38" s="191"/>
      <c r="L38" s="423"/>
      <c r="M38" s="423"/>
      <c r="N38" s="423"/>
      <c r="O38" s="423"/>
      <c r="P38" s="423"/>
      <c r="Q38" s="423"/>
    </row>
    <row r="39" spans="1:17" x14ac:dyDescent="0.2">
      <c r="A39" s="172"/>
      <c r="B39" s="172"/>
      <c r="C39" s="172"/>
      <c r="D39" s="172"/>
      <c r="E39" s="172"/>
      <c r="F39" s="172"/>
      <c r="G39" s="172"/>
      <c r="H39" s="172"/>
      <c r="J39" s="190"/>
      <c r="K39" s="191"/>
      <c r="L39" s="423"/>
      <c r="M39" s="423"/>
      <c r="N39" s="423"/>
      <c r="O39" s="423"/>
      <c r="P39" s="423"/>
      <c r="Q39" s="423"/>
    </row>
    <row r="40" spans="1:17" x14ac:dyDescent="0.2">
      <c r="A40" s="172"/>
      <c r="B40" s="172"/>
      <c r="C40" s="172"/>
      <c r="D40" s="172"/>
      <c r="E40" s="172"/>
      <c r="F40" s="172"/>
      <c r="G40" s="172"/>
      <c r="H40" s="172"/>
      <c r="J40" s="190"/>
      <c r="K40" s="191"/>
      <c r="L40" s="423"/>
      <c r="M40" s="423"/>
      <c r="N40" s="423"/>
      <c r="O40" s="423"/>
      <c r="P40" s="423"/>
      <c r="Q40" s="423"/>
    </row>
    <row r="41" spans="1:17" x14ac:dyDescent="0.2">
      <c r="A41" s="172"/>
      <c r="B41" s="172"/>
      <c r="C41" s="172"/>
      <c r="D41" s="172"/>
      <c r="E41" s="172"/>
      <c r="F41" s="172"/>
      <c r="G41" s="172"/>
      <c r="H41" s="172"/>
      <c r="J41" s="190"/>
      <c r="K41" s="191"/>
      <c r="L41" s="423"/>
      <c r="M41" s="423"/>
      <c r="N41" s="423"/>
      <c r="O41" s="423"/>
      <c r="P41" s="423"/>
      <c r="Q41" s="423"/>
    </row>
    <row r="42" spans="1:17" x14ac:dyDescent="0.2">
      <c r="A42" s="172"/>
      <c r="B42" s="172"/>
      <c r="C42" s="172"/>
      <c r="D42" s="172"/>
      <c r="E42" s="172"/>
      <c r="F42" s="172"/>
      <c r="G42" s="172"/>
      <c r="H42" s="172"/>
      <c r="K42" s="191"/>
      <c r="L42" s="423"/>
      <c r="M42" s="423"/>
      <c r="N42" s="423"/>
      <c r="O42" s="423"/>
      <c r="P42" s="423"/>
      <c r="Q42" s="423"/>
    </row>
    <row r="43" spans="1:17" x14ac:dyDescent="0.2">
      <c r="A43" s="172"/>
      <c r="B43" s="172"/>
      <c r="C43" s="172"/>
      <c r="D43" s="172"/>
      <c r="E43" s="172"/>
      <c r="F43" s="172"/>
      <c r="G43" s="172"/>
      <c r="H43" s="172"/>
      <c r="K43" s="191"/>
      <c r="L43" s="423"/>
      <c r="M43" s="423"/>
      <c r="N43" s="423"/>
      <c r="O43" s="423"/>
      <c r="P43" s="423"/>
      <c r="Q43" s="423"/>
    </row>
    <row r="44" spans="1:17" x14ac:dyDescent="0.2">
      <c r="A44" s="172"/>
      <c r="B44" s="172"/>
      <c r="C44" s="172"/>
      <c r="D44" s="172"/>
      <c r="E44" s="172"/>
      <c r="F44" s="172"/>
      <c r="G44" s="172"/>
      <c r="H44" s="172"/>
      <c r="K44" s="191"/>
      <c r="L44" s="423"/>
      <c r="M44" s="423"/>
      <c r="N44" s="423"/>
      <c r="O44" s="423"/>
      <c r="P44" s="423"/>
      <c r="Q44" s="423"/>
    </row>
    <row r="45" spans="1:17" x14ac:dyDescent="0.2">
      <c r="A45" s="172"/>
      <c r="B45" s="172"/>
      <c r="C45" s="172"/>
      <c r="D45" s="172"/>
      <c r="E45" s="172"/>
      <c r="F45" s="172"/>
      <c r="G45" s="172"/>
      <c r="H45" s="172"/>
      <c r="K45" s="191"/>
      <c r="L45" s="423"/>
      <c r="M45" s="423"/>
      <c r="N45" s="423"/>
      <c r="O45" s="423"/>
      <c r="P45" s="423"/>
      <c r="Q45" s="423"/>
    </row>
    <row r="46" spans="1:17" x14ac:dyDescent="0.2">
      <c r="A46" s="172"/>
      <c r="B46" s="172"/>
      <c r="C46" s="172"/>
      <c r="D46" s="172"/>
      <c r="E46" s="172"/>
      <c r="F46" s="172"/>
      <c r="G46" s="172"/>
      <c r="H46" s="172"/>
      <c r="K46" s="191"/>
      <c r="L46" s="423"/>
      <c r="M46" s="423"/>
      <c r="N46" s="423"/>
      <c r="O46" s="423"/>
      <c r="P46" s="423"/>
      <c r="Q46" s="423"/>
    </row>
    <row r="47" spans="1:17" x14ac:dyDescent="0.2">
      <c r="A47" s="172"/>
      <c r="B47" s="172"/>
      <c r="C47" s="172"/>
      <c r="D47" s="172"/>
      <c r="E47" s="172"/>
      <c r="F47" s="172"/>
      <c r="G47" s="172"/>
      <c r="H47" s="172"/>
      <c r="K47" s="191"/>
      <c r="L47" s="423"/>
      <c r="M47" s="423"/>
      <c r="N47" s="423"/>
      <c r="O47" s="423"/>
      <c r="P47" s="423"/>
      <c r="Q47" s="423"/>
    </row>
    <row r="48" spans="1:17" x14ac:dyDescent="0.2">
      <c r="A48" s="172"/>
      <c r="B48" s="172"/>
      <c r="C48" s="172"/>
      <c r="D48" s="172"/>
      <c r="E48" s="172"/>
      <c r="F48" s="172"/>
      <c r="G48" s="172"/>
      <c r="H48" s="172"/>
      <c r="K48" s="191"/>
      <c r="L48" s="423"/>
      <c r="M48" s="423"/>
      <c r="N48" s="423"/>
      <c r="O48" s="423"/>
      <c r="P48" s="423"/>
      <c r="Q48" s="423"/>
    </row>
    <row r="49" spans="1:17" x14ac:dyDescent="0.2">
      <c r="A49" s="172"/>
      <c r="B49" s="172"/>
      <c r="C49" s="172"/>
      <c r="D49" s="172"/>
      <c r="E49" s="172"/>
      <c r="F49" s="172"/>
      <c r="G49" s="172"/>
      <c r="H49" s="172"/>
      <c r="K49" s="191"/>
      <c r="L49" s="423"/>
      <c r="M49" s="423"/>
      <c r="N49" s="423"/>
      <c r="O49" s="423"/>
      <c r="P49" s="423"/>
      <c r="Q49" s="423"/>
    </row>
    <row r="50" spans="1:17" x14ac:dyDescent="0.2">
      <c r="A50" s="172"/>
      <c r="B50" s="172"/>
      <c r="C50" s="172"/>
      <c r="D50" s="172"/>
      <c r="E50" s="172"/>
      <c r="F50" s="172"/>
      <c r="G50" s="172"/>
      <c r="H50" s="172"/>
      <c r="K50" s="191"/>
      <c r="L50" s="423"/>
      <c r="M50" s="423"/>
      <c r="N50" s="423"/>
      <c r="O50" s="423"/>
      <c r="P50" s="423"/>
      <c r="Q50" s="423"/>
    </row>
    <row r="51" spans="1:17" x14ac:dyDescent="0.2">
      <c r="A51" s="172"/>
      <c r="B51" s="172"/>
      <c r="C51" s="172"/>
      <c r="D51" s="172"/>
      <c r="E51" s="172"/>
      <c r="F51" s="172"/>
      <c r="G51" s="172"/>
      <c r="H51" s="172"/>
      <c r="K51" s="191"/>
      <c r="L51" s="423"/>
      <c r="M51" s="423"/>
      <c r="N51" s="423"/>
      <c r="O51" s="423"/>
      <c r="P51" s="423"/>
      <c r="Q51" s="423"/>
    </row>
    <row r="52" spans="1:17" x14ac:dyDescent="0.2">
      <c r="A52" s="172"/>
      <c r="B52" s="172"/>
      <c r="C52" s="172"/>
      <c r="D52" s="172"/>
      <c r="E52" s="172"/>
      <c r="F52" s="172"/>
      <c r="G52" s="172"/>
      <c r="H52" s="172"/>
      <c r="K52" s="191"/>
      <c r="L52" s="423"/>
      <c r="M52" s="423"/>
      <c r="N52" s="423"/>
      <c r="O52" s="423"/>
      <c r="P52" s="423"/>
      <c r="Q52" s="423"/>
    </row>
    <row r="53" spans="1:17" x14ac:dyDescent="0.2">
      <c r="K53" s="191"/>
      <c r="L53" s="423"/>
      <c r="M53" s="423"/>
      <c r="N53" s="423"/>
      <c r="O53" s="423"/>
      <c r="P53" s="423"/>
      <c r="Q53" s="423"/>
    </row>
    <row r="54" spans="1:17" x14ac:dyDescent="0.2">
      <c r="K54" s="191"/>
      <c r="L54" s="423"/>
      <c r="M54" s="423"/>
      <c r="N54" s="423"/>
      <c r="O54" s="423"/>
      <c r="P54" s="423"/>
      <c r="Q54" s="423"/>
    </row>
    <row r="55" spans="1:17" x14ac:dyDescent="0.2">
      <c r="K55" s="191"/>
      <c r="L55" s="423"/>
      <c r="M55" s="423"/>
      <c r="N55" s="423"/>
      <c r="O55" s="423"/>
      <c r="P55" s="423"/>
      <c r="Q55" s="423"/>
    </row>
    <row r="56" spans="1:17" x14ac:dyDescent="0.2">
      <c r="K56" s="191"/>
      <c r="L56" s="423"/>
      <c r="M56" s="423"/>
      <c r="N56" s="423"/>
      <c r="O56" s="423"/>
      <c r="P56" s="423"/>
      <c r="Q56" s="423"/>
    </row>
    <row r="57" spans="1:17" x14ac:dyDescent="0.2">
      <c r="K57" s="191"/>
      <c r="L57" s="423"/>
      <c r="M57" s="423"/>
      <c r="N57" s="423"/>
      <c r="O57" s="423"/>
      <c r="P57" s="423"/>
      <c r="Q57" s="423"/>
    </row>
    <row r="58" spans="1:17" x14ac:dyDescent="0.2">
      <c r="J58" s="423"/>
      <c r="K58" s="191"/>
      <c r="L58" s="423"/>
      <c r="M58" s="423"/>
      <c r="N58" s="423"/>
      <c r="O58" s="423"/>
      <c r="P58" s="423"/>
      <c r="Q58" s="423"/>
    </row>
    <row r="59" spans="1:17" x14ac:dyDescent="0.2">
      <c r="J59" s="423"/>
      <c r="K59" s="191"/>
      <c r="L59" s="423"/>
      <c r="M59" s="423"/>
      <c r="N59" s="423"/>
      <c r="O59" s="423"/>
      <c r="P59" s="423"/>
      <c r="Q59" s="423"/>
    </row>
    <row r="60" spans="1:17" x14ac:dyDescent="0.2">
      <c r="J60" s="423"/>
      <c r="K60" s="191"/>
      <c r="L60" s="423"/>
      <c r="M60" s="423"/>
      <c r="N60" s="423"/>
      <c r="O60" s="423"/>
      <c r="P60" s="423"/>
      <c r="Q60" s="423"/>
    </row>
    <row r="61" spans="1:17" x14ac:dyDescent="0.2">
      <c r="J61" s="423"/>
      <c r="K61" s="191"/>
      <c r="L61" s="423"/>
      <c r="M61" s="423"/>
      <c r="N61" s="423"/>
      <c r="O61" s="423"/>
      <c r="P61" s="423"/>
      <c r="Q61" s="423"/>
    </row>
    <row r="62" spans="1:17" x14ac:dyDescent="0.2">
      <c r="J62" s="423"/>
      <c r="K62" s="191"/>
      <c r="L62" s="423"/>
      <c r="M62" s="423"/>
      <c r="N62" s="423"/>
      <c r="O62" s="423"/>
      <c r="P62" s="423"/>
      <c r="Q62" s="423"/>
    </row>
    <row r="63" spans="1:17" x14ac:dyDescent="0.2">
      <c r="J63" s="423"/>
      <c r="K63" s="191"/>
      <c r="L63" s="423"/>
      <c r="M63" s="423"/>
      <c r="N63" s="423"/>
      <c r="O63" s="423"/>
      <c r="P63" s="423"/>
      <c r="Q63" s="423"/>
    </row>
    <row r="64" spans="1:17" x14ac:dyDescent="0.2">
      <c r="J64" s="423"/>
      <c r="K64" s="191"/>
      <c r="L64" s="423"/>
      <c r="M64" s="423"/>
      <c r="N64" s="423"/>
      <c r="O64" s="423"/>
      <c r="P64" s="423"/>
      <c r="Q64" s="423"/>
    </row>
    <row r="65" spans="10:17" x14ac:dyDescent="0.2">
      <c r="J65" s="423"/>
      <c r="K65" s="191"/>
      <c r="L65" s="423"/>
      <c r="M65" s="423"/>
      <c r="N65" s="423"/>
      <c r="O65" s="423"/>
      <c r="P65" s="423"/>
      <c r="Q65" s="423"/>
    </row>
    <row r="66" spans="10:17" x14ac:dyDescent="0.2">
      <c r="J66" s="423"/>
      <c r="K66" s="191"/>
      <c r="L66" s="423"/>
      <c r="M66" s="423"/>
      <c r="N66" s="423"/>
      <c r="O66" s="423"/>
      <c r="P66" s="423"/>
      <c r="Q66" s="423"/>
    </row>
    <row r="67" spans="10:17" x14ac:dyDescent="0.2">
      <c r="J67" s="423"/>
      <c r="K67" s="191"/>
      <c r="L67" s="423"/>
      <c r="M67" s="423"/>
      <c r="N67" s="423"/>
      <c r="O67" s="423"/>
      <c r="P67" s="423"/>
      <c r="Q67" s="423"/>
    </row>
    <row r="68" spans="10:17" x14ac:dyDescent="0.2">
      <c r="J68" s="423"/>
      <c r="K68" s="191"/>
      <c r="L68" s="423"/>
      <c r="M68" s="423"/>
      <c r="N68" s="423"/>
      <c r="O68" s="423"/>
      <c r="P68" s="423"/>
      <c r="Q68" s="423"/>
    </row>
    <row r="69" spans="10:17" x14ac:dyDescent="0.2">
      <c r="J69" s="423"/>
      <c r="K69" s="191"/>
      <c r="L69" s="423"/>
      <c r="M69" s="423"/>
      <c r="N69" s="423"/>
      <c r="O69" s="423"/>
      <c r="P69" s="423"/>
      <c r="Q69" s="423"/>
    </row>
    <row r="70" spans="10:17" x14ac:dyDescent="0.2">
      <c r="J70" s="423"/>
      <c r="K70" s="191"/>
      <c r="L70" s="423"/>
      <c r="M70" s="423"/>
      <c r="N70" s="423"/>
      <c r="O70" s="423"/>
      <c r="P70" s="423"/>
      <c r="Q70" s="423"/>
    </row>
    <row r="71" spans="10:17" x14ac:dyDescent="0.2">
      <c r="J71" s="423"/>
      <c r="K71" s="191"/>
      <c r="L71" s="423"/>
      <c r="M71" s="423"/>
      <c r="N71" s="423"/>
      <c r="O71" s="423"/>
      <c r="P71" s="423"/>
      <c r="Q71" s="423"/>
    </row>
    <row r="72" spans="10:17" x14ac:dyDescent="0.2">
      <c r="J72" s="423"/>
      <c r="K72" s="191"/>
      <c r="L72" s="423"/>
      <c r="M72" s="423"/>
      <c r="N72" s="423"/>
      <c r="O72" s="423"/>
      <c r="P72" s="423"/>
      <c r="Q72" s="423"/>
    </row>
    <row r="73" spans="10:17" x14ac:dyDescent="0.2">
      <c r="J73" s="423"/>
      <c r="K73" s="191"/>
      <c r="L73" s="423"/>
      <c r="M73" s="423"/>
      <c r="N73" s="423"/>
      <c r="O73" s="423"/>
      <c r="P73" s="423"/>
      <c r="Q73" s="423"/>
    </row>
    <row r="74" spans="10:17" x14ac:dyDescent="0.2">
      <c r="J74" s="423"/>
      <c r="K74" s="191"/>
      <c r="L74" s="423"/>
      <c r="M74" s="423"/>
      <c r="N74" s="423"/>
      <c r="O74" s="423"/>
      <c r="P74" s="423"/>
      <c r="Q74" s="423"/>
    </row>
    <row r="75" spans="10:17" x14ac:dyDescent="0.2">
      <c r="J75" s="423"/>
      <c r="K75" s="191"/>
      <c r="L75" s="423"/>
      <c r="M75" s="423"/>
      <c r="N75" s="423"/>
      <c r="O75" s="423"/>
      <c r="P75" s="423"/>
      <c r="Q75" s="423"/>
    </row>
    <row r="76" spans="10:17" x14ac:dyDescent="0.2">
      <c r="J76" s="423"/>
      <c r="K76" s="191"/>
      <c r="L76" s="423"/>
      <c r="M76" s="423"/>
      <c r="N76" s="423"/>
      <c r="O76" s="423"/>
      <c r="P76" s="423"/>
      <c r="Q76" s="423"/>
    </row>
    <row r="77" spans="10:17" x14ac:dyDescent="0.2">
      <c r="J77" s="423"/>
      <c r="K77" s="191"/>
      <c r="L77" s="423"/>
      <c r="M77" s="423"/>
      <c r="N77" s="423"/>
      <c r="O77" s="423"/>
      <c r="P77" s="423"/>
      <c r="Q77" s="423"/>
    </row>
    <row r="78" spans="10:17" x14ac:dyDescent="0.2">
      <c r="J78" s="423"/>
      <c r="K78" s="191"/>
      <c r="L78" s="423"/>
      <c r="M78" s="423"/>
      <c r="N78" s="423"/>
      <c r="O78" s="423"/>
      <c r="P78" s="423"/>
      <c r="Q78" s="423"/>
    </row>
    <row r="79" spans="10:17" x14ac:dyDescent="0.2">
      <c r="J79" s="423"/>
      <c r="K79" s="191"/>
      <c r="L79" s="423"/>
      <c r="M79" s="423"/>
      <c r="N79" s="423"/>
      <c r="O79" s="423"/>
      <c r="P79" s="423"/>
      <c r="Q79" s="423"/>
    </row>
    <row r="80" spans="10:17" x14ac:dyDescent="0.2">
      <c r="J80" s="423"/>
      <c r="K80" s="191"/>
      <c r="L80" s="423"/>
      <c r="M80" s="423"/>
      <c r="N80" s="423"/>
      <c r="O80" s="423"/>
      <c r="P80" s="423"/>
      <c r="Q80" s="423"/>
    </row>
    <row r="81" spans="10:17" x14ac:dyDescent="0.2">
      <c r="J81" s="423"/>
      <c r="K81" s="191"/>
      <c r="L81" s="423"/>
      <c r="M81" s="423"/>
      <c r="N81" s="423"/>
      <c r="O81" s="423"/>
      <c r="P81" s="423"/>
      <c r="Q81" s="423"/>
    </row>
    <row r="82" spans="10:17" x14ac:dyDescent="0.2">
      <c r="J82" s="423"/>
      <c r="K82" s="191"/>
      <c r="L82" s="423"/>
      <c r="M82" s="423"/>
      <c r="N82" s="423"/>
      <c r="O82" s="423"/>
      <c r="P82" s="423"/>
      <c r="Q82" s="423"/>
    </row>
    <row r="83" spans="10:17" x14ac:dyDescent="0.2">
      <c r="J83" s="423"/>
      <c r="K83" s="191"/>
      <c r="L83" s="423"/>
      <c r="M83" s="423"/>
      <c r="N83" s="423"/>
      <c r="O83" s="423"/>
      <c r="P83" s="423"/>
      <c r="Q83" s="423"/>
    </row>
    <row r="84" spans="10:17" x14ac:dyDescent="0.2">
      <c r="J84" s="423"/>
      <c r="K84" s="191"/>
      <c r="L84" s="423"/>
      <c r="M84" s="423"/>
      <c r="N84" s="423"/>
      <c r="O84" s="423"/>
      <c r="P84" s="423"/>
      <c r="Q84" s="423"/>
    </row>
    <row r="85" spans="10:17" x14ac:dyDescent="0.2">
      <c r="J85" s="423"/>
      <c r="K85" s="191"/>
      <c r="L85" s="423"/>
      <c r="M85" s="423"/>
      <c r="N85" s="423"/>
      <c r="O85" s="423"/>
      <c r="P85" s="423"/>
      <c r="Q85" s="423"/>
    </row>
    <row r="86" spans="10:17" x14ac:dyDescent="0.2">
      <c r="J86" s="423"/>
      <c r="K86" s="191"/>
      <c r="L86" s="423"/>
      <c r="M86" s="423"/>
      <c r="N86" s="423"/>
      <c r="O86" s="423"/>
      <c r="P86" s="423"/>
      <c r="Q86" s="423"/>
    </row>
    <row r="87" spans="10:17" x14ac:dyDescent="0.2">
      <c r="J87" s="423"/>
      <c r="K87" s="191"/>
      <c r="L87" s="423"/>
      <c r="M87" s="423"/>
      <c r="N87" s="423"/>
      <c r="O87" s="423"/>
      <c r="P87" s="423"/>
      <c r="Q87" s="423"/>
    </row>
    <row r="88" spans="10:17" x14ac:dyDescent="0.2">
      <c r="J88" s="423"/>
      <c r="K88" s="191"/>
      <c r="L88" s="423"/>
      <c r="M88" s="423"/>
      <c r="N88" s="423"/>
      <c r="O88" s="423"/>
      <c r="P88" s="423"/>
      <c r="Q88" s="423"/>
    </row>
    <row r="89" spans="10:17" x14ac:dyDescent="0.2">
      <c r="J89" s="423"/>
      <c r="K89" s="191"/>
      <c r="L89" s="423"/>
      <c r="M89" s="423"/>
      <c r="N89" s="423"/>
      <c r="O89" s="423"/>
      <c r="P89" s="423"/>
      <c r="Q89" s="423"/>
    </row>
    <row r="90" spans="10:17" x14ac:dyDescent="0.2">
      <c r="J90" s="423"/>
      <c r="K90" s="191"/>
      <c r="L90" s="423"/>
      <c r="M90" s="423"/>
      <c r="N90" s="423"/>
      <c r="O90" s="423"/>
      <c r="P90" s="423"/>
      <c r="Q90" s="423"/>
    </row>
    <row r="91" spans="10:17" x14ac:dyDescent="0.2">
      <c r="J91" s="423"/>
      <c r="K91" s="191"/>
      <c r="L91" s="423"/>
      <c r="M91" s="423"/>
      <c r="N91" s="423"/>
      <c r="O91" s="423"/>
      <c r="P91" s="423"/>
      <c r="Q91" s="423"/>
    </row>
    <row r="92" spans="10:17" x14ac:dyDescent="0.2">
      <c r="J92" s="423"/>
      <c r="K92" s="191"/>
      <c r="L92" s="423"/>
      <c r="M92" s="423"/>
      <c r="N92" s="423"/>
      <c r="O92" s="423"/>
      <c r="P92" s="423"/>
      <c r="Q92" s="423"/>
    </row>
    <row r="93" spans="10:17" x14ac:dyDescent="0.2">
      <c r="J93" s="423"/>
      <c r="K93" s="191"/>
      <c r="L93" s="423"/>
      <c r="M93" s="423"/>
      <c r="N93" s="423"/>
      <c r="O93" s="423"/>
      <c r="P93" s="423"/>
      <c r="Q93" s="423"/>
    </row>
    <row r="94" spans="10:17" x14ac:dyDescent="0.2">
      <c r="J94" s="423"/>
      <c r="K94" s="191"/>
      <c r="L94" s="423"/>
      <c r="M94" s="423"/>
      <c r="N94" s="423"/>
      <c r="O94" s="423"/>
      <c r="P94" s="423"/>
      <c r="Q94" s="423"/>
    </row>
    <row r="95" spans="10:17" x14ac:dyDescent="0.2">
      <c r="J95" s="423"/>
      <c r="K95" s="191"/>
      <c r="L95" s="423"/>
      <c r="M95" s="423"/>
      <c r="N95" s="423"/>
      <c r="O95" s="423"/>
      <c r="P95" s="423"/>
      <c r="Q95" s="423"/>
    </row>
    <row r="96" spans="10:17" x14ac:dyDescent="0.2">
      <c r="J96" s="423"/>
      <c r="K96" s="191"/>
      <c r="L96" s="423"/>
      <c r="M96" s="423"/>
      <c r="N96" s="423"/>
      <c r="O96" s="423"/>
      <c r="P96" s="423"/>
      <c r="Q96" s="423"/>
    </row>
    <row r="97" spans="10:17" x14ac:dyDescent="0.2">
      <c r="J97" s="423"/>
      <c r="K97" s="191"/>
      <c r="L97" s="423"/>
      <c r="M97" s="423"/>
      <c r="N97" s="423"/>
      <c r="O97" s="423"/>
      <c r="P97" s="423"/>
      <c r="Q97" s="423"/>
    </row>
    <row r="98" spans="10:17" x14ac:dyDescent="0.2">
      <c r="J98" s="423"/>
      <c r="K98" s="191"/>
      <c r="L98" s="423"/>
      <c r="M98" s="423"/>
      <c r="N98" s="423"/>
      <c r="O98" s="423"/>
      <c r="P98" s="423"/>
      <c r="Q98" s="423"/>
    </row>
    <row r="99" spans="10:17" x14ac:dyDescent="0.2">
      <c r="J99" s="423"/>
      <c r="K99" s="191"/>
      <c r="L99" s="423"/>
      <c r="M99" s="423"/>
      <c r="N99" s="423"/>
      <c r="O99" s="423"/>
      <c r="P99" s="423"/>
      <c r="Q99" s="423"/>
    </row>
    <row r="100" spans="10:17" x14ac:dyDescent="0.2">
      <c r="J100" s="423"/>
      <c r="K100" s="191"/>
      <c r="L100" s="423"/>
      <c r="M100" s="423"/>
      <c r="N100" s="423"/>
      <c r="O100" s="423"/>
      <c r="P100" s="423"/>
      <c r="Q100" s="423"/>
    </row>
    <row r="101" spans="10:17" x14ac:dyDescent="0.2">
      <c r="J101" s="423"/>
      <c r="K101" s="191"/>
      <c r="L101" s="423"/>
      <c r="M101" s="423"/>
      <c r="N101" s="423"/>
      <c r="O101" s="423"/>
      <c r="P101" s="423"/>
      <c r="Q101" s="423"/>
    </row>
    <row r="102" spans="10:17" x14ac:dyDescent="0.2">
      <c r="J102" s="423"/>
      <c r="K102" s="191"/>
      <c r="L102" s="423"/>
      <c r="M102" s="423"/>
      <c r="N102" s="423"/>
      <c r="O102" s="423"/>
      <c r="P102" s="423"/>
      <c r="Q102" s="423"/>
    </row>
    <row r="103" spans="10:17" x14ac:dyDescent="0.2">
      <c r="J103" s="423"/>
      <c r="K103" s="191"/>
      <c r="L103" s="423"/>
      <c r="M103" s="423"/>
      <c r="N103" s="423"/>
      <c r="O103" s="423"/>
      <c r="P103" s="423"/>
      <c r="Q103" s="423"/>
    </row>
    <row r="104" spans="10:17" x14ac:dyDescent="0.2">
      <c r="J104" s="423"/>
      <c r="K104" s="191"/>
      <c r="L104" s="423"/>
      <c r="M104" s="423"/>
      <c r="N104" s="423"/>
      <c r="O104" s="423"/>
      <c r="P104" s="423"/>
      <c r="Q104" s="423"/>
    </row>
  </sheetData>
  <mergeCells count="17">
    <mergeCell ref="G7:G8"/>
    <mergeCell ref="F7:F8"/>
    <mergeCell ref="A16:H16"/>
    <mergeCell ref="A5:J5"/>
    <mergeCell ref="N7:P7"/>
    <mergeCell ref="A7:A8"/>
    <mergeCell ref="B7:B8"/>
    <mergeCell ref="C7:C8"/>
    <mergeCell ref="D7:D8"/>
    <mergeCell ref="E7:E8"/>
    <mergeCell ref="Q7:Q8"/>
    <mergeCell ref="H7:H8"/>
    <mergeCell ref="I7:I8"/>
    <mergeCell ref="J7:J8"/>
    <mergeCell ref="K7:K8"/>
    <mergeCell ref="L7:L8"/>
    <mergeCell ref="M7:M8"/>
  </mergeCells>
  <pageMargins left="0.70866141732283472" right="0.70866141732283472" top="0.78740157480314965" bottom="0.78740157480314965" header="0.31496062992125984" footer="0.31496062992125984"/>
  <pageSetup paperSize="9" scale="56" firstPageNumber="141" orientation="landscape" useFirstPageNumber="1" r:id="rId1"/>
  <headerFooter>
    <oddFooter>&amp;L&amp;"Arial,Kurzíva"Zastupitelstvo Olomouckého kraje 18-12-2015
5. - Rozpočet Olomouckého kraje 2016 - návrh rozpočtu
Příloha č. 5c): Nové investice&amp;RStrana &amp;P (celkem 154)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H287"/>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3.7109375" style="141" customWidth="1"/>
    <col min="2" max="2" width="6" style="141" hidden="1" customWidth="1" outlineLevel="1"/>
    <col min="3" max="3" width="8.85546875" style="141" hidden="1" customWidth="1" outlineLevel="1"/>
    <col min="4" max="4" width="15.140625" style="141" hidden="1" customWidth="1" outlineLevel="1"/>
    <col min="5" max="5" width="5.42578125" style="141" customWidth="1" collapsed="1"/>
    <col min="6" max="6" width="6.42578125" style="141" customWidth="1"/>
    <col min="7" max="7" width="68" style="141" customWidth="1"/>
    <col min="8" max="8" width="97.5703125" style="141" customWidth="1"/>
    <col min="9" max="9" width="14.28515625" style="145" customWidth="1"/>
    <col min="10" max="10" width="12.5703125" style="141" customWidth="1"/>
    <col min="11" max="11" width="12" style="141" customWidth="1"/>
    <col min="12" max="12" width="11.7109375" style="141" customWidth="1"/>
    <col min="13" max="16384" width="9.140625" style="141"/>
  </cols>
  <sheetData>
    <row r="1" spans="1:60" ht="18" x14ac:dyDescent="0.25">
      <c r="A1" s="146" t="s">
        <v>678</v>
      </c>
      <c r="B1" s="146"/>
      <c r="C1" s="146"/>
      <c r="D1" s="146"/>
    </row>
    <row r="2" spans="1:60" s="143" customFormat="1" ht="15" customHeight="1" x14ac:dyDescent="0.25">
      <c r="A2" s="143" t="s">
        <v>6</v>
      </c>
      <c r="F2" s="1137" t="s">
        <v>601</v>
      </c>
      <c r="H2" s="153" t="s">
        <v>608</v>
      </c>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row>
    <row r="3" spans="1:60" s="143" customFormat="1" ht="14.25" customHeight="1" x14ac:dyDescent="0.25">
      <c r="F3" s="143" t="s">
        <v>9</v>
      </c>
      <c r="H3" s="148"/>
      <c r="M3" s="149"/>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row>
    <row r="4" spans="1:60" s="143" customFormat="1" ht="12.75" customHeight="1" thickBot="1" x14ac:dyDescent="0.25">
      <c r="G4" s="150"/>
      <c r="L4" s="151" t="s">
        <v>10</v>
      </c>
      <c r="M4" s="149"/>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698" customFormat="1" ht="27" customHeight="1" thickBot="1" x14ac:dyDescent="0.25">
      <c r="A5" s="1320" t="s">
        <v>139</v>
      </c>
      <c r="B5" s="1321"/>
      <c r="C5" s="1321"/>
      <c r="D5" s="1321"/>
      <c r="E5" s="1321"/>
      <c r="F5" s="1321"/>
      <c r="G5" s="1322"/>
      <c r="H5" s="1324"/>
      <c r="I5" s="13"/>
      <c r="J5" s="696"/>
      <c r="K5" s="696"/>
      <c r="L5" s="714"/>
      <c r="M5" s="715"/>
    </row>
    <row r="6" spans="1:60" ht="18.75" customHeight="1" thickBot="1" x14ac:dyDescent="0.25">
      <c r="A6" s="1325" t="s">
        <v>0</v>
      </c>
      <c r="B6" s="1325" t="s">
        <v>3</v>
      </c>
      <c r="C6" s="1325" t="s">
        <v>66</v>
      </c>
      <c r="D6" s="1325" t="s">
        <v>4</v>
      </c>
      <c r="E6" s="1325" t="s">
        <v>12</v>
      </c>
      <c r="F6" s="1181" t="s">
        <v>663</v>
      </c>
      <c r="G6" s="1326" t="s">
        <v>13</v>
      </c>
      <c r="H6" s="1176" t="s">
        <v>14</v>
      </c>
      <c r="I6" s="1178" t="s">
        <v>17</v>
      </c>
      <c r="J6" s="1179" t="s">
        <v>182</v>
      </c>
      <c r="K6" s="1179"/>
      <c r="L6" s="1179"/>
    </row>
    <row r="7" spans="1:60" ht="48.75" customHeight="1" thickBot="1" x14ac:dyDescent="0.25">
      <c r="A7" s="1337"/>
      <c r="B7" s="1337"/>
      <c r="C7" s="1337"/>
      <c r="D7" s="1337"/>
      <c r="E7" s="1337"/>
      <c r="F7" s="1182"/>
      <c r="G7" s="1343"/>
      <c r="H7" s="1187"/>
      <c r="I7" s="1266"/>
      <c r="J7" s="107" t="s">
        <v>19</v>
      </c>
      <c r="K7" s="107" t="s">
        <v>1</v>
      </c>
      <c r="L7" s="107" t="s">
        <v>2</v>
      </c>
    </row>
    <row r="8" spans="1:60" ht="42.75" customHeight="1" x14ac:dyDescent="0.2">
      <c r="A8" s="997">
        <v>2</v>
      </c>
      <c r="B8" s="861">
        <v>3523</v>
      </c>
      <c r="C8" s="861">
        <v>6351</v>
      </c>
      <c r="D8" s="998" t="s">
        <v>715</v>
      </c>
      <c r="E8" s="999" t="s">
        <v>119</v>
      </c>
      <c r="F8" s="861">
        <v>63</v>
      </c>
      <c r="G8" s="978" t="s">
        <v>417</v>
      </c>
      <c r="H8" s="1000" t="s">
        <v>418</v>
      </c>
      <c r="I8" s="1004">
        <v>900</v>
      </c>
      <c r="J8" s="88">
        <f t="shared" ref="J8:J16" si="0">SUM(K8:L8)</f>
        <v>900</v>
      </c>
      <c r="K8" s="987"/>
      <c r="L8" s="980">
        <v>900</v>
      </c>
    </row>
    <row r="9" spans="1:60" ht="42.75" customHeight="1" x14ac:dyDescent="0.2">
      <c r="A9" s="710">
        <v>3</v>
      </c>
      <c r="B9" s="534">
        <v>3523</v>
      </c>
      <c r="C9" s="534">
        <v>6351</v>
      </c>
      <c r="D9" s="994" t="s">
        <v>715</v>
      </c>
      <c r="E9" s="995" t="s">
        <v>119</v>
      </c>
      <c r="F9" s="534">
        <v>63</v>
      </c>
      <c r="G9" s="783" t="s">
        <v>419</v>
      </c>
      <c r="H9" s="996" t="s">
        <v>420</v>
      </c>
      <c r="I9" s="1005">
        <v>700</v>
      </c>
      <c r="J9" s="1007">
        <f t="shared" si="0"/>
        <v>700</v>
      </c>
      <c r="K9" s="988"/>
      <c r="L9" s="550">
        <v>700</v>
      </c>
    </row>
    <row r="10" spans="1:60" ht="42.75" customHeight="1" x14ac:dyDescent="0.2">
      <c r="A10" s="710">
        <v>4</v>
      </c>
      <c r="B10" s="534">
        <v>3523</v>
      </c>
      <c r="C10" s="534">
        <v>6351</v>
      </c>
      <c r="D10" s="994" t="s">
        <v>715</v>
      </c>
      <c r="E10" s="995" t="s">
        <v>119</v>
      </c>
      <c r="F10" s="534">
        <v>63</v>
      </c>
      <c r="G10" s="783" t="s">
        <v>421</v>
      </c>
      <c r="H10" s="996" t="s">
        <v>422</v>
      </c>
      <c r="I10" s="1005">
        <v>1500</v>
      </c>
      <c r="J10" s="1007">
        <f t="shared" si="0"/>
        <v>1500</v>
      </c>
      <c r="K10" s="988"/>
      <c r="L10" s="550">
        <v>1500</v>
      </c>
    </row>
    <row r="11" spans="1:60" ht="42.75" customHeight="1" x14ac:dyDescent="0.2">
      <c r="A11" s="710">
        <v>5</v>
      </c>
      <c r="B11" s="534">
        <v>3533</v>
      </c>
      <c r="C11" s="534">
        <v>6351</v>
      </c>
      <c r="D11" s="994" t="s">
        <v>716</v>
      </c>
      <c r="E11" s="995"/>
      <c r="F11" s="534">
        <v>63</v>
      </c>
      <c r="G11" s="1019" t="s">
        <v>430</v>
      </c>
      <c r="H11" s="1020" t="s">
        <v>423</v>
      </c>
      <c r="I11" s="1021">
        <v>750</v>
      </c>
      <c r="J11" s="287">
        <f t="shared" si="0"/>
        <v>750</v>
      </c>
      <c r="K11" s="1022"/>
      <c r="L11" s="1023">
        <v>750</v>
      </c>
    </row>
    <row r="12" spans="1:60" ht="42.75" customHeight="1" x14ac:dyDescent="0.2">
      <c r="A12" s="710">
        <v>6</v>
      </c>
      <c r="B12" s="534">
        <v>3533</v>
      </c>
      <c r="C12" s="534">
        <v>6351</v>
      </c>
      <c r="D12" s="994" t="s">
        <v>716</v>
      </c>
      <c r="E12" s="995"/>
      <c r="F12" s="534">
        <v>63</v>
      </c>
      <c r="G12" s="783" t="s">
        <v>431</v>
      </c>
      <c r="H12" s="996" t="s">
        <v>477</v>
      </c>
      <c r="I12" s="1005">
        <v>10500</v>
      </c>
      <c r="J12" s="1007">
        <v>10500</v>
      </c>
      <c r="K12" s="988"/>
      <c r="L12" s="550">
        <v>10500</v>
      </c>
    </row>
    <row r="13" spans="1:60" ht="42.75" customHeight="1" x14ac:dyDescent="0.2">
      <c r="A13" s="710">
        <v>7</v>
      </c>
      <c r="B13" s="534">
        <v>3533</v>
      </c>
      <c r="C13" s="534">
        <v>6351</v>
      </c>
      <c r="D13" s="994" t="s">
        <v>716</v>
      </c>
      <c r="E13" s="995"/>
      <c r="F13" s="534">
        <v>63</v>
      </c>
      <c r="G13" s="783" t="s">
        <v>424</v>
      </c>
      <c r="H13" s="996" t="s">
        <v>425</v>
      </c>
      <c r="I13" s="1005">
        <v>4000</v>
      </c>
      <c r="J13" s="1007">
        <f t="shared" si="0"/>
        <v>4000</v>
      </c>
      <c r="K13" s="988"/>
      <c r="L13" s="550">
        <v>4000</v>
      </c>
    </row>
    <row r="14" spans="1:60" ht="42.75" customHeight="1" x14ac:dyDescent="0.2">
      <c r="A14" s="710">
        <v>8</v>
      </c>
      <c r="B14" s="534">
        <v>3533</v>
      </c>
      <c r="C14" s="534">
        <v>6351</v>
      </c>
      <c r="D14" s="994" t="s">
        <v>716</v>
      </c>
      <c r="E14" s="995"/>
      <c r="F14" s="534">
        <v>63</v>
      </c>
      <c r="G14" s="783" t="s">
        <v>426</v>
      </c>
      <c r="H14" s="996" t="s">
        <v>427</v>
      </c>
      <c r="I14" s="1005">
        <v>1000</v>
      </c>
      <c r="J14" s="1007">
        <f t="shared" si="0"/>
        <v>1000</v>
      </c>
      <c r="K14" s="988"/>
      <c r="L14" s="550">
        <v>1000</v>
      </c>
    </row>
    <row r="15" spans="1:60" ht="42.75" customHeight="1" x14ac:dyDescent="0.2">
      <c r="A15" s="710">
        <v>9</v>
      </c>
      <c r="B15" s="534">
        <v>3533</v>
      </c>
      <c r="C15" s="534">
        <v>6351</v>
      </c>
      <c r="D15" s="994" t="s">
        <v>716</v>
      </c>
      <c r="E15" s="995"/>
      <c r="F15" s="534">
        <v>63</v>
      </c>
      <c r="G15" s="783" t="s">
        <v>428</v>
      </c>
      <c r="H15" s="1009" t="s">
        <v>433</v>
      </c>
      <c r="I15" s="1005">
        <v>400</v>
      </c>
      <c r="J15" s="1007">
        <f t="shared" si="0"/>
        <v>400</v>
      </c>
      <c r="K15" s="988"/>
      <c r="L15" s="550">
        <v>400</v>
      </c>
    </row>
    <row r="16" spans="1:60" ht="42.75" customHeight="1" thickBot="1" x14ac:dyDescent="0.25">
      <c r="A16" s="1001">
        <v>10</v>
      </c>
      <c r="B16" s="863">
        <v>3533</v>
      </c>
      <c r="C16" s="863">
        <v>6351</v>
      </c>
      <c r="D16" s="1002" t="s">
        <v>716</v>
      </c>
      <c r="E16" s="1003"/>
      <c r="F16" s="863">
        <v>63</v>
      </c>
      <c r="G16" s="886" t="s">
        <v>429</v>
      </c>
      <c r="H16" s="1010" t="s">
        <v>432</v>
      </c>
      <c r="I16" s="1006">
        <v>320</v>
      </c>
      <c r="J16" s="1008">
        <f t="shared" si="0"/>
        <v>320</v>
      </c>
      <c r="K16" s="989"/>
      <c r="L16" s="551">
        <v>320</v>
      </c>
    </row>
    <row r="17" spans="1:12" s="717" customFormat="1" ht="29.25" customHeight="1" thickBot="1" x14ac:dyDescent="0.3">
      <c r="A17" s="1344" t="s">
        <v>140</v>
      </c>
      <c r="B17" s="1345"/>
      <c r="C17" s="1345"/>
      <c r="D17" s="1345"/>
      <c r="E17" s="1345"/>
      <c r="F17" s="1345"/>
      <c r="G17" s="1346"/>
      <c r="H17" s="1347"/>
      <c r="I17" s="993">
        <f>SUM(I8:I16)</f>
        <v>20070</v>
      </c>
      <c r="J17" s="993">
        <f t="shared" ref="J17:L17" si="1">SUM(J8:J16)</f>
        <v>20070</v>
      </c>
      <c r="K17" s="993">
        <f t="shared" si="1"/>
        <v>0</v>
      </c>
      <c r="L17" s="993">
        <f t="shared" si="1"/>
        <v>20070</v>
      </c>
    </row>
    <row r="18" spans="1:12" x14ac:dyDescent="0.2">
      <c r="I18" s="141"/>
    </row>
    <row r="19" spans="1:12" x14ac:dyDescent="0.2">
      <c r="I19" s="141"/>
    </row>
    <row r="20" spans="1:12" x14ac:dyDescent="0.2">
      <c r="I20" s="141"/>
    </row>
    <row r="21" spans="1:12" x14ac:dyDescent="0.2">
      <c r="I21" s="141"/>
    </row>
    <row r="22" spans="1:12" x14ac:dyDescent="0.2">
      <c r="I22" s="141"/>
    </row>
    <row r="23" spans="1:12" x14ac:dyDescent="0.2">
      <c r="I23" s="141"/>
    </row>
    <row r="24" spans="1:12" x14ac:dyDescent="0.2">
      <c r="I24" s="141"/>
    </row>
    <row r="25" spans="1:12" x14ac:dyDescent="0.2">
      <c r="I25" s="141"/>
    </row>
    <row r="26" spans="1:12" x14ac:dyDescent="0.2">
      <c r="I26" s="141"/>
    </row>
    <row r="27" spans="1:12" x14ac:dyDescent="0.2">
      <c r="I27" s="141"/>
    </row>
    <row r="28" spans="1:12" x14ac:dyDescent="0.2">
      <c r="I28" s="141"/>
    </row>
    <row r="29" spans="1:12" x14ac:dyDescent="0.2">
      <c r="I29" s="141"/>
    </row>
    <row r="30" spans="1:12" x14ac:dyDescent="0.2">
      <c r="I30" s="141"/>
    </row>
    <row r="31" spans="1:12" x14ac:dyDescent="0.2">
      <c r="I31" s="141"/>
    </row>
    <row r="32" spans="1:12" x14ac:dyDescent="0.2">
      <c r="I32" s="141"/>
    </row>
    <row r="33" spans="9:9" x14ac:dyDescent="0.2">
      <c r="I33" s="141"/>
    </row>
    <row r="34" spans="9:9" x14ac:dyDescent="0.2">
      <c r="I34" s="141"/>
    </row>
    <row r="35" spans="9:9" x14ac:dyDescent="0.2">
      <c r="I35" s="141"/>
    </row>
    <row r="36" spans="9:9" x14ac:dyDescent="0.2">
      <c r="I36" s="141"/>
    </row>
    <row r="37" spans="9:9" x14ac:dyDescent="0.2">
      <c r="I37" s="141"/>
    </row>
    <row r="38" spans="9:9" x14ac:dyDescent="0.2">
      <c r="I38" s="141"/>
    </row>
    <row r="39" spans="9:9" x14ac:dyDescent="0.2">
      <c r="I39" s="141"/>
    </row>
    <row r="40" spans="9:9" x14ac:dyDescent="0.2">
      <c r="I40" s="141"/>
    </row>
    <row r="41" spans="9:9" x14ac:dyDescent="0.2">
      <c r="I41" s="141"/>
    </row>
    <row r="42" spans="9:9" x14ac:dyDescent="0.2">
      <c r="I42" s="141"/>
    </row>
    <row r="43" spans="9:9" x14ac:dyDescent="0.2">
      <c r="I43" s="141"/>
    </row>
    <row r="44" spans="9:9" x14ac:dyDescent="0.2">
      <c r="I44" s="141"/>
    </row>
    <row r="45" spans="9:9" x14ac:dyDescent="0.2">
      <c r="I45" s="141"/>
    </row>
    <row r="46" spans="9:9" x14ac:dyDescent="0.2">
      <c r="I46" s="141"/>
    </row>
    <row r="47" spans="9:9" x14ac:dyDescent="0.2">
      <c r="I47" s="141"/>
    </row>
    <row r="48" spans="9:9" x14ac:dyDescent="0.2">
      <c r="I48" s="141"/>
    </row>
    <row r="49" spans="9:9" x14ac:dyDescent="0.2">
      <c r="I49" s="141"/>
    </row>
    <row r="50" spans="9:9" x14ac:dyDescent="0.2">
      <c r="I50" s="141"/>
    </row>
    <row r="51" spans="9:9" x14ac:dyDescent="0.2">
      <c r="I51" s="141"/>
    </row>
    <row r="52" spans="9:9" x14ac:dyDescent="0.2">
      <c r="I52" s="141"/>
    </row>
    <row r="53" spans="9:9" x14ac:dyDescent="0.2">
      <c r="I53" s="141"/>
    </row>
    <row r="54" spans="9:9" x14ac:dyDescent="0.2">
      <c r="I54" s="141"/>
    </row>
    <row r="55" spans="9:9" x14ac:dyDescent="0.2">
      <c r="I55" s="141"/>
    </row>
    <row r="56" spans="9:9" x14ac:dyDescent="0.2">
      <c r="I56" s="141"/>
    </row>
    <row r="57" spans="9:9" x14ac:dyDescent="0.2">
      <c r="I57" s="141"/>
    </row>
    <row r="58" spans="9:9" x14ac:dyDescent="0.2">
      <c r="I58" s="141"/>
    </row>
    <row r="59" spans="9:9" x14ac:dyDescent="0.2">
      <c r="I59" s="141"/>
    </row>
    <row r="60" spans="9:9" x14ac:dyDescent="0.2">
      <c r="I60" s="141"/>
    </row>
    <row r="61" spans="9:9" x14ac:dyDescent="0.2">
      <c r="I61" s="141"/>
    </row>
    <row r="62" spans="9:9" x14ac:dyDescent="0.2">
      <c r="I62" s="141"/>
    </row>
    <row r="63" spans="9:9" x14ac:dyDescent="0.2">
      <c r="I63" s="141"/>
    </row>
    <row r="64" spans="9:9" x14ac:dyDescent="0.2">
      <c r="I64" s="141"/>
    </row>
    <row r="65" spans="9:9" x14ac:dyDescent="0.2">
      <c r="I65" s="141"/>
    </row>
    <row r="66" spans="9:9" x14ac:dyDescent="0.2">
      <c r="I66" s="141"/>
    </row>
    <row r="67" spans="9:9" x14ac:dyDescent="0.2">
      <c r="I67" s="141"/>
    </row>
    <row r="68" spans="9:9" x14ac:dyDescent="0.2">
      <c r="I68" s="141"/>
    </row>
    <row r="69" spans="9:9" x14ac:dyDescent="0.2">
      <c r="I69" s="141"/>
    </row>
    <row r="70" spans="9:9" x14ac:dyDescent="0.2">
      <c r="I70" s="141"/>
    </row>
    <row r="71" spans="9:9" x14ac:dyDescent="0.2">
      <c r="I71" s="141"/>
    </row>
    <row r="72" spans="9:9" x14ac:dyDescent="0.2">
      <c r="I72" s="141"/>
    </row>
    <row r="73" spans="9:9" x14ac:dyDescent="0.2">
      <c r="I73" s="141"/>
    </row>
    <row r="74" spans="9:9" x14ac:dyDescent="0.2">
      <c r="I74" s="141"/>
    </row>
    <row r="75" spans="9:9" x14ac:dyDescent="0.2">
      <c r="I75" s="141"/>
    </row>
    <row r="76" spans="9:9" x14ac:dyDescent="0.2">
      <c r="I76" s="141"/>
    </row>
    <row r="77" spans="9:9" x14ac:dyDescent="0.2">
      <c r="I77" s="141"/>
    </row>
    <row r="78" spans="9:9" x14ac:dyDescent="0.2">
      <c r="I78" s="141"/>
    </row>
    <row r="79" spans="9:9" x14ac:dyDescent="0.2">
      <c r="I79" s="141"/>
    </row>
    <row r="80" spans="9:9" x14ac:dyDescent="0.2">
      <c r="I80" s="141"/>
    </row>
    <row r="81" spans="9:9" x14ac:dyDescent="0.2">
      <c r="I81" s="141"/>
    </row>
    <row r="82" spans="9:9" x14ac:dyDescent="0.2">
      <c r="I82" s="141"/>
    </row>
    <row r="83" spans="9:9" x14ac:dyDescent="0.2">
      <c r="I83" s="141"/>
    </row>
    <row r="84" spans="9:9" x14ac:dyDescent="0.2">
      <c r="I84" s="141"/>
    </row>
    <row r="85" spans="9:9" x14ac:dyDescent="0.2">
      <c r="I85" s="141"/>
    </row>
    <row r="86" spans="9:9" x14ac:dyDescent="0.2">
      <c r="I86" s="141"/>
    </row>
    <row r="87" spans="9:9" x14ac:dyDescent="0.2">
      <c r="I87" s="141"/>
    </row>
    <row r="88" spans="9:9" x14ac:dyDescent="0.2">
      <c r="I88" s="141"/>
    </row>
    <row r="89" spans="9:9" x14ac:dyDescent="0.2">
      <c r="I89" s="141"/>
    </row>
    <row r="90" spans="9:9" x14ac:dyDescent="0.2">
      <c r="I90" s="141"/>
    </row>
    <row r="91" spans="9:9" x14ac:dyDescent="0.2">
      <c r="I91" s="141"/>
    </row>
    <row r="92" spans="9:9" x14ac:dyDescent="0.2">
      <c r="I92" s="141"/>
    </row>
    <row r="93" spans="9:9" x14ac:dyDescent="0.2">
      <c r="I93" s="141"/>
    </row>
    <row r="94" spans="9:9" x14ac:dyDescent="0.2">
      <c r="I94" s="141"/>
    </row>
    <row r="95" spans="9:9" x14ac:dyDescent="0.2">
      <c r="I95" s="141"/>
    </row>
    <row r="96" spans="9:9" x14ac:dyDescent="0.2">
      <c r="I96" s="141"/>
    </row>
    <row r="97" spans="9:9" x14ac:dyDescent="0.2">
      <c r="I97" s="141"/>
    </row>
    <row r="98" spans="9:9" x14ac:dyDescent="0.2">
      <c r="I98" s="141"/>
    </row>
    <row r="99" spans="9:9" x14ac:dyDescent="0.2">
      <c r="I99" s="141"/>
    </row>
    <row r="100" spans="9:9" x14ac:dyDescent="0.2">
      <c r="I100" s="141"/>
    </row>
    <row r="101" spans="9:9" x14ac:dyDescent="0.2">
      <c r="I101" s="141"/>
    </row>
    <row r="102" spans="9:9" x14ac:dyDescent="0.2">
      <c r="I102" s="141"/>
    </row>
    <row r="103" spans="9:9" x14ac:dyDescent="0.2">
      <c r="I103" s="141"/>
    </row>
    <row r="104" spans="9:9" x14ac:dyDescent="0.2">
      <c r="I104" s="141"/>
    </row>
    <row r="105" spans="9:9" x14ac:dyDescent="0.2">
      <c r="I105" s="141"/>
    </row>
    <row r="106" spans="9:9" x14ac:dyDescent="0.2">
      <c r="I106" s="141"/>
    </row>
    <row r="107" spans="9:9" x14ac:dyDescent="0.2">
      <c r="I107" s="141"/>
    </row>
    <row r="108" spans="9:9" x14ac:dyDescent="0.2">
      <c r="I108" s="141"/>
    </row>
    <row r="109" spans="9:9" x14ac:dyDescent="0.2">
      <c r="I109" s="141"/>
    </row>
    <row r="110" spans="9:9" x14ac:dyDescent="0.2">
      <c r="I110" s="141"/>
    </row>
    <row r="111" spans="9:9" x14ac:dyDescent="0.2">
      <c r="I111" s="141"/>
    </row>
    <row r="112" spans="9:9" x14ac:dyDescent="0.2">
      <c r="I112" s="141"/>
    </row>
    <row r="113" spans="9:9" x14ac:dyDescent="0.2">
      <c r="I113" s="141"/>
    </row>
    <row r="114" spans="9:9" x14ac:dyDescent="0.2">
      <c r="I114" s="141"/>
    </row>
    <row r="115" spans="9:9" x14ac:dyDescent="0.2">
      <c r="I115" s="141"/>
    </row>
    <row r="116" spans="9:9" x14ac:dyDescent="0.2">
      <c r="I116" s="141"/>
    </row>
    <row r="117" spans="9:9" x14ac:dyDescent="0.2">
      <c r="I117" s="141"/>
    </row>
    <row r="118" spans="9:9" x14ac:dyDescent="0.2">
      <c r="I118" s="141"/>
    </row>
    <row r="119" spans="9:9" x14ac:dyDescent="0.2">
      <c r="I119" s="141"/>
    </row>
    <row r="120" spans="9:9" x14ac:dyDescent="0.2">
      <c r="I120" s="141"/>
    </row>
    <row r="121" spans="9:9" x14ac:dyDescent="0.2">
      <c r="I121" s="141"/>
    </row>
    <row r="122" spans="9:9" x14ac:dyDescent="0.2">
      <c r="I122" s="141"/>
    </row>
    <row r="123" spans="9:9" x14ac:dyDescent="0.2">
      <c r="I123" s="141"/>
    </row>
    <row r="124" spans="9:9" x14ac:dyDescent="0.2">
      <c r="I124" s="141"/>
    </row>
    <row r="125" spans="9:9" x14ac:dyDescent="0.2">
      <c r="I125" s="141"/>
    </row>
    <row r="126" spans="9:9" x14ac:dyDescent="0.2">
      <c r="I126" s="141"/>
    </row>
    <row r="127" spans="9:9" x14ac:dyDescent="0.2">
      <c r="I127" s="141"/>
    </row>
    <row r="128" spans="9:9" x14ac:dyDescent="0.2">
      <c r="I128" s="141"/>
    </row>
    <row r="129" spans="9:9" x14ac:dyDescent="0.2">
      <c r="I129" s="141"/>
    </row>
    <row r="130" spans="9:9" x14ac:dyDescent="0.2">
      <c r="I130" s="141"/>
    </row>
    <row r="131" spans="9:9" x14ac:dyDescent="0.2">
      <c r="I131" s="141"/>
    </row>
    <row r="132" spans="9:9" x14ac:dyDescent="0.2">
      <c r="I132" s="141"/>
    </row>
    <row r="133" spans="9:9" x14ac:dyDescent="0.2">
      <c r="I133" s="141"/>
    </row>
    <row r="134" spans="9:9" x14ac:dyDescent="0.2">
      <c r="I134" s="141"/>
    </row>
    <row r="135" spans="9:9" x14ac:dyDescent="0.2">
      <c r="I135" s="141"/>
    </row>
    <row r="136" spans="9:9" x14ac:dyDescent="0.2">
      <c r="I136" s="141"/>
    </row>
    <row r="137" spans="9:9" x14ac:dyDescent="0.2">
      <c r="I137" s="141"/>
    </row>
    <row r="138" spans="9:9" x14ac:dyDescent="0.2">
      <c r="I138" s="141"/>
    </row>
    <row r="139" spans="9:9" x14ac:dyDescent="0.2">
      <c r="I139" s="141"/>
    </row>
    <row r="140" spans="9:9" x14ac:dyDescent="0.2">
      <c r="I140" s="141"/>
    </row>
    <row r="141" spans="9:9" x14ac:dyDescent="0.2">
      <c r="I141" s="141"/>
    </row>
    <row r="142" spans="9:9" x14ac:dyDescent="0.2">
      <c r="I142" s="141"/>
    </row>
    <row r="143" spans="9:9" x14ac:dyDescent="0.2">
      <c r="I143" s="141"/>
    </row>
    <row r="144" spans="9:9" x14ac:dyDescent="0.2">
      <c r="I144" s="141"/>
    </row>
    <row r="145" spans="9:9" x14ac:dyDescent="0.2">
      <c r="I145" s="141"/>
    </row>
    <row r="146" spans="9:9" x14ac:dyDescent="0.2">
      <c r="I146" s="141"/>
    </row>
    <row r="147" spans="9:9" x14ac:dyDescent="0.2">
      <c r="I147" s="141"/>
    </row>
    <row r="148" spans="9:9" x14ac:dyDescent="0.2">
      <c r="I148" s="141"/>
    </row>
    <row r="149" spans="9:9" x14ac:dyDescent="0.2">
      <c r="I149" s="141"/>
    </row>
    <row r="150" spans="9:9" x14ac:dyDescent="0.2">
      <c r="I150" s="141"/>
    </row>
    <row r="151" spans="9:9" x14ac:dyDescent="0.2">
      <c r="I151" s="141"/>
    </row>
    <row r="152" spans="9:9" x14ac:dyDescent="0.2">
      <c r="I152" s="141"/>
    </row>
    <row r="153" spans="9:9" x14ac:dyDescent="0.2">
      <c r="I153" s="141"/>
    </row>
    <row r="154" spans="9:9" x14ac:dyDescent="0.2">
      <c r="I154" s="141"/>
    </row>
    <row r="155" spans="9:9" x14ac:dyDescent="0.2">
      <c r="I155" s="141"/>
    </row>
    <row r="156" spans="9:9" x14ac:dyDescent="0.2">
      <c r="I156" s="141"/>
    </row>
    <row r="157" spans="9:9" x14ac:dyDescent="0.2">
      <c r="I157" s="141"/>
    </row>
    <row r="158" spans="9:9" x14ac:dyDescent="0.2">
      <c r="I158" s="141"/>
    </row>
    <row r="159" spans="9:9" x14ac:dyDescent="0.2">
      <c r="I159" s="141"/>
    </row>
    <row r="160" spans="9:9" x14ac:dyDescent="0.2">
      <c r="I160" s="141"/>
    </row>
    <row r="161" spans="9:9" x14ac:dyDescent="0.2">
      <c r="I161" s="141"/>
    </row>
    <row r="162" spans="9:9" x14ac:dyDescent="0.2">
      <c r="I162" s="141"/>
    </row>
    <row r="163" spans="9:9" x14ac:dyDescent="0.2">
      <c r="I163" s="141"/>
    </row>
    <row r="164" spans="9:9" x14ac:dyDescent="0.2">
      <c r="I164" s="141"/>
    </row>
    <row r="165" spans="9:9" x14ac:dyDescent="0.2">
      <c r="I165" s="141"/>
    </row>
    <row r="166" spans="9:9" x14ac:dyDescent="0.2">
      <c r="I166" s="141"/>
    </row>
    <row r="167" spans="9:9" x14ac:dyDescent="0.2">
      <c r="I167" s="141"/>
    </row>
    <row r="168" spans="9:9" x14ac:dyDescent="0.2">
      <c r="I168" s="141"/>
    </row>
    <row r="169" spans="9:9" x14ac:dyDescent="0.2">
      <c r="I169" s="141"/>
    </row>
    <row r="170" spans="9:9" x14ac:dyDescent="0.2">
      <c r="I170" s="141"/>
    </row>
    <row r="171" spans="9:9" x14ac:dyDescent="0.2">
      <c r="I171" s="141"/>
    </row>
    <row r="172" spans="9:9" x14ac:dyDescent="0.2">
      <c r="I172" s="141"/>
    </row>
    <row r="173" spans="9:9" x14ac:dyDescent="0.2">
      <c r="I173" s="141"/>
    </row>
    <row r="174" spans="9:9" x14ac:dyDescent="0.2">
      <c r="I174" s="141"/>
    </row>
    <row r="175" spans="9:9" x14ac:dyDescent="0.2">
      <c r="I175" s="141"/>
    </row>
    <row r="176" spans="9:9" x14ac:dyDescent="0.2">
      <c r="I176" s="141"/>
    </row>
    <row r="177" spans="9:9" x14ac:dyDescent="0.2">
      <c r="I177" s="141"/>
    </row>
    <row r="178" spans="9:9" x14ac:dyDescent="0.2">
      <c r="I178" s="141"/>
    </row>
    <row r="179" spans="9:9" x14ac:dyDescent="0.2">
      <c r="I179" s="141"/>
    </row>
    <row r="180" spans="9:9" x14ac:dyDescent="0.2">
      <c r="I180" s="141"/>
    </row>
    <row r="181" spans="9:9" x14ac:dyDescent="0.2">
      <c r="I181" s="141"/>
    </row>
    <row r="182" spans="9:9" x14ac:dyDescent="0.2">
      <c r="I182" s="141"/>
    </row>
    <row r="183" spans="9:9" x14ac:dyDescent="0.2">
      <c r="I183" s="141"/>
    </row>
    <row r="184" spans="9:9" x14ac:dyDescent="0.2">
      <c r="I184" s="141"/>
    </row>
    <row r="185" spans="9:9" x14ac:dyDescent="0.2">
      <c r="I185" s="141"/>
    </row>
    <row r="186" spans="9:9" x14ac:dyDescent="0.2">
      <c r="I186" s="141"/>
    </row>
    <row r="187" spans="9:9" x14ac:dyDescent="0.2">
      <c r="I187" s="141"/>
    </row>
    <row r="188" spans="9:9" x14ac:dyDescent="0.2">
      <c r="I188" s="141"/>
    </row>
    <row r="189" spans="9:9" x14ac:dyDescent="0.2">
      <c r="I189" s="141"/>
    </row>
    <row r="190" spans="9:9" x14ac:dyDescent="0.2">
      <c r="I190" s="141"/>
    </row>
    <row r="191" spans="9:9" x14ac:dyDescent="0.2">
      <c r="I191" s="141"/>
    </row>
    <row r="192" spans="9:9" x14ac:dyDescent="0.2">
      <c r="I192" s="141"/>
    </row>
    <row r="193" spans="9:9" x14ac:dyDescent="0.2">
      <c r="I193" s="141"/>
    </row>
    <row r="194" spans="9:9" x14ac:dyDescent="0.2">
      <c r="I194" s="141"/>
    </row>
    <row r="195" spans="9:9" x14ac:dyDescent="0.2">
      <c r="I195" s="141"/>
    </row>
    <row r="196" spans="9:9" x14ac:dyDescent="0.2">
      <c r="I196" s="141"/>
    </row>
    <row r="197" spans="9:9" x14ac:dyDescent="0.2">
      <c r="I197" s="141"/>
    </row>
    <row r="198" spans="9:9" x14ac:dyDescent="0.2">
      <c r="I198" s="141"/>
    </row>
    <row r="199" spans="9:9" x14ac:dyDescent="0.2">
      <c r="I199" s="141"/>
    </row>
    <row r="200" spans="9:9" x14ac:dyDescent="0.2">
      <c r="I200" s="141"/>
    </row>
    <row r="201" spans="9:9" x14ac:dyDescent="0.2">
      <c r="I201" s="141"/>
    </row>
    <row r="202" spans="9:9" x14ac:dyDescent="0.2">
      <c r="I202" s="141"/>
    </row>
    <row r="203" spans="9:9" x14ac:dyDescent="0.2">
      <c r="I203" s="141"/>
    </row>
    <row r="204" spans="9:9" x14ac:dyDescent="0.2">
      <c r="I204" s="141"/>
    </row>
    <row r="205" spans="9:9" x14ac:dyDescent="0.2">
      <c r="I205" s="141"/>
    </row>
    <row r="206" spans="9:9" x14ac:dyDescent="0.2">
      <c r="I206" s="141"/>
    </row>
    <row r="207" spans="9:9" x14ac:dyDescent="0.2">
      <c r="I207" s="141"/>
    </row>
    <row r="208" spans="9:9" x14ac:dyDescent="0.2">
      <c r="I208" s="141"/>
    </row>
    <row r="209" spans="9:9" x14ac:dyDescent="0.2">
      <c r="I209" s="141"/>
    </row>
    <row r="210" spans="9:9" x14ac:dyDescent="0.2">
      <c r="I210" s="141"/>
    </row>
    <row r="211" spans="9:9" x14ac:dyDescent="0.2">
      <c r="I211" s="141"/>
    </row>
    <row r="212" spans="9:9" x14ac:dyDescent="0.2">
      <c r="I212" s="141"/>
    </row>
    <row r="213" spans="9:9" x14ac:dyDescent="0.2">
      <c r="I213" s="141"/>
    </row>
    <row r="214" spans="9:9" x14ac:dyDescent="0.2">
      <c r="I214" s="141"/>
    </row>
    <row r="215" spans="9:9" x14ac:dyDescent="0.2">
      <c r="I215" s="141"/>
    </row>
    <row r="216" spans="9:9" x14ac:dyDescent="0.2">
      <c r="I216" s="141"/>
    </row>
    <row r="217" spans="9:9" x14ac:dyDescent="0.2">
      <c r="I217" s="141"/>
    </row>
    <row r="218" spans="9:9" x14ac:dyDescent="0.2">
      <c r="I218" s="141"/>
    </row>
    <row r="219" spans="9:9" x14ac:dyDescent="0.2">
      <c r="I219" s="141"/>
    </row>
    <row r="220" spans="9:9" x14ac:dyDescent="0.2">
      <c r="I220" s="141"/>
    </row>
    <row r="221" spans="9:9" x14ac:dyDescent="0.2">
      <c r="I221" s="141"/>
    </row>
    <row r="222" spans="9:9" x14ac:dyDescent="0.2">
      <c r="I222" s="141"/>
    </row>
    <row r="223" spans="9:9" x14ac:dyDescent="0.2">
      <c r="I223" s="141"/>
    </row>
    <row r="224" spans="9:9" x14ac:dyDescent="0.2">
      <c r="I224" s="141"/>
    </row>
    <row r="225" spans="9:9" x14ac:dyDescent="0.2">
      <c r="I225" s="141"/>
    </row>
    <row r="226" spans="9:9" x14ac:dyDescent="0.2">
      <c r="I226" s="141"/>
    </row>
    <row r="227" spans="9:9" x14ac:dyDescent="0.2">
      <c r="I227" s="141"/>
    </row>
    <row r="228" spans="9:9" x14ac:dyDescent="0.2">
      <c r="I228" s="141"/>
    </row>
    <row r="229" spans="9:9" x14ac:dyDescent="0.2">
      <c r="I229" s="141"/>
    </row>
    <row r="230" spans="9:9" x14ac:dyDescent="0.2">
      <c r="I230" s="141"/>
    </row>
    <row r="231" spans="9:9" x14ac:dyDescent="0.2">
      <c r="I231" s="141"/>
    </row>
    <row r="232" spans="9:9" x14ac:dyDescent="0.2">
      <c r="I232" s="141"/>
    </row>
    <row r="233" spans="9:9" x14ac:dyDescent="0.2">
      <c r="I233" s="141"/>
    </row>
    <row r="234" spans="9:9" x14ac:dyDescent="0.2">
      <c r="I234" s="141"/>
    </row>
    <row r="235" spans="9:9" x14ac:dyDescent="0.2">
      <c r="I235" s="141"/>
    </row>
    <row r="236" spans="9:9" x14ac:dyDescent="0.2">
      <c r="I236" s="141"/>
    </row>
    <row r="237" spans="9:9" x14ac:dyDescent="0.2">
      <c r="I237" s="141"/>
    </row>
    <row r="238" spans="9:9" x14ac:dyDescent="0.2">
      <c r="I238" s="141"/>
    </row>
    <row r="239" spans="9:9" x14ac:dyDescent="0.2">
      <c r="I239" s="141"/>
    </row>
    <row r="240" spans="9:9" x14ac:dyDescent="0.2">
      <c r="I240" s="141"/>
    </row>
    <row r="241" spans="9:9" x14ac:dyDescent="0.2">
      <c r="I241" s="141"/>
    </row>
    <row r="242" spans="9:9" x14ac:dyDescent="0.2">
      <c r="I242" s="141"/>
    </row>
    <row r="243" spans="9:9" x14ac:dyDescent="0.2">
      <c r="I243" s="141"/>
    </row>
    <row r="244" spans="9:9" x14ac:dyDescent="0.2">
      <c r="I244" s="141"/>
    </row>
    <row r="245" spans="9:9" x14ac:dyDescent="0.2">
      <c r="I245" s="141"/>
    </row>
    <row r="246" spans="9:9" x14ac:dyDescent="0.2">
      <c r="I246" s="141"/>
    </row>
    <row r="247" spans="9:9" x14ac:dyDescent="0.2">
      <c r="I247" s="141"/>
    </row>
    <row r="248" spans="9:9" x14ac:dyDescent="0.2">
      <c r="I248" s="141"/>
    </row>
    <row r="249" spans="9:9" x14ac:dyDescent="0.2">
      <c r="I249" s="141"/>
    </row>
    <row r="250" spans="9:9" x14ac:dyDescent="0.2">
      <c r="I250" s="141"/>
    </row>
    <row r="251" spans="9:9" x14ac:dyDescent="0.2">
      <c r="I251" s="141"/>
    </row>
    <row r="252" spans="9:9" x14ac:dyDescent="0.2">
      <c r="I252" s="141"/>
    </row>
    <row r="253" spans="9:9" x14ac:dyDescent="0.2">
      <c r="I253" s="141"/>
    </row>
    <row r="254" spans="9:9" x14ac:dyDescent="0.2">
      <c r="I254" s="141"/>
    </row>
    <row r="255" spans="9:9" x14ac:dyDescent="0.2">
      <c r="I255" s="141"/>
    </row>
    <row r="256" spans="9:9" x14ac:dyDescent="0.2">
      <c r="I256" s="141"/>
    </row>
    <row r="257" spans="9:9" x14ac:dyDescent="0.2">
      <c r="I257" s="141"/>
    </row>
    <row r="258" spans="9:9" x14ac:dyDescent="0.2">
      <c r="I258" s="141"/>
    </row>
    <row r="259" spans="9:9" x14ac:dyDescent="0.2">
      <c r="I259" s="141"/>
    </row>
    <row r="260" spans="9:9" x14ac:dyDescent="0.2">
      <c r="I260" s="141"/>
    </row>
    <row r="261" spans="9:9" x14ac:dyDescent="0.2">
      <c r="I261" s="141"/>
    </row>
    <row r="262" spans="9:9" x14ac:dyDescent="0.2">
      <c r="I262" s="141"/>
    </row>
    <row r="263" spans="9:9" x14ac:dyDescent="0.2">
      <c r="I263" s="141"/>
    </row>
    <row r="264" spans="9:9" x14ac:dyDescent="0.2">
      <c r="I264" s="141"/>
    </row>
    <row r="265" spans="9:9" x14ac:dyDescent="0.2">
      <c r="I265" s="141"/>
    </row>
    <row r="266" spans="9:9" x14ac:dyDescent="0.2">
      <c r="I266" s="141"/>
    </row>
    <row r="267" spans="9:9" x14ac:dyDescent="0.2">
      <c r="I267" s="141"/>
    </row>
    <row r="268" spans="9:9" x14ac:dyDescent="0.2">
      <c r="I268" s="141"/>
    </row>
    <row r="269" spans="9:9" x14ac:dyDescent="0.2">
      <c r="I269" s="141"/>
    </row>
    <row r="270" spans="9:9" x14ac:dyDescent="0.2">
      <c r="I270" s="141"/>
    </row>
    <row r="271" spans="9:9" x14ac:dyDescent="0.2">
      <c r="I271" s="141"/>
    </row>
    <row r="272" spans="9:9" x14ac:dyDescent="0.2">
      <c r="I272" s="141"/>
    </row>
    <row r="273" spans="9:9" x14ac:dyDescent="0.2">
      <c r="I273" s="141"/>
    </row>
    <row r="274" spans="9:9" x14ac:dyDescent="0.2">
      <c r="I274" s="141"/>
    </row>
    <row r="275" spans="9:9" x14ac:dyDescent="0.2">
      <c r="I275" s="141"/>
    </row>
    <row r="276" spans="9:9" x14ac:dyDescent="0.2">
      <c r="I276" s="141"/>
    </row>
    <row r="277" spans="9:9" x14ac:dyDescent="0.2">
      <c r="I277" s="141"/>
    </row>
    <row r="278" spans="9:9" x14ac:dyDescent="0.2">
      <c r="I278" s="141"/>
    </row>
    <row r="279" spans="9:9" x14ac:dyDescent="0.2">
      <c r="I279" s="141"/>
    </row>
    <row r="280" spans="9:9" x14ac:dyDescent="0.2">
      <c r="I280" s="141"/>
    </row>
    <row r="281" spans="9:9" x14ac:dyDescent="0.2">
      <c r="I281" s="141"/>
    </row>
    <row r="282" spans="9:9" x14ac:dyDescent="0.2">
      <c r="I282" s="141"/>
    </row>
    <row r="283" spans="9:9" x14ac:dyDescent="0.2">
      <c r="I283" s="141"/>
    </row>
    <row r="284" spans="9:9" x14ac:dyDescent="0.2">
      <c r="I284" s="141"/>
    </row>
    <row r="285" spans="9:9" x14ac:dyDescent="0.2">
      <c r="I285" s="141"/>
    </row>
    <row r="286" spans="9:9" x14ac:dyDescent="0.2">
      <c r="I286" s="141"/>
    </row>
    <row r="287" spans="9:9" x14ac:dyDescent="0.2">
      <c r="I287" s="141"/>
    </row>
  </sheetData>
  <mergeCells count="12">
    <mergeCell ref="J6:L6"/>
    <mergeCell ref="B6:B7"/>
    <mergeCell ref="C6:C7"/>
    <mergeCell ref="D6:D7"/>
    <mergeCell ref="A17:H17"/>
    <mergeCell ref="A5:H5"/>
    <mergeCell ref="I6:I7"/>
    <mergeCell ref="A6:A7"/>
    <mergeCell ref="E6:E7"/>
    <mergeCell ref="G6:G7"/>
    <mergeCell ref="H6:H7"/>
    <mergeCell ref="F6:F7"/>
  </mergeCells>
  <phoneticPr fontId="34" type="noConversion"/>
  <pageMargins left="0.78740157480314965" right="0.78740157480314965" top="0.6692913385826772" bottom="0.86614173228346458" header="0.27559055118110237" footer="0.39370078740157483"/>
  <pageSetup paperSize="9" scale="56" firstPageNumber="142" fitToHeight="0" orientation="landscape" useFirstPageNumber="1" r:id="rId1"/>
  <headerFooter alignWithMargins="0">
    <oddFooter>&amp;LZastupitelstvo Olomouckého kraje 18-12-2015
5. - Rozpočet Olomouckého kraje 2016 - návrh rozpočtu
Příloha č. 5c): Nové investice&amp;RStrana &amp;P (celkem 154)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80" zoomScaleNormal="70" zoomScaleSheetLayoutView="80" workbookViewId="0">
      <selection activeCell="I34" sqref="I34"/>
    </sheetView>
  </sheetViews>
  <sheetFormatPr defaultColWidth="9.140625" defaultRowHeight="12.75" outlineLevelCol="1" x14ac:dyDescent="0.2"/>
  <cols>
    <col min="1" max="1" width="5.42578125" style="475" customWidth="1"/>
    <col min="2" max="2" width="5.7109375" style="475" bestFit="1" customWidth="1"/>
    <col min="3" max="3" width="16" style="475" hidden="1" customWidth="1" outlineLevel="1"/>
    <col min="4" max="4" width="7.7109375" style="475" hidden="1" customWidth="1" outlineLevel="1"/>
    <col min="5" max="5" width="5.5703125" style="475" hidden="1" customWidth="1" outlineLevel="1"/>
    <col min="6" max="6" width="6.42578125" style="475" customWidth="1" collapsed="1"/>
    <col min="7" max="7" width="75.5703125" style="475" customWidth="1"/>
    <col min="8" max="8" width="79" style="475" customWidth="1"/>
    <col min="9" max="9" width="13.5703125" style="173" customWidth="1"/>
    <col min="10" max="10" width="14.85546875" style="173" customWidth="1"/>
    <col min="11" max="11" width="13.140625" style="173" customWidth="1"/>
    <col min="12" max="12" width="14.85546875" style="173" customWidth="1"/>
    <col min="13" max="16384" width="9.140625" style="475"/>
  </cols>
  <sheetData>
    <row r="1" spans="1:14" ht="18" x14ac:dyDescent="0.25">
      <c r="A1" s="140" t="s">
        <v>678</v>
      </c>
      <c r="B1" s="155"/>
      <c r="C1" s="155"/>
      <c r="D1" s="155"/>
      <c r="E1" s="155"/>
      <c r="F1" s="155"/>
      <c r="G1" s="156"/>
      <c r="H1" s="159"/>
      <c r="K1" s="174"/>
      <c r="L1" s="174"/>
      <c r="M1" s="155"/>
      <c r="N1" s="366"/>
    </row>
    <row r="2" spans="1:14" ht="15.75" x14ac:dyDescent="0.25">
      <c r="A2" s="143" t="s">
        <v>6</v>
      </c>
      <c r="B2" s="143"/>
      <c r="C2" s="143"/>
      <c r="D2" s="143"/>
      <c r="E2" s="143"/>
      <c r="F2" s="1137" t="s">
        <v>601</v>
      </c>
      <c r="H2" s="153" t="s">
        <v>608</v>
      </c>
      <c r="I2" s="879"/>
      <c r="K2" s="175"/>
      <c r="L2" s="175"/>
      <c r="M2" s="143"/>
      <c r="N2" s="366"/>
    </row>
    <row r="3" spans="1:14" ht="12" customHeight="1" x14ac:dyDescent="0.2">
      <c r="A3" s="143"/>
      <c r="B3" s="143"/>
      <c r="C3" s="143"/>
      <c r="D3" s="143"/>
      <c r="E3" s="143"/>
      <c r="F3" s="143" t="s">
        <v>9</v>
      </c>
      <c r="H3" s="160"/>
      <c r="K3" s="175"/>
      <c r="L3" s="175"/>
      <c r="M3" s="143"/>
      <c r="N3" s="366"/>
    </row>
    <row r="4" spans="1:14" ht="17.25" customHeight="1" thickBot="1" x14ac:dyDescent="0.25">
      <c r="A4" s="143"/>
      <c r="B4" s="143"/>
      <c r="C4" s="143"/>
      <c r="D4" s="143"/>
      <c r="E4" s="143"/>
      <c r="F4" s="143"/>
      <c r="G4" s="143"/>
      <c r="H4" s="160"/>
      <c r="K4" s="175"/>
      <c r="L4" s="175" t="s">
        <v>26</v>
      </c>
      <c r="M4" s="143"/>
      <c r="N4" s="366"/>
    </row>
    <row r="5" spans="1:14" ht="24" customHeight="1" thickBot="1" x14ac:dyDescent="0.25">
      <c r="A5" s="1308" t="s">
        <v>141</v>
      </c>
      <c r="B5" s="1309"/>
      <c r="C5" s="1309"/>
      <c r="D5" s="1309"/>
      <c r="E5" s="1309"/>
      <c r="F5" s="1309"/>
      <c r="G5" s="1309"/>
      <c r="H5" s="1309"/>
      <c r="I5" s="51"/>
      <c r="J5" s="51"/>
      <c r="K5" s="51"/>
      <c r="L5" s="52"/>
    </row>
    <row r="6" spans="1:14" ht="24" hidden="1" customHeight="1" x14ac:dyDescent="0.2">
      <c r="A6" s="275" t="s">
        <v>35</v>
      </c>
      <c r="B6" s="168"/>
      <c r="C6" s="168"/>
      <c r="D6" s="168"/>
      <c r="E6" s="168"/>
      <c r="F6" s="168"/>
      <c r="G6" s="168"/>
      <c r="H6" s="168"/>
      <c r="I6" s="177"/>
      <c r="J6" s="177"/>
      <c r="K6" s="177"/>
      <c r="L6" s="289"/>
    </row>
    <row r="7" spans="1:14" ht="25.5" customHeight="1" thickBot="1" x14ac:dyDescent="0.25">
      <c r="A7" s="1273" t="s">
        <v>47</v>
      </c>
      <c r="B7" s="1273" t="s">
        <v>59</v>
      </c>
      <c r="C7" s="1181" t="s">
        <v>4</v>
      </c>
      <c r="D7" s="1181" t="s">
        <v>3</v>
      </c>
      <c r="E7" s="1181" t="s">
        <v>5</v>
      </c>
      <c r="F7" s="1181" t="s">
        <v>663</v>
      </c>
      <c r="G7" s="1175" t="s">
        <v>13</v>
      </c>
      <c r="H7" s="1272" t="s">
        <v>14</v>
      </c>
      <c r="I7" s="1270" t="s">
        <v>17</v>
      </c>
      <c r="J7" s="1302" t="s">
        <v>182</v>
      </c>
      <c r="K7" s="1302"/>
      <c r="L7" s="1302"/>
    </row>
    <row r="8" spans="1:14" ht="58.5" customHeight="1" thickBot="1" x14ac:dyDescent="0.25">
      <c r="A8" s="1315"/>
      <c r="B8" s="1315"/>
      <c r="C8" s="1316"/>
      <c r="D8" s="1316"/>
      <c r="E8" s="1316"/>
      <c r="F8" s="1182"/>
      <c r="G8" s="1181"/>
      <c r="H8" s="1270"/>
      <c r="I8" s="1314"/>
      <c r="J8" s="331" t="s">
        <v>27</v>
      </c>
      <c r="K8" s="331" t="s">
        <v>57</v>
      </c>
      <c r="L8" s="331" t="s">
        <v>58</v>
      </c>
    </row>
    <row r="9" spans="1:14" ht="36.75" customHeight="1" x14ac:dyDescent="0.2">
      <c r="A9" s="976">
        <v>1</v>
      </c>
      <c r="B9" s="977" t="s">
        <v>119</v>
      </c>
      <c r="C9" s="861" t="s">
        <v>715</v>
      </c>
      <c r="D9" s="998" t="s">
        <v>717</v>
      </c>
      <c r="E9" s="861">
        <v>6351</v>
      </c>
      <c r="F9" s="861">
        <v>63</v>
      </c>
      <c r="G9" s="978" t="s">
        <v>411</v>
      </c>
      <c r="H9" s="979" t="s">
        <v>414</v>
      </c>
      <c r="I9" s="984">
        <v>120</v>
      </c>
      <c r="J9" s="990">
        <f>SUM(K9:L9)</f>
        <v>120</v>
      </c>
      <c r="K9" s="987"/>
      <c r="L9" s="980">
        <v>120</v>
      </c>
    </row>
    <row r="10" spans="1:14" ht="36.75" customHeight="1" x14ac:dyDescent="0.2">
      <c r="A10" s="981">
        <v>2</v>
      </c>
      <c r="B10" s="975" t="s">
        <v>119</v>
      </c>
      <c r="C10" s="534" t="s">
        <v>715</v>
      </c>
      <c r="D10" s="994" t="s">
        <v>717</v>
      </c>
      <c r="E10" s="534">
        <v>6351</v>
      </c>
      <c r="F10" s="534">
        <v>63</v>
      </c>
      <c r="G10" s="783" t="s">
        <v>412</v>
      </c>
      <c r="H10" s="465" t="s">
        <v>415</v>
      </c>
      <c r="I10" s="985">
        <v>150</v>
      </c>
      <c r="J10" s="991">
        <f t="shared" ref="J10:J11" si="0">SUM(K10:L10)</f>
        <v>150</v>
      </c>
      <c r="K10" s="988"/>
      <c r="L10" s="550">
        <v>150</v>
      </c>
    </row>
    <row r="11" spans="1:14" ht="36.75" customHeight="1" thickBot="1" x14ac:dyDescent="0.25">
      <c r="A11" s="982">
        <v>3</v>
      </c>
      <c r="B11" s="983" t="s">
        <v>119</v>
      </c>
      <c r="C11" s="863" t="s">
        <v>715</v>
      </c>
      <c r="D11" s="1002" t="s">
        <v>717</v>
      </c>
      <c r="E11" s="863">
        <v>6351</v>
      </c>
      <c r="F11" s="863">
        <v>63</v>
      </c>
      <c r="G11" s="886" t="s">
        <v>413</v>
      </c>
      <c r="H11" s="466" t="s">
        <v>416</v>
      </c>
      <c r="I11" s="986">
        <v>180</v>
      </c>
      <c r="J11" s="992">
        <f t="shared" si="0"/>
        <v>180</v>
      </c>
      <c r="K11" s="989"/>
      <c r="L11" s="551">
        <v>180</v>
      </c>
    </row>
    <row r="12" spans="1:14" s="299" customFormat="1" ht="30" customHeight="1" thickBot="1" x14ac:dyDescent="0.3">
      <c r="A12" s="1348" t="s">
        <v>142</v>
      </c>
      <c r="B12" s="1349"/>
      <c r="C12" s="1349"/>
      <c r="D12" s="1349"/>
      <c r="E12" s="1349"/>
      <c r="F12" s="1349"/>
      <c r="G12" s="1349"/>
      <c r="H12" s="1349"/>
      <c r="I12" s="973">
        <f>SUM(I9:I11)</f>
        <v>450</v>
      </c>
      <c r="J12" s="974">
        <f>SUM(J9:J11)</f>
        <v>450</v>
      </c>
      <c r="K12" s="721">
        <f>SUM(K9:K11)</f>
        <v>0</v>
      </c>
      <c r="L12" s="722">
        <f>SUM(L9:L11)</f>
        <v>450</v>
      </c>
    </row>
    <row r="13" spans="1:14" x14ac:dyDescent="0.2">
      <c r="A13" s="178"/>
      <c r="B13" s="172"/>
      <c r="C13" s="172"/>
      <c r="D13" s="172"/>
      <c r="E13" s="172"/>
      <c r="F13" s="172"/>
      <c r="G13" s="172"/>
      <c r="H13" s="408"/>
      <c r="I13" s="182"/>
      <c r="K13" s="409"/>
      <c r="M13" s="53"/>
    </row>
    <row r="14" spans="1:14" x14ac:dyDescent="0.2">
      <c r="A14" s="185"/>
      <c r="B14" s="185"/>
      <c r="C14" s="185"/>
      <c r="D14" s="185"/>
      <c r="E14" s="185"/>
      <c r="F14" s="185"/>
      <c r="G14" s="185"/>
      <c r="H14" s="186"/>
      <c r="I14" s="182"/>
    </row>
    <row r="15" spans="1:14" x14ac:dyDescent="0.2">
      <c r="A15" s="172"/>
      <c r="B15" s="172"/>
      <c r="C15" s="172"/>
      <c r="D15" s="172"/>
      <c r="E15" s="172"/>
      <c r="F15" s="172"/>
      <c r="G15" s="178"/>
      <c r="H15" s="172"/>
      <c r="I15" s="182"/>
    </row>
    <row r="16" spans="1:14" x14ac:dyDescent="0.2">
      <c r="A16" s="172"/>
      <c r="B16" s="172"/>
      <c r="C16" s="172"/>
      <c r="D16" s="172"/>
      <c r="E16" s="172"/>
      <c r="F16" s="172"/>
      <c r="G16" s="188"/>
      <c r="H16" s="172"/>
      <c r="I16" s="182"/>
      <c r="J16" s="182"/>
      <c r="K16" s="182"/>
      <c r="L16" s="182"/>
    </row>
    <row r="17" spans="1:12" x14ac:dyDescent="0.2">
      <c r="A17" s="172"/>
      <c r="B17" s="172"/>
      <c r="C17" s="172"/>
      <c r="D17" s="172"/>
      <c r="E17" s="172"/>
      <c r="F17" s="172"/>
      <c r="G17" s="188"/>
      <c r="H17" s="172"/>
      <c r="I17" s="182"/>
    </row>
    <row r="18" spans="1:12" x14ac:dyDescent="0.2">
      <c r="A18" s="172"/>
      <c r="B18" s="172"/>
      <c r="C18" s="172"/>
      <c r="D18" s="172"/>
      <c r="E18" s="172"/>
      <c r="F18" s="172"/>
      <c r="G18" s="172"/>
      <c r="H18" s="172"/>
      <c r="I18" s="191"/>
    </row>
    <row r="19" spans="1:12" x14ac:dyDescent="0.2">
      <c r="A19" s="172"/>
      <c r="B19" s="172"/>
      <c r="C19" s="172"/>
      <c r="D19" s="172"/>
      <c r="E19" s="172"/>
      <c r="F19" s="172"/>
      <c r="G19" s="172"/>
      <c r="H19" s="172"/>
      <c r="I19" s="191"/>
    </row>
    <row r="20" spans="1:12" x14ac:dyDescent="0.2">
      <c r="A20" s="172"/>
      <c r="B20" s="172"/>
      <c r="C20" s="172"/>
      <c r="D20" s="172"/>
      <c r="E20" s="172"/>
      <c r="F20" s="172"/>
      <c r="G20" s="172"/>
      <c r="H20" s="172"/>
      <c r="I20" s="191"/>
    </row>
    <row r="21" spans="1:12" x14ac:dyDescent="0.2">
      <c r="A21" s="172"/>
      <c r="B21" s="172"/>
      <c r="C21" s="172"/>
      <c r="D21" s="172"/>
      <c r="E21" s="172"/>
      <c r="F21" s="172"/>
      <c r="G21" s="172"/>
      <c r="H21" s="172"/>
      <c r="I21" s="191"/>
    </row>
    <row r="22" spans="1:12" x14ac:dyDescent="0.2">
      <c r="A22" s="172"/>
      <c r="B22" s="172"/>
      <c r="C22" s="172"/>
      <c r="D22" s="172"/>
      <c r="E22" s="172"/>
      <c r="F22" s="172"/>
      <c r="G22" s="172"/>
      <c r="H22" s="172"/>
      <c r="I22" s="191"/>
      <c r="J22" s="475"/>
      <c r="K22" s="475"/>
      <c r="L22" s="475"/>
    </row>
    <row r="23" spans="1:12" x14ac:dyDescent="0.2">
      <c r="A23" s="172"/>
      <c r="B23" s="172"/>
      <c r="C23" s="172"/>
      <c r="D23" s="172"/>
      <c r="E23" s="172"/>
      <c r="F23" s="172"/>
      <c r="G23" s="172"/>
      <c r="H23" s="172"/>
      <c r="I23" s="191"/>
      <c r="J23" s="475"/>
      <c r="K23" s="475"/>
      <c r="L23" s="475"/>
    </row>
    <row r="24" spans="1:12" x14ac:dyDescent="0.2">
      <c r="A24" s="172"/>
      <c r="B24" s="172"/>
      <c r="C24" s="172"/>
      <c r="D24" s="172"/>
      <c r="E24" s="172"/>
      <c r="F24" s="172"/>
      <c r="G24" s="172"/>
      <c r="H24" s="172"/>
      <c r="I24" s="191"/>
      <c r="J24" s="475"/>
      <c r="K24" s="475"/>
      <c r="L24" s="475"/>
    </row>
    <row r="25" spans="1:12" x14ac:dyDescent="0.2">
      <c r="A25" s="172"/>
      <c r="B25" s="172"/>
      <c r="C25" s="172"/>
      <c r="D25" s="172"/>
      <c r="E25" s="172"/>
      <c r="F25" s="172"/>
      <c r="G25" s="172"/>
      <c r="H25" s="172"/>
      <c r="I25" s="191"/>
      <c r="J25" s="475"/>
      <c r="K25" s="475"/>
      <c r="L25" s="475"/>
    </row>
    <row r="26" spans="1:12" x14ac:dyDescent="0.2">
      <c r="A26" s="172"/>
      <c r="B26" s="172"/>
      <c r="C26" s="172"/>
      <c r="D26" s="172"/>
      <c r="E26" s="172"/>
      <c r="F26" s="172"/>
      <c r="G26" s="172"/>
      <c r="H26" s="172"/>
      <c r="I26" s="191"/>
      <c r="J26" s="475"/>
      <c r="K26" s="475"/>
      <c r="L26" s="475"/>
    </row>
    <row r="27" spans="1:12" x14ac:dyDescent="0.2">
      <c r="A27" s="172"/>
      <c r="B27" s="172"/>
      <c r="C27" s="172"/>
      <c r="D27" s="172"/>
      <c r="E27" s="172"/>
      <c r="F27" s="172"/>
      <c r="G27" s="172"/>
      <c r="H27" s="172"/>
      <c r="I27" s="191"/>
      <c r="J27" s="475"/>
      <c r="K27" s="475"/>
      <c r="L27" s="475"/>
    </row>
    <row r="28" spans="1:12" x14ac:dyDescent="0.2">
      <c r="A28" s="172"/>
      <c r="B28" s="172"/>
      <c r="C28" s="172"/>
      <c r="D28" s="172"/>
      <c r="E28" s="172"/>
      <c r="F28" s="172"/>
      <c r="G28" s="172"/>
      <c r="H28" s="172"/>
      <c r="I28" s="191"/>
      <c r="J28" s="475"/>
      <c r="K28" s="475"/>
      <c r="L28" s="475"/>
    </row>
    <row r="29" spans="1:12" x14ac:dyDescent="0.2">
      <c r="A29" s="172"/>
      <c r="B29" s="172"/>
      <c r="C29" s="172"/>
      <c r="D29" s="172"/>
      <c r="E29" s="172"/>
      <c r="F29" s="172"/>
      <c r="G29" s="172"/>
      <c r="H29" s="172"/>
      <c r="I29" s="191"/>
      <c r="J29" s="475"/>
      <c r="K29" s="475"/>
      <c r="L29" s="475"/>
    </row>
    <row r="30" spans="1:12" x14ac:dyDescent="0.2">
      <c r="A30" s="172"/>
      <c r="B30" s="172"/>
      <c r="C30" s="172"/>
      <c r="D30" s="172"/>
      <c r="E30" s="172"/>
      <c r="F30" s="172"/>
      <c r="G30" s="172"/>
      <c r="H30" s="172"/>
      <c r="I30" s="191"/>
      <c r="J30" s="475"/>
      <c r="K30" s="475"/>
      <c r="L30" s="475"/>
    </row>
    <row r="31" spans="1:12" x14ac:dyDescent="0.2">
      <c r="A31" s="172"/>
      <c r="B31" s="172"/>
      <c r="C31" s="172"/>
      <c r="D31" s="172"/>
      <c r="E31" s="172"/>
      <c r="F31" s="172"/>
      <c r="G31" s="172"/>
      <c r="H31" s="172"/>
      <c r="I31" s="191"/>
      <c r="J31" s="475"/>
      <c r="K31" s="475"/>
      <c r="L31" s="475"/>
    </row>
    <row r="32" spans="1:12" x14ac:dyDescent="0.2">
      <c r="A32" s="172"/>
      <c r="B32" s="172"/>
      <c r="C32" s="172"/>
      <c r="D32" s="172"/>
      <c r="E32" s="172"/>
      <c r="F32" s="172"/>
      <c r="G32" s="172"/>
      <c r="H32" s="172"/>
      <c r="I32" s="191"/>
      <c r="J32" s="475"/>
      <c r="K32" s="475"/>
      <c r="L32" s="475"/>
    </row>
    <row r="33" spans="1:12" x14ac:dyDescent="0.2">
      <c r="A33" s="172"/>
      <c r="B33" s="172"/>
      <c r="C33" s="172"/>
      <c r="D33" s="172"/>
      <c r="E33" s="172"/>
      <c r="F33" s="172"/>
      <c r="G33" s="172"/>
      <c r="H33" s="172"/>
      <c r="I33" s="191"/>
      <c r="J33" s="475"/>
      <c r="K33" s="475"/>
      <c r="L33" s="475"/>
    </row>
    <row r="34" spans="1:12" x14ac:dyDescent="0.2">
      <c r="A34" s="172"/>
      <c r="B34" s="172"/>
      <c r="C34" s="172"/>
      <c r="D34" s="172"/>
      <c r="E34" s="172"/>
      <c r="F34" s="172"/>
      <c r="G34" s="172"/>
      <c r="H34" s="172"/>
      <c r="I34" s="191"/>
      <c r="J34" s="475"/>
      <c r="K34" s="475"/>
      <c r="L34" s="475"/>
    </row>
    <row r="35" spans="1:12" x14ac:dyDescent="0.2">
      <c r="A35" s="172"/>
      <c r="B35" s="172"/>
      <c r="C35" s="172"/>
      <c r="D35" s="172"/>
      <c r="E35" s="172"/>
      <c r="F35" s="172"/>
      <c r="G35" s="172"/>
      <c r="H35" s="172"/>
      <c r="I35" s="191"/>
      <c r="J35" s="475"/>
      <c r="K35" s="475"/>
      <c r="L35" s="475"/>
    </row>
    <row r="36" spans="1:12" x14ac:dyDescent="0.2">
      <c r="A36" s="172"/>
      <c r="B36" s="172"/>
      <c r="C36" s="172"/>
      <c r="D36" s="172"/>
      <c r="E36" s="172"/>
      <c r="F36" s="172"/>
      <c r="G36" s="172"/>
      <c r="H36" s="172"/>
      <c r="I36" s="191"/>
      <c r="J36" s="475"/>
      <c r="K36" s="475"/>
      <c r="L36" s="475"/>
    </row>
    <row r="37" spans="1:12" x14ac:dyDescent="0.2">
      <c r="A37" s="172"/>
      <c r="B37" s="172"/>
      <c r="C37" s="172"/>
      <c r="D37" s="172"/>
      <c r="E37" s="172"/>
      <c r="F37" s="172"/>
      <c r="G37" s="172"/>
      <c r="H37" s="172"/>
      <c r="I37" s="191"/>
      <c r="J37" s="475"/>
      <c r="K37" s="475"/>
      <c r="L37" s="475"/>
    </row>
    <row r="38" spans="1:12" x14ac:dyDescent="0.2">
      <c r="A38" s="172"/>
      <c r="B38" s="172"/>
      <c r="C38" s="172"/>
      <c r="D38" s="172"/>
      <c r="E38" s="172"/>
      <c r="F38" s="172"/>
      <c r="G38" s="172"/>
      <c r="H38" s="172"/>
      <c r="I38" s="191"/>
      <c r="J38" s="475"/>
      <c r="K38" s="475"/>
      <c r="L38" s="475"/>
    </row>
    <row r="39" spans="1:12" x14ac:dyDescent="0.2">
      <c r="A39" s="172"/>
      <c r="B39" s="172"/>
      <c r="C39" s="172"/>
      <c r="D39" s="172"/>
      <c r="E39" s="172"/>
      <c r="F39" s="172"/>
      <c r="G39" s="172"/>
      <c r="H39" s="172"/>
      <c r="I39" s="191"/>
      <c r="J39" s="475"/>
      <c r="K39" s="475"/>
      <c r="L39" s="475"/>
    </row>
    <row r="40" spans="1:12" x14ac:dyDescent="0.2">
      <c r="A40" s="172"/>
      <c r="B40" s="172"/>
      <c r="C40" s="172"/>
      <c r="D40" s="172"/>
      <c r="E40" s="172"/>
      <c r="F40" s="172"/>
      <c r="G40" s="172"/>
      <c r="H40" s="172"/>
      <c r="I40" s="191"/>
      <c r="J40" s="475"/>
      <c r="K40" s="475"/>
      <c r="L40" s="475"/>
    </row>
    <row r="41" spans="1:12" x14ac:dyDescent="0.2">
      <c r="A41" s="172"/>
      <c r="B41" s="172"/>
      <c r="C41" s="172"/>
      <c r="D41" s="172"/>
      <c r="E41" s="172"/>
      <c r="F41" s="172"/>
      <c r="G41" s="172"/>
      <c r="H41" s="172"/>
      <c r="I41" s="191"/>
      <c r="J41" s="475"/>
      <c r="K41" s="475"/>
      <c r="L41" s="475"/>
    </row>
    <row r="42" spans="1:12" x14ac:dyDescent="0.2">
      <c r="A42" s="172"/>
      <c r="B42" s="172"/>
      <c r="C42" s="172"/>
      <c r="D42" s="172"/>
      <c r="E42" s="172"/>
      <c r="F42" s="172"/>
      <c r="G42" s="172"/>
      <c r="H42" s="172"/>
      <c r="I42" s="191"/>
      <c r="J42" s="475"/>
      <c r="K42" s="475"/>
      <c r="L42" s="475"/>
    </row>
    <row r="43" spans="1:12" x14ac:dyDescent="0.2">
      <c r="A43" s="172"/>
      <c r="B43" s="172"/>
      <c r="C43" s="172"/>
      <c r="D43" s="172"/>
      <c r="E43" s="172"/>
      <c r="F43" s="172"/>
      <c r="G43" s="172"/>
      <c r="H43" s="172"/>
      <c r="I43" s="191"/>
      <c r="J43" s="475"/>
      <c r="K43" s="475"/>
      <c r="L43" s="475"/>
    </row>
    <row r="44" spans="1:12" x14ac:dyDescent="0.2">
      <c r="A44" s="172"/>
      <c r="B44" s="172"/>
      <c r="C44" s="172"/>
      <c r="D44" s="172"/>
      <c r="E44" s="172"/>
      <c r="F44" s="172"/>
      <c r="G44" s="172"/>
      <c r="H44" s="172"/>
      <c r="I44" s="191"/>
      <c r="J44" s="475"/>
      <c r="K44" s="475"/>
      <c r="L44" s="475"/>
    </row>
    <row r="45" spans="1:12" x14ac:dyDescent="0.2">
      <c r="A45" s="172"/>
      <c r="B45" s="172"/>
      <c r="C45" s="172"/>
      <c r="D45" s="172"/>
      <c r="E45" s="172"/>
      <c r="F45" s="172"/>
      <c r="G45" s="172"/>
      <c r="H45" s="172"/>
      <c r="I45" s="191"/>
      <c r="J45" s="475"/>
      <c r="K45" s="475"/>
      <c r="L45" s="475"/>
    </row>
    <row r="46" spans="1:12" x14ac:dyDescent="0.2">
      <c r="A46" s="172"/>
      <c r="B46" s="172"/>
      <c r="C46" s="172"/>
      <c r="D46" s="172"/>
      <c r="E46" s="172"/>
      <c r="F46" s="172"/>
      <c r="G46" s="172"/>
      <c r="H46" s="172"/>
      <c r="I46" s="191"/>
      <c r="J46" s="475"/>
      <c r="K46" s="475"/>
      <c r="L46" s="475"/>
    </row>
    <row r="47" spans="1:12" x14ac:dyDescent="0.2">
      <c r="A47" s="172"/>
      <c r="B47" s="172"/>
      <c r="C47" s="172"/>
      <c r="D47" s="172"/>
      <c r="E47" s="172"/>
      <c r="F47" s="172"/>
      <c r="G47" s="172"/>
      <c r="H47" s="172"/>
      <c r="I47" s="191"/>
      <c r="J47" s="475"/>
      <c r="K47" s="475"/>
      <c r="L47" s="475"/>
    </row>
    <row r="48" spans="1:12" x14ac:dyDescent="0.2">
      <c r="A48" s="172"/>
      <c r="B48" s="172"/>
      <c r="C48" s="172"/>
      <c r="D48" s="172"/>
      <c r="E48" s="172"/>
      <c r="F48" s="172"/>
      <c r="G48" s="172"/>
      <c r="H48" s="172"/>
      <c r="I48" s="191"/>
      <c r="J48" s="475"/>
      <c r="K48" s="475"/>
      <c r="L48" s="475"/>
    </row>
    <row r="49" spans="9:12" x14ac:dyDescent="0.2">
      <c r="I49" s="191"/>
      <c r="J49" s="475"/>
      <c r="K49" s="475"/>
      <c r="L49" s="475"/>
    </row>
    <row r="50" spans="9:12" x14ac:dyDescent="0.2">
      <c r="I50" s="191"/>
      <c r="J50" s="475"/>
      <c r="K50" s="475"/>
      <c r="L50" s="475"/>
    </row>
    <row r="51" spans="9:12" x14ac:dyDescent="0.2">
      <c r="I51" s="191"/>
      <c r="J51" s="475"/>
      <c r="K51" s="475"/>
      <c r="L51" s="475"/>
    </row>
    <row r="52" spans="9:12" x14ac:dyDescent="0.2">
      <c r="I52" s="191"/>
      <c r="J52" s="475"/>
      <c r="K52" s="475"/>
      <c r="L52" s="475"/>
    </row>
    <row r="53" spans="9:12" x14ac:dyDescent="0.2">
      <c r="I53" s="191"/>
      <c r="J53" s="475"/>
      <c r="K53" s="475"/>
      <c r="L53" s="475"/>
    </row>
    <row r="54" spans="9:12" x14ac:dyDescent="0.2">
      <c r="I54" s="191"/>
      <c r="J54" s="475"/>
      <c r="K54" s="475"/>
      <c r="L54" s="475"/>
    </row>
    <row r="55" spans="9:12" x14ac:dyDescent="0.2">
      <c r="I55" s="191"/>
      <c r="J55" s="475"/>
      <c r="K55" s="475"/>
      <c r="L55" s="475"/>
    </row>
    <row r="56" spans="9:12" x14ac:dyDescent="0.2">
      <c r="I56" s="191"/>
      <c r="J56" s="475"/>
      <c r="K56" s="475"/>
      <c r="L56" s="475"/>
    </row>
    <row r="57" spans="9:12" x14ac:dyDescent="0.2">
      <c r="I57" s="191"/>
      <c r="J57" s="475"/>
      <c r="K57" s="475"/>
      <c r="L57" s="475"/>
    </row>
    <row r="58" spans="9:12" x14ac:dyDescent="0.2">
      <c r="I58" s="191"/>
      <c r="J58" s="475"/>
      <c r="K58" s="475"/>
      <c r="L58" s="475"/>
    </row>
    <row r="59" spans="9:12" x14ac:dyDescent="0.2">
      <c r="I59" s="191"/>
      <c r="J59" s="475"/>
      <c r="K59" s="475"/>
      <c r="L59" s="475"/>
    </row>
    <row r="60" spans="9:12" x14ac:dyDescent="0.2">
      <c r="I60" s="191"/>
      <c r="J60" s="475"/>
      <c r="K60" s="475"/>
      <c r="L60" s="475"/>
    </row>
    <row r="61" spans="9:12" x14ac:dyDescent="0.2">
      <c r="I61" s="191"/>
      <c r="J61" s="475"/>
      <c r="K61" s="475"/>
      <c r="L61" s="475"/>
    </row>
    <row r="62" spans="9:12" x14ac:dyDescent="0.2">
      <c r="I62" s="191"/>
      <c r="J62" s="475"/>
      <c r="K62" s="475"/>
      <c r="L62" s="475"/>
    </row>
    <row r="63" spans="9:12" x14ac:dyDescent="0.2">
      <c r="I63" s="191"/>
      <c r="J63" s="475"/>
      <c r="K63" s="475"/>
      <c r="L63" s="475"/>
    </row>
    <row r="64" spans="9:12" x14ac:dyDescent="0.2">
      <c r="I64" s="191"/>
      <c r="J64" s="475"/>
      <c r="K64" s="475"/>
      <c r="L64" s="475"/>
    </row>
    <row r="65" spans="9:12" x14ac:dyDescent="0.2">
      <c r="I65" s="191"/>
      <c r="J65" s="475"/>
      <c r="K65" s="475"/>
      <c r="L65" s="475"/>
    </row>
    <row r="66" spans="9:12" x14ac:dyDescent="0.2">
      <c r="I66" s="191"/>
      <c r="J66" s="475"/>
      <c r="K66" s="475"/>
      <c r="L66" s="475"/>
    </row>
    <row r="67" spans="9:12" x14ac:dyDescent="0.2">
      <c r="I67" s="191"/>
      <c r="J67" s="475"/>
      <c r="K67" s="475"/>
      <c r="L67" s="475"/>
    </row>
    <row r="68" spans="9:12" x14ac:dyDescent="0.2">
      <c r="I68" s="191"/>
      <c r="J68" s="475"/>
      <c r="K68" s="475"/>
      <c r="L68" s="475"/>
    </row>
    <row r="69" spans="9:12" x14ac:dyDescent="0.2">
      <c r="I69" s="191"/>
      <c r="J69" s="475"/>
      <c r="K69" s="475"/>
      <c r="L69" s="475"/>
    </row>
    <row r="70" spans="9:12" x14ac:dyDescent="0.2">
      <c r="I70" s="191"/>
      <c r="J70" s="475"/>
      <c r="K70" s="475"/>
      <c r="L70" s="475"/>
    </row>
    <row r="71" spans="9:12" x14ac:dyDescent="0.2">
      <c r="I71" s="191"/>
      <c r="J71" s="475"/>
      <c r="K71" s="475"/>
      <c r="L71" s="475"/>
    </row>
    <row r="72" spans="9:12" x14ac:dyDescent="0.2">
      <c r="I72" s="191"/>
      <c r="J72" s="475"/>
      <c r="K72" s="475"/>
      <c r="L72" s="475"/>
    </row>
    <row r="73" spans="9:12" x14ac:dyDescent="0.2">
      <c r="I73" s="191"/>
      <c r="J73" s="475"/>
      <c r="K73" s="475"/>
      <c r="L73" s="475"/>
    </row>
    <row r="74" spans="9:12" x14ac:dyDescent="0.2">
      <c r="I74" s="191"/>
      <c r="J74" s="475"/>
      <c r="K74" s="475"/>
      <c r="L74" s="475"/>
    </row>
    <row r="75" spans="9:12" x14ac:dyDescent="0.2">
      <c r="I75" s="191"/>
      <c r="J75" s="475"/>
      <c r="K75" s="475"/>
      <c r="L75" s="475"/>
    </row>
    <row r="76" spans="9:12" x14ac:dyDescent="0.2">
      <c r="I76" s="191"/>
      <c r="J76" s="475"/>
      <c r="K76" s="475"/>
      <c r="L76" s="475"/>
    </row>
    <row r="77" spans="9:12" x14ac:dyDescent="0.2">
      <c r="I77" s="191"/>
      <c r="J77" s="475"/>
      <c r="K77" s="475"/>
      <c r="L77" s="475"/>
    </row>
    <row r="78" spans="9:12" x14ac:dyDescent="0.2">
      <c r="I78" s="191"/>
      <c r="J78" s="475"/>
      <c r="K78" s="475"/>
      <c r="L78" s="475"/>
    </row>
    <row r="79" spans="9:12" x14ac:dyDescent="0.2">
      <c r="I79" s="191"/>
      <c r="J79" s="475"/>
      <c r="K79" s="475"/>
      <c r="L79" s="475"/>
    </row>
    <row r="80" spans="9:12" x14ac:dyDescent="0.2">
      <c r="I80" s="191"/>
      <c r="J80" s="475"/>
      <c r="K80" s="475"/>
      <c r="L80" s="475"/>
    </row>
    <row r="81" spans="9:12" x14ac:dyDescent="0.2">
      <c r="I81" s="191"/>
      <c r="J81" s="475"/>
      <c r="K81" s="475"/>
      <c r="L81" s="475"/>
    </row>
    <row r="82" spans="9:12" x14ac:dyDescent="0.2">
      <c r="I82" s="191"/>
      <c r="J82" s="475"/>
      <c r="K82" s="475"/>
      <c r="L82" s="475"/>
    </row>
    <row r="83" spans="9:12" x14ac:dyDescent="0.2">
      <c r="I83" s="191"/>
      <c r="J83" s="475"/>
      <c r="K83" s="475"/>
      <c r="L83" s="475"/>
    </row>
    <row r="84" spans="9:12" x14ac:dyDescent="0.2">
      <c r="I84" s="191"/>
      <c r="J84" s="475"/>
      <c r="K84" s="475"/>
      <c r="L84" s="475"/>
    </row>
    <row r="85" spans="9:12" x14ac:dyDescent="0.2">
      <c r="I85" s="191"/>
      <c r="J85" s="475"/>
      <c r="K85" s="475"/>
      <c r="L85" s="475"/>
    </row>
    <row r="86" spans="9:12" x14ac:dyDescent="0.2">
      <c r="I86" s="191"/>
      <c r="J86" s="475"/>
      <c r="K86" s="475"/>
      <c r="L86" s="475"/>
    </row>
    <row r="87" spans="9:12" x14ac:dyDescent="0.2">
      <c r="I87" s="191"/>
      <c r="J87" s="475"/>
      <c r="K87" s="475"/>
      <c r="L87" s="475"/>
    </row>
    <row r="88" spans="9:12" x14ac:dyDescent="0.2">
      <c r="I88" s="191"/>
      <c r="J88" s="475"/>
      <c r="K88" s="475"/>
      <c r="L88" s="475"/>
    </row>
    <row r="89" spans="9:12" x14ac:dyDescent="0.2">
      <c r="I89" s="191"/>
      <c r="J89" s="475"/>
      <c r="K89" s="475"/>
      <c r="L89" s="475"/>
    </row>
    <row r="90" spans="9:12" x14ac:dyDescent="0.2">
      <c r="I90" s="191"/>
      <c r="J90" s="475"/>
      <c r="K90" s="475"/>
      <c r="L90" s="475"/>
    </row>
    <row r="91" spans="9:12" x14ac:dyDescent="0.2">
      <c r="I91" s="191"/>
      <c r="J91" s="475"/>
      <c r="K91" s="475"/>
      <c r="L91" s="475"/>
    </row>
    <row r="92" spans="9:12" x14ac:dyDescent="0.2">
      <c r="I92" s="191"/>
      <c r="J92" s="475"/>
      <c r="K92" s="475"/>
      <c r="L92" s="475"/>
    </row>
    <row r="93" spans="9:12" x14ac:dyDescent="0.2">
      <c r="I93" s="191"/>
      <c r="J93" s="475"/>
      <c r="K93" s="475"/>
      <c r="L93" s="475"/>
    </row>
    <row r="94" spans="9:12" x14ac:dyDescent="0.2">
      <c r="I94" s="191"/>
      <c r="J94" s="475"/>
      <c r="K94" s="475"/>
      <c r="L94" s="475"/>
    </row>
    <row r="95" spans="9:12" x14ac:dyDescent="0.2">
      <c r="I95" s="191"/>
      <c r="J95" s="475"/>
      <c r="K95" s="475"/>
      <c r="L95" s="475"/>
    </row>
    <row r="96" spans="9:12" x14ac:dyDescent="0.2">
      <c r="I96" s="191"/>
      <c r="J96" s="475"/>
      <c r="K96" s="475"/>
      <c r="L96" s="475"/>
    </row>
    <row r="97" spans="9:12" x14ac:dyDescent="0.2">
      <c r="I97" s="191"/>
      <c r="J97" s="475"/>
      <c r="K97" s="475"/>
      <c r="L97" s="475"/>
    </row>
    <row r="98" spans="9:12" x14ac:dyDescent="0.2">
      <c r="I98" s="191"/>
      <c r="J98" s="475"/>
      <c r="K98" s="475"/>
      <c r="L98" s="475"/>
    </row>
    <row r="99" spans="9:12" x14ac:dyDescent="0.2">
      <c r="I99" s="191"/>
      <c r="J99" s="475"/>
      <c r="K99" s="475"/>
      <c r="L99" s="475"/>
    </row>
    <row r="100" spans="9:12" x14ac:dyDescent="0.2">
      <c r="I100" s="191"/>
      <c r="J100" s="475"/>
      <c r="K100" s="475"/>
      <c r="L100" s="475"/>
    </row>
  </sheetData>
  <mergeCells count="12">
    <mergeCell ref="A5:H5"/>
    <mergeCell ref="J7:L7"/>
    <mergeCell ref="A12:H12"/>
    <mergeCell ref="H7:H8"/>
    <mergeCell ref="I7:I8"/>
    <mergeCell ref="A7:A8"/>
    <mergeCell ref="B7:B8"/>
    <mergeCell ref="C7:C8"/>
    <mergeCell ref="D7:D8"/>
    <mergeCell ref="E7:E8"/>
    <mergeCell ref="G7:G8"/>
    <mergeCell ref="F7:F8"/>
  </mergeCells>
  <pageMargins left="0.70866141732283472" right="0.70866141732283472" top="0.78740157480314965" bottom="0.78740157480314965" header="0.31496062992125984" footer="0.31496062992125984"/>
  <pageSetup paperSize="9" scale="57" firstPageNumber="143" orientation="landscape" useFirstPageNumber="1" r:id="rId1"/>
  <headerFooter>
    <oddFooter>&amp;L&amp;"Arial,Kurzíva"Zastupitelstvo Olomouckého kraje 18-12-2015
5. - Rozpočet Olomouckého kraje 2016 - návrh rozpočtu
Příloha č. 5c): Nové investice&amp;RStrana &amp;P (celkem 154)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W25"/>
  <sheetViews>
    <sheetView tabSelected="1" view="pageBreakPreview" zoomScale="80" zoomScaleNormal="75" zoomScaleSheetLayoutView="80" workbookViewId="0">
      <selection activeCell="I34" sqref="I34"/>
    </sheetView>
  </sheetViews>
  <sheetFormatPr defaultColWidth="9.140625" defaultRowHeight="12.75" outlineLevelCol="1" x14ac:dyDescent="0.2"/>
  <cols>
    <col min="1" max="1" width="9" style="475" customWidth="1"/>
    <col min="2" max="2" width="15.28515625" style="475" hidden="1" customWidth="1" outlineLevel="1"/>
    <col min="3" max="4" width="7.7109375" style="475" hidden="1" customWidth="1" outlineLevel="1"/>
    <col min="5" max="5" width="7.7109375" style="475" customWidth="1" collapsed="1"/>
    <col min="6" max="6" width="54.5703125" style="475" customWidth="1"/>
    <col min="7" max="7" width="61.28515625" style="475" customWidth="1"/>
    <col min="8" max="8" width="5" style="475" hidden="1" customWidth="1"/>
    <col min="9" max="9" width="10" style="475" hidden="1" customWidth="1"/>
    <col min="10" max="10" width="13.85546875" style="475" customWidth="1"/>
    <col min="11" max="11" width="11.7109375" style="475" hidden="1" customWidth="1"/>
    <col min="12" max="12" width="11.85546875" style="475" hidden="1" customWidth="1"/>
    <col min="13" max="13" width="13.85546875" style="475" customWidth="1"/>
    <col min="14" max="16" width="12" style="475" hidden="1" customWidth="1"/>
    <col min="17" max="17" width="13.7109375" style="475" customWidth="1"/>
    <col min="18" max="18" width="13.140625" style="475" customWidth="1"/>
    <col min="19" max="16384" width="9.140625" style="475"/>
  </cols>
  <sheetData>
    <row r="1" spans="1:23" s="133" customFormat="1" ht="19.5" customHeight="1" x14ac:dyDescent="0.25">
      <c r="A1" s="132" t="s">
        <v>434</v>
      </c>
    </row>
    <row r="2" spans="1:23" s="133" customFormat="1" ht="19.5" customHeight="1" x14ac:dyDescent="0.25">
      <c r="A2" s="133" t="s">
        <v>260</v>
      </c>
      <c r="E2" s="133" t="s">
        <v>7</v>
      </c>
      <c r="G2" s="134" t="s">
        <v>675</v>
      </c>
    </row>
    <row r="3" spans="1:23" s="133" customFormat="1" ht="13.5" customHeight="1" x14ac:dyDescent="0.2">
      <c r="E3" s="212" t="s">
        <v>51</v>
      </c>
    </row>
    <row r="4" spans="1:23" s="133" customFormat="1" ht="15" thickBot="1" x14ac:dyDescent="0.25">
      <c r="R4" s="1098" t="s">
        <v>10</v>
      </c>
    </row>
    <row r="5" spans="1:23" s="135" customFormat="1" ht="43.5" customHeight="1" thickBot="1" x14ac:dyDescent="0.25">
      <c r="A5" s="1350" t="s">
        <v>676</v>
      </c>
      <c r="B5" s="1351"/>
      <c r="C5" s="1351"/>
      <c r="D5" s="1351"/>
      <c r="E5" s="1351"/>
      <c r="F5" s="1352"/>
      <c r="G5" s="1353"/>
      <c r="H5" s="1354"/>
      <c r="I5" s="1354"/>
      <c r="J5" s="13"/>
      <c r="K5" s="14"/>
      <c r="L5" s="15"/>
      <c r="M5" s="15"/>
      <c r="N5" s="15"/>
      <c r="O5" s="15"/>
      <c r="P5" s="15"/>
      <c r="Q5" s="16"/>
      <c r="R5" s="152"/>
    </row>
    <row r="6" spans="1:23" s="138" customFormat="1" ht="33" customHeight="1" thickBot="1" x14ac:dyDescent="0.25">
      <c r="A6" s="1355" t="s">
        <v>32</v>
      </c>
      <c r="B6" s="1331" t="s">
        <v>4</v>
      </c>
      <c r="C6" s="1331" t="s">
        <v>3</v>
      </c>
      <c r="D6" s="1331" t="s">
        <v>5</v>
      </c>
      <c r="E6" s="1356" t="s">
        <v>664</v>
      </c>
      <c r="F6" s="1175" t="s">
        <v>573</v>
      </c>
      <c r="G6" s="1175" t="s">
        <v>14</v>
      </c>
      <c r="H6" s="1327" t="s">
        <v>15</v>
      </c>
      <c r="I6" s="1186" t="s">
        <v>16</v>
      </c>
      <c r="J6" s="1178" t="s">
        <v>17</v>
      </c>
      <c r="K6" s="1180" t="s">
        <v>18</v>
      </c>
      <c r="L6" s="1177" t="s">
        <v>181</v>
      </c>
      <c r="M6" s="1179" t="s">
        <v>182</v>
      </c>
      <c r="N6" s="1179"/>
      <c r="O6" s="1179"/>
      <c r="P6" s="1179"/>
      <c r="Q6" s="1179"/>
      <c r="R6" s="1175" t="s">
        <v>264</v>
      </c>
      <c r="S6" s="136"/>
      <c r="T6" s="137"/>
      <c r="U6" s="136"/>
      <c r="V6" s="136"/>
      <c r="W6" s="136"/>
    </row>
    <row r="7" spans="1:23" s="138" customFormat="1" ht="54.75" customHeight="1" thickBot="1" x14ac:dyDescent="0.25">
      <c r="A7" s="1325"/>
      <c r="B7" s="1332"/>
      <c r="C7" s="1332"/>
      <c r="D7" s="1332"/>
      <c r="E7" s="1357"/>
      <c r="F7" s="1176"/>
      <c r="G7" s="1187"/>
      <c r="H7" s="1339"/>
      <c r="I7" s="1318"/>
      <c r="J7" s="1266"/>
      <c r="K7" s="1178"/>
      <c r="L7" s="1178"/>
      <c r="M7" s="107" t="s">
        <v>27</v>
      </c>
      <c r="N7" s="107" t="s">
        <v>57</v>
      </c>
      <c r="O7" s="1108" t="s">
        <v>87</v>
      </c>
      <c r="P7" s="1108" t="s">
        <v>88</v>
      </c>
      <c r="Q7" s="107" t="s">
        <v>58</v>
      </c>
      <c r="R7" s="1187"/>
      <c r="S7" s="136"/>
      <c r="T7" s="137"/>
      <c r="U7" s="136"/>
      <c r="V7" s="136"/>
      <c r="W7" s="136"/>
    </row>
    <row r="8" spans="1:23" s="138" customFormat="1" ht="36" customHeight="1" x14ac:dyDescent="0.2">
      <c r="A8" s="997">
        <v>1</v>
      </c>
      <c r="B8" s="861">
        <v>60004101094</v>
      </c>
      <c r="C8" s="861">
        <v>2212</v>
      </c>
      <c r="D8" s="861">
        <v>6121</v>
      </c>
      <c r="E8" s="905">
        <v>61</v>
      </c>
      <c r="F8" s="978" t="s">
        <v>686</v>
      </c>
      <c r="G8" s="979" t="s">
        <v>574</v>
      </c>
      <c r="H8" s="1109"/>
      <c r="I8" s="1110"/>
      <c r="J8" s="1130">
        <f>M8</f>
        <v>910</v>
      </c>
      <c r="K8" s="1111"/>
      <c r="L8" s="513">
        <v>0</v>
      </c>
      <c r="M8" s="1127">
        <f>Q8</f>
        <v>910</v>
      </c>
      <c r="N8" s="1112"/>
      <c r="O8" s="1113"/>
      <c r="P8" s="1113"/>
      <c r="Q8" s="1133">
        <v>910</v>
      </c>
      <c r="R8" s="1114"/>
      <c r="S8" s="136"/>
      <c r="T8" s="137"/>
      <c r="U8" s="136"/>
      <c r="V8" s="136"/>
      <c r="W8" s="136"/>
    </row>
    <row r="9" spans="1:23" s="138" customFormat="1" ht="36" customHeight="1" x14ac:dyDescent="0.2">
      <c r="A9" s="710">
        <v>2</v>
      </c>
      <c r="B9" s="534">
        <v>60004101095</v>
      </c>
      <c r="C9" s="534">
        <v>2212</v>
      </c>
      <c r="D9" s="534">
        <v>6121</v>
      </c>
      <c r="E9" s="905">
        <v>61</v>
      </c>
      <c r="F9" s="783" t="s">
        <v>687</v>
      </c>
      <c r="G9" s="465" t="s">
        <v>575</v>
      </c>
      <c r="H9" s="1115"/>
      <c r="I9" s="1116"/>
      <c r="J9" s="1131">
        <f t="shared" ref="J9:J23" si="0">M9</f>
        <v>422</v>
      </c>
      <c r="K9" s="1117"/>
      <c r="L9" s="1125">
        <v>0</v>
      </c>
      <c r="M9" s="1128">
        <f t="shared" ref="M9:M23" si="1">Q9</f>
        <v>422</v>
      </c>
      <c r="N9" s="1118"/>
      <c r="O9" s="1119"/>
      <c r="P9" s="1119"/>
      <c r="Q9" s="1134">
        <v>422</v>
      </c>
      <c r="R9" s="1120"/>
      <c r="S9" s="136"/>
      <c r="T9" s="137"/>
      <c r="U9" s="136"/>
      <c r="V9" s="136"/>
      <c r="W9" s="136"/>
    </row>
    <row r="10" spans="1:23" s="138" customFormat="1" ht="36" customHeight="1" x14ac:dyDescent="0.2">
      <c r="A10" s="710">
        <v>3</v>
      </c>
      <c r="B10" s="534">
        <v>60004101096</v>
      </c>
      <c r="C10" s="534">
        <v>2212</v>
      </c>
      <c r="D10" s="534">
        <v>6121</v>
      </c>
      <c r="E10" s="905">
        <v>61</v>
      </c>
      <c r="F10" s="783" t="s">
        <v>688</v>
      </c>
      <c r="G10" s="465" t="s">
        <v>576</v>
      </c>
      <c r="H10" s="1115"/>
      <c r="I10" s="1116"/>
      <c r="J10" s="1131">
        <f t="shared" si="0"/>
        <v>1041</v>
      </c>
      <c r="K10" s="1117"/>
      <c r="L10" s="1125">
        <v>0</v>
      </c>
      <c r="M10" s="1128">
        <f t="shared" si="1"/>
        <v>1041</v>
      </c>
      <c r="N10" s="1118"/>
      <c r="O10" s="1119"/>
      <c r="P10" s="1119"/>
      <c r="Q10" s="1134">
        <v>1041</v>
      </c>
      <c r="R10" s="1120"/>
      <c r="S10" s="136"/>
      <c r="T10" s="137"/>
      <c r="U10" s="136"/>
      <c r="V10" s="136"/>
      <c r="W10" s="136"/>
    </row>
    <row r="11" spans="1:23" s="138" customFormat="1" ht="36" customHeight="1" x14ac:dyDescent="0.2">
      <c r="A11" s="710">
        <v>4</v>
      </c>
      <c r="B11" s="967">
        <v>60003101097</v>
      </c>
      <c r="C11" s="967">
        <v>3315</v>
      </c>
      <c r="D11" s="967">
        <v>6121</v>
      </c>
      <c r="E11" s="905">
        <v>61</v>
      </c>
      <c r="F11" s="783" t="s">
        <v>689</v>
      </c>
      <c r="G11" s="465" t="s">
        <v>577</v>
      </c>
      <c r="H11" s="1115"/>
      <c r="I11" s="1116"/>
      <c r="J11" s="1131">
        <f t="shared" si="0"/>
        <v>1202</v>
      </c>
      <c r="K11" s="1117"/>
      <c r="L11" s="1125">
        <v>0</v>
      </c>
      <c r="M11" s="1128">
        <f t="shared" si="1"/>
        <v>1202</v>
      </c>
      <c r="N11" s="1118"/>
      <c r="O11" s="1119"/>
      <c r="P11" s="1119"/>
      <c r="Q11" s="1134">
        <v>1202</v>
      </c>
      <c r="R11" s="1120"/>
      <c r="S11" s="136"/>
      <c r="T11" s="137"/>
      <c r="U11" s="136"/>
      <c r="V11" s="136"/>
      <c r="W11" s="136"/>
    </row>
    <row r="12" spans="1:23" s="138" customFormat="1" ht="36" customHeight="1" x14ac:dyDescent="0.2">
      <c r="A12" s="710">
        <v>5</v>
      </c>
      <c r="B12" s="967">
        <v>60002101098</v>
      </c>
      <c r="C12" s="967">
        <v>4350</v>
      </c>
      <c r="D12" s="967">
        <v>6121</v>
      </c>
      <c r="E12" s="905">
        <v>61</v>
      </c>
      <c r="F12" s="783" t="s">
        <v>690</v>
      </c>
      <c r="G12" s="465" t="s">
        <v>578</v>
      </c>
      <c r="H12" s="1115"/>
      <c r="I12" s="1116"/>
      <c r="J12" s="1131">
        <f t="shared" si="0"/>
        <v>619</v>
      </c>
      <c r="K12" s="1117"/>
      <c r="L12" s="1125">
        <v>0</v>
      </c>
      <c r="M12" s="1128">
        <f t="shared" si="1"/>
        <v>619</v>
      </c>
      <c r="N12" s="1118"/>
      <c r="O12" s="1119"/>
      <c r="P12" s="1119"/>
      <c r="Q12" s="1134">
        <v>619</v>
      </c>
      <c r="R12" s="1120"/>
      <c r="S12" s="136"/>
      <c r="T12" s="137"/>
      <c r="U12" s="136"/>
      <c r="V12" s="136"/>
      <c r="W12" s="136"/>
    </row>
    <row r="13" spans="1:23" s="138" customFormat="1" ht="36" customHeight="1" x14ac:dyDescent="0.2">
      <c r="A13" s="710">
        <v>6</v>
      </c>
      <c r="B13" s="967">
        <v>60002101099</v>
      </c>
      <c r="C13" s="967">
        <v>4357</v>
      </c>
      <c r="D13" s="967">
        <v>6121</v>
      </c>
      <c r="E13" s="905">
        <v>61</v>
      </c>
      <c r="F13" s="783" t="s">
        <v>691</v>
      </c>
      <c r="G13" s="465" t="s">
        <v>579</v>
      </c>
      <c r="H13" s="1115"/>
      <c r="I13" s="1116"/>
      <c r="J13" s="1131">
        <f t="shared" si="0"/>
        <v>418</v>
      </c>
      <c r="K13" s="1117"/>
      <c r="L13" s="1125">
        <v>0</v>
      </c>
      <c r="M13" s="1128">
        <f t="shared" si="1"/>
        <v>418</v>
      </c>
      <c r="N13" s="1118"/>
      <c r="O13" s="1119"/>
      <c r="P13" s="1119"/>
      <c r="Q13" s="1135">
        <v>418</v>
      </c>
      <c r="R13" s="1120"/>
      <c r="S13" s="136"/>
      <c r="T13" s="137"/>
      <c r="U13" s="136"/>
      <c r="V13" s="136"/>
      <c r="W13" s="136"/>
    </row>
    <row r="14" spans="1:23" s="138" customFormat="1" ht="36" customHeight="1" x14ac:dyDescent="0.2">
      <c r="A14" s="710">
        <v>7</v>
      </c>
      <c r="B14" s="967">
        <v>60001101100</v>
      </c>
      <c r="C14" s="967">
        <v>3122</v>
      </c>
      <c r="D14" s="967">
        <v>6121</v>
      </c>
      <c r="E14" s="905">
        <v>61</v>
      </c>
      <c r="F14" s="783" t="s">
        <v>692</v>
      </c>
      <c r="G14" s="465" t="s">
        <v>580</v>
      </c>
      <c r="H14" s="1115"/>
      <c r="I14" s="1116"/>
      <c r="J14" s="1131">
        <f t="shared" si="0"/>
        <v>688</v>
      </c>
      <c r="K14" s="1117"/>
      <c r="L14" s="1125">
        <v>0</v>
      </c>
      <c r="M14" s="1128">
        <f t="shared" si="1"/>
        <v>688</v>
      </c>
      <c r="N14" s="1118"/>
      <c r="O14" s="1119"/>
      <c r="P14" s="1119"/>
      <c r="Q14" s="1134">
        <v>688</v>
      </c>
      <c r="R14" s="1120"/>
      <c r="S14" s="136"/>
      <c r="T14" s="137"/>
      <c r="U14" s="136"/>
      <c r="V14" s="136"/>
      <c r="W14" s="136"/>
    </row>
    <row r="15" spans="1:23" s="138" customFormat="1" ht="36" customHeight="1" x14ac:dyDescent="0.2">
      <c r="A15" s="710">
        <v>8</v>
      </c>
      <c r="B15" s="967">
        <v>60001101101</v>
      </c>
      <c r="C15" s="967">
        <v>3122</v>
      </c>
      <c r="D15" s="967">
        <v>6121</v>
      </c>
      <c r="E15" s="905">
        <v>61</v>
      </c>
      <c r="F15" s="783" t="s">
        <v>693</v>
      </c>
      <c r="G15" s="465" t="s">
        <v>581</v>
      </c>
      <c r="H15" s="1115"/>
      <c r="I15" s="1116"/>
      <c r="J15" s="1131">
        <f t="shared" si="0"/>
        <v>3300</v>
      </c>
      <c r="K15" s="1117"/>
      <c r="L15" s="1125">
        <v>0</v>
      </c>
      <c r="M15" s="1128">
        <f t="shared" si="1"/>
        <v>3300</v>
      </c>
      <c r="N15" s="1118"/>
      <c r="O15" s="1119"/>
      <c r="P15" s="1119"/>
      <c r="Q15" s="1135">
        <v>3300</v>
      </c>
      <c r="R15" s="1120"/>
      <c r="S15" s="136"/>
      <c r="T15" s="137"/>
      <c r="U15" s="136"/>
      <c r="V15" s="136"/>
      <c r="W15" s="136"/>
    </row>
    <row r="16" spans="1:23" s="138" customFormat="1" ht="36" customHeight="1" x14ac:dyDescent="0.2">
      <c r="A16" s="710">
        <v>9</v>
      </c>
      <c r="B16" s="967">
        <v>60001101102</v>
      </c>
      <c r="C16" s="967">
        <v>3122</v>
      </c>
      <c r="D16" s="967">
        <v>6121</v>
      </c>
      <c r="E16" s="905">
        <v>61</v>
      </c>
      <c r="F16" s="783" t="s">
        <v>694</v>
      </c>
      <c r="G16" s="465" t="s">
        <v>580</v>
      </c>
      <c r="H16" s="1115"/>
      <c r="I16" s="1116"/>
      <c r="J16" s="1131">
        <f t="shared" si="0"/>
        <v>609</v>
      </c>
      <c r="K16" s="1117"/>
      <c r="L16" s="1125">
        <v>0</v>
      </c>
      <c r="M16" s="1128">
        <f t="shared" si="1"/>
        <v>609</v>
      </c>
      <c r="N16" s="1118"/>
      <c r="O16" s="1119"/>
      <c r="P16" s="1119"/>
      <c r="Q16" s="1134">
        <v>609</v>
      </c>
      <c r="R16" s="1120"/>
      <c r="S16" s="136"/>
      <c r="T16" s="137"/>
      <c r="U16" s="136"/>
      <c r="V16" s="136"/>
      <c r="W16" s="136"/>
    </row>
    <row r="17" spans="1:23" s="138" customFormat="1" ht="36" customHeight="1" x14ac:dyDescent="0.2">
      <c r="A17" s="710">
        <v>10</v>
      </c>
      <c r="B17" s="967">
        <v>60001101103</v>
      </c>
      <c r="C17" s="967">
        <v>3122</v>
      </c>
      <c r="D17" s="967">
        <v>6121</v>
      </c>
      <c r="E17" s="905">
        <v>61</v>
      </c>
      <c r="F17" s="783" t="s">
        <v>695</v>
      </c>
      <c r="G17" s="465" t="s">
        <v>580</v>
      </c>
      <c r="H17" s="1115"/>
      <c r="I17" s="1116"/>
      <c r="J17" s="1131">
        <f t="shared" si="0"/>
        <v>494</v>
      </c>
      <c r="K17" s="1117"/>
      <c r="L17" s="1125">
        <v>0</v>
      </c>
      <c r="M17" s="1128">
        <f t="shared" si="1"/>
        <v>494</v>
      </c>
      <c r="N17" s="1118"/>
      <c r="O17" s="1119"/>
      <c r="P17" s="1119"/>
      <c r="Q17" s="1134">
        <v>494</v>
      </c>
      <c r="R17" s="1120"/>
      <c r="S17" s="136"/>
      <c r="T17" s="137"/>
      <c r="U17" s="136"/>
      <c r="V17" s="136"/>
      <c r="W17" s="136"/>
    </row>
    <row r="18" spans="1:23" s="138" customFormat="1" ht="36" customHeight="1" x14ac:dyDescent="0.2">
      <c r="A18" s="710">
        <v>11</v>
      </c>
      <c r="B18" s="967">
        <v>60001101104</v>
      </c>
      <c r="C18" s="967">
        <v>3122</v>
      </c>
      <c r="D18" s="967">
        <v>6121</v>
      </c>
      <c r="E18" s="905">
        <v>61</v>
      </c>
      <c r="F18" s="783" t="s">
        <v>696</v>
      </c>
      <c r="G18" s="465" t="s">
        <v>579</v>
      </c>
      <c r="H18" s="1115"/>
      <c r="I18" s="1116"/>
      <c r="J18" s="1131">
        <f t="shared" si="0"/>
        <v>471</v>
      </c>
      <c r="K18" s="1117"/>
      <c r="L18" s="1125">
        <v>0</v>
      </c>
      <c r="M18" s="1128">
        <f t="shared" si="1"/>
        <v>471</v>
      </c>
      <c r="N18" s="1118"/>
      <c r="O18" s="1119"/>
      <c r="P18" s="1119"/>
      <c r="Q18" s="1134">
        <v>471</v>
      </c>
      <c r="R18" s="1120"/>
      <c r="S18" s="136"/>
      <c r="T18" s="137"/>
      <c r="U18" s="136"/>
      <c r="V18" s="136"/>
      <c r="W18" s="136"/>
    </row>
    <row r="19" spans="1:23" s="138" customFormat="1" ht="36" customHeight="1" x14ac:dyDescent="0.2">
      <c r="A19" s="710">
        <v>12</v>
      </c>
      <c r="B19" s="967">
        <v>60001101105</v>
      </c>
      <c r="C19" s="967">
        <v>3121</v>
      </c>
      <c r="D19" s="967">
        <v>6121</v>
      </c>
      <c r="E19" s="905">
        <v>61</v>
      </c>
      <c r="F19" s="783" t="s">
        <v>697</v>
      </c>
      <c r="G19" s="465" t="s">
        <v>582</v>
      </c>
      <c r="H19" s="1115"/>
      <c r="I19" s="1116"/>
      <c r="J19" s="1131">
        <f t="shared" si="0"/>
        <v>1444</v>
      </c>
      <c r="K19" s="1117"/>
      <c r="L19" s="1125">
        <v>0</v>
      </c>
      <c r="M19" s="1128">
        <f t="shared" si="1"/>
        <v>1444</v>
      </c>
      <c r="N19" s="1118"/>
      <c r="O19" s="1119"/>
      <c r="P19" s="1119"/>
      <c r="Q19" s="1134">
        <v>1444</v>
      </c>
      <c r="R19" s="1120"/>
      <c r="S19" s="136"/>
      <c r="T19" s="137"/>
      <c r="U19" s="136"/>
      <c r="V19" s="136"/>
      <c r="W19" s="136"/>
    </row>
    <row r="20" spans="1:23" s="138" customFormat="1" ht="36" customHeight="1" x14ac:dyDescent="0.2">
      <c r="A20" s="710">
        <v>13</v>
      </c>
      <c r="B20" s="967">
        <v>60001101106</v>
      </c>
      <c r="C20" s="967">
        <v>3122</v>
      </c>
      <c r="D20" s="967">
        <v>6121</v>
      </c>
      <c r="E20" s="905">
        <v>61</v>
      </c>
      <c r="F20" s="783" t="s">
        <v>698</v>
      </c>
      <c r="G20" s="465" t="s">
        <v>579</v>
      </c>
      <c r="H20" s="1115"/>
      <c r="I20" s="1116"/>
      <c r="J20" s="1131">
        <f t="shared" si="0"/>
        <v>766</v>
      </c>
      <c r="K20" s="1117"/>
      <c r="L20" s="1125">
        <v>0</v>
      </c>
      <c r="M20" s="1128">
        <f t="shared" si="1"/>
        <v>766</v>
      </c>
      <c r="N20" s="1118"/>
      <c r="O20" s="1119"/>
      <c r="P20" s="1119"/>
      <c r="Q20" s="1134">
        <v>766</v>
      </c>
      <c r="R20" s="1120"/>
      <c r="S20" s="136"/>
      <c r="T20" s="137"/>
      <c r="U20" s="136"/>
      <c r="V20" s="136"/>
      <c r="W20" s="136"/>
    </row>
    <row r="21" spans="1:23" s="138" customFormat="1" ht="36" customHeight="1" x14ac:dyDescent="0.2">
      <c r="A21" s="710">
        <v>14</v>
      </c>
      <c r="B21" s="534">
        <v>60001101107</v>
      </c>
      <c r="C21" s="534">
        <v>3121</v>
      </c>
      <c r="D21" s="534">
        <v>6121</v>
      </c>
      <c r="E21" s="905">
        <v>61</v>
      </c>
      <c r="F21" s="783" t="s">
        <v>699</v>
      </c>
      <c r="G21" s="465" t="s">
        <v>583</v>
      </c>
      <c r="H21" s="1115"/>
      <c r="I21" s="1116"/>
      <c r="J21" s="1131">
        <f t="shared" si="0"/>
        <v>586</v>
      </c>
      <c r="K21" s="1117"/>
      <c r="L21" s="1125">
        <v>0</v>
      </c>
      <c r="M21" s="1128">
        <f t="shared" si="1"/>
        <v>586</v>
      </c>
      <c r="N21" s="1118"/>
      <c r="O21" s="1119"/>
      <c r="P21" s="1119"/>
      <c r="Q21" s="1134">
        <v>586</v>
      </c>
      <c r="R21" s="1120"/>
      <c r="S21" s="136"/>
      <c r="T21" s="137"/>
      <c r="U21" s="136"/>
      <c r="V21" s="136"/>
      <c r="W21" s="136"/>
    </row>
    <row r="22" spans="1:23" s="138" customFormat="1" ht="36" customHeight="1" x14ac:dyDescent="0.2">
      <c r="A22" s="710">
        <v>15</v>
      </c>
      <c r="B22" s="534">
        <v>60001101108</v>
      </c>
      <c r="C22" s="534">
        <v>3122</v>
      </c>
      <c r="D22" s="534">
        <v>6121</v>
      </c>
      <c r="E22" s="905">
        <v>61</v>
      </c>
      <c r="F22" s="783" t="s">
        <v>700</v>
      </c>
      <c r="G22" s="465" t="s">
        <v>584</v>
      </c>
      <c r="H22" s="1115"/>
      <c r="I22" s="1116"/>
      <c r="J22" s="1131">
        <f t="shared" si="0"/>
        <v>2930</v>
      </c>
      <c r="K22" s="1117"/>
      <c r="L22" s="1125">
        <v>0</v>
      </c>
      <c r="M22" s="1128">
        <f t="shared" si="1"/>
        <v>2930</v>
      </c>
      <c r="N22" s="1118"/>
      <c r="O22" s="1119"/>
      <c r="P22" s="1119"/>
      <c r="Q22" s="1135">
        <v>2930</v>
      </c>
      <c r="R22" s="1120"/>
      <c r="S22" s="136"/>
      <c r="T22" s="137"/>
      <c r="U22" s="136"/>
      <c r="V22" s="136"/>
      <c r="W22" s="136"/>
    </row>
    <row r="23" spans="1:23" s="1105" customFormat="1" ht="36" customHeight="1" thickBot="1" x14ac:dyDescent="0.25">
      <c r="A23" s="710">
        <v>16</v>
      </c>
      <c r="B23" s="905">
        <v>60003101109</v>
      </c>
      <c r="C23" s="905">
        <v>3314</v>
      </c>
      <c r="D23" s="905">
        <v>6121</v>
      </c>
      <c r="E23" s="905">
        <v>61</v>
      </c>
      <c r="F23" s="886" t="s">
        <v>701</v>
      </c>
      <c r="G23" s="465" t="s">
        <v>585</v>
      </c>
      <c r="H23" s="1121"/>
      <c r="I23" s="1121"/>
      <c r="J23" s="1132">
        <f t="shared" si="0"/>
        <v>632</v>
      </c>
      <c r="K23" s="1123"/>
      <c r="L23" s="1126">
        <v>0</v>
      </c>
      <c r="M23" s="1129">
        <f t="shared" si="1"/>
        <v>632</v>
      </c>
      <c r="N23" s="1122"/>
      <c r="O23" s="1122"/>
      <c r="P23" s="1122"/>
      <c r="Q23" s="1136">
        <v>632</v>
      </c>
      <c r="R23" s="1124"/>
    </row>
    <row r="24" spans="1:23" ht="48" customHeight="1" thickBot="1" x14ac:dyDescent="0.25">
      <c r="A24" s="1340" t="s">
        <v>677</v>
      </c>
      <c r="B24" s="1341"/>
      <c r="C24" s="1341"/>
      <c r="D24" s="1341"/>
      <c r="E24" s="1341"/>
      <c r="F24" s="1341"/>
      <c r="G24" s="1342"/>
      <c r="H24" s="111"/>
      <c r="I24" s="111"/>
      <c r="J24" s="87">
        <f>SUM(J8:J23)</f>
        <v>16532</v>
      </c>
      <c r="K24" s="112"/>
      <c r="L24" s="207">
        <f t="shared" ref="L24:R24" si="2">SUM(L23:L23)</f>
        <v>0</v>
      </c>
      <c r="M24" s="131">
        <f>SUM(M8:P23)</f>
        <v>16532</v>
      </c>
      <c r="N24" s="131">
        <f t="shared" si="2"/>
        <v>0</v>
      </c>
      <c r="O24" s="131">
        <f t="shared" si="2"/>
        <v>0</v>
      </c>
      <c r="P24" s="131">
        <f t="shared" si="2"/>
        <v>0</v>
      </c>
      <c r="Q24" s="131">
        <f>SUM(Q8:Q23)</f>
        <v>16532</v>
      </c>
      <c r="R24" s="131">
        <f t="shared" si="2"/>
        <v>0</v>
      </c>
    </row>
    <row r="25" spans="1:23" ht="14.25" x14ac:dyDescent="0.2">
      <c r="A25" s="139"/>
    </row>
  </sheetData>
  <mergeCells count="16">
    <mergeCell ref="A24:G24"/>
    <mergeCell ref="I6:I7"/>
    <mergeCell ref="J6:J7"/>
    <mergeCell ref="K6:K7"/>
    <mergeCell ref="L6:L7"/>
    <mergeCell ref="M6:Q6"/>
    <mergeCell ref="R6:R7"/>
    <mergeCell ref="A5:I5"/>
    <mergeCell ref="A6:A7"/>
    <mergeCell ref="B6:B7"/>
    <mergeCell ref="C6:C7"/>
    <mergeCell ref="D6:D7"/>
    <mergeCell ref="E6:E7"/>
    <mergeCell ref="F6:F7"/>
    <mergeCell ref="G6:G7"/>
    <mergeCell ref="H6:H7"/>
  </mergeCells>
  <pageMargins left="0.78740157480314965" right="0.78740157480314965" top="0.6692913385826772" bottom="0.86614173228346458" header="0.27559055118110237" footer="0.39370078740157483"/>
  <pageSetup paperSize="9" scale="60" firstPageNumber="144" orientation="landscape" useFirstPageNumber="1" r:id="rId1"/>
  <headerFooter alignWithMargins="0">
    <oddFooter>&amp;LZastupitelstvo Olomouckého kraje 18-12-2015
5. - Rozpočet Olomouckého kraje 2016 - návrh rozpočtu
Příloha č. 5c): Nové investice&amp;RStrana &amp;P (celkem 154)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pageSetUpPr fitToPage="1"/>
  </sheetPr>
  <dimension ref="A1:X10"/>
  <sheetViews>
    <sheetView tabSelected="1" view="pageBreakPreview" zoomScale="80" zoomScaleNormal="75" zoomScaleSheetLayoutView="80" workbookViewId="0">
      <selection activeCell="I34" sqref="I34"/>
    </sheetView>
  </sheetViews>
  <sheetFormatPr defaultColWidth="9.140625" defaultRowHeight="12.75" outlineLevelCol="1" x14ac:dyDescent="0.2"/>
  <cols>
    <col min="1" max="1" width="6.5703125" style="49" customWidth="1"/>
    <col min="2" max="2" width="6" style="49" bestFit="1" customWidth="1"/>
    <col min="3" max="3" width="15.28515625" style="49" hidden="1" customWidth="1" outlineLevel="1"/>
    <col min="4" max="5" width="7.7109375" style="49" hidden="1" customWidth="1" outlineLevel="1"/>
    <col min="6" max="6" width="7.7109375" style="475" customWidth="1" collapsed="1"/>
    <col min="7" max="7" width="31.140625" style="49" customWidth="1"/>
    <col min="8" max="8" width="61.28515625" style="49" customWidth="1"/>
    <col min="9" max="9" width="5" style="49" customWidth="1"/>
    <col min="10" max="10" width="10" style="49" customWidth="1"/>
    <col min="11" max="11" width="13.85546875" style="49" customWidth="1"/>
    <col min="12" max="12" width="11.7109375" style="49" customWidth="1"/>
    <col min="13" max="13" width="11.85546875" style="49" customWidth="1"/>
    <col min="14" max="14" width="13.85546875" style="49" customWidth="1"/>
    <col min="15" max="15" width="12" style="49" hidden="1" customWidth="1"/>
    <col min="16" max="17" width="12" style="297" hidden="1" customWidth="1"/>
    <col min="18" max="18" width="13.7109375" style="49" customWidth="1"/>
    <col min="19" max="19" width="13.140625" style="49" customWidth="1"/>
    <col min="20" max="16384" width="9.140625" style="49"/>
  </cols>
  <sheetData>
    <row r="1" spans="1:24" s="133" customFormat="1" ht="19.5" customHeight="1" x14ac:dyDescent="0.25">
      <c r="A1" s="132" t="s">
        <v>237</v>
      </c>
    </row>
    <row r="2" spans="1:24" s="133" customFormat="1" ht="19.5" customHeight="1" x14ac:dyDescent="0.25">
      <c r="A2" s="133" t="s">
        <v>260</v>
      </c>
      <c r="F2" s="133" t="s">
        <v>82</v>
      </c>
      <c r="H2" s="134" t="s">
        <v>665</v>
      </c>
    </row>
    <row r="3" spans="1:24" s="133" customFormat="1" ht="19.5" customHeight="1" x14ac:dyDescent="0.2">
      <c r="F3" s="212" t="s">
        <v>51</v>
      </c>
    </row>
    <row r="4" spans="1:24" s="133" customFormat="1" ht="15" thickBot="1" x14ac:dyDescent="0.25">
      <c r="S4" s="1098" t="s">
        <v>10</v>
      </c>
    </row>
    <row r="5" spans="1:24" s="135" customFormat="1" ht="27" customHeight="1" thickBot="1" x14ac:dyDescent="0.25">
      <c r="A5" s="1350" t="s">
        <v>673</v>
      </c>
      <c r="B5" s="1351"/>
      <c r="C5" s="1351"/>
      <c r="D5" s="1351"/>
      <c r="E5" s="1351"/>
      <c r="F5" s="1351"/>
      <c r="G5" s="1352"/>
      <c r="H5" s="1353"/>
      <c r="I5" s="1354"/>
      <c r="J5" s="1354"/>
      <c r="K5" s="13"/>
      <c r="L5" s="14"/>
      <c r="M5" s="15"/>
      <c r="N5" s="15"/>
      <c r="O5" s="15"/>
      <c r="P5" s="15"/>
      <c r="Q5" s="15"/>
      <c r="R5" s="16"/>
      <c r="S5" s="152"/>
    </row>
    <row r="6" spans="1:24" s="138" customFormat="1" ht="33" customHeight="1" thickBot="1" x14ac:dyDescent="0.25">
      <c r="A6" s="1325" t="s">
        <v>32</v>
      </c>
      <c r="B6" s="1325" t="s">
        <v>59</v>
      </c>
      <c r="C6" s="1331" t="s">
        <v>4</v>
      </c>
      <c r="D6" s="1331" t="s">
        <v>3</v>
      </c>
      <c r="E6" s="1331" t="s">
        <v>5</v>
      </c>
      <c r="F6" s="1356" t="s">
        <v>664</v>
      </c>
      <c r="G6" s="1176" t="s">
        <v>62</v>
      </c>
      <c r="H6" s="1176" t="s">
        <v>61</v>
      </c>
      <c r="I6" s="1327" t="s">
        <v>15</v>
      </c>
      <c r="J6" s="1186" t="s">
        <v>16</v>
      </c>
      <c r="K6" s="1178" t="s">
        <v>17</v>
      </c>
      <c r="L6" s="1180" t="s">
        <v>18</v>
      </c>
      <c r="M6" s="1177" t="s">
        <v>181</v>
      </c>
      <c r="N6" s="1179" t="s">
        <v>182</v>
      </c>
      <c r="O6" s="1179"/>
      <c r="P6" s="1179"/>
      <c r="Q6" s="1179"/>
      <c r="R6" s="1179"/>
      <c r="S6" s="1175" t="s">
        <v>264</v>
      </c>
      <c r="T6" s="136"/>
      <c r="U6" s="137"/>
      <c r="V6" s="136"/>
      <c r="W6" s="136"/>
      <c r="X6" s="136"/>
    </row>
    <row r="7" spans="1:24" s="138" customFormat="1" ht="54.75" customHeight="1" thickBot="1" x14ac:dyDescent="0.25">
      <c r="A7" s="1325"/>
      <c r="B7" s="1325"/>
      <c r="C7" s="1332"/>
      <c r="D7" s="1332"/>
      <c r="E7" s="1332"/>
      <c r="F7" s="1357"/>
      <c r="G7" s="1176"/>
      <c r="H7" s="1176"/>
      <c r="I7" s="1327"/>
      <c r="J7" s="1297"/>
      <c r="K7" s="1295"/>
      <c r="L7" s="1180"/>
      <c r="M7" s="1180"/>
      <c r="N7" s="107" t="s">
        <v>27</v>
      </c>
      <c r="O7" s="107" t="s">
        <v>57</v>
      </c>
      <c r="P7" s="328" t="s">
        <v>87</v>
      </c>
      <c r="Q7" s="328" t="s">
        <v>88</v>
      </c>
      <c r="R7" s="107" t="s">
        <v>58</v>
      </c>
      <c r="S7" s="1176"/>
      <c r="T7" s="136"/>
      <c r="U7" s="137"/>
      <c r="V7" s="136"/>
      <c r="W7" s="136"/>
      <c r="X7" s="136"/>
    </row>
    <row r="8" spans="1:24" s="1" customFormat="1" ht="155.25" customHeight="1" thickBot="1" x14ac:dyDescent="0.25">
      <c r="A8" s="122">
        <v>1</v>
      </c>
      <c r="B8" s="390"/>
      <c r="C8" s="209"/>
      <c r="D8" s="209">
        <v>2143</v>
      </c>
      <c r="E8" s="209">
        <v>5169</v>
      </c>
      <c r="F8" s="209">
        <v>51</v>
      </c>
      <c r="G8" s="426" t="s">
        <v>233</v>
      </c>
      <c r="H8" s="427" t="s">
        <v>234</v>
      </c>
      <c r="I8" s="428"/>
      <c r="J8" s="428"/>
      <c r="K8" s="429">
        <v>800</v>
      </c>
      <c r="L8" s="430" t="s">
        <v>116</v>
      </c>
      <c r="M8" s="431">
        <v>0</v>
      </c>
      <c r="N8" s="432">
        <f>O8+P8+R8+Q8</f>
        <v>800</v>
      </c>
      <c r="O8" s="433"/>
      <c r="P8" s="429"/>
      <c r="Q8" s="431"/>
      <c r="R8" s="926">
        <v>800</v>
      </c>
      <c r="S8" s="434">
        <f>K8-M8-N8</f>
        <v>0</v>
      </c>
    </row>
    <row r="9" spans="1:24" ht="30" customHeight="1" thickBot="1" x14ac:dyDescent="0.25">
      <c r="A9" s="1172" t="s">
        <v>674</v>
      </c>
      <c r="B9" s="1173"/>
      <c r="C9" s="1173"/>
      <c r="D9" s="1173"/>
      <c r="E9" s="1173"/>
      <c r="F9" s="1173"/>
      <c r="G9" s="1173"/>
      <c r="H9" s="1358"/>
      <c r="I9" s="111"/>
      <c r="J9" s="111"/>
      <c r="K9" s="87">
        <f>SUM(K8:K8)</f>
        <v>800</v>
      </c>
      <c r="L9" s="112"/>
      <c r="M9" s="207">
        <f t="shared" ref="M9:S9" si="0">SUM(M8:M8)</f>
        <v>0</v>
      </c>
      <c r="N9" s="131">
        <f t="shared" si="0"/>
        <v>800</v>
      </c>
      <c r="O9" s="131">
        <f t="shared" si="0"/>
        <v>0</v>
      </c>
      <c r="P9" s="131">
        <f t="shared" si="0"/>
        <v>0</v>
      </c>
      <c r="Q9" s="131">
        <f t="shared" si="0"/>
        <v>0</v>
      </c>
      <c r="R9" s="131">
        <f t="shared" si="0"/>
        <v>800</v>
      </c>
      <c r="S9" s="131">
        <f t="shared" si="0"/>
        <v>0</v>
      </c>
    </row>
    <row r="10" spans="1:24" ht="14.25" x14ac:dyDescent="0.2">
      <c r="A10" s="139"/>
    </row>
  </sheetData>
  <mergeCells count="17">
    <mergeCell ref="A9:H9"/>
    <mergeCell ref="N6:R6"/>
    <mergeCell ref="S6:S7"/>
    <mergeCell ref="A6:A7"/>
    <mergeCell ref="B6:B7"/>
    <mergeCell ref="G6:G7"/>
    <mergeCell ref="H6:H7"/>
    <mergeCell ref="I6:I7"/>
    <mergeCell ref="J6:J7"/>
    <mergeCell ref="A5:J5"/>
    <mergeCell ref="L6:L7"/>
    <mergeCell ref="M6:M7"/>
    <mergeCell ref="K6:K7"/>
    <mergeCell ref="D6:D7"/>
    <mergeCell ref="E6:E7"/>
    <mergeCell ref="C6:C7"/>
    <mergeCell ref="F6:F7"/>
  </mergeCells>
  <phoneticPr fontId="3" type="noConversion"/>
  <pageMargins left="0.78740157480314965" right="0.78740157480314965" top="0.6692913385826772" bottom="0.86614173228346458" header="0.27559055118110237" footer="0.39370078740157483"/>
  <pageSetup paperSize="9" scale="64" firstPageNumber="145" orientation="landscape" useFirstPageNumber="1" r:id="rId1"/>
  <headerFooter alignWithMargins="0">
    <oddFooter>&amp;LZastupitelstvo Olomouckého kraje 18-12-2015
5. - Rozpočet Olomouckého kraje 2016 - návrh rozpočtu
Příloha č. 5c): Nové investice&amp;RStrana &amp;P (celkem 154)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pageSetUpPr fitToPage="1"/>
  </sheetPr>
  <dimension ref="A1:Q10"/>
  <sheetViews>
    <sheetView tabSelected="1" view="pageBreakPreview" zoomScale="80" zoomScaleNormal="90" zoomScaleSheetLayoutView="80" workbookViewId="0">
      <selection activeCell="I34" sqref="I34"/>
    </sheetView>
  </sheetViews>
  <sheetFormatPr defaultColWidth="9.140625" defaultRowHeight="15" outlineLevelCol="1" x14ac:dyDescent="0.25"/>
  <cols>
    <col min="1" max="1" width="9.28515625" style="106" customWidth="1"/>
    <col min="2" max="2" width="7.42578125" style="106" hidden="1" customWidth="1" outlineLevel="1"/>
    <col min="3" max="3" width="5.5703125" style="106" hidden="1" customWidth="1" outlineLevel="1"/>
    <col min="4" max="4" width="6.42578125" style="106" customWidth="1" collapsed="1"/>
    <col min="5" max="5" width="51" style="106" customWidth="1"/>
    <col min="6" max="6" width="55.85546875" style="106" customWidth="1"/>
    <col min="7" max="8" width="10.5703125" style="106" customWidth="1"/>
    <col min="9" max="9" width="13.7109375" style="106" customWidth="1"/>
    <col min="10" max="10" width="10" style="106" customWidth="1"/>
    <col min="11" max="11" width="11.5703125" style="106" customWidth="1"/>
    <col min="12" max="12" width="15.42578125" style="106" customWidth="1"/>
    <col min="13" max="15" width="9.7109375" style="106" hidden="1" customWidth="1"/>
    <col min="16" max="16" width="15.42578125" style="106" customWidth="1"/>
    <col min="17" max="17" width="14.140625" style="106" customWidth="1"/>
    <col min="18" max="16384" width="9.140625" style="106"/>
  </cols>
  <sheetData>
    <row r="1" spans="1:17" ht="18" x14ac:dyDescent="0.25">
      <c r="A1" s="114" t="s">
        <v>49</v>
      </c>
      <c r="B1" s="114"/>
    </row>
    <row r="2" spans="1:17" ht="18" x14ac:dyDescent="0.25">
      <c r="A2" s="115" t="s">
        <v>6</v>
      </c>
      <c r="B2" s="115"/>
      <c r="D2" s="115" t="s">
        <v>52</v>
      </c>
      <c r="F2" s="1093" t="s">
        <v>50</v>
      </c>
    </row>
    <row r="3" spans="1:17" x14ac:dyDescent="0.25">
      <c r="A3" s="115"/>
      <c r="B3" s="115"/>
      <c r="D3" s="115" t="s">
        <v>51</v>
      </c>
      <c r="F3" s="116"/>
    </row>
    <row r="4" spans="1:17" ht="15.75" thickBot="1" x14ac:dyDescent="0.3">
      <c r="E4" s="117"/>
      <c r="F4" s="118"/>
      <c r="Q4" s="1097" t="s">
        <v>10</v>
      </c>
    </row>
    <row r="5" spans="1:17" ht="27" thickBot="1" x14ac:dyDescent="0.3">
      <c r="A5" s="1350" t="s">
        <v>113</v>
      </c>
      <c r="B5" s="1351"/>
      <c r="C5" s="1351"/>
      <c r="D5" s="1351"/>
      <c r="E5" s="1352"/>
      <c r="F5" s="1353"/>
      <c r="G5" s="1354"/>
      <c r="H5" s="1354"/>
      <c r="I5" s="13"/>
      <c r="J5" s="14"/>
      <c r="K5" s="15"/>
      <c r="L5" s="15"/>
      <c r="M5" s="15"/>
      <c r="N5" s="15"/>
      <c r="O5" s="15"/>
      <c r="P5" s="16"/>
      <c r="Q5" s="152"/>
    </row>
    <row r="6" spans="1:17" ht="25.15" customHeight="1" thickBot="1" x14ac:dyDescent="0.3">
      <c r="A6" s="1325" t="s">
        <v>32</v>
      </c>
      <c r="B6" s="1325" t="s">
        <v>3</v>
      </c>
      <c r="C6" s="1325" t="s">
        <v>67</v>
      </c>
      <c r="D6" s="1356" t="s">
        <v>664</v>
      </c>
      <c r="E6" s="1176" t="s">
        <v>62</v>
      </c>
      <c r="F6" s="1176" t="s">
        <v>61</v>
      </c>
      <c r="G6" s="1327" t="s">
        <v>15</v>
      </c>
      <c r="H6" s="1186" t="s">
        <v>16</v>
      </c>
      <c r="I6" s="1178" t="s">
        <v>17</v>
      </c>
      <c r="J6" s="1180" t="s">
        <v>18</v>
      </c>
      <c r="K6" s="1177" t="s">
        <v>181</v>
      </c>
      <c r="L6" s="1179" t="s">
        <v>182</v>
      </c>
      <c r="M6" s="1179"/>
      <c r="N6" s="1179"/>
      <c r="O6" s="1179"/>
      <c r="P6" s="1179"/>
      <c r="Q6" s="1175" t="s">
        <v>264</v>
      </c>
    </row>
    <row r="7" spans="1:17" ht="51.75" thickBot="1" x14ac:dyDescent="0.3">
      <c r="A7" s="1325"/>
      <c r="B7" s="1325"/>
      <c r="C7" s="1325"/>
      <c r="D7" s="1357"/>
      <c r="E7" s="1176"/>
      <c r="F7" s="1176"/>
      <c r="G7" s="1327"/>
      <c r="H7" s="1297"/>
      <c r="I7" s="1295"/>
      <c r="J7" s="1180"/>
      <c r="K7" s="1180"/>
      <c r="L7" s="119" t="s">
        <v>27</v>
      </c>
      <c r="M7" s="119" t="s">
        <v>57</v>
      </c>
      <c r="N7" s="298" t="s">
        <v>87</v>
      </c>
      <c r="O7" s="298" t="s">
        <v>88</v>
      </c>
      <c r="P7" s="119" t="s">
        <v>58</v>
      </c>
      <c r="Q7" s="1176"/>
    </row>
    <row r="8" spans="1:17" ht="212.25" customHeight="1" thickBot="1" x14ac:dyDescent="0.3">
      <c r="A8" s="122">
        <v>1</v>
      </c>
      <c r="B8" s="235">
        <v>6172</v>
      </c>
      <c r="C8" s="123">
        <v>6125</v>
      </c>
      <c r="D8" s="123">
        <v>61</v>
      </c>
      <c r="E8" s="124" t="s">
        <v>241</v>
      </c>
      <c r="F8" s="347" t="s">
        <v>661</v>
      </c>
      <c r="G8" s="125"/>
      <c r="H8" s="126"/>
      <c r="I8" s="127">
        <v>2930</v>
      </c>
      <c r="J8" s="927">
        <v>2016</v>
      </c>
      <c r="K8" s="128"/>
      <c r="L8" s="944">
        <f>M8+P8+N8+O8</f>
        <v>2930</v>
      </c>
      <c r="M8" s="945"/>
      <c r="N8" s="946"/>
      <c r="O8" s="946"/>
      <c r="P8" s="947">
        <v>2930</v>
      </c>
      <c r="Q8" s="948">
        <f>I8-K8-L8</f>
        <v>0</v>
      </c>
    </row>
    <row r="9" spans="1:17" ht="30" customHeight="1" thickBot="1" x14ac:dyDescent="0.3">
      <c r="A9" s="1172" t="s">
        <v>79</v>
      </c>
      <c r="B9" s="1173"/>
      <c r="C9" s="1173"/>
      <c r="D9" s="1173"/>
      <c r="E9" s="1173"/>
      <c r="F9" s="130"/>
      <c r="G9" s="111"/>
      <c r="H9" s="111"/>
      <c r="I9" s="87">
        <f>SUM(I8:I8)</f>
        <v>2930</v>
      </c>
      <c r="J9" s="112"/>
      <c r="K9" s="207">
        <f t="shared" ref="K9:Q9" si="0">SUM(K8:K8)</f>
        <v>0</v>
      </c>
      <c r="L9" s="131">
        <f t="shared" si="0"/>
        <v>2930</v>
      </c>
      <c r="M9" s="91">
        <f t="shared" si="0"/>
        <v>0</v>
      </c>
      <c r="N9" s="91">
        <f t="shared" si="0"/>
        <v>0</v>
      </c>
      <c r="O9" s="91">
        <f t="shared" si="0"/>
        <v>0</v>
      </c>
      <c r="P9" s="91">
        <f t="shared" si="0"/>
        <v>2930</v>
      </c>
      <c r="Q9" s="131">
        <f t="shared" si="0"/>
        <v>0</v>
      </c>
    </row>
    <row r="10" spans="1:17" ht="18" customHeight="1" x14ac:dyDescent="0.25">
      <c r="E10" s="117"/>
      <c r="F10" s="118"/>
    </row>
  </sheetData>
  <mergeCells count="15">
    <mergeCell ref="A9:E9"/>
    <mergeCell ref="I6:I7"/>
    <mergeCell ref="J6:J7"/>
    <mergeCell ref="Q6:Q7"/>
    <mergeCell ref="L6:P6"/>
    <mergeCell ref="K6:K7"/>
    <mergeCell ref="B6:B7"/>
    <mergeCell ref="A5:H5"/>
    <mergeCell ref="A6:A7"/>
    <mergeCell ref="C6:C7"/>
    <mergeCell ref="E6:E7"/>
    <mergeCell ref="F6:F7"/>
    <mergeCell ref="G6:G7"/>
    <mergeCell ref="H6:H7"/>
    <mergeCell ref="D6:D7"/>
  </mergeCells>
  <phoneticPr fontId="9" type="noConversion"/>
  <pageMargins left="0.78740157480314965" right="0.78740157480314965" top="0.6692913385826772" bottom="0.86614173228346458" header="0.27559055118110237" footer="0.39370078740157483"/>
  <pageSetup paperSize="9" scale="58" firstPageNumber="146" orientation="landscape" useFirstPageNumber="1" r:id="rId1"/>
  <headerFooter alignWithMargins="0">
    <oddFooter>&amp;LZastupitelstvo Olomouckého kraje 18-12-2015
5. - Rozpočet Olomouckého kraje 2016 - návrh rozpočtu
Příloha č. 5c): Nové investice&amp;RStrana &amp;P (celkem 154)</oddFooter>
  </headerFooter>
  <colBreaks count="1" manualBreakCount="1">
    <brk id="17" max="2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O11"/>
  <sheetViews>
    <sheetView tabSelected="1" view="pageBreakPreview" zoomScale="80" zoomScaleNormal="75" zoomScaleSheetLayoutView="80" workbookViewId="0">
      <selection activeCell="I34" sqref="I34"/>
    </sheetView>
  </sheetViews>
  <sheetFormatPr defaultColWidth="9.140625" defaultRowHeight="12.75" outlineLevelCol="1" x14ac:dyDescent="0.2"/>
  <cols>
    <col min="1" max="1" width="10.5703125" style="104" customWidth="1"/>
    <col min="2" max="2" width="6.85546875" style="104" hidden="1" customWidth="1" outlineLevel="1"/>
    <col min="3" max="3" width="7.140625" style="104" hidden="1" customWidth="1" outlineLevel="1"/>
    <col min="4" max="4" width="7.7109375" style="104" customWidth="1" collapsed="1"/>
    <col min="5" max="5" width="41.28515625" style="113" customWidth="1"/>
    <col min="6" max="6" width="46.42578125" style="49" customWidth="1"/>
    <col min="7" max="7" width="6" style="101" customWidth="1"/>
    <col min="8" max="8" width="10" style="101" customWidth="1"/>
    <col min="9" max="10" width="12.7109375" style="101" customWidth="1"/>
    <col min="11" max="11" width="12.140625" style="102" customWidth="1"/>
    <col min="12" max="12" width="12.85546875" style="49" customWidth="1"/>
    <col min="13" max="13" width="11.85546875" style="49" customWidth="1"/>
    <col min="14" max="14" width="12.7109375" style="49" customWidth="1"/>
    <col min="15" max="15" width="13.28515625" style="49" customWidth="1"/>
    <col min="16" max="16384" width="9.140625" style="49"/>
  </cols>
  <sheetData>
    <row r="1" spans="1:15" ht="18" x14ac:dyDescent="0.25">
      <c r="A1" s="132" t="s">
        <v>81</v>
      </c>
      <c r="B1" s="132"/>
      <c r="C1" s="132"/>
      <c r="D1" s="132"/>
      <c r="E1" s="132"/>
      <c r="F1" s="132"/>
    </row>
    <row r="2" spans="1:15" ht="18" x14ac:dyDescent="0.2">
      <c r="A2" s="906" t="s">
        <v>6</v>
      </c>
      <c r="B2" s="103"/>
      <c r="D2" s="1096" t="s">
        <v>667</v>
      </c>
      <c r="E2" s="105"/>
      <c r="F2" s="1094" t="s">
        <v>666</v>
      </c>
      <c r="G2" s="105"/>
    </row>
    <row r="3" spans="1:15" ht="15" x14ac:dyDescent="0.2">
      <c r="C3" s="105" t="s">
        <v>9</v>
      </c>
      <c r="D3" s="115" t="s">
        <v>51</v>
      </c>
      <c r="E3" s="49"/>
      <c r="F3" s="105"/>
      <c r="G3" s="105"/>
    </row>
    <row r="4" spans="1:15" ht="15.75" thickBot="1" x14ac:dyDescent="0.25">
      <c r="E4" s="105"/>
      <c r="F4" s="105"/>
      <c r="G4" s="105"/>
      <c r="O4" s="1097" t="s">
        <v>10</v>
      </c>
    </row>
    <row r="5" spans="1:15" s="106" customFormat="1" ht="27" thickBot="1" x14ac:dyDescent="0.3">
      <c r="A5" s="1350" t="s">
        <v>114</v>
      </c>
      <c r="B5" s="1351"/>
      <c r="C5" s="1351"/>
      <c r="D5" s="1351"/>
      <c r="E5" s="1352"/>
      <c r="F5" s="1353"/>
      <c r="G5" s="1354"/>
      <c r="H5" s="1354"/>
      <c r="I5" s="13"/>
      <c r="J5" s="14"/>
      <c r="K5" s="15"/>
      <c r="L5" s="15"/>
      <c r="M5" s="15"/>
      <c r="N5" s="16"/>
      <c r="O5" s="152"/>
    </row>
    <row r="6" spans="1:15" s="106" customFormat="1" ht="27.6" customHeight="1" thickBot="1" x14ac:dyDescent="0.3">
      <c r="A6" s="1325" t="s">
        <v>32</v>
      </c>
      <c r="B6" s="1325" t="s">
        <v>3</v>
      </c>
      <c r="C6" s="1325" t="s">
        <v>66</v>
      </c>
      <c r="D6" s="1356" t="s">
        <v>664</v>
      </c>
      <c r="E6" s="1176" t="s">
        <v>62</v>
      </c>
      <c r="F6" s="1176" t="s">
        <v>61</v>
      </c>
      <c r="G6" s="1327" t="s">
        <v>15</v>
      </c>
      <c r="H6" s="1186" t="s">
        <v>16</v>
      </c>
      <c r="I6" s="1178" t="s">
        <v>17</v>
      </c>
      <c r="J6" s="1180" t="s">
        <v>18</v>
      </c>
      <c r="K6" s="1177" t="s">
        <v>181</v>
      </c>
      <c r="L6" s="1261" t="s">
        <v>182</v>
      </c>
      <c r="M6" s="1262"/>
      <c r="N6" s="1263"/>
      <c r="O6" s="1181" t="s">
        <v>264</v>
      </c>
    </row>
    <row r="7" spans="1:15" s="106" customFormat="1" ht="39" thickBot="1" x14ac:dyDescent="0.3">
      <c r="A7" s="1325"/>
      <c r="B7" s="1325"/>
      <c r="C7" s="1325"/>
      <c r="D7" s="1357"/>
      <c r="E7" s="1176"/>
      <c r="F7" s="1176"/>
      <c r="G7" s="1327"/>
      <c r="H7" s="1297"/>
      <c r="I7" s="1295"/>
      <c r="J7" s="1180"/>
      <c r="K7" s="1180"/>
      <c r="L7" s="119" t="s">
        <v>27</v>
      </c>
      <c r="M7" s="901" t="s">
        <v>57</v>
      </c>
      <c r="N7" s="107" t="s">
        <v>58</v>
      </c>
      <c r="O7" s="1182"/>
    </row>
    <row r="8" spans="1:15" s="106" customFormat="1" ht="34.5" customHeight="1" x14ac:dyDescent="0.25">
      <c r="A8" s="120">
        <v>1</v>
      </c>
      <c r="B8" s="333">
        <v>6172</v>
      </c>
      <c r="C8" s="92">
        <v>6123</v>
      </c>
      <c r="D8" s="92">
        <v>61</v>
      </c>
      <c r="E8" s="903" t="s">
        <v>183</v>
      </c>
      <c r="F8" s="904" t="s">
        <v>184</v>
      </c>
      <c r="G8" s="109"/>
      <c r="H8" s="109"/>
      <c r="I8" s="200">
        <v>1650</v>
      </c>
      <c r="J8" s="121">
        <v>2016</v>
      </c>
      <c r="K8" s="201">
        <v>0</v>
      </c>
      <c r="L8" s="908">
        <f>SUM(M8:N8)</f>
        <v>1650</v>
      </c>
      <c r="M8" s="900"/>
      <c r="N8" s="911">
        <v>1650</v>
      </c>
      <c r="O8" s="902">
        <f>I8-K8-L8</f>
        <v>0</v>
      </c>
    </row>
    <row r="9" spans="1:15" s="106" customFormat="1" ht="99.75" customHeight="1" thickBot="1" x14ac:dyDescent="0.3">
      <c r="A9" s="122">
        <v>2</v>
      </c>
      <c r="B9" s="935">
        <v>6172</v>
      </c>
      <c r="C9" s="123">
        <v>6121</v>
      </c>
      <c r="D9" s="1095">
        <v>61</v>
      </c>
      <c r="E9" s="936" t="s">
        <v>185</v>
      </c>
      <c r="F9" s="937" t="s">
        <v>186</v>
      </c>
      <c r="G9" s="938"/>
      <c r="H9" s="938"/>
      <c r="I9" s="939">
        <v>500</v>
      </c>
      <c r="J9" s="940">
        <v>2016</v>
      </c>
      <c r="K9" s="941">
        <v>0</v>
      </c>
      <c r="L9" s="910">
        <f t="shared" ref="L9" si="0">SUM(M9:N9)</f>
        <v>500</v>
      </c>
      <c r="M9" s="942"/>
      <c r="N9" s="417">
        <v>500</v>
      </c>
      <c r="O9" s="943">
        <f>I9-K9-L9</f>
        <v>0</v>
      </c>
    </row>
    <row r="10" spans="1:15" s="106" customFormat="1" ht="29.25" customHeight="1" thickBot="1" x14ac:dyDescent="0.3">
      <c r="A10" s="1194" t="s">
        <v>80</v>
      </c>
      <c r="B10" s="1195"/>
      <c r="C10" s="1195"/>
      <c r="D10" s="1195"/>
      <c r="E10" s="1195"/>
      <c r="F10" s="1359"/>
      <c r="G10" s="111"/>
      <c r="H10" s="111"/>
      <c r="I10" s="87">
        <f>SUM(I8:I9)</f>
        <v>2150</v>
      </c>
      <c r="J10" s="112"/>
      <c r="K10" s="207">
        <f>SUM(K8:K9)</f>
        <v>0</v>
      </c>
      <c r="L10" s="131">
        <f>SUM(L8:L9)</f>
        <v>2150</v>
      </c>
      <c r="M10" s="131">
        <f>SUM(M8:M9)</f>
        <v>0</v>
      </c>
      <c r="N10" s="131">
        <f>SUM(N8:N9)</f>
        <v>2150</v>
      </c>
      <c r="O10" s="131">
        <f>SUM(O8:O9)</f>
        <v>0</v>
      </c>
    </row>
    <row r="11" spans="1:15" ht="15" x14ac:dyDescent="0.2">
      <c r="E11" s="105"/>
      <c r="F11" s="105"/>
      <c r="G11" s="105"/>
    </row>
  </sheetData>
  <mergeCells count="15">
    <mergeCell ref="A10:F10"/>
    <mergeCell ref="A6:A7"/>
    <mergeCell ref="C6:C7"/>
    <mergeCell ref="E6:E7"/>
    <mergeCell ref="F6:F7"/>
    <mergeCell ref="B6:B7"/>
    <mergeCell ref="O6:O7"/>
    <mergeCell ref="L6:N6"/>
    <mergeCell ref="A5:H5"/>
    <mergeCell ref="G6:G7"/>
    <mergeCell ref="H6:H7"/>
    <mergeCell ref="I6:I7"/>
    <mergeCell ref="J6:J7"/>
    <mergeCell ref="K6:K7"/>
    <mergeCell ref="D6:D7"/>
  </mergeCells>
  <phoneticPr fontId="0" type="noConversion"/>
  <pageMargins left="0.78740157480314965" right="0.78740157480314965" top="0.6692913385826772" bottom="0.86614173228346458" header="0.27559055118110237" footer="0.39370078740157483"/>
  <pageSetup paperSize="9" scale="62" firstPageNumber="147" orientation="landscape" useFirstPageNumber="1" r:id="rId1"/>
  <headerFooter alignWithMargins="0">
    <oddFooter>&amp;LZastupitelstvo Olomouckého kraje 18-12-2015
5. - Rozpočet Olomouckého kraje 2016 - návrh rozpočtu
Příloha č. 5c): Nové investice&amp;RStrana &amp;P (celkem 154)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1"/>
  <sheetViews>
    <sheetView topLeftCell="B1" zoomScale="90" zoomScaleNormal="90" workbookViewId="0">
      <selection activeCell="M31" sqref="M31"/>
    </sheetView>
  </sheetViews>
  <sheetFormatPr defaultColWidth="9.140625" defaultRowHeight="15" x14ac:dyDescent="0.2"/>
  <cols>
    <col min="1" max="1" width="13.7109375" style="421" hidden="1" customWidth="1"/>
    <col min="2" max="2" width="6.7109375" style="421" customWidth="1"/>
    <col min="3" max="3" width="9.28515625" style="421" hidden="1" customWidth="1"/>
    <col min="4" max="4" width="9.7109375" style="421" customWidth="1"/>
    <col min="5" max="5" width="37.85546875" style="754" customWidth="1"/>
    <col min="6" max="6" width="16.85546875" style="421" customWidth="1"/>
    <col min="7" max="7" width="19" style="421" customWidth="1"/>
    <col min="8" max="8" width="16.140625" style="421" hidden="1" customWidth="1"/>
    <col min="9" max="11" width="15.42578125" style="421" hidden="1" customWidth="1"/>
    <col min="12" max="12" width="0.85546875" style="421" hidden="1" customWidth="1"/>
    <col min="13" max="13" width="21.42578125" style="421" customWidth="1"/>
    <col min="14" max="14" width="15.7109375" style="421" customWidth="1"/>
    <col min="15" max="15" width="16.42578125" style="421" customWidth="1"/>
    <col min="16" max="16" width="12.42578125" style="421" bestFit="1" customWidth="1"/>
    <col min="17" max="17" width="10" style="421" bestFit="1" customWidth="1"/>
    <col min="18" max="16384" width="9.140625" style="421"/>
  </cols>
  <sheetData>
    <row r="1" spans="1:17" s="748" customFormat="1" ht="15.75" x14ac:dyDescent="0.25">
      <c r="A1" s="746"/>
      <c r="B1" s="746" t="s">
        <v>171</v>
      </c>
      <c r="C1" s="746"/>
      <c r="D1" s="746"/>
      <c r="E1" s="746"/>
      <c r="F1" s="746"/>
      <c r="G1" s="746"/>
      <c r="H1" s="746"/>
      <c r="I1" s="746"/>
      <c r="J1" s="746"/>
      <c r="K1" s="746"/>
      <c r="L1" s="746"/>
      <c r="M1" s="746"/>
      <c r="N1" s="746"/>
      <c r="O1" s="747" t="s">
        <v>10</v>
      </c>
    </row>
    <row r="2" spans="1:17" s="748" customFormat="1" ht="15.75" customHeight="1" x14ac:dyDescent="0.25">
      <c r="A2" s="746"/>
      <c r="B2" s="746"/>
      <c r="C2" s="746"/>
      <c r="D2" s="746"/>
      <c r="E2" s="746"/>
      <c r="F2" s="746"/>
      <c r="G2" s="746"/>
      <c r="H2" s="746"/>
      <c r="I2" s="746"/>
      <c r="J2" s="746"/>
      <c r="K2" s="746"/>
      <c r="L2" s="746"/>
      <c r="M2" s="746"/>
      <c r="N2" s="746"/>
      <c r="O2" s="747"/>
    </row>
    <row r="3" spans="1:17" ht="16.5" thickBot="1" x14ac:dyDescent="0.3">
      <c r="A3" s="746"/>
      <c r="B3" s="746"/>
      <c r="C3" s="746"/>
      <c r="D3" s="746"/>
      <c r="E3" s="746"/>
      <c r="F3" s="746"/>
      <c r="G3" s="746"/>
      <c r="H3" s="746"/>
      <c r="I3" s="746"/>
      <c r="J3" s="746"/>
      <c r="K3" s="746"/>
      <c r="L3" s="746"/>
      <c r="M3" s="746"/>
      <c r="N3" s="746"/>
      <c r="O3" s="749"/>
    </row>
    <row r="4" spans="1:17" x14ac:dyDescent="0.2">
      <c r="A4" s="1372" t="s">
        <v>4</v>
      </c>
      <c r="B4" s="1374" t="s">
        <v>150</v>
      </c>
      <c r="C4" s="1376" t="s">
        <v>3</v>
      </c>
      <c r="D4" s="1360" t="s">
        <v>151</v>
      </c>
      <c r="E4" s="1378" t="s">
        <v>152</v>
      </c>
      <c r="F4" s="1370" t="s">
        <v>153</v>
      </c>
      <c r="G4" s="1360" t="s">
        <v>154</v>
      </c>
      <c r="H4" s="1364"/>
      <c r="I4" s="1362"/>
      <c r="J4" s="1366" t="s">
        <v>156</v>
      </c>
      <c r="K4" s="1366" t="s">
        <v>157</v>
      </c>
      <c r="L4" s="1368" t="s">
        <v>158</v>
      </c>
      <c r="M4" s="1360" t="s">
        <v>159</v>
      </c>
      <c r="N4" s="1360" t="s">
        <v>160</v>
      </c>
      <c r="O4" s="1362" t="s">
        <v>161</v>
      </c>
    </row>
    <row r="5" spans="1:17" ht="15.75" thickBot="1" x14ac:dyDescent="0.25">
      <c r="A5" s="1373"/>
      <c r="B5" s="1375"/>
      <c r="C5" s="1377"/>
      <c r="D5" s="1361"/>
      <c r="E5" s="1379"/>
      <c r="F5" s="1371"/>
      <c r="G5" s="1361"/>
      <c r="H5" s="1365"/>
      <c r="I5" s="1363"/>
      <c r="J5" s="1367"/>
      <c r="K5" s="1367"/>
      <c r="L5" s="1369"/>
      <c r="M5" s="1361"/>
      <c r="N5" s="1361"/>
      <c r="O5" s="1363"/>
    </row>
    <row r="6" spans="1:17" ht="15.75" x14ac:dyDescent="0.2">
      <c r="A6" s="739">
        <v>60004100865</v>
      </c>
      <c r="B6" s="777">
        <v>50</v>
      </c>
      <c r="C6" s="778">
        <v>2212</v>
      </c>
      <c r="D6" s="778">
        <v>61</v>
      </c>
      <c r="E6" s="898"/>
      <c r="F6" s="774"/>
      <c r="G6" s="761"/>
      <c r="H6" s="762"/>
      <c r="I6" s="762"/>
      <c r="J6" s="762"/>
      <c r="K6" s="763"/>
      <c r="L6" s="764"/>
      <c r="M6" s="762">
        <f t="shared" ref="M6:M13" si="0">G6*0.5</f>
        <v>0</v>
      </c>
      <c r="N6" s="762"/>
      <c r="O6" s="770">
        <f t="shared" ref="O6:O14" si="1">M6+N6</f>
        <v>0</v>
      </c>
      <c r="P6" s="750"/>
    </row>
    <row r="7" spans="1:17" ht="15.75" x14ac:dyDescent="0.2">
      <c r="A7" s="740">
        <v>60004100863</v>
      </c>
      <c r="B7" s="108">
        <v>50</v>
      </c>
      <c r="C7" s="741">
        <v>2212</v>
      </c>
      <c r="D7" s="741">
        <v>61</v>
      </c>
      <c r="E7" s="779"/>
      <c r="F7" s="775"/>
      <c r="G7" s="765"/>
      <c r="H7" s="765">
        <f>16658166.11*0.15</f>
        <v>2498724.9164999998</v>
      </c>
      <c r="I7" s="765">
        <v>676550</v>
      </c>
      <c r="J7" s="765">
        <v>420000</v>
      </c>
      <c r="K7" s="765"/>
      <c r="L7" s="765"/>
      <c r="M7" s="762">
        <f t="shared" si="0"/>
        <v>0</v>
      </c>
      <c r="N7" s="766"/>
      <c r="O7" s="770">
        <f t="shared" si="1"/>
        <v>0</v>
      </c>
      <c r="P7" s="751"/>
    </row>
    <row r="8" spans="1:17" ht="15.75" x14ac:dyDescent="0.2">
      <c r="A8" s="740">
        <v>60004100864</v>
      </c>
      <c r="B8" s="108">
        <v>50</v>
      </c>
      <c r="C8" s="741">
        <v>2212</v>
      </c>
      <c r="D8" s="741">
        <v>61</v>
      </c>
      <c r="E8" s="779"/>
      <c r="F8" s="775"/>
      <c r="G8" s="765"/>
      <c r="H8" s="765">
        <v>1940829.15</v>
      </c>
      <c r="I8" s="765">
        <v>355220</v>
      </c>
      <c r="J8" s="765">
        <v>215430</v>
      </c>
      <c r="K8" s="765">
        <f>L8-248400+32970</f>
        <v>0</v>
      </c>
      <c r="L8" s="765">
        <f>100430+115000</f>
        <v>215430</v>
      </c>
      <c r="M8" s="762">
        <f t="shared" si="0"/>
        <v>0</v>
      </c>
      <c r="N8" s="766"/>
      <c r="O8" s="770">
        <f t="shared" si="1"/>
        <v>0</v>
      </c>
      <c r="P8" s="752"/>
    </row>
    <row r="9" spans="1:17" ht="15.75" x14ac:dyDescent="0.2">
      <c r="A9" s="742">
        <v>60001100873</v>
      </c>
      <c r="B9" s="108">
        <v>50</v>
      </c>
      <c r="C9" s="743">
        <v>3122</v>
      </c>
      <c r="D9" s="743">
        <v>61</v>
      </c>
      <c r="E9" s="780"/>
      <c r="F9" s="775"/>
      <c r="G9" s="765"/>
      <c r="H9" s="765">
        <v>1430508</v>
      </c>
      <c r="I9" s="765">
        <v>2317150</v>
      </c>
      <c r="J9" s="765">
        <v>420000</v>
      </c>
      <c r="K9" s="767">
        <f>L9-420000</f>
        <v>61564</v>
      </c>
      <c r="L9" s="765">
        <f>187000+115000+124025+55539</f>
        <v>481564</v>
      </c>
      <c r="M9" s="762">
        <f t="shared" si="0"/>
        <v>0</v>
      </c>
      <c r="N9" s="766"/>
      <c r="O9" s="770">
        <f t="shared" si="1"/>
        <v>0</v>
      </c>
      <c r="P9" s="753"/>
      <c r="Q9" s="751"/>
    </row>
    <row r="10" spans="1:17" ht="22.5" customHeight="1" x14ac:dyDescent="0.2">
      <c r="A10" s="742">
        <v>60001100875</v>
      </c>
      <c r="B10" s="108">
        <v>50</v>
      </c>
      <c r="C10" s="743">
        <v>3113</v>
      </c>
      <c r="D10" s="743">
        <v>61</v>
      </c>
      <c r="E10" s="780"/>
      <c r="F10" s="775"/>
      <c r="G10" s="765"/>
      <c r="H10" s="765">
        <v>1944167</v>
      </c>
      <c r="I10" s="765">
        <v>8900885</v>
      </c>
      <c r="J10" s="765">
        <v>354400</v>
      </c>
      <c r="K10" s="765"/>
      <c r="L10" s="765"/>
      <c r="M10" s="762">
        <f>G10*0.5</f>
        <v>0</v>
      </c>
      <c r="N10" s="766"/>
      <c r="O10" s="770">
        <f>M10+N10</f>
        <v>0</v>
      </c>
      <c r="P10" s="753"/>
      <c r="Q10" s="751"/>
    </row>
    <row r="11" spans="1:17" ht="35.25" customHeight="1" x14ac:dyDescent="0.2">
      <c r="A11" s="742">
        <v>60001100877</v>
      </c>
      <c r="B11" s="108">
        <v>50</v>
      </c>
      <c r="C11" s="743">
        <v>3122</v>
      </c>
      <c r="D11" s="743">
        <v>61</v>
      </c>
      <c r="E11" s="780"/>
      <c r="F11" s="775"/>
      <c r="G11" s="765"/>
      <c r="H11" s="765"/>
      <c r="I11" s="765"/>
      <c r="J11" s="765"/>
      <c r="K11" s="767"/>
      <c r="L11" s="765"/>
      <c r="M11" s="762">
        <f>G11*0.5</f>
        <v>0</v>
      </c>
      <c r="N11" s="766"/>
      <c r="O11" s="770">
        <f>M11+N11</f>
        <v>0</v>
      </c>
      <c r="P11" s="753"/>
      <c r="Q11" s="751"/>
    </row>
    <row r="12" spans="1:17" ht="15.75" x14ac:dyDescent="0.2">
      <c r="A12" s="742">
        <v>60001100878</v>
      </c>
      <c r="B12" s="108">
        <v>50</v>
      </c>
      <c r="C12" s="743">
        <v>3122</v>
      </c>
      <c r="D12" s="743">
        <v>61</v>
      </c>
      <c r="E12" s="780"/>
      <c r="F12" s="775"/>
      <c r="G12" s="765"/>
      <c r="H12" s="765">
        <v>477759</v>
      </c>
      <c r="I12" s="765">
        <v>7156701</v>
      </c>
      <c r="J12" s="765">
        <v>90000</v>
      </c>
      <c r="K12" s="767">
        <f>L12-330000+240000</f>
        <v>170000</v>
      </c>
      <c r="L12" s="765">
        <f>93000+100000+67000</f>
        <v>260000</v>
      </c>
      <c r="M12" s="762">
        <f t="shared" si="0"/>
        <v>0</v>
      </c>
      <c r="N12" s="766"/>
      <c r="O12" s="770">
        <f t="shared" si="1"/>
        <v>0</v>
      </c>
      <c r="P12" s="753"/>
      <c r="Q12" s="751"/>
    </row>
    <row r="13" spans="1:17" ht="15.75" x14ac:dyDescent="0.2">
      <c r="A13" s="742">
        <v>60001100879</v>
      </c>
      <c r="B13" s="108">
        <v>50</v>
      </c>
      <c r="C13" s="743">
        <v>3122</v>
      </c>
      <c r="D13" s="743">
        <v>61</v>
      </c>
      <c r="E13" s="780"/>
      <c r="F13" s="775"/>
      <c r="G13" s="765"/>
      <c r="H13" s="765">
        <v>2551829</v>
      </c>
      <c r="I13" s="765">
        <v>10190707</v>
      </c>
      <c r="J13" s="765">
        <v>376000</v>
      </c>
      <c r="K13" s="765">
        <f>L13-600000+224000</f>
        <v>0</v>
      </c>
      <c r="L13" s="765">
        <f>193000+115000+68000</f>
        <v>376000</v>
      </c>
      <c r="M13" s="762">
        <f t="shared" si="0"/>
        <v>0</v>
      </c>
      <c r="N13" s="766"/>
      <c r="O13" s="770">
        <f t="shared" si="1"/>
        <v>0</v>
      </c>
      <c r="P13" s="753"/>
      <c r="Q13" s="751"/>
    </row>
    <row r="14" spans="1:17" ht="48.75" customHeight="1" thickBot="1" x14ac:dyDescent="0.25">
      <c r="A14" s="742">
        <v>60001100880</v>
      </c>
      <c r="B14" s="781">
        <v>52</v>
      </c>
      <c r="C14" s="782">
        <v>3121</v>
      </c>
      <c r="D14" s="782">
        <v>61</v>
      </c>
      <c r="E14" s="899"/>
      <c r="F14" s="776"/>
      <c r="G14" s="768"/>
      <c r="H14" s="768">
        <v>1419995</v>
      </c>
      <c r="I14" s="768">
        <v>3459929</v>
      </c>
      <c r="J14" s="768">
        <v>289000</v>
      </c>
      <c r="K14" s="768">
        <f>L14-320000+31000</f>
        <v>0</v>
      </c>
      <c r="L14" s="768">
        <f>90000+115000+84000</f>
        <v>289000</v>
      </c>
      <c r="M14" s="762">
        <v>0</v>
      </c>
      <c r="N14" s="769"/>
      <c r="O14" s="771">
        <f t="shared" si="1"/>
        <v>0</v>
      </c>
      <c r="P14" s="753"/>
      <c r="Q14" s="751"/>
    </row>
    <row r="15" spans="1:17" s="299" customFormat="1" ht="18.75" thickBot="1" x14ac:dyDescent="0.3">
      <c r="B15" s="1194" t="s">
        <v>69</v>
      </c>
      <c r="C15" s="1195"/>
      <c r="D15" s="1195"/>
      <c r="E15" s="1209"/>
      <c r="F15" s="772">
        <f t="shared" ref="F15:O15" si="2">SUM(F6:F14)</f>
        <v>0</v>
      </c>
      <c r="G15" s="772">
        <f t="shared" si="2"/>
        <v>0</v>
      </c>
      <c r="H15" s="772">
        <f t="shared" si="2"/>
        <v>12263812.066500001</v>
      </c>
      <c r="I15" s="772">
        <f t="shared" si="2"/>
        <v>33057142</v>
      </c>
      <c r="J15" s="772">
        <f t="shared" si="2"/>
        <v>2164830</v>
      </c>
      <c r="K15" s="772">
        <f t="shared" si="2"/>
        <v>231564</v>
      </c>
      <c r="L15" s="772">
        <f t="shared" si="2"/>
        <v>1621994</v>
      </c>
      <c r="M15" s="772">
        <f t="shared" si="2"/>
        <v>0</v>
      </c>
      <c r="N15" s="772">
        <f t="shared" si="2"/>
        <v>0</v>
      </c>
      <c r="O15" s="772">
        <f t="shared" si="2"/>
        <v>0</v>
      </c>
      <c r="P15" s="773"/>
    </row>
    <row r="17" spans="1:11" x14ac:dyDescent="0.2">
      <c r="H17" s="754"/>
      <c r="I17" s="751"/>
      <c r="J17" s="751"/>
      <c r="K17" s="751"/>
    </row>
    <row r="18" spans="1:11" x14ac:dyDescent="0.2">
      <c r="A18" s="755"/>
      <c r="B18" s="755"/>
      <c r="C18" s="755"/>
      <c r="D18" s="755"/>
      <c r="G18" s="756"/>
      <c r="K18" s="751"/>
    </row>
    <row r="19" spans="1:11" x14ac:dyDescent="0.2">
      <c r="K19" s="751"/>
    </row>
    <row r="21" spans="1:11" ht="15.75" x14ac:dyDescent="0.2">
      <c r="G21" s="757"/>
      <c r="H21" s="758"/>
      <c r="I21" s="758"/>
      <c r="J21" s="758"/>
    </row>
    <row r="22" spans="1:11" x14ac:dyDescent="0.2">
      <c r="E22" s="759"/>
      <c r="H22" s="751"/>
      <c r="I22" s="751"/>
      <c r="J22" s="751"/>
    </row>
    <row r="23" spans="1:11" x14ac:dyDescent="0.2">
      <c r="H23" s="751"/>
      <c r="I23" s="751"/>
      <c r="J23" s="751"/>
    </row>
    <row r="24" spans="1:11" x14ac:dyDescent="0.2">
      <c r="H24" s="751"/>
      <c r="I24" s="751"/>
      <c r="J24" s="751"/>
    </row>
    <row r="25" spans="1:11" x14ac:dyDescent="0.2">
      <c r="H25" s="751"/>
      <c r="I25" s="751"/>
      <c r="J25" s="751"/>
    </row>
    <row r="26" spans="1:11" x14ac:dyDescent="0.2">
      <c r="H26" s="751"/>
      <c r="I26" s="751"/>
      <c r="J26" s="751"/>
    </row>
    <row r="27" spans="1:11" ht="15.75" x14ac:dyDescent="0.25">
      <c r="H27" s="760"/>
      <c r="I27" s="760"/>
      <c r="J27" s="760"/>
    </row>
    <row r="29" spans="1:11" ht="15.75" x14ac:dyDescent="0.25">
      <c r="G29" s="744"/>
      <c r="H29" s="745"/>
    </row>
    <row r="31" spans="1:11" ht="15.75" x14ac:dyDescent="0.25">
      <c r="G31" s="744"/>
      <c r="H31" s="745"/>
    </row>
  </sheetData>
  <mergeCells count="15">
    <mergeCell ref="A4:A5"/>
    <mergeCell ref="B4:B5"/>
    <mergeCell ref="C4:C5"/>
    <mergeCell ref="D4:D5"/>
    <mergeCell ref="E4:E5"/>
    <mergeCell ref="N4:N5"/>
    <mergeCell ref="O4:O5"/>
    <mergeCell ref="B15:E15"/>
    <mergeCell ref="G4:G5"/>
    <mergeCell ref="H4:I5"/>
    <mergeCell ref="J4:J5"/>
    <mergeCell ref="K4:K5"/>
    <mergeCell ref="L4:L5"/>
    <mergeCell ref="M4:M5"/>
    <mergeCell ref="F4:F5"/>
  </mergeCells>
  <pageMargins left="0.70866141732283472" right="0.70866141732283472" top="0.78740157480314965" bottom="0.78740157480314965" header="0.31496062992125984" footer="0.31496062992125984"/>
  <pageSetup paperSize="9" scale="84" orientation="landscape" r:id="rId1"/>
  <headerFooter>
    <oddFooter>&amp;L&amp;"Arial,Kurzíva"Rada Olomouckého kraje 05-02-2015
6. Rozpočet Olomouckého kraje 2015 - investice
Příloha č. 1: Návrh nových investičních akcí 2015&amp;RStrana &amp;P (celkem 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3"/>
  <sheetViews>
    <sheetView topLeftCell="B1" zoomScaleNormal="100" workbookViewId="0">
      <selection activeCell="E19" sqref="E19:G19"/>
    </sheetView>
  </sheetViews>
  <sheetFormatPr defaultColWidth="9.140625" defaultRowHeight="15" x14ac:dyDescent="0.2"/>
  <cols>
    <col min="1" max="1" width="13.7109375" style="421" hidden="1" customWidth="1"/>
    <col min="2" max="2" width="6.7109375" style="421" customWidth="1"/>
    <col min="3" max="3" width="9.28515625" style="421" hidden="1" customWidth="1"/>
    <col min="4" max="4" width="11" style="421" customWidth="1"/>
    <col min="5" max="5" width="44" style="754" customWidth="1"/>
    <col min="6" max="6" width="22.42578125" style="421" customWidth="1"/>
    <col min="7" max="7" width="21.7109375" style="421" customWidth="1"/>
    <col min="8" max="8" width="24" style="421" customWidth="1"/>
    <col min="9" max="9" width="12.42578125" style="421" bestFit="1" customWidth="1"/>
    <col min="10" max="10" width="10" style="421" bestFit="1" customWidth="1"/>
    <col min="11" max="16384" width="9.140625" style="421"/>
  </cols>
  <sheetData>
    <row r="1" spans="1:8" s="748" customFormat="1" ht="15.75" x14ac:dyDescent="0.25">
      <c r="A1" s="746"/>
      <c r="B1" s="746" t="s">
        <v>172</v>
      </c>
      <c r="C1" s="746"/>
      <c r="D1" s="746"/>
      <c r="E1" s="746"/>
      <c r="F1" s="746"/>
      <c r="G1" s="746"/>
      <c r="H1" s="747" t="s">
        <v>10</v>
      </c>
    </row>
    <row r="2" spans="1:8" ht="16.5" thickBot="1" x14ac:dyDescent="0.3">
      <c r="A2" s="746"/>
      <c r="B2" s="746"/>
      <c r="C2" s="746"/>
      <c r="D2" s="746"/>
      <c r="E2" s="746"/>
      <c r="F2" s="746"/>
      <c r="G2" s="746"/>
      <c r="H2" s="746"/>
    </row>
    <row r="3" spans="1:8" ht="15" customHeight="1" x14ac:dyDescent="0.2">
      <c r="A3" s="1372" t="s">
        <v>4</v>
      </c>
      <c r="B3" s="1374" t="s">
        <v>150</v>
      </c>
      <c r="C3" s="1376" t="s">
        <v>3</v>
      </c>
      <c r="D3" s="1360" t="s">
        <v>151</v>
      </c>
      <c r="E3" s="1378" t="s">
        <v>152</v>
      </c>
      <c r="F3" s="1360" t="s">
        <v>154</v>
      </c>
      <c r="G3" s="1360" t="s">
        <v>155</v>
      </c>
      <c r="H3" s="1370" t="s">
        <v>153</v>
      </c>
    </row>
    <row r="4" spans="1:8" ht="15.75" customHeight="1" thickBot="1" x14ac:dyDescent="0.25">
      <c r="A4" s="1373"/>
      <c r="B4" s="1375"/>
      <c r="C4" s="1377"/>
      <c r="D4" s="1361"/>
      <c r="E4" s="1379"/>
      <c r="F4" s="1361"/>
      <c r="G4" s="1361"/>
      <c r="H4" s="1371"/>
    </row>
    <row r="5" spans="1:8" ht="43.5" customHeight="1" thickBot="1" x14ac:dyDescent="0.25">
      <c r="A5" s="739">
        <v>60004100865</v>
      </c>
      <c r="B5" s="849">
        <v>17</v>
      </c>
      <c r="C5" s="850">
        <v>2212</v>
      </c>
      <c r="D5" s="850">
        <v>61</v>
      </c>
      <c r="E5" s="851"/>
      <c r="F5" s="852"/>
      <c r="G5" s="853"/>
      <c r="H5" s="854">
        <f>SUM(F5:G5)</f>
        <v>0</v>
      </c>
    </row>
    <row r="6" spans="1:8" s="299" customFormat="1" ht="18.75" thickBot="1" x14ac:dyDescent="0.3">
      <c r="B6" s="1194" t="s">
        <v>69</v>
      </c>
      <c r="C6" s="1195"/>
      <c r="D6" s="1195"/>
      <c r="E6" s="1209"/>
      <c r="F6" s="615">
        <f>SUM(F5:F5)</f>
        <v>0</v>
      </c>
      <c r="G6" s="615">
        <f>SUM(G5:G5)</f>
        <v>0</v>
      </c>
      <c r="H6" s="615">
        <f>SUM(H5:H5)</f>
        <v>0</v>
      </c>
    </row>
    <row r="7" spans="1:8" ht="11.25" customHeight="1" x14ac:dyDescent="0.2"/>
    <row r="8" spans="1:8" s="815" customFormat="1" ht="25.5" customHeight="1" thickBot="1" x14ac:dyDescent="0.25">
      <c r="B8" s="1384" t="s">
        <v>180</v>
      </c>
      <c r="C8" s="1384"/>
      <c r="D8" s="1384"/>
      <c r="E8" s="1384"/>
      <c r="F8" s="1384"/>
    </row>
    <row r="9" spans="1:8" s="815" customFormat="1" ht="26.25" thickBot="1" x14ac:dyDescent="0.25">
      <c r="A9" s="840"/>
      <c r="B9" s="841" t="s">
        <v>47</v>
      </c>
      <c r="C9" s="844"/>
      <c r="D9" s="842" t="s">
        <v>175</v>
      </c>
      <c r="E9" s="1380" t="s">
        <v>62</v>
      </c>
      <c r="F9" s="1380"/>
      <c r="G9" s="1380"/>
      <c r="H9" s="843" t="s">
        <v>153</v>
      </c>
    </row>
    <row r="10" spans="1:8" s="683" customFormat="1" ht="12.75" x14ac:dyDescent="0.2">
      <c r="B10" s="57">
        <v>1</v>
      </c>
      <c r="C10" s="845"/>
      <c r="D10" s="846"/>
      <c r="E10" s="1382"/>
      <c r="F10" s="1382"/>
      <c r="G10" s="1382"/>
      <c r="H10" s="847"/>
    </row>
    <row r="11" spans="1:8" s="683" customFormat="1" ht="18" customHeight="1" x14ac:dyDescent="0.2">
      <c r="B11" s="5">
        <v>2</v>
      </c>
      <c r="C11" s="457"/>
      <c r="D11" s="457"/>
      <c r="E11" s="1381"/>
      <c r="F11" s="1381"/>
      <c r="G11" s="1381"/>
      <c r="H11" s="521"/>
    </row>
    <row r="12" spans="1:8" s="683" customFormat="1" ht="18" customHeight="1" x14ac:dyDescent="0.2">
      <c r="B12" s="5">
        <v>3</v>
      </c>
      <c r="C12" s="457"/>
      <c r="D12" s="457"/>
      <c r="E12" s="1381"/>
      <c r="F12" s="1381"/>
      <c r="G12" s="1381"/>
      <c r="H12" s="521"/>
    </row>
    <row r="13" spans="1:8" s="683" customFormat="1" ht="18" customHeight="1" x14ac:dyDescent="0.2">
      <c r="B13" s="5">
        <v>4</v>
      </c>
      <c r="C13" s="457"/>
      <c r="D13" s="457"/>
      <c r="E13" s="1381"/>
      <c r="F13" s="1381"/>
      <c r="G13" s="1381"/>
      <c r="H13" s="521"/>
    </row>
    <row r="14" spans="1:8" s="683" customFormat="1" ht="18" customHeight="1" x14ac:dyDescent="0.2">
      <c r="B14" s="5">
        <v>5</v>
      </c>
      <c r="C14" s="457"/>
      <c r="D14" s="457"/>
      <c r="E14" s="1381"/>
      <c r="F14" s="1381"/>
      <c r="G14" s="1381"/>
      <c r="H14" s="521"/>
    </row>
    <row r="15" spans="1:8" s="683" customFormat="1" ht="18" customHeight="1" x14ac:dyDescent="0.2">
      <c r="B15" s="5">
        <v>6</v>
      </c>
      <c r="C15" s="457"/>
      <c r="D15" s="457"/>
      <c r="E15" s="1381"/>
      <c r="F15" s="1381"/>
      <c r="G15" s="1381"/>
      <c r="H15" s="521"/>
    </row>
    <row r="16" spans="1:8" s="683" customFormat="1" ht="18" customHeight="1" x14ac:dyDescent="0.2">
      <c r="B16" s="5">
        <v>7</v>
      </c>
      <c r="C16" s="457"/>
      <c r="D16" s="457"/>
      <c r="E16" s="1381"/>
      <c r="F16" s="1381"/>
      <c r="G16" s="1381"/>
      <c r="H16" s="521"/>
    </row>
    <row r="17" spans="2:8" s="683" customFormat="1" ht="18" customHeight="1" x14ac:dyDescent="0.2">
      <c r="B17" s="5">
        <v>8</v>
      </c>
      <c r="C17" s="457"/>
      <c r="D17" s="457"/>
      <c r="E17" s="1381"/>
      <c r="F17" s="1381"/>
      <c r="G17" s="1381"/>
      <c r="H17" s="521"/>
    </row>
    <row r="18" spans="2:8" s="683" customFormat="1" ht="18" customHeight="1" x14ac:dyDescent="0.2">
      <c r="B18" s="5">
        <v>9</v>
      </c>
      <c r="C18" s="457"/>
      <c r="D18" s="457"/>
      <c r="E18" s="1381"/>
      <c r="F18" s="1381"/>
      <c r="G18" s="1381"/>
      <c r="H18" s="521"/>
    </row>
    <row r="19" spans="2:8" s="683" customFormat="1" ht="18" customHeight="1" x14ac:dyDescent="0.2">
      <c r="B19" s="5">
        <v>10</v>
      </c>
      <c r="C19" s="457"/>
      <c r="D19" s="457"/>
      <c r="E19" s="1381"/>
      <c r="F19" s="1381"/>
      <c r="G19" s="1381"/>
      <c r="H19" s="521"/>
    </row>
    <row r="20" spans="2:8" s="683" customFormat="1" ht="18" customHeight="1" x14ac:dyDescent="0.2">
      <c r="B20" s="5">
        <v>11</v>
      </c>
      <c r="C20" s="457"/>
      <c r="D20" s="457"/>
      <c r="E20" s="1381"/>
      <c r="F20" s="1381"/>
      <c r="G20" s="1381"/>
      <c r="H20" s="521"/>
    </row>
    <row r="21" spans="2:8" s="683" customFormat="1" ht="18" customHeight="1" x14ac:dyDescent="0.2">
      <c r="B21" s="5">
        <v>12</v>
      </c>
      <c r="C21" s="457"/>
      <c r="D21" s="457"/>
      <c r="E21" s="1381"/>
      <c r="F21" s="1381"/>
      <c r="G21" s="1381"/>
      <c r="H21" s="521"/>
    </row>
    <row r="22" spans="2:8" s="683" customFormat="1" ht="18" customHeight="1" x14ac:dyDescent="0.2">
      <c r="B22" s="5">
        <v>13</v>
      </c>
      <c r="C22" s="457"/>
      <c r="D22" s="457"/>
      <c r="E22" s="1381"/>
      <c r="F22" s="1381"/>
      <c r="G22" s="1381"/>
      <c r="H22" s="521"/>
    </row>
    <row r="23" spans="2:8" s="683" customFormat="1" ht="18" customHeight="1" x14ac:dyDescent="0.2">
      <c r="B23" s="5">
        <v>14</v>
      </c>
      <c r="C23" s="457"/>
      <c r="D23" s="457"/>
      <c r="E23" s="1381"/>
      <c r="F23" s="1381"/>
      <c r="G23" s="1381"/>
      <c r="H23" s="521"/>
    </row>
    <row r="24" spans="2:8" s="683" customFormat="1" ht="18" customHeight="1" x14ac:dyDescent="0.2">
      <c r="B24" s="5">
        <v>15</v>
      </c>
      <c r="C24" s="457"/>
      <c r="D24" s="457"/>
      <c r="E24" s="1381"/>
      <c r="F24" s="1381"/>
      <c r="G24" s="1381"/>
      <c r="H24" s="521"/>
    </row>
    <row r="25" spans="2:8" s="683" customFormat="1" ht="18" customHeight="1" x14ac:dyDescent="0.2">
      <c r="B25" s="5">
        <v>16</v>
      </c>
      <c r="C25" s="457"/>
      <c r="D25" s="457"/>
      <c r="E25" s="1381"/>
      <c r="F25" s="1381"/>
      <c r="G25" s="1381"/>
      <c r="H25" s="521"/>
    </row>
    <row r="26" spans="2:8" s="683" customFormat="1" ht="18" customHeight="1" x14ac:dyDescent="0.2">
      <c r="B26" s="5">
        <v>17</v>
      </c>
      <c r="C26" s="457"/>
      <c r="D26" s="457"/>
      <c r="E26" s="1381"/>
      <c r="F26" s="1381"/>
      <c r="G26" s="1381"/>
      <c r="H26" s="521"/>
    </row>
    <row r="27" spans="2:8" s="683" customFormat="1" ht="18" customHeight="1" x14ac:dyDescent="0.2">
      <c r="B27" s="5">
        <v>18</v>
      </c>
      <c r="C27" s="457"/>
      <c r="D27" s="457"/>
      <c r="E27" s="1381"/>
      <c r="F27" s="1381"/>
      <c r="G27" s="1381"/>
      <c r="H27" s="521"/>
    </row>
    <row r="28" spans="2:8" s="683" customFormat="1" ht="18" customHeight="1" thickBot="1" x14ac:dyDescent="0.25">
      <c r="B28" s="582">
        <v>19</v>
      </c>
      <c r="C28" s="458"/>
      <c r="D28" s="458"/>
      <c r="E28" s="1383"/>
      <c r="F28" s="1383"/>
      <c r="G28" s="1383"/>
      <c r="H28" s="848"/>
    </row>
    <row r="29" spans="2:8" s="815" customFormat="1" ht="12.75" x14ac:dyDescent="0.2">
      <c r="E29" s="839"/>
    </row>
    <row r="30" spans="2:8" s="815" customFormat="1" ht="12.75" x14ac:dyDescent="0.2">
      <c r="E30" s="839"/>
    </row>
    <row r="31" spans="2:8" s="815" customFormat="1" ht="12.75" x14ac:dyDescent="0.2">
      <c r="E31" s="839"/>
    </row>
    <row r="32" spans="2:8" s="815" customFormat="1" ht="12.75" x14ac:dyDescent="0.2">
      <c r="E32" s="839"/>
    </row>
    <row r="33" spans="5:5" s="815" customFormat="1" ht="12.75" x14ac:dyDescent="0.2">
      <c r="E33" s="839"/>
    </row>
  </sheetData>
  <mergeCells count="30">
    <mergeCell ref="B8:F8"/>
    <mergeCell ref="B6:E6"/>
    <mergeCell ref="F3:F4"/>
    <mergeCell ref="G3:G4"/>
    <mergeCell ref="H3:H4"/>
    <mergeCell ref="A3:A4"/>
    <mergeCell ref="B3:B4"/>
    <mergeCell ref="C3:C4"/>
    <mergeCell ref="D3:D4"/>
    <mergeCell ref="E3:E4"/>
    <mergeCell ref="E28:G28"/>
    <mergeCell ref="E20:G20"/>
    <mergeCell ref="E21:G21"/>
    <mergeCell ref="E22:G22"/>
    <mergeCell ref="E23:G23"/>
    <mergeCell ref="E24:G24"/>
    <mergeCell ref="E9:G9"/>
    <mergeCell ref="E25:G25"/>
    <mergeCell ref="E26:G26"/>
    <mergeCell ref="E27:G27"/>
    <mergeCell ref="E15:G15"/>
    <mergeCell ref="E16:G16"/>
    <mergeCell ref="E17:G17"/>
    <mergeCell ref="E18:G18"/>
    <mergeCell ref="E19:G19"/>
    <mergeCell ref="E14:G14"/>
    <mergeCell ref="E13:G13"/>
    <mergeCell ref="E12:G12"/>
    <mergeCell ref="E11:G11"/>
    <mergeCell ref="E10:G10"/>
  </mergeCells>
  <pageMargins left="0.70866141732283472" right="0.70866141732283472" top="0.78740157480314965" bottom="0.78740157480314965" header="0.31496062992125984" footer="0.31496062992125984"/>
  <pageSetup paperSize="9" scale="85" orientation="landscape" r:id="rId1"/>
  <headerFooter>
    <oddFooter>&amp;L&amp;"Arial,Kurzíva"Rada Olomouckého kraje 05-02-2015
6. Rozpočet Olomouckého kraje 2015 - investice
Příloha č. 1: Návrh nových investičních akcí 2015&amp;RStrana &amp;P (celkem 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31</vt:i4>
      </vt:variant>
    </vt:vector>
  </HeadingPairs>
  <TitlesOfParts>
    <vt:vector size="62" baseType="lpstr">
      <vt:lpstr>Souhrn (2)</vt:lpstr>
      <vt:lpstr>Souhrn</vt:lpstr>
      <vt:lpstr>Š-PD</vt:lpstr>
      <vt:lpstr>Š- nad 500</vt:lpstr>
      <vt:lpstr>Š- 40-500</vt:lpstr>
      <vt:lpstr>Š-ORJ 10</vt:lpstr>
      <vt:lpstr>Š- nákupy nad 200</vt:lpstr>
      <vt:lpstr>Sociální- nad 500</vt:lpstr>
      <vt:lpstr>Sociální- 40-500</vt:lpstr>
      <vt:lpstr>Sociální- nákupy nad 200</vt:lpstr>
      <vt:lpstr>Sociální-nákupy 40-200 </vt:lpstr>
      <vt:lpstr>Sociální-ORJ 11</vt:lpstr>
      <vt:lpstr>Kultura - PD</vt:lpstr>
      <vt:lpstr>Kultura- nad 500 </vt:lpstr>
      <vt:lpstr>Kultura-40-500</vt:lpstr>
      <vt:lpstr>Kultura nákupy nad 200</vt:lpstr>
      <vt:lpstr>Kultura nákupy 40 - 200</vt:lpstr>
      <vt:lpstr>Doprava-PD</vt:lpstr>
      <vt:lpstr>Doprava</vt:lpstr>
      <vt:lpstr>Doprava - nákupy nad 200</vt:lpstr>
      <vt:lpstr>ZDR.-PD</vt:lpstr>
      <vt:lpstr>Zdr.-nad 500</vt:lpstr>
      <vt:lpstr>Zdrav - 40-500</vt:lpstr>
      <vt:lpstr>Zdr.-nákupy nad 200</vt:lpstr>
      <vt:lpstr>Zdrav - nákupy 40-200</vt:lpstr>
      <vt:lpstr>Kotelny</vt:lpstr>
      <vt:lpstr>OTH</vt:lpstr>
      <vt:lpstr>OIT</vt:lpstr>
      <vt:lpstr>KŘ</vt:lpstr>
      <vt:lpstr>Dotace</vt:lpstr>
      <vt:lpstr>SFDI</vt:lpstr>
      <vt:lpstr>Doprava!Názvy_tisku</vt:lpstr>
      <vt:lpstr>'Doprava-PD'!Názvy_tisku</vt:lpstr>
      <vt:lpstr>'Kultura- nad 500 '!Názvy_tisku</vt:lpstr>
      <vt:lpstr>'Sociální- 40-500'!Názvy_tisku</vt:lpstr>
      <vt:lpstr>'Sociální- nad 500'!Názvy_tisku</vt:lpstr>
      <vt:lpstr>'Sociální- nákupy nad 200'!Názvy_tisku</vt:lpstr>
      <vt:lpstr>'Š- 40-500'!Názvy_tisku</vt:lpstr>
      <vt:lpstr>'Š- nad 500'!Názvy_tisku</vt:lpstr>
      <vt:lpstr>'Š- nákupy nad 200'!Názvy_tisku</vt:lpstr>
      <vt:lpstr>'Š-PD'!Názvy_tisku</vt:lpstr>
      <vt:lpstr>'Zdr.-nad 500'!Názvy_tisku</vt:lpstr>
      <vt:lpstr>'Zdr.-nákupy nad 200'!Názvy_tisku</vt:lpstr>
      <vt:lpstr>'ZDR.-PD'!Názvy_tisku</vt:lpstr>
      <vt:lpstr>Doprava!Oblast_tisku</vt:lpstr>
      <vt:lpstr>'Doprava-PD'!Oblast_tisku</vt:lpstr>
      <vt:lpstr>Kotelny!Oblast_tisku</vt:lpstr>
      <vt:lpstr>KŘ!Oblast_tisku</vt:lpstr>
      <vt:lpstr>'Kultura- nad 500 '!Oblast_tisku</vt:lpstr>
      <vt:lpstr>OIT!Oblast_tisku</vt:lpstr>
      <vt:lpstr>OTH!Oblast_tisku</vt:lpstr>
      <vt:lpstr>'Sociální- nad 500'!Oblast_tisku</vt:lpstr>
      <vt:lpstr>'Sociální- nákupy nad 200'!Oblast_tisku</vt:lpstr>
      <vt:lpstr>Souhrn!Oblast_tisku</vt:lpstr>
      <vt:lpstr>'Souhrn (2)'!Oblast_tisku</vt:lpstr>
      <vt:lpstr>'Š- 40-500'!Oblast_tisku</vt:lpstr>
      <vt:lpstr>'Š- nad 500'!Oblast_tisku</vt:lpstr>
      <vt:lpstr>'Š- nákupy nad 200'!Oblast_tisku</vt:lpstr>
      <vt:lpstr>'Š-PD'!Oblast_tisku</vt:lpstr>
      <vt:lpstr>'Zdr.-nad 500'!Oblast_tisku</vt:lpstr>
      <vt:lpstr>'Zdr.-nákupy nad 200'!Oblast_tisku</vt:lpstr>
      <vt:lpstr>'ZDR.-PD'!Oblast_tisku</vt:lpstr>
    </vt:vector>
  </TitlesOfParts>
  <Company>SSOK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Foltynek</dc:creator>
  <cp:lastModifiedBy>Balabuch Petr</cp:lastModifiedBy>
  <cp:lastPrinted>2015-11-30T11:32:07Z</cp:lastPrinted>
  <dcterms:created xsi:type="dcterms:W3CDTF">2009-04-24T12:50:08Z</dcterms:created>
  <dcterms:modified xsi:type="dcterms:W3CDTF">2015-11-30T11:32:09Z</dcterms:modified>
</cp:coreProperties>
</file>