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PR\ROK a ZOK\ZOK 2023\2023-09-18\"/>
    </mc:Choice>
  </mc:AlternateContent>
  <bookViews>
    <workbookView xWindow="0" yWindow="0" windowWidth="28800" windowHeight="11700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List1!$A$1:$L$40</definedName>
  </definedNames>
  <calcPr calcId="162913"/>
</workbook>
</file>

<file path=xl/calcChain.xml><?xml version="1.0" encoding="utf-8"?>
<calcChain xmlns="http://schemas.openxmlformats.org/spreadsheetml/2006/main">
  <c r="K39" i="1" l="1"/>
  <c r="J39" i="1"/>
  <c r="I39" i="1"/>
  <c r="H39" i="1"/>
  <c r="F39" i="1"/>
  <c r="E39" i="1"/>
  <c r="D39" i="1"/>
  <c r="F21" i="1" l="1"/>
  <c r="D21" i="1"/>
  <c r="E20" i="1"/>
  <c r="I20" i="1" s="1"/>
  <c r="E19" i="1"/>
  <c r="H19" i="1" s="1"/>
  <c r="E36" i="1"/>
  <c r="E37" i="1" s="1"/>
  <c r="K37" i="1"/>
  <c r="D37" i="1"/>
  <c r="G36" i="1"/>
  <c r="F32" i="1"/>
  <c r="E32" i="1"/>
  <c r="I36" i="1" l="1"/>
  <c r="I37" i="1" s="1"/>
  <c r="G20" i="1"/>
  <c r="H20" i="1"/>
  <c r="J20" i="1" s="1"/>
  <c r="I19" i="1"/>
  <c r="J19" i="1" s="1"/>
  <c r="G19" i="1"/>
  <c r="H36" i="1"/>
  <c r="H37" i="1" s="1"/>
  <c r="F37" i="1"/>
  <c r="H8" i="1"/>
  <c r="I8" i="1" s="1"/>
  <c r="H12" i="1"/>
  <c r="I12" i="1" s="1"/>
  <c r="E17" i="1"/>
  <c r="E18" i="1"/>
  <c r="H18" i="1" s="1"/>
  <c r="E16" i="1"/>
  <c r="E21" i="1" s="1"/>
  <c r="E24" i="1"/>
  <c r="J8" i="1" l="1"/>
  <c r="I18" i="1"/>
  <c r="J18" i="1" s="1"/>
  <c r="J36" i="1"/>
  <c r="J37" i="1" s="1"/>
  <c r="K33" i="1"/>
  <c r="E33" i="1"/>
  <c r="D33" i="1"/>
  <c r="F33" i="1"/>
  <c r="I32" i="1"/>
  <c r="I33" i="1" s="1"/>
  <c r="K29" i="1"/>
  <c r="F29" i="1"/>
  <c r="E29" i="1"/>
  <c r="D29" i="1"/>
  <c r="I28" i="1"/>
  <c r="I29" i="1" s="1"/>
  <c r="H28" i="1"/>
  <c r="H29" i="1" s="1"/>
  <c r="G28" i="1"/>
  <c r="G32" i="1" l="1"/>
  <c r="H32" i="1"/>
  <c r="H33" i="1" s="1"/>
  <c r="J28" i="1"/>
  <c r="J29" i="1" s="1"/>
  <c r="J32" i="1" l="1"/>
  <c r="J33" i="1" s="1"/>
  <c r="G18" i="1" l="1"/>
  <c r="K25" i="1"/>
  <c r="F25" i="1"/>
  <c r="E25" i="1"/>
  <c r="D25" i="1"/>
  <c r="I24" i="1"/>
  <c r="I25" i="1" s="1"/>
  <c r="H24" i="1"/>
  <c r="G24" i="1"/>
  <c r="J24" i="1" l="1"/>
  <c r="J25" i="1" s="1"/>
  <c r="H25" i="1"/>
  <c r="K21" i="1"/>
  <c r="K9" i="1" l="1"/>
  <c r="D9" i="1"/>
  <c r="I9" i="1"/>
  <c r="H17" i="1"/>
  <c r="I17" i="1" s="1"/>
  <c r="J17" i="1" s="1"/>
  <c r="H16" i="1" l="1"/>
  <c r="I16" i="1" s="1"/>
  <c r="I21" i="1" s="1"/>
  <c r="G16" i="1"/>
  <c r="E9" i="1"/>
  <c r="F9" i="1"/>
  <c r="G8" i="1"/>
  <c r="G17" i="1"/>
  <c r="H9" i="1"/>
  <c r="J16" i="1" l="1"/>
  <c r="J21" i="1" s="1"/>
  <c r="H21" i="1"/>
  <c r="J9" i="1"/>
  <c r="K13" i="1" l="1"/>
  <c r="F13" i="1"/>
  <c r="D13" i="1"/>
  <c r="I13" i="1" l="1"/>
  <c r="E13" i="1"/>
  <c r="G12" i="1" l="1"/>
  <c r="H13" i="1" l="1"/>
  <c r="J12" i="1"/>
  <c r="J13" i="1" s="1"/>
</calcChain>
</file>

<file path=xl/sharedStrings.xml><?xml version="1.0" encoding="utf-8"?>
<sst xmlns="http://schemas.openxmlformats.org/spreadsheetml/2006/main" count="77" uniqueCount="58">
  <si>
    <t>Název projektu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</si>
  <si>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</si>
  <si>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</si>
  <si>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</si>
  <si>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</si>
  <si>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</si>
  <si>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</si>
  <si>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</si>
  <si>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</si>
  <si>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</si>
  <si>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</si>
  <si>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</si>
  <si>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</si>
  <si>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</si>
  <si>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</si>
  <si>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</si>
  <si>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t>Celkem za projekty v Kč</t>
  </si>
  <si>
    <t>1.</t>
  </si>
  <si>
    <t>Usnesení ROK/ZOK</t>
  </si>
  <si>
    <t>Vysvětlivky:  OK - Olomoucký kraj, PO - příspěvková organizace Olomouckého kraje</t>
  </si>
  <si>
    <t>Procento dotace</t>
  </si>
  <si>
    <t>3.</t>
  </si>
  <si>
    <t>5.</t>
  </si>
  <si>
    <t>2.</t>
  </si>
  <si>
    <t>4.</t>
  </si>
  <si>
    <t>6.</t>
  </si>
  <si>
    <t>7.</t>
  </si>
  <si>
    <t>8.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</si>
  <si>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fondů a národních fondů)</t>
    </r>
  </si>
  <si>
    <t>PO</t>
  </si>
  <si>
    <t xml:space="preserve">Projekty podané do 9. výzvy z Operačního programu životní prostředí </t>
  </si>
  <si>
    <t>Střední škola zemědělská, Přerov – rekonstrukce gastroprovozu</t>
  </si>
  <si>
    <t xml:space="preserve">Střední škola gastronomie a služeb, Přerov - rekonstrukce gastroprovozu </t>
  </si>
  <si>
    <t xml:space="preserve">Střední škola polytechnická, Olomouc - rekonstrukce gastroprovozu </t>
  </si>
  <si>
    <t xml:space="preserve">Střední průmyslová škola Jeseník – rekonstrukce gastroprovozu </t>
  </si>
  <si>
    <t>UR/80/61/2023</t>
  </si>
  <si>
    <t>Robotárna Šumperk</t>
  </si>
  <si>
    <t>UR/80/60/2023</t>
  </si>
  <si>
    <t>Projekt podaný do výzvy č. 1/NPOBF/2023 Národního plánu obnovy - Brownfieldy</t>
  </si>
  <si>
    <t xml:space="preserve">Projekt podaný do výzvy č. 31_22_043 Zvyšování kapacit nepobytových komunitních sociálních služeb z Národního plánu obnovy </t>
  </si>
  <si>
    <t>Klíč – centrum sociálních služeb, p.o.  – rekonstrukce budovy DOMINO</t>
  </si>
  <si>
    <t xml:space="preserve">Projekt podaný do výzvy č. 31_22_044 Modernizace a rozvoj pobytových služeb sociální péče z Národního plánu obnovy </t>
  </si>
  <si>
    <t>CSS Prostějov – Domov sester</t>
  </si>
  <si>
    <t>UR/84/70/2023</t>
  </si>
  <si>
    <t>Projekt podaný do výzvy č. 5/2023 z Národního programu Životního prostředí v rámci Národního plánu obnovy</t>
  </si>
  <si>
    <t>Vlastivědné muzeum v Olomouci - Revitalizace vodních prvků v zámeckém parku Čechy pod Kosířem</t>
  </si>
  <si>
    <t xml:space="preserve">UR/87/71/2023 </t>
  </si>
  <si>
    <t>9.</t>
  </si>
  <si>
    <t xml:space="preserve">Projekt podaný do 30. výzvy Operačního programu životní prostředí </t>
  </si>
  <si>
    <t>10.</t>
  </si>
  <si>
    <t>UR/84/82/2023</t>
  </si>
  <si>
    <t>Příprava podkladů pro péči o zvláště chráněné území v Olomouckém kraji</t>
  </si>
  <si>
    <t>UR/87/79/2023</t>
  </si>
  <si>
    <t>Příspěvky na obědy do škol v Olomouckém kraji</t>
  </si>
  <si>
    <t>Projekt podaný do výzvy č. 03_22_026 Operačního programu Zaměstnanost Plus</t>
  </si>
  <si>
    <t>11.</t>
  </si>
  <si>
    <r>
      <t xml:space="preserve">Pořízení strojů do školní jídelny                                   </t>
    </r>
    <r>
      <rPr>
        <i/>
        <sz val="12"/>
        <rFont val="Arial"/>
        <family val="2"/>
        <charset val="238"/>
      </rPr>
      <t>(Gymnázium Šumperk, Masarykovo náměstí 8)</t>
    </r>
    <r>
      <rPr>
        <b/>
        <sz val="12"/>
        <rFont val="Arial"/>
        <family val="2"/>
        <charset val="238"/>
      </rPr>
      <t xml:space="preserve">                                   </t>
    </r>
  </si>
  <si>
    <t>UR/89/69/2023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</si>
</sst>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u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sz val="16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i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0" fillId="4" borderId="0" xfId="0" applyFill="1"/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4" borderId="0" xfId="0" applyFill="1" applyAlignment="1">
      <alignment horizontal="center" vertical="center"/>
    </xf>
    <xf numFmtId="0" fontId="5" fillId="0" borderId="0" xfId="0" applyFont="1"/>
    <xf numFmtId="0" fontId="10" fillId="0" borderId="27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/>
    <xf numFmtId="0" fontId="6" fillId="0" borderId="0" xfId="0" applyFont="1" applyBorder="1"/>
    <xf numFmtId="0" fontId="0" fillId="0" borderId="28" xfId="0" applyBorder="1" applyAlignment="1">
      <alignment horizontal="center" vertical="center"/>
    </xf>
    <xf numFmtId="0" fontId="13" fillId="0" borderId="0" xfId="0" applyFont="1"/>
    <xf numFmtId="0" fontId="14" fillId="3" borderId="17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5" fillId="4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2" fillId="5" borderId="11" xfId="0" applyNumberFormat="1" applyFont="1" applyFill="1" applyBorder="1" applyAlignment="1">
      <alignment vertical="center"/>
    </xf>
    <xf numFmtId="164" fontId="14" fillId="5" borderId="11" xfId="0" applyNumberFormat="1" applyFont="1" applyFill="1" applyBorder="1" applyAlignment="1">
      <alignment horizontal="center" vertical="center"/>
    </xf>
    <xf numFmtId="4" fontId="2" fillId="5" borderId="1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vertical="center"/>
    </xf>
    <xf numFmtId="164" fontId="14" fillId="0" borderId="2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 wrapText="1"/>
    </xf>
    <xf numFmtId="164" fontId="5" fillId="0" borderId="37" xfId="0" applyNumberFormat="1" applyFont="1" applyFill="1" applyBorder="1" applyAlignment="1">
      <alignment horizontal="right" vertical="center"/>
    </xf>
    <xf numFmtId="9" fontId="2" fillId="0" borderId="37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9" fontId="2" fillId="0" borderId="13" xfId="0" applyNumberFormat="1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164" fontId="2" fillId="0" borderId="25" xfId="0" applyNumberFormat="1" applyFont="1" applyFill="1" applyBorder="1" applyAlignment="1">
      <alignment horizontal="right" vertical="center"/>
    </xf>
    <xf numFmtId="164" fontId="14" fillId="0" borderId="25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164" fontId="14" fillId="0" borderId="0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164" fontId="2" fillId="0" borderId="30" xfId="0" applyNumberFormat="1" applyFont="1" applyFill="1" applyBorder="1" applyAlignment="1">
      <alignment vertical="center"/>
    </xf>
    <xf numFmtId="164" fontId="14" fillId="0" borderId="30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vertical="center"/>
    </xf>
    <xf numFmtId="164" fontId="14" fillId="0" borderId="6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center" vertical="center" wrapText="1"/>
    </xf>
    <xf numFmtId="164" fontId="5" fillId="4" borderId="13" xfId="0" applyNumberFormat="1" applyFont="1" applyFill="1" applyBorder="1" applyAlignment="1">
      <alignment horizontal="right" vertical="center"/>
    </xf>
    <xf numFmtId="9" fontId="2" fillId="4" borderId="13" xfId="0" applyNumberFormat="1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vertical="center"/>
    </xf>
    <xf numFmtId="164" fontId="14" fillId="4" borderId="25" xfId="0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164" fontId="2" fillId="4" borderId="18" xfId="0" applyNumberFormat="1" applyFont="1" applyFill="1" applyBorder="1" applyAlignment="1">
      <alignment vertical="center"/>
    </xf>
    <xf numFmtId="164" fontId="14" fillId="4" borderId="18" xfId="0" applyNumberFormat="1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vertical="center"/>
    </xf>
    <xf numFmtId="164" fontId="14" fillId="4" borderId="6" xfId="0" applyNumberFormat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53"/>
  <sheetViews>
    <sheetView tabSelected="1" view="pageBreakPreview" zoomScale="80" zoomScaleNormal="80" zoomScaleSheetLayoutView="80" zoomScalePageLayoutView="75" workbookViewId="0">
      <pane ySplit="6" topLeftCell="A25" activePane="bottomLeft" state="frozen"/>
      <selection pane="bottomLeft" activeCell="K21" sqref="K21"/>
    </sheetView>
  </sheetViews>
  <sheetFormatPr defaultRowHeight="12.75" x14ac:dyDescent="0.2"/>
  <cols>
    <col min="1" max="1" width="5.7109375" style="7" customWidth="1"/>
    <col min="2" max="2" width="67.140625" style="2" customWidth="1"/>
    <col min="3" max="3" width="14.7109375" style="15" customWidth="1"/>
    <col min="4" max="4" width="23.140625" customWidth="1"/>
    <col min="5" max="5" width="23.5703125" customWidth="1"/>
    <col min="6" max="6" width="24.140625" customWidth="1"/>
    <col min="7" max="7" width="21" style="32" customWidth="1"/>
    <col min="8" max="8" width="24.7109375" customWidth="1"/>
    <col min="9" max="9" width="22.28515625" style="8" customWidth="1"/>
    <col min="10" max="10" width="27" customWidth="1"/>
    <col min="11" max="11" width="19.7109375" customWidth="1"/>
    <col min="12" max="12" width="21.42578125" style="1" customWidth="1"/>
    <col min="17" max="17" width="34.85546875" customWidth="1"/>
    <col min="19" max="19" width="32.85546875" customWidth="1"/>
  </cols>
  <sheetData>
    <row r="1" spans="1:19" ht="20.25" customHeight="1" x14ac:dyDescent="0.25">
      <c r="A1" s="97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9"/>
    </row>
    <row r="2" spans="1:19" ht="15.75" customHeight="1" thickBot="1" x14ac:dyDescent="0.25">
      <c r="A2" s="22"/>
      <c r="B2" s="23"/>
      <c r="C2" s="24"/>
      <c r="D2" s="25"/>
      <c r="E2" s="25"/>
      <c r="F2" s="25"/>
      <c r="G2" s="31"/>
      <c r="H2" s="25"/>
      <c r="I2" s="26"/>
      <c r="J2" s="27"/>
      <c r="K2" s="27"/>
      <c r="L2" s="28"/>
    </row>
    <row r="3" spans="1:19" s="1" customFormat="1" ht="32.65" customHeight="1" x14ac:dyDescent="0.2">
      <c r="A3" s="113" t="s">
        <v>1</v>
      </c>
      <c r="B3" s="100" t="s">
        <v>0</v>
      </c>
      <c r="C3" s="115" t="s">
        <v>14</v>
      </c>
      <c r="D3" s="102" t="s">
        <v>2</v>
      </c>
      <c r="E3" s="102" t="s">
        <v>3</v>
      </c>
      <c r="F3" s="102" t="s">
        <v>5</v>
      </c>
      <c r="G3" s="102" t="s">
        <v>20</v>
      </c>
      <c r="H3" s="102" t="s">
        <v>6</v>
      </c>
      <c r="I3" s="104" t="s">
        <v>9</v>
      </c>
      <c r="J3" s="102" t="s">
        <v>4</v>
      </c>
      <c r="K3" s="102" t="s">
        <v>8</v>
      </c>
      <c r="L3" s="107" t="s">
        <v>18</v>
      </c>
    </row>
    <row r="4" spans="1:19" s="1" customFormat="1" ht="18.600000000000001" customHeight="1" x14ac:dyDescent="0.2">
      <c r="A4" s="114"/>
      <c r="B4" s="101"/>
      <c r="C4" s="116"/>
      <c r="D4" s="103"/>
      <c r="E4" s="103"/>
      <c r="F4" s="110"/>
      <c r="G4" s="103"/>
      <c r="H4" s="112"/>
      <c r="I4" s="105"/>
      <c r="J4" s="103"/>
      <c r="K4" s="103"/>
      <c r="L4" s="108"/>
    </row>
    <row r="5" spans="1:19" s="1" customFormat="1" ht="17.25" customHeight="1" thickBot="1" x14ac:dyDescent="0.25">
      <c r="A5" s="47"/>
      <c r="B5" s="46"/>
      <c r="C5" s="117"/>
      <c r="D5" s="5" t="s">
        <v>11</v>
      </c>
      <c r="E5" s="5" t="s">
        <v>10</v>
      </c>
      <c r="F5" s="111"/>
      <c r="G5" s="111"/>
      <c r="H5" s="111"/>
      <c r="I5" s="106"/>
      <c r="J5" s="5" t="s">
        <v>12</v>
      </c>
      <c r="K5" s="5" t="s">
        <v>13</v>
      </c>
      <c r="L5" s="109"/>
    </row>
    <row r="6" spans="1:19" s="1" customFormat="1" ht="21.4" customHeight="1" thickTop="1" thickBot="1" x14ac:dyDescent="0.25">
      <c r="A6" s="10">
        <v>1</v>
      </c>
      <c r="B6" s="11">
        <v>2</v>
      </c>
      <c r="C6" s="16">
        <v>3</v>
      </c>
      <c r="D6" s="11">
        <v>4</v>
      </c>
      <c r="E6" s="11">
        <v>5</v>
      </c>
      <c r="F6" s="11">
        <v>6</v>
      </c>
      <c r="G6" s="30"/>
      <c r="H6" s="11">
        <v>7</v>
      </c>
      <c r="I6" s="11">
        <v>8</v>
      </c>
      <c r="J6" s="11">
        <v>9</v>
      </c>
      <c r="K6" s="12">
        <v>10</v>
      </c>
      <c r="L6" s="13">
        <v>11</v>
      </c>
    </row>
    <row r="7" spans="1:19" s="3" customFormat="1" ht="45.75" customHeight="1" x14ac:dyDescent="0.2">
      <c r="A7" s="118" t="s">
        <v>39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20"/>
    </row>
    <row r="8" spans="1:19" s="3" customFormat="1" ht="45.75" customHeight="1" thickBot="1" x14ac:dyDescent="0.25">
      <c r="A8" s="55" t="s">
        <v>17</v>
      </c>
      <c r="B8" s="56" t="s">
        <v>40</v>
      </c>
      <c r="C8" s="57" t="s">
        <v>15</v>
      </c>
      <c r="D8" s="53">
        <v>131820000</v>
      </c>
      <c r="E8" s="53">
        <v>30000000</v>
      </c>
      <c r="F8" s="53">
        <v>30000000</v>
      </c>
      <c r="G8" s="58">
        <f>F8/E8</f>
        <v>1</v>
      </c>
      <c r="H8" s="53">
        <f t="shared" ref="H8" si="0">E8-F8</f>
        <v>0</v>
      </c>
      <c r="I8" s="53">
        <f t="shared" ref="I8" si="1">D8-F8-H8</f>
        <v>101820000</v>
      </c>
      <c r="J8" s="53">
        <f>H8+I8</f>
        <v>101820000</v>
      </c>
      <c r="K8" s="53">
        <v>0</v>
      </c>
      <c r="L8" s="63" t="s">
        <v>43</v>
      </c>
    </row>
    <row r="9" spans="1:19" s="44" customFormat="1" ht="27" customHeight="1" thickBot="1" x14ac:dyDescent="0.25">
      <c r="A9" s="121" t="s">
        <v>7</v>
      </c>
      <c r="B9" s="122"/>
      <c r="C9" s="122"/>
      <c r="D9" s="64">
        <f>SUM(D8:D8)</f>
        <v>131820000</v>
      </c>
      <c r="E9" s="64">
        <f>SUM(E8:E8)</f>
        <v>30000000</v>
      </c>
      <c r="F9" s="64">
        <f>SUM(F8:F8)</f>
        <v>30000000</v>
      </c>
      <c r="G9" s="61"/>
      <c r="H9" s="64">
        <f>SUM(H8:H8)</f>
        <v>0</v>
      </c>
      <c r="I9" s="64">
        <f>SUM(I8:I8)</f>
        <v>101820000</v>
      </c>
      <c r="J9" s="64">
        <f>SUM(J8:J8)</f>
        <v>101820000</v>
      </c>
      <c r="K9" s="64">
        <f>SUM(K8:K8)</f>
        <v>0</v>
      </c>
      <c r="L9" s="62"/>
      <c r="S9" s="45"/>
    </row>
    <row r="10" spans="1:19" s="44" customFormat="1" ht="27" customHeight="1" thickBot="1" x14ac:dyDescent="0.25">
      <c r="A10" s="70"/>
      <c r="B10" s="71"/>
      <c r="C10" s="71"/>
      <c r="D10" s="72"/>
      <c r="E10" s="72"/>
      <c r="F10" s="72"/>
      <c r="G10" s="73"/>
      <c r="H10" s="72"/>
      <c r="I10" s="72"/>
      <c r="J10" s="72"/>
      <c r="K10" s="72"/>
      <c r="L10" s="74"/>
      <c r="S10" s="45"/>
    </row>
    <row r="11" spans="1:19" s="3" customFormat="1" ht="45.75" customHeight="1" x14ac:dyDescent="0.2">
      <c r="A11" s="118" t="s">
        <v>41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20"/>
    </row>
    <row r="12" spans="1:19" s="3" customFormat="1" ht="45.75" customHeight="1" thickBot="1" x14ac:dyDescent="0.25">
      <c r="A12" s="55" t="s">
        <v>23</v>
      </c>
      <c r="B12" s="56" t="s">
        <v>42</v>
      </c>
      <c r="C12" s="57" t="s">
        <v>15</v>
      </c>
      <c r="D12" s="53">
        <v>218720000</v>
      </c>
      <c r="E12" s="53">
        <v>80000000</v>
      </c>
      <c r="F12" s="53">
        <v>80000000</v>
      </c>
      <c r="G12" s="58">
        <f>F12/E12</f>
        <v>1</v>
      </c>
      <c r="H12" s="53">
        <f t="shared" ref="H12" si="2">E12-F12</f>
        <v>0</v>
      </c>
      <c r="I12" s="53">
        <f t="shared" ref="I12" si="3">D12-F12-H12</f>
        <v>138720000</v>
      </c>
      <c r="J12" s="53">
        <f>H12+I12</f>
        <v>138720000</v>
      </c>
      <c r="K12" s="53">
        <v>0</v>
      </c>
      <c r="L12" s="63" t="s">
        <v>43</v>
      </c>
    </row>
    <row r="13" spans="1:19" s="44" customFormat="1" ht="27" customHeight="1" thickBot="1" x14ac:dyDescent="0.25">
      <c r="A13" s="121" t="s">
        <v>7</v>
      </c>
      <c r="B13" s="122"/>
      <c r="C13" s="122"/>
      <c r="D13" s="64">
        <f>SUM(D12:D12)</f>
        <v>218720000</v>
      </c>
      <c r="E13" s="64">
        <f>SUM(E12:E12)</f>
        <v>80000000</v>
      </c>
      <c r="F13" s="64">
        <f>SUM(F12:F12)</f>
        <v>80000000</v>
      </c>
      <c r="G13" s="61"/>
      <c r="H13" s="64">
        <f>SUM(H12:H12)</f>
        <v>0</v>
      </c>
      <c r="I13" s="64">
        <f>SUM(I12:I12)</f>
        <v>138720000</v>
      </c>
      <c r="J13" s="64">
        <f>SUM(J12:J12)</f>
        <v>138720000</v>
      </c>
      <c r="K13" s="64">
        <f>SUM(K12:K12)</f>
        <v>0</v>
      </c>
      <c r="L13" s="62"/>
      <c r="S13" s="45"/>
    </row>
    <row r="14" spans="1:19" s="44" customFormat="1" ht="27" customHeight="1" thickBot="1" x14ac:dyDescent="0.25">
      <c r="A14" s="70"/>
      <c r="B14" s="71"/>
      <c r="C14" s="71"/>
      <c r="D14" s="72"/>
      <c r="E14" s="72"/>
      <c r="F14" s="72"/>
      <c r="G14" s="73"/>
      <c r="H14" s="72"/>
      <c r="I14" s="72"/>
      <c r="J14" s="72"/>
      <c r="K14" s="72"/>
      <c r="L14" s="74"/>
    </row>
    <row r="15" spans="1:19" s="44" customFormat="1" ht="27" customHeight="1" x14ac:dyDescent="0.2">
      <c r="A15" s="118" t="s">
        <v>30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20"/>
      <c r="S15" s="45"/>
    </row>
    <row r="16" spans="1:19" s="44" customFormat="1" ht="72.75" customHeight="1" x14ac:dyDescent="0.2">
      <c r="A16" s="48" t="s">
        <v>21</v>
      </c>
      <c r="B16" s="49" t="s">
        <v>31</v>
      </c>
      <c r="C16" s="50" t="s">
        <v>15</v>
      </c>
      <c r="D16" s="51">
        <v>34316604.299999997</v>
      </c>
      <c r="E16" s="51">
        <f>F16*2</f>
        <v>22324560.640000001</v>
      </c>
      <c r="F16" s="51">
        <v>11162280.32</v>
      </c>
      <c r="G16" s="52">
        <f>F16/E16</f>
        <v>0.5</v>
      </c>
      <c r="H16" s="53">
        <f t="shared" ref="H16:H18" si="4">E16-F16</f>
        <v>11162280.32</v>
      </c>
      <c r="I16" s="51">
        <f t="shared" ref="I16:I18" si="5">D16-F16-H16</f>
        <v>11992043.659999996</v>
      </c>
      <c r="J16" s="53">
        <f t="shared" ref="J16:J18" si="6">H16+I16</f>
        <v>23154323.979999997</v>
      </c>
      <c r="K16" s="51">
        <v>0</v>
      </c>
      <c r="L16" s="54" t="s">
        <v>35</v>
      </c>
      <c r="S16" s="45"/>
    </row>
    <row r="17" spans="1:19" s="44" customFormat="1" ht="57" customHeight="1" x14ac:dyDescent="0.2">
      <c r="A17" s="55" t="s">
        <v>24</v>
      </c>
      <c r="B17" s="56" t="s">
        <v>32</v>
      </c>
      <c r="C17" s="57" t="s">
        <v>15</v>
      </c>
      <c r="D17" s="53">
        <v>12403169.130000001</v>
      </c>
      <c r="E17" s="51">
        <f t="shared" ref="E17:E18" si="7">F17*2</f>
        <v>10791676.98</v>
      </c>
      <c r="F17" s="53">
        <v>5395838.4900000002</v>
      </c>
      <c r="G17" s="58">
        <f>F17/E17</f>
        <v>0.5</v>
      </c>
      <c r="H17" s="53">
        <f t="shared" si="4"/>
        <v>5395838.4900000002</v>
      </c>
      <c r="I17" s="53">
        <f t="shared" si="5"/>
        <v>1611492.1500000004</v>
      </c>
      <c r="J17" s="53">
        <f t="shared" si="6"/>
        <v>7007330.6400000006</v>
      </c>
      <c r="K17" s="53">
        <v>0</v>
      </c>
      <c r="L17" s="54" t="s">
        <v>35</v>
      </c>
      <c r="S17" s="45"/>
    </row>
    <row r="18" spans="1:19" s="44" customFormat="1" ht="57" customHeight="1" x14ac:dyDescent="0.2">
      <c r="A18" s="55" t="s">
        <v>22</v>
      </c>
      <c r="B18" s="56" t="s">
        <v>33</v>
      </c>
      <c r="C18" s="57" t="s">
        <v>15</v>
      </c>
      <c r="D18" s="53">
        <v>46074380</v>
      </c>
      <c r="E18" s="51">
        <f t="shared" si="7"/>
        <v>21406309.66</v>
      </c>
      <c r="F18" s="53">
        <v>10703154.83</v>
      </c>
      <c r="G18" s="58">
        <f>F18/E18</f>
        <v>0.5</v>
      </c>
      <c r="H18" s="53">
        <f t="shared" si="4"/>
        <v>10703154.83</v>
      </c>
      <c r="I18" s="53">
        <f t="shared" si="5"/>
        <v>24668070.340000004</v>
      </c>
      <c r="J18" s="53">
        <f t="shared" si="6"/>
        <v>35371225.170000002</v>
      </c>
      <c r="K18" s="53">
        <v>0</v>
      </c>
      <c r="L18" s="54" t="s">
        <v>35</v>
      </c>
      <c r="S18" s="45"/>
    </row>
    <row r="19" spans="1:19" s="44" customFormat="1" ht="57" customHeight="1" x14ac:dyDescent="0.2">
      <c r="A19" s="48" t="s">
        <v>25</v>
      </c>
      <c r="B19" s="59" t="s">
        <v>34</v>
      </c>
      <c r="C19" s="50" t="s">
        <v>15</v>
      </c>
      <c r="D19" s="51">
        <v>16504400</v>
      </c>
      <c r="E19" s="51">
        <f t="shared" ref="E19" si="8">F19*2</f>
        <v>16201900</v>
      </c>
      <c r="F19" s="51">
        <v>8100950</v>
      </c>
      <c r="G19" s="52">
        <f t="shared" ref="G19" si="9">F19/E19</f>
        <v>0.5</v>
      </c>
      <c r="H19" s="53">
        <f t="shared" ref="H19" si="10">E19-F19</f>
        <v>8100950</v>
      </c>
      <c r="I19" s="51">
        <f>D19-F19-H19</f>
        <v>302500</v>
      </c>
      <c r="J19" s="53">
        <f t="shared" ref="J19" si="11">H19+I19</f>
        <v>8403450</v>
      </c>
      <c r="K19" s="51">
        <v>0</v>
      </c>
      <c r="L19" s="54" t="s">
        <v>35</v>
      </c>
      <c r="S19" s="45"/>
    </row>
    <row r="20" spans="1:19" s="44" customFormat="1" ht="57" customHeight="1" thickBot="1" x14ac:dyDescent="0.25">
      <c r="A20" s="48" t="s">
        <v>26</v>
      </c>
      <c r="B20" s="81" t="s">
        <v>56</v>
      </c>
      <c r="C20" s="82" t="s">
        <v>29</v>
      </c>
      <c r="D20" s="83">
        <v>4192650</v>
      </c>
      <c r="E20" s="83">
        <f>D20</f>
        <v>4192650</v>
      </c>
      <c r="F20" s="83">
        <v>2096325</v>
      </c>
      <c r="G20" s="84">
        <f>F20/E20</f>
        <v>0.5</v>
      </c>
      <c r="H20" s="83">
        <f>E20-F20</f>
        <v>2096325</v>
      </c>
      <c r="I20" s="83">
        <f>D20-E20</f>
        <v>0</v>
      </c>
      <c r="J20" s="83">
        <f>H20-K20</f>
        <v>1646325</v>
      </c>
      <c r="K20" s="83">
        <v>450000</v>
      </c>
      <c r="L20" s="85" t="s">
        <v>57</v>
      </c>
      <c r="S20" s="45"/>
    </row>
    <row r="21" spans="1:19" s="44" customFormat="1" ht="27" customHeight="1" thickBot="1" x14ac:dyDescent="0.25">
      <c r="A21" s="121" t="s">
        <v>7</v>
      </c>
      <c r="B21" s="122"/>
      <c r="C21" s="122"/>
      <c r="D21" s="60">
        <f>SUM(D16:D20)</f>
        <v>113491203.43000001</v>
      </c>
      <c r="E21" s="60">
        <f>SUM(E16:E20)</f>
        <v>74917097.280000001</v>
      </c>
      <c r="F21" s="60">
        <f>SUM(F16:F20)</f>
        <v>37458548.640000001</v>
      </c>
      <c r="G21" s="61"/>
      <c r="H21" s="60">
        <f>SUM(H16:H20)</f>
        <v>37458548.640000001</v>
      </c>
      <c r="I21" s="60">
        <f>SUM(I16:I20)</f>
        <v>38574106.149999999</v>
      </c>
      <c r="J21" s="60">
        <f>SUM(J16:J20)</f>
        <v>75582654.789999992</v>
      </c>
      <c r="K21" s="60">
        <f>SUM(K16:K20)</f>
        <v>450000</v>
      </c>
      <c r="L21" s="62"/>
      <c r="S21" s="45"/>
    </row>
    <row r="22" spans="1:19" s="44" customFormat="1" ht="27" customHeight="1" thickBot="1" x14ac:dyDescent="0.25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8"/>
      <c r="S22" s="45"/>
    </row>
    <row r="23" spans="1:19" s="44" customFormat="1" ht="27" customHeight="1" x14ac:dyDescent="0.2">
      <c r="A23" s="118" t="s">
        <v>38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20"/>
      <c r="S23" s="45"/>
    </row>
    <row r="24" spans="1:19" s="44" customFormat="1" ht="44.25" customHeight="1" thickBot="1" x14ac:dyDescent="0.25">
      <c r="A24" s="55" t="s">
        <v>27</v>
      </c>
      <c r="B24" s="56" t="s">
        <v>36</v>
      </c>
      <c r="C24" s="57" t="s">
        <v>15</v>
      </c>
      <c r="D24" s="53">
        <v>93890657</v>
      </c>
      <c r="E24" s="53">
        <f>49023851</f>
        <v>49023851</v>
      </c>
      <c r="F24" s="53">
        <v>49023851</v>
      </c>
      <c r="G24" s="58">
        <f>F24/E24</f>
        <v>1</v>
      </c>
      <c r="H24" s="53">
        <f>E24-F24</f>
        <v>0</v>
      </c>
      <c r="I24" s="53">
        <f>D24-E24</f>
        <v>44866806</v>
      </c>
      <c r="J24" s="53">
        <f>H24+I24</f>
        <v>44866806</v>
      </c>
      <c r="K24" s="53">
        <v>0</v>
      </c>
      <c r="L24" s="63" t="s">
        <v>37</v>
      </c>
      <c r="S24" s="45"/>
    </row>
    <row r="25" spans="1:19" s="44" customFormat="1" ht="27" customHeight="1" thickBot="1" x14ac:dyDescent="0.25">
      <c r="A25" s="121" t="s">
        <v>7</v>
      </c>
      <c r="B25" s="122"/>
      <c r="C25" s="122"/>
      <c r="D25" s="64">
        <f>SUM(D24:D24)</f>
        <v>93890657</v>
      </c>
      <c r="E25" s="64">
        <f>SUM(E24:E24)</f>
        <v>49023851</v>
      </c>
      <c r="F25" s="64">
        <f>SUM(F24:F24)</f>
        <v>49023851</v>
      </c>
      <c r="G25" s="61"/>
      <c r="H25" s="64">
        <f>SUM(H24:H24)</f>
        <v>0</v>
      </c>
      <c r="I25" s="64">
        <f>SUM(I24:I24)</f>
        <v>44866806</v>
      </c>
      <c r="J25" s="64">
        <f>SUM(J24:J24)</f>
        <v>44866806</v>
      </c>
      <c r="K25" s="64">
        <f>SUM(K24:K24)</f>
        <v>0</v>
      </c>
      <c r="L25" s="62"/>
      <c r="S25" s="45"/>
    </row>
    <row r="26" spans="1:19" s="44" customFormat="1" ht="27" customHeight="1" thickBot="1" x14ac:dyDescent="0.25">
      <c r="A26" s="65"/>
      <c r="B26" s="66"/>
      <c r="C26" s="66"/>
      <c r="D26" s="67"/>
      <c r="E26" s="67"/>
      <c r="F26" s="67"/>
      <c r="G26" s="68"/>
      <c r="H26" s="67"/>
      <c r="I26" s="67"/>
      <c r="J26" s="67"/>
      <c r="K26" s="67"/>
      <c r="L26" s="69"/>
      <c r="S26" s="45"/>
    </row>
    <row r="27" spans="1:19" s="44" customFormat="1" ht="27" customHeight="1" x14ac:dyDescent="0.2">
      <c r="A27" s="118" t="s">
        <v>44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20"/>
      <c r="S27" s="45"/>
    </row>
    <row r="28" spans="1:19" s="44" customFormat="1" ht="44.25" customHeight="1" thickBot="1" x14ac:dyDescent="0.25">
      <c r="A28" s="55" t="s">
        <v>47</v>
      </c>
      <c r="B28" s="56" t="s">
        <v>45</v>
      </c>
      <c r="C28" s="57" t="s">
        <v>15</v>
      </c>
      <c r="D28" s="53">
        <v>75000000</v>
      </c>
      <c r="E28" s="53">
        <v>8500000</v>
      </c>
      <c r="F28" s="53">
        <v>8500000</v>
      </c>
      <c r="G28" s="58">
        <f>F28/E28</f>
        <v>1</v>
      </c>
      <c r="H28" s="53">
        <f>E28-F28</f>
        <v>0</v>
      </c>
      <c r="I28" s="53">
        <f>D28-E28</f>
        <v>66500000</v>
      </c>
      <c r="J28" s="53">
        <f>H28+I28</f>
        <v>66500000</v>
      </c>
      <c r="K28" s="53">
        <v>0</v>
      </c>
      <c r="L28" s="63" t="s">
        <v>46</v>
      </c>
      <c r="S28" s="45"/>
    </row>
    <row r="29" spans="1:19" s="3" customFormat="1" ht="33.75" customHeight="1" thickBot="1" x14ac:dyDescent="0.25">
      <c r="A29" s="121" t="s">
        <v>7</v>
      </c>
      <c r="B29" s="122"/>
      <c r="C29" s="122"/>
      <c r="D29" s="64">
        <f>SUM(D28:D28)</f>
        <v>75000000</v>
      </c>
      <c r="E29" s="64">
        <f>SUM(E28:E28)</f>
        <v>8500000</v>
      </c>
      <c r="F29" s="64">
        <f>SUM(F28:F28)</f>
        <v>8500000</v>
      </c>
      <c r="G29" s="61"/>
      <c r="H29" s="64">
        <f>SUM(H28:H28)</f>
        <v>0</v>
      </c>
      <c r="I29" s="64">
        <f>SUM(I28:I28)</f>
        <v>66500000</v>
      </c>
      <c r="J29" s="64">
        <f>SUM(J28:J28)</f>
        <v>66500000</v>
      </c>
      <c r="K29" s="64">
        <f>SUM(K28:K28)</f>
        <v>0</v>
      </c>
      <c r="L29" s="62"/>
    </row>
    <row r="30" spans="1:19" s="3" customFormat="1" ht="33.75" customHeight="1" thickBot="1" x14ac:dyDescent="0.25">
      <c r="A30" s="75"/>
      <c r="B30" s="76"/>
      <c r="C30" s="76"/>
      <c r="D30" s="77"/>
      <c r="E30" s="77"/>
      <c r="F30" s="77"/>
      <c r="G30" s="78"/>
      <c r="H30" s="77"/>
      <c r="I30" s="77"/>
      <c r="J30" s="77"/>
      <c r="K30" s="77"/>
      <c r="L30" s="79"/>
    </row>
    <row r="31" spans="1:19" s="20" customFormat="1" ht="27" customHeight="1" x14ac:dyDescent="0.2">
      <c r="A31" s="132" t="s">
        <v>48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4"/>
      <c r="S31" s="34"/>
    </row>
    <row r="32" spans="1:19" s="20" customFormat="1" ht="44.25" customHeight="1" thickBot="1" x14ac:dyDescent="0.25">
      <c r="A32" s="80" t="s">
        <v>49</v>
      </c>
      <c r="B32" s="81" t="s">
        <v>51</v>
      </c>
      <c r="C32" s="82" t="s">
        <v>15</v>
      </c>
      <c r="D32" s="83">
        <v>9298299</v>
      </c>
      <c r="E32" s="83">
        <f>D32</f>
        <v>9298299</v>
      </c>
      <c r="F32" s="83">
        <f>D32</f>
        <v>9298299</v>
      </c>
      <c r="G32" s="84">
        <f>F32/E32</f>
        <v>1</v>
      </c>
      <c r="H32" s="83">
        <f>E32-F32</f>
        <v>0</v>
      </c>
      <c r="I32" s="83">
        <f>D32-E32</f>
        <v>0</v>
      </c>
      <c r="J32" s="83">
        <f>H32+I32</f>
        <v>0</v>
      </c>
      <c r="K32" s="83">
        <v>0</v>
      </c>
      <c r="L32" s="85" t="s">
        <v>50</v>
      </c>
      <c r="S32" s="34"/>
    </row>
    <row r="33" spans="1:111" s="20" customFormat="1" ht="27" customHeight="1" thickBot="1" x14ac:dyDescent="0.25">
      <c r="A33" s="123" t="s">
        <v>7</v>
      </c>
      <c r="B33" s="124"/>
      <c r="C33" s="124"/>
      <c r="D33" s="86">
        <f>SUM(D32)</f>
        <v>9298299</v>
      </c>
      <c r="E33" s="86">
        <f>SUM(E32)</f>
        <v>9298299</v>
      </c>
      <c r="F33" s="86">
        <f>SUM(F32)</f>
        <v>9298299</v>
      </c>
      <c r="G33" s="87"/>
      <c r="H33" s="86">
        <f>SUM(H32)</f>
        <v>0</v>
      </c>
      <c r="I33" s="86">
        <f>SUM(I32)</f>
        <v>0</v>
      </c>
      <c r="J33" s="86">
        <f>SUM(J32)</f>
        <v>0</v>
      </c>
      <c r="K33" s="86">
        <f>SUM(K32)</f>
        <v>0</v>
      </c>
      <c r="L33" s="88"/>
      <c r="S33" s="34"/>
    </row>
    <row r="34" spans="1:111" s="20" customFormat="1" ht="27" customHeight="1" thickBot="1" x14ac:dyDescent="0.25">
      <c r="A34" s="92"/>
      <c r="B34" s="93"/>
      <c r="C34" s="93"/>
      <c r="D34" s="94"/>
      <c r="E34" s="94"/>
      <c r="F34" s="94"/>
      <c r="G34" s="95"/>
      <c r="H34" s="94"/>
      <c r="I34" s="94"/>
      <c r="J34" s="94"/>
      <c r="K34" s="94"/>
      <c r="L34" s="96"/>
      <c r="S34" s="34"/>
    </row>
    <row r="35" spans="1:111" s="20" customFormat="1" ht="27" customHeight="1" x14ac:dyDescent="0.2">
      <c r="A35" s="132" t="s">
        <v>54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4"/>
      <c r="S35" s="34"/>
    </row>
    <row r="36" spans="1:111" s="20" customFormat="1" ht="35.25" customHeight="1" x14ac:dyDescent="0.2">
      <c r="A36" s="80" t="s">
        <v>55</v>
      </c>
      <c r="B36" s="81" t="s">
        <v>53</v>
      </c>
      <c r="C36" s="82" t="s">
        <v>15</v>
      </c>
      <c r="D36" s="83">
        <v>18893000</v>
      </c>
      <c r="E36" s="83">
        <f>D36</f>
        <v>18893000</v>
      </c>
      <c r="F36" s="83">
        <v>17003700</v>
      </c>
      <c r="G36" s="84">
        <f>F36/E36</f>
        <v>0.9</v>
      </c>
      <c r="H36" s="83">
        <f>E36-F36</f>
        <v>1889300</v>
      </c>
      <c r="I36" s="83">
        <f>D36-E36</f>
        <v>0</v>
      </c>
      <c r="J36" s="83">
        <f>H36+I36</f>
        <v>1889300</v>
      </c>
      <c r="K36" s="83">
        <v>0</v>
      </c>
      <c r="L36" s="85" t="s">
        <v>52</v>
      </c>
      <c r="S36" s="34"/>
    </row>
    <row r="37" spans="1:111" s="20" customFormat="1" ht="27" customHeight="1" thickBot="1" x14ac:dyDescent="0.25">
      <c r="A37" s="135" t="s">
        <v>7</v>
      </c>
      <c r="B37" s="136"/>
      <c r="C37" s="136"/>
      <c r="D37" s="89">
        <f>SUM(D36)</f>
        <v>18893000</v>
      </c>
      <c r="E37" s="89">
        <f>SUM(E36)</f>
        <v>18893000</v>
      </c>
      <c r="F37" s="89">
        <f>SUM(F36)</f>
        <v>17003700</v>
      </c>
      <c r="G37" s="90"/>
      <c r="H37" s="89">
        <f>SUM(H36)</f>
        <v>1889300</v>
      </c>
      <c r="I37" s="89">
        <f>SUM(I36)</f>
        <v>0</v>
      </c>
      <c r="J37" s="89">
        <f>SUM(J36)</f>
        <v>1889300</v>
      </c>
      <c r="K37" s="89">
        <f>SUM(K36)</f>
        <v>0</v>
      </c>
      <c r="L37" s="91"/>
      <c r="S37" s="34"/>
    </row>
    <row r="38" spans="1:111" s="44" customFormat="1" ht="24" customHeight="1" thickBot="1" x14ac:dyDescent="0.25">
      <c r="A38" s="39"/>
      <c r="B38" s="40"/>
      <c r="C38" s="40"/>
      <c r="D38" s="41"/>
      <c r="E38" s="41"/>
      <c r="F38" s="41"/>
      <c r="G38" s="42"/>
      <c r="H38" s="41"/>
      <c r="I38" s="41"/>
      <c r="J38" s="41"/>
      <c r="K38" s="41"/>
      <c r="L38" s="43"/>
      <c r="S38" s="45"/>
    </row>
    <row r="39" spans="1:111" s="4" customFormat="1" ht="34.5" customHeight="1" thickBot="1" x14ac:dyDescent="0.25">
      <c r="A39" s="129" t="s">
        <v>16</v>
      </c>
      <c r="B39" s="130"/>
      <c r="C39" s="131"/>
      <c r="D39" s="36">
        <f>D9+D13+D21+D25+D29+D33+D37</f>
        <v>661113159.43000007</v>
      </c>
      <c r="E39" s="36">
        <f>E9+E13+E21+E25+E29+E33+E37</f>
        <v>270632247.27999997</v>
      </c>
      <c r="F39" s="36">
        <f>F9+F13+F21+F25+F29+F33+F37</f>
        <v>231284398.63999999</v>
      </c>
      <c r="G39" s="37"/>
      <c r="H39" s="36">
        <f>H9+H13+H21+H25+H29+H33+H37</f>
        <v>39347848.640000001</v>
      </c>
      <c r="I39" s="36">
        <f>I9+I13+I21+I25+I29+I33+I37</f>
        <v>390480912.14999998</v>
      </c>
      <c r="J39" s="36">
        <f>J9+J13+J21+J25+J29+J33+J37</f>
        <v>429378760.78999996</v>
      </c>
      <c r="K39" s="36">
        <f>K9+K13+K21+K25+K29+K33+K37</f>
        <v>450000</v>
      </c>
      <c r="L39" s="38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</row>
    <row r="40" spans="1:111" ht="18" customHeight="1" x14ac:dyDescent="0.3">
      <c r="A40" s="125" t="s">
        <v>19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Q40" s="29"/>
    </row>
    <row r="41" spans="1:111" x14ac:dyDescent="0.2">
      <c r="B41" s="6"/>
      <c r="C41" s="14"/>
    </row>
    <row r="42" spans="1:111" x14ac:dyDescent="0.2">
      <c r="B42" s="6"/>
      <c r="C42" s="14"/>
      <c r="H42" s="19"/>
    </row>
    <row r="44" spans="1:111" x14ac:dyDescent="0.2">
      <c r="F44" s="19"/>
      <c r="G44" s="33"/>
    </row>
    <row r="45" spans="1:111" x14ac:dyDescent="0.2">
      <c r="H45" s="19"/>
    </row>
    <row r="46" spans="1:111" x14ac:dyDescent="0.2">
      <c r="H46" s="19"/>
    </row>
    <row r="48" spans="1:111" ht="15" x14ac:dyDescent="0.2">
      <c r="I48" s="21"/>
    </row>
    <row r="49" spans="2:12" ht="15" x14ac:dyDescent="0.2">
      <c r="I49" s="21"/>
    </row>
    <row r="50" spans="2:12" x14ac:dyDescent="0.2">
      <c r="B50" s="18"/>
      <c r="C50" s="17"/>
    </row>
    <row r="51" spans="2:12" x14ac:dyDescent="0.2">
      <c r="L51" s="35"/>
    </row>
    <row r="53" spans="2:12" x14ac:dyDescent="0.2">
      <c r="H53" s="9"/>
    </row>
  </sheetData>
  <mergeCells count="30">
    <mergeCell ref="A40:L40"/>
    <mergeCell ref="A15:L15"/>
    <mergeCell ref="A21:C21"/>
    <mergeCell ref="A23:L23"/>
    <mergeCell ref="A25:C25"/>
    <mergeCell ref="A22:L22"/>
    <mergeCell ref="A39:C39"/>
    <mergeCell ref="A27:L27"/>
    <mergeCell ref="A29:C29"/>
    <mergeCell ref="A31:L31"/>
    <mergeCell ref="A35:L35"/>
    <mergeCell ref="A37:C37"/>
    <mergeCell ref="A11:L11"/>
    <mergeCell ref="A13:C13"/>
    <mergeCell ref="A33:C33"/>
    <mergeCell ref="A7:L7"/>
    <mergeCell ref="A9:C9"/>
    <mergeCell ref="A1:L1"/>
    <mergeCell ref="B3:B4"/>
    <mergeCell ref="D3:D4"/>
    <mergeCell ref="E3:E4"/>
    <mergeCell ref="I3:I5"/>
    <mergeCell ref="L3:L5"/>
    <mergeCell ref="F3:F5"/>
    <mergeCell ref="H3:H5"/>
    <mergeCell ref="A3:A4"/>
    <mergeCell ref="J3:J4"/>
    <mergeCell ref="K3:K4"/>
    <mergeCell ref="C3:C5"/>
    <mergeCell ref="G3:G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2" fitToHeight="0" orientation="landscape" useFirstPageNumber="1" r:id="rId1"/>
  <headerFooter scaleWithDoc="0" alignWithMargins="0">
    <oddHeader xml:space="preserve">&amp;LUsnesení_příloha č. 01 </oddHeader>
    <oddFooter>&amp;L&amp;"Arial,Kurzíva"Zastupitelstvo Olomouckého kraje 18. 9. 2023
49. Projekty spolufinancované z evropských a národních fondů ke schválení financování
Usnesení_příloha č. 01 – Podané žádosti o dotaci &amp;R&amp;"Arial,Kurzíva"Strana &amp;P (celkem 2)</oddFooter>
  </headerFooter>
  <rowBreaks count="1" manualBreakCount="1">
    <brk id="2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2023-08-29T06:33:34Z</cp:lastPrinted>
  <dcterms:created xsi:type="dcterms:W3CDTF">2010-05-05T13:52:59Z</dcterms:created>
  <dcterms:modified xsi:type="dcterms:W3CDTF">2023-08-29T06:37:45Z</dcterms:modified>
</cp:coreProperties>
</file>