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18.9.2023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3" i="5" l="1"/>
  <c r="C51" i="5"/>
  <c r="C53" i="5" s="1"/>
  <c r="C47" i="5"/>
  <c r="B46" i="5"/>
  <c r="B48" i="5" s="1"/>
  <c r="B57" i="5" s="1"/>
  <c r="C45" i="5"/>
  <c r="C43" i="5"/>
  <c r="C35" i="5"/>
  <c r="C34" i="5"/>
  <c r="C46" i="5" s="1"/>
  <c r="C48" i="5" s="1"/>
  <c r="C57" i="5" s="1"/>
  <c r="C31" i="5"/>
  <c r="C27" i="5"/>
  <c r="B26" i="5"/>
  <c r="B28" i="5" s="1"/>
  <c r="B56" i="5" s="1"/>
  <c r="C25" i="5"/>
  <c r="C24" i="5"/>
  <c r="C23" i="5"/>
  <c r="C22" i="5"/>
  <c r="C16" i="5"/>
  <c r="C15" i="5"/>
  <c r="C10" i="5"/>
  <c r="C9" i="5"/>
  <c r="C8" i="5"/>
  <c r="C26" i="5" s="1"/>
  <c r="C28" i="5" s="1"/>
  <c r="C56" i="5" s="1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8" authorId="1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387+58
434+447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372+18
373+296
274+240
422+14
</t>
        </r>
      </text>
    </comment>
    <comment ref="C10" authorId="1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435+6500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353+427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355+27066
368+1758
386+27137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361+2896
365+18337
366+8566
416+11059
417+5101
418+1658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402+29
</t>
        </r>
      </text>
    </comment>
    <comment ref="C24" authorId="1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
358+71175 (celkem 345 759 př)
369+59
370+13
371+26
389+5225
421+268
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353+427
358+345759
372+18
387+58
422+14
434+447
435+6500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373+296
274+240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355+27066
368+1758
386+27137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359+6363
402+29
</t>
        </r>
      </text>
    </comment>
    <comment ref="C42" authorId="1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360+32428
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361+2896
365+18337
366+8566
416+11059
417+5101
418+1658
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369+59
370+13
371+26
389+5225
421+268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358+272584 (celkem 345 759 př)
359+6363 SF
360+32428 Fond ŽP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</t>
        </r>
      </text>
    </comment>
  </commentList>
</comments>
</file>

<file path=xl/sharedStrings.xml><?xml version="1.0" encoding="utf-8"?>
<sst xmlns="http://schemas.openxmlformats.org/spreadsheetml/2006/main" count="57" uniqueCount="44">
  <si>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</si>
  <si>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</si>
  <si>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</si>
  <si>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</si>
  <si>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</si>
  <si>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</si>
  <si>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</si>
  <si>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</si>
  <si>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</si>
  <si>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</si>
  <si>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</si>
  <si>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</si>
  <si>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</si>
  <si>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</si>
  <si>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</si>
  <si>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</si>
  <si>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</si>
  <si>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</si>
  <si>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</si>
  <si>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</si>
  <si>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</si>
  <si>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</si>
  <si>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</si>
  <si>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</si>
  <si>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</si>
  <si>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</si>
  <si>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</si>
  <si>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</si>
  <si>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</si>
  <si>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</si>
  <si>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</si>
  <si>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</si>
  <si>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</si>
  <si>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</si>
  <si>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</si>
  <si>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</si>
  <si>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</si>
  <si>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</si>
  <si>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</si>
  <si>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životního prostředí a zemědělství</t>
  </si>
  <si>
    <t>Dotace do oblasti dopravy</t>
  </si>
  <si>
    <t>IROP, OPPMP, OPVVV, OPZ, OPŽP, OPJAK, OPPIK, NPO</t>
  </si>
  <si>
    <t>Zapojení finančního vypořádání, depozita</t>
  </si>
  <si>
    <t>IROP, OPPMP, OPVVV, OPZ, OPŽP, OPJAK, 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</si>
</sst>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4" width="14.28515625" style="1" customWidth="1"/>
    <col min="5" max="16384" width="9.140625" style="1"/>
  </cols>
  <sheetData>
    <row r="1" spans="1:4" ht="14.25" customHeight="1" x14ac:dyDescent="0.2">
      <c r="C1" s="3" t="s">
        <v>0</v>
      </c>
    </row>
    <row r="2" spans="1:4" ht="15.75" customHeight="1" x14ac:dyDescent="0.25">
      <c r="A2" s="4" t="s">
        <v>1</v>
      </c>
      <c r="B2" s="5" t="s">
        <v>2</v>
      </c>
      <c r="C2" s="5" t="s">
        <v>3</v>
      </c>
    </row>
    <row r="3" spans="1:4" ht="14.25" customHeight="1" x14ac:dyDescent="0.2">
      <c r="A3" s="6" t="s">
        <v>24</v>
      </c>
      <c r="B3" s="18">
        <v>6500000</v>
      </c>
      <c r="C3" s="7">
        <v>6517659</v>
      </c>
      <c r="D3" s="7"/>
    </row>
    <row r="4" spans="1:4" ht="14.25" customHeight="1" x14ac:dyDescent="0.2">
      <c r="A4" s="6" t="s">
        <v>4</v>
      </c>
      <c r="B4" s="18">
        <v>1190</v>
      </c>
      <c r="C4" s="7">
        <v>1190</v>
      </c>
      <c r="D4" s="7"/>
    </row>
    <row r="5" spans="1:4" ht="14.25" customHeight="1" x14ac:dyDescent="0.2">
      <c r="A5" s="6" t="s">
        <v>23</v>
      </c>
      <c r="B5" s="18">
        <v>1630</v>
      </c>
      <c r="C5" s="7">
        <v>1630</v>
      </c>
      <c r="D5" s="7"/>
    </row>
    <row r="6" spans="1:4" ht="14.25" customHeight="1" x14ac:dyDescent="0.2">
      <c r="A6" s="8" t="s">
        <v>30</v>
      </c>
      <c r="B6" s="18">
        <v>254083</v>
      </c>
      <c r="C6" s="7">
        <v>254083</v>
      </c>
      <c r="D6" s="7"/>
    </row>
    <row r="7" spans="1:4" ht="14.25" customHeight="1" x14ac:dyDescent="0.2">
      <c r="A7" s="6" t="s">
        <v>5</v>
      </c>
      <c r="B7" s="18">
        <v>38089.300000000003</v>
      </c>
      <c r="C7" s="7">
        <v>38091.300000000003</v>
      </c>
      <c r="D7" s="7"/>
    </row>
    <row r="8" spans="1:4" ht="14.25" customHeight="1" x14ac:dyDescent="0.2">
      <c r="A8" s="6" t="s">
        <v>6</v>
      </c>
      <c r="B8" s="18">
        <v>3610.3</v>
      </c>
      <c r="C8" s="7">
        <f>3668.3+447</f>
        <v>4115.3</v>
      </c>
      <c r="D8" s="7"/>
    </row>
    <row r="9" spans="1:4" ht="14.25" customHeight="1" x14ac:dyDescent="0.2">
      <c r="A9" s="6" t="s">
        <v>29</v>
      </c>
      <c r="B9" s="18">
        <v>811.3</v>
      </c>
      <c r="C9" s="7">
        <f>5026+14</f>
        <v>5040</v>
      </c>
      <c r="D9" s="7"/>
    </row>
    <row r="10" spans="1:4" ht="14.25" customHeight="1" x14ac:dyDescent="0.2">
      <c r="A10" s="6" t="s">
        <v>33</v>
      </c>
      <c r="B10" s="18">
        <v>1293</v>
      </c>
      <c r="C10" s="7">
        <f>1293+6500</f>
        <v>7793</v>
      </c>
      <c r="D10" s="7"/>
    </row>
    <row r="11" spans="1:4" ht="14.25" customHeight="1" x14ac:dyDescent="0.2">
      <c r="A11" s="6" t="s">
        <v>7</v>
      </c>
      <c r="B11" s="18">
        <v>10030</v>
      </c>
      <c r="C11" s="7">
        <v>10030</v>
      </c>
      <c r="D11" s="7"/>
    </row>
    <row r="12" spans="1:4" ht="14.25" customHeight="1" x14ac:dyDescent="0.2">
      <c r="A12" s="6" t="s">
        <v>8</v>
      </c>
      <c r="B12" s="18">
        <v>29697.5</v>
      </c>
      <c r="C12" s="7">
        <v>29697.5</v>
      </c>
      <c r="D12" s="7"/>
    </row>
    <row r="13" spans="1:4" ht="14.25" customHeight="1" x14ac:dyDescent="0.2">
      <c r="A13" s="6" t="s">
        <v>31</v>
      </c>
      <c r="B13" s="18">
        <v>140403.6</v>
      </c>
      <c r="C13" s="7">
        <v>140403.6</v>
      </c>
      <c r="D13" s="7"/>
    </row>
    <row r="14" spans="1:4" ht="14.25" customHeight="1" x14ac:dyDescent="0.2">
      <c r="A14" s="6" t="s">
        <v>34</v>
      </c>
      <c r="B14" s="18">
        <v>200000</v>
      </c>
      <c r="C14" s="7">
        <v>203045</v>
      </c>
      <c r="D14" s="7"/>
    </row>
    <row r="15" spans="1:4" ht="14.25" customHeight="1" x14ac:dyDescent="0.2">
      <c r="A15" s="6" t="s">
        <v>36</v>
      </c>
      <c r="B15" s="18">
        <v>0</v>
      </c>
      <c r="C15" s="7">
        <f>1261+1443+220</f>
        <v>2924</v>
      </c>
      <c r="D15" s="7"/>
    </row>
    <row r="16" spans="1:4" ht="14.25" customHeight="1" x14ac:dyDescent="0.2">
      <c r="A16" s="6" t="s">
        <v>32</v>
      </c>
      <c r="B16" s="18">
        <v>0</v>
      </c>
      <c r="C16" s="7">
        <f>12004953+1+346+144+96</f>
        <v>12005540</v>
      </c>
      <c r="D16" s="7"/>
    </row>
    <row r="17" spans="1:4" ht="14.25" customHeight="1" x14ac:dyDescent="0.2">
      <c r="A17" s="6" t="s">
        <v>37</v>
      </c>
      <c r="B17" s="18">
        <v>0</v>
      </c>
      <c r="C17" s="7">
        <v>1959624</v>
      </c>
      <c r="D17" s="7"/>
    </row>
    <row r="18" spans="1:4" ht="14.25" customHeight="1" x14ac:dyDescent="0.2">
      <c r="A18" s="6" t="s">
        <v>38</v>
      </c>
      <c r="B18" s="18">
        <v>0</v>
      </c>
      <c r="C18" s="7">
        <v>4313</v>
      </c>
      <c r="D18" s="7"/>
    </row>
    <row r="19" spans="1:4" ht="14.25" customHeight="1" x14ac:dyDescent="0.2">
      <c r="A19" s="6" t="s">
        <v>39</v>
      </c>
      <c r="B19" s="18">
        <v>0</v>
      </c>
      <c r="C19" s="7">
        <v>2230</v>
      </c>
      <c r="D19" s="7"/>
    </row>
    <row r="20" spans="1:4" ht="14.25" customHeight="1" x14ac:dyDescent="0.2">
      <c r="A20" s="6" t="s">
        <v>40</v>
      </c>
      <c r="B20" s="18">
        <v>0</v>
      </c>
      <c r="C20" s="7">
        <v>771877</v>
      </c>
      <c r="D20" s="7"/>
    </row>
    <row r="21" spans="1:4" ht="14.25" customHeight="1" x14ac:dyDescent="0.2">
      <c r="A21" s="6" t="s">
        <v>35</v>
      </c>
      <c r="B21" s="18">
        <v>0</v>
      </c>
      <c r="C21" s="7">
        <v>180797</v>
      </c>
      <c r="D21" s="7"/>
    </row>
    <row r="22" spans="1:4" ht="14.25" customHeight="1" x14ac:dyDescent="0.2">
      <c r="A22" s="6" t="s">
        <v>41</v>
      </c>
      <c r="B22" s="18">
        <v>0</v>
      </c>
      <c r="C22" s="7">
        <f>576537+11059+5101+1658</f>
        <v>594355</v>
      </c>
      <c r="D22" s="7"/>
    </row>
    <row r="23" spans="1:4" ht="14.25" customHeight="1" x14ac:dyDescent="0.2">
      <c r="A23" s="10" t="s">
        <v>17</v>
      </c>
      <c r="B23" s="19">
        <v>11790</v>
      </c>
      <c r="C23" s="11">
        <f>18246-6363</f>
        <v>11883</v>
      </c>
      <c r="D23" s="11"/>
    </row>
    <row r="24" spans="1:4" ht="14.25" customHeight="1" x14ac:dyDescent="0.2">
      <c r="A24" s="10" t="s">
        <v>9</v>
      </c>
      <c r="B24" s="19">
        <v>34000</v>
      </c>
      <c r="C24" s="11">
        <f>66428-32428</f>
        <v>34000</v>
      </c>
      <c r="D24" s="11"/>
    </row>
    <row r="25" spans="1:4" ht="14.25" customHeight="1" x14ac:dyDescent="0.2">
      <c r="A25" s="10" t="s">
        <v>42</v>
      </c>
      <c r="B25" s="19">
        <v>0</v>
      </c>
      <c r="C25" s="11">
        <f>168109+268</f>
        <v>168377</v>
      </c>
      <c r="D25" s="11"/>
    </row>
    <row r="26" spans="1:4" ht="14.25" customHeight="1" x14ac:dyDescent="0.25">
      <c r="A26" s="4" t="s">
        <v>10</v>
      </c>
      <c r="B26" s="20">
        <f>SUM(B3:B25)</f>
        <v>7226627.9999999991</v>
      </c>
      <c r="C26" s="12">
        <f>SUM(C3:C25)+1</f>
        <v>22948698.699999999</v>
      </c>
    </row>
    <row r="27" spans="1:4" ht="14.25" customHeight="1" x14ac:dyDescent="0.2">
      <c r="A27" s="13" t="s">
        <v>11</v>
      </c>
      <c r="B27" s="24">
        <v>-11679</v>
      </c>
      <c r="C27" s="24">
        <f>-11743-29</f>
        <v>-11772</v>
      </c>
      <c r="D27" s="24"/>
    </row>
    <row r="28" spans="1:4" ht="15.75" thickBot="1" x14ac:dyDescent="0.3">
      <c r="A28" s="14" t="s">
        <v>12</v>
      </c>
      <c r="B28" s="15">
        <f>B26+B27</f>
        <v>7214948.9999999991</v>
      </c>
      <c r="C28" s="15">
        <f>C26+C27</f>
        <v>22936926.699999999</v>
      </c>
    </row>
    <row r="29" spans="1:4" ht="13.5" thickTop="1" x14ac:dyDescent="0.2">
      <c r="A29" s="16"/>
      <c r="B29" s="21"/>
    </row>
    <row r="30" spans="1:4" ht="15.75" customHeight="1" x14ac:dyDescent="0.25">
      <c r="A30" s="4" t="s">
        <v>14</v>
      </c>
      <c r="B30" s="22" t="s">
        <v>2</v>
      </c>
      <c r="C30" s="5" t="s">
        <v>3</v>
      </c>
    </row>
    <row r="31" spans="1:4" ht="14.25" x14ac:dyDescent="0.2">
      <c r="A31" s="8" t="s">
        <v>25</v>
      </c>
      <c r="B31" s="23">
        <v>1223710</v>
      </c>
      <c r="C31" s="25">
        <f>1719793+14+447+6500</f>
        <v>1726754</v>
      </c>
      <c r="D31" s="25"/>
    </row>
    <row r="32" spans="1:4" ht="14.25" x14ac:dyDescent="0.2">
      <c r="A32" s="8" t="s">
        <v>26</v>
      </c>
      <c r="B32" s="23">
        <v>456503</v>
      </c>
      <c r="C32" s="25">
        <v>456503</v>
      </c>
      <c r="D32" s="25"/>
    </row>
    <row r="33" spans="1:4" ht="14.25" x14ac:dyDescent="0.2">
      <c r="A33" s="8" t="s">
        <v>27</v>
      </c>
      <c r="B33" s="23">
        <v>4535038</v>
      </c>
      <c r="C33" s="25">
        <v>4560878</v>
      </c>
      <c r="D33" s="25"/>
    </row>
    <row r="34" spans="1:4" ht="14.25" x14ac:dyDescent="0.2">
      <c r="A34" s="8" t="s">
        <v>36</v>
      </c>
      <c r="B34" s="23">
        <v>0</v>
      </c>
      <c r="C34" s="25">
        <f>1261+1443+220</f>
        <v>2924</v>
      </c>
      <c r="D34" s="25"/>
    </row>
    <row r="35" spans="1:4" ht="14.25" x14ac:dyDescent="0.2">
      <c r="A35" s="8" t="s">
        <v>32</v>
      </c>
      <c r="B35" s="23">
        <v>0</v>
      </c>
      <c r="C35" s="25">
        <f>12004953+1+346+144+96</f>
        <v>12005540</v>
      </c>
      <c r="D35" s="25"/>
    </row>
    <row r="36" spans="1:4" ht="14.25" x14ac:dyDescent="0.2">
      <c r="A36" s="8" t="s">
        <v>37</v>
      </c>
      <c r="B36" s="23">
        <v>0</v>
      </c>
      <c r="C36" s="25">
        <v>1953624</v>
      </c>
      <c r="D36" s="25"/>
    </row>
    <row r="37" spans="1:4" ht="14.25" x14ac:dyDescent="0.2">
      <c r="A37" s="8" t="s">
        <v>38</v>
      </c>
      <c r="B37" s="23">
        <v>0</v>
      </c>
      <c r="C37" s="25">
        <v>4313</v>
      </c>
      <c r="D37" s="25"/>
    </row>
    <row r="38" spans="1:4" ht="14.25" x14ac:dyDescent="0.2">
      <c r="A38" s="8" t="s">
        <v>39</v>
      </c>
      <c r="B38" s="23">
        <v>0</v>
      </c>
      <c r="C38" s="25">
        <v>1338</v>
      </c>
      <c r="D38" s="25"/>
    </row>
    <row r="39" spans="1:4" ht="14.25" x14ac:dyDescent="0.2">
      <c r="A39" s="8" t="s">
        <v>40</v>
      </c>
      <c r="B39" s="23">
        <v>0</v>
      </c>
      <c r="C39" s="25">
        <v>771877</v>
      </c>
      <c r="D39" s="25"/>
    </row>
    <row r="40" spans="1:4" ht="14.25" x14ac:dyDescent="0.2">
      <c r="A40" s="6" t="s">
        <v>35</v>
      </c>
      <c r="B40" s="23">
        <v>0</v>
      </c>
      <c r="C40" s="25">
        <v>161061</v>
      </c>
      <c r="D40" s="25"/>
    </row>
    <row r="41" spans="1:4" ht="14.25" x14ac:dyDescent="0.2">
      <c r="A41" s="10" t="s">
        <v>17</v>
      </c>
      <c r="B41" s="23">
        <v>11790</v>
      </c>
      <c r="C41" s="25">
        <v>18246</v>
      </c>
      <c r="D41" s="25"/>
    </row>
    <row r="42" spans="1:4" ht="14.25" x14ac:dyDescent="0.2">
      <c r="A42" s="10" t="s">
        <v>9</v>
      </c>
      <c r="B42" s="23">
        <v>34000</v>
      </c>
      <c r="C42" s="25">
        <v>66428</v>
      </c>
      <c r="D42" s="25"/>
    </row>
    <row r="43" spans="1:4" ht="14.25" x14ac:dyDescent="0.2">
      <c r="A43" s="10" t="s">
        <v>43</v>
      </c>
      <c r="B43" s="23">
        <v>0</v>
      </c>
      <c r="C43" s="25">
        <f>460811+11059+5101+1658</f>
        <v>478629</v>
      </c>
      <c r="D43" s="25"/>
    </row>
    <row r="44" spans="1:4" ht="14.25" x14ac:dyDescent="0.2">
      <c r="A44" s="10" t="s">
        <v>28</v>
      </c>
      <c r="B44" s="23">
        <v>1538246</v>
      </c>
      <c r="C44" s="25">
        <v>1724216</v>
      </c>
      <c r="D44" s="25"/>
    </row>
    <row r="45" spans="1:4" ht="14.25" x14ac:dyDescent="0.2">
      <c r="A45" s="10" t="s">
        <v>42</v>
      </c>
      <c r="B45" s="23">
        <v>0</v>
      </c>
      <c r="C45" s="25">
        <f>73767+268</f>
        <v>74035</v>
      </c>
      <c r="D45" s="25"/>
    </row>
    <row r="46" spans="1:4" ht="14.25" customHeight="1" x14ac:dyDescent="0.25">
      <c r="A46" s="4" t="s">
        <v>15</v>
      </c>
      <c r="B46" s="20">
        <f>SUM(B31:B45)</f>
        <v>7799287</v>
      </c>
      <c r="C46" s="12">
        <f>SUM(C31:C45)</f>
        <v>24006366</v>
      </c>
    </row>
    <row r="47" spans="1:4" ht="14.25" x14ac:dyDescent="0.2">
      <c r="A47" s="13" t="s">
        <v>11</v>
      </c>
      <c r="B47" s="24">
        <v>-11679</v>
      </c>
      <c r="C47" s="24">
        <f>-11743-29</f>
        <v>-11772</v>
      </c>
      <c r="D47" s="24"/>
    </row>
    <row r="48" spans="1:4" ht="15.75" thickBot="1" x14ac:dyDescent="0.3">
      <c r="A48" s="14" t="s">
        <v>16</v>
      </c>
      <c r="B48" s="15">
        <f>+B46+B47</f>
        <v>7787608</v>
      </c>
      <c r="C48" s="15">
        <f>+C46+C47</f>
        <v>23994594</v>
      </c>
    </row>
    <row r="49" spans="1:4" ht="13.5" thickTop="1" x14ac:dyDescent="0.2">
      <c r="A49" s="16" t="s">
        <v>13</v>
      </c>
      <c r="B49" s="21"/>
    </row>
    <row r="50" spans="1:4" ht="14.25" x14ac:dyDescent="0.2">
      <c r="B50" s="1"/>
      <c r="C50" s="9"/>
    </row>
    <row r="51" spans="1:4" ht="14.25" x14ac:dyDescent="0.2">
      <c r="A51" s="10" t="s">
        <v>19</v>
      </c>
      <c r="B51" s="19">
        <v>844000</v>
      </c>
      <c r="C51" s="11">
        <f>1837486+6363+32428</f>
        <v>1876277</v>
      </c>
      <c r="D51" s="11"/>
    </row>
    <row r="52" spans="1:4" ht="14.25" x14ac:dyDescent="0.2">
      <c r="A52" s="26" t="s">
        <v>18</v>
      </c>
      <c r="B52" s="27">
        <v>271341</v>
      </c>
      <c r="C52" s="28">
        <v>818610</v>
      </c>
      <c r="D52" s="30"/>
    </row>
    <row r="53" spans="1:4" ht="15.75" thickBot="1" x14ac:dyDescent="0.3">
      <c r="A53" s="14" t="s">
        <v>20</v>
      </c>
      <c r="B53" s="15">
        <f>+B51-B52</f>
        <v>572659</v>
      </c>
      <c r="C53" s="15">
        <f>+C51-C52</f>
        <v>1057667</v>
      </c>
    </row>
    <row r="54" spans="1:4" ht="15" thickTop="1" x14ac:dyDescent="0.2">
      <c r="A54" s="10"/>
      <c r="B54" s="29"/>
      <c r="C54" s="30"/>
    </row>
    <row r="55" spans="1:4" ht="15" thickBot="1" x14ac:dyDescent="0.25">
      <c r="A55" s="10"/>
      <c r="B55" s="29"/>
      <c r="C55" s="30"/>
    </row>
    <row r="56" spans="1:4" ht="15.75" thickBot="1" x14ac:dyDescent="0.3">
      <c r="A56" s="31" t="s">
        <v>21</v>
      </c>
      <c r="B56" s="32">
        <f>+B28+B51</f>
        <v>8058948.9999999991</v>
      </c>
      <c r="C56" s="33">
        <f>+C28+C51</f>
        <v>24813203.699999999</v>
      </c>
    </row>
    <row r="57" spans="1:4" ht="15.75" thickBot="1" x14ac:dyDescent="0.3">
      <c r="A57" s="31" t="s">
        <v>22</v>
      </c>
      <c r="B57" s="32">
        <f>+B48+B52</f>
        <v>8058949</v>
      </c>
      <c r="C57" s="33">
        <f>+C48+C52</f>
        <v>24813204</v>
      </c>
    </row>
    <row r="58" spans="1:4" x14ac:dyDescent="0.2">
      <c r="B58" s="1"/>
    </row>
    <row r="59" spans="1:4" ht="14.25" x14ac:dyDescent="0.2">
      <c r="B59" s="1"/>
      <c r="C59" s="17"/>
    </row>
    <row r="60" spans="1:4" ht="14.25" x14ac:dyDescent="0.2">
      <c r="B60" s="1"/>
      <c r="C60" s="17"/>
    </row>
    <row r="61" spans="1:4" x14ac:dyDescent="0.2">
      <c r="B61" s="1"/>
    </row>
    <row r="62" spans="1:4" x14ac:dyDescent="0.2">
      <c r="B62" s="1"/>
    </row>
    <row r="63" spans="1:4" x14ac:dyDescent="0.2">
      <c r="B63" s="1"/>
    </row>
    <row r="64" spans="1:4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56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18.9.2023
9.1. - Rozpočet Olomouckého kraje 2023 - rozpočtové změny 
Příloha č.1 DZ: Upravený rozpočet OK na rok 2023 po schválení rozpočtových změn&amp;R&amp;"Arial,Kurzíva"Strana &amp;P (celkem 56)&amp;"Arial,Obyčejné"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2023-08-30T12:53:22Z</cp:lastPrinted>
  <dcterms:created xsi:type="dcterms:W3CDTF">2007-02-21T09:44:06Z</dcterms:created>
  <dcterms:modified xsi:type="dcterms:W3CDTF">2023-08-30T12:53:42Z</dcterms:modified>
</cp:coreProperties>
</file>