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5450" windowHeight="8490"/>
  </bookViews>
  <sheets>
    <sheet name="Souhrn" sheetId="6" r:id="rId1"/>
    <sheet name="Připravované" sheetId="7" r:id="rId2"/>
    <sheet name="Podané" sheetId="4" r:id="rId3"/>
    <sheet name="Realizované" sheetId="3" r:id="rId4"/>
  </sheets>
  <definedNames>
    <definedName name="_xlnm._FilterDatabase" localSheetId="2" hidden="1">Podané!$A$4:$R$31</definedName>
    <definedName name="_xlnm._FilterDatabase" localSheetId="3" hidden="1">Realizované!$A$4:$S$21</definedName>
    <definedName name="_xlnm.Print_Titles" localSheetId="2">Podané!$4:$5</definedName>
    <definedName name="_xlnm.Print_Titles" localSheetId="1">Připravované!$4:$5</definedName>
    <definedName name="_xlnm.Print_Titles" localSheetId="3">Realizované!$4:$5</definedName>
    <definedName name="_xlnm.Print_Titles" localSheetId="0">Souhrn!$3:$4</definedName>
    <definedName name="_xlnm.Print_Area" localSheetId="2">Podané!$A$1:$Y$37</definedName>
    <definedName name="_xlnm.Print_Area" localSheetId="1">Připravované!$A$1:$W$49</definedName>
    <definedName name="_xlnm.Print_Area" localSheetId="3">Realizované!$A$1:$AB$24</definedName>
    <definedName name="_xlnm.Print_Area" localSheetId="0">Souhrn!$A$1:$S$30</definedName>
  </definedNames>
  <calcPr calcId="145621"/>
</workbook>
</file>

<file path=xl/calcChain.xml><?xml version="1.0" encoding="utf-8"?>
<calcChain xmlns="http://schemas.openxmlformats.org/spreadsheetml/2006/main">
  <c r="K22" i="7" l="1"/>
  <c r="I22" i="7"/>
  <c r="I23" i="7"/>
  <c r="K21" i="7"/>
  <c r="I21" i="7"/>
  <c r="T30" i="4" l="1"/>
  <c r="T29" i="4"/>
  <c r="T28" i="4"/>
  <c r="P30" i="4"/>
  <c r="P29" i="4"/>
  <c r="P28" i="4"/>
  <c r="H10" i="3" l="1"/>
  <c r="W31" i="4" l="1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L12" i="6" l="1"/>
  <c r="M12" i="6"/>
  <c r="N12" i="6"/>
  <c r="O12" i="6"/>
  <c r="L11" i="6"/>
  <c r="M11" i="6"/>
  <c r="N11" i="6"/>
  <c r="O11" i="6"/>
  <c r="L10" i="6"/>
  <c r="M10" i="6"/>
  <c r="N10" i="6"/>
  <c r="O10" i="6"/>
  <c r="L9" i="6"/>
  <c r="M9" i="6"/>
  <c r="N9" i="6"/>
  <c r="O9" i="6"/>
  <c r="L8" i="6"/>
  <c r="M8" i="6"/>
  <c r="N8" i="6"/>
  <c r="O8" i="6"/>
  <c r="L7" i="6"/>
  <c r="M7" i="6"/>
  <c r="N7" i="6"/>
  <c r="O7" i="6"/>
  <c r="K12" i="6"/>
  <c r="K11" i="6"/>
  <c r="K10" i="6"/>
  <c r="K9" i="6"/>
  <c r="K8" i="6"/>
  <c r="K7" i="6"/>
  <c r="C11" i="6"/>
  <c r="D11" i="6"/>
  <c r="E11" i="6"/>
  <c r="F11" i="6"/>
  <c r="G11" i="6"/>
  <c r="H11" i="6"/>
  <c r="I11" i="6"/>
  <c r="C10" i="6"/>
  <c r="D10" i="6"/>
  <c r="E10" i="6"/>
  <c r="F10" i="6"/>
  <c r="G10" i="6"/>
  <c r="H10" i="6"/>
  <c r="I10" i="6"/>
  <c r="L27" i="6"/>
  <c r="M27" i="6"/>
  <c r="N27" i="6"/>
  <c r="O27" i="6"/>
  <c r="K27" i="6"/>
  <c r="R28" i="6"/>
  <c r="S28" i="6"/>
  <c r="Q27" i="6"/>
  <c r="R27" i="6"/>
  <c r="S27" i="6"/>
  <c r="Q26" i="6"/>
  <c r="R26" i="6"/>
  <c r="S26" i="6"/>
  <c r="R25" i="6"/>
  <c r="S25" i="6"/>
  <c r="Q24" i="6"/>
  <c r="R24" i="6"/>
  <c r="S24" i="6"/>
  <c r="P27" i="6"/>
  <c r="P24" i="6"/>
  <c r="P26" i="6"/>
  <c r="N26" i="6"/>
  <c r="O26" i="6"/>
  <c r="C27" i="6"/>
  <c r="D27" i="6"/>
  <c r="E27" i="6"/>
  <c r="F27" i="6"/>
  <c r="G27" i="6"/>
  <c r="H27" i="6"/>
  <c r="I27" i="6"/>
  <c r="C26" i="6"/>
  <c r="D26" i="6"/>
  <c r="E26" i="6"/>
  <c r="F26" i="6"/>
  <c r="G26" i="6"/>
  <c r="H26" i="6"/>
  <c r="I26" i="6"/>
  <c r="I25" i="6"/>
  <c r="C24" i="6"/>
  <c r="D24" i="6"/>
  <c r="E24" i="6"/>
  <c r="F24" i="6"/>
  <c r="G24" i="6"/>
  <c r="H24" i="6"/>
  <c r="I24" i="6"/>
  <c r="I19" i="6"/>
  <c r="Q12" i="6"/>
  <c r="R12" i="6"/>
  <c r="S12" i="6"/>
  <c r="Q11" i="6"/>
  <c r="R11" i="6"/>
  <c r="S11" i="6"/>
  <c r="Q10" i="6"/>
  <c r="R10" i="6"/>
  <c r="S10" i="6"/>
  <c r="Q9" i="6"/>
  <c r="R9" i="6"/>
  <c r="S9" i="6"/>
  <c r="Q8" i="6"/>
  <c r="R8" i="6"/>
  <c r="S8" i="6"/>
  <c r="Q7" i="6"/>
  <c r="R7" i="6"/>
  <c r="S7" i="6"/>
  <c r="P12" i="6"/>
  <c r="P11" i="6"/>
  <c r="P10" i="6"/>
  <c r="P9" i="6"/>
  <c r="P8" i="6"/>
  <c r="P7" i="6"/>
  <c r="F8" i="6"/>
  <c r="G8" i="6"/>
  <c r="H8" i="6"/>
  <c r="I8" i="6"/>
  <c r="B10" i="6"/>
  <c r="B11" i="6"/>
  <c r="C12" i="6"/>
  <c r="D12" i="6"/>
  <c r="E12" i="6"/>
  <c r="F12" i="6"/>
  <c r="G12" i="6"/>
  <c r="H12" i="6"/>
  <c r="I12" i="6"/>
  <c r="C9" i="6"/>
  <c r="D9" i="6"/>
  <c r="E9" i="6"/>
  <c r="F9" i="6"/>
  <c r="G9" i="6"/>
  <c r="H9" i="6"/>
  <c r="I9" i="6"/>
  <c r="C8" i="6"/>
  <c r="D8" i="6"/>
  <c r="E8" i="6"/>
  <c r="C7" i="6"/>
  <c r="D7" i="6"/>
  <c r="E7" i="6"/>
  <c r="F7" i="6"/>
  <c r="G7" i="6"/>
  <c r="H7" i="6"/>
  <c r="I7" i="6"/>
  <c r="B12" i="6"/>
  <c r="B8" i="6"/>
  <c r="B7" i="6"/>
  <c r="H16" i="7"/>
  <c r="H15" i="7"/>
  <c r="H14" i="7"/>
  <c r="J12" i="6" l="1"/>
  <c r="J7" i="6"/>
  <c r="J9" i="6"/>
  <c r="J10" i="6"/>
  <c r="J27" i="6"/>
  <c r="J8" i="6"/>
  <c r="J11" i="6"/>
  <c r="H8" i="7"/>
  <c r="H7" i="7"/>
  <c r="I7" i="7" s="1"/>
  <c r="I8" i="7"/>
  <c r="H24" i="4" l="1"/>
  <c r="I24" i="4"/>
  <c r="J24" i="4"/>
  <c r="K24" i="4"/>
  <c r="L24" i="4"/>
  <c r="M24" i="4"/>
  <c r="N24" i="4"/>
  <c r="I18" i="6" s="1"/>
  <c r="O24" i="4"/>
  <c r="P24" i="4"/>
  <c r="Q24" i="4"/>
  <c r="R24" i="4"/>
  <c r="S24" i="4"/>
  <c r="T24" i="4"/>
  <c r="U24" i="4"/>
  <c r="V24" i="4"/>
  <c r="W24" i="4"/>
  <c r="G24" i="4"/>
  <c r="H11" i="7" l="1"/>
  <c r="K8" i="7"/>
  <c r="K7" i="7"/>
  <c r="W24" i="7"/>
  <c r="S6" i="6" s="1"/>
  <c r="V24" i="7"/>
  <c r="R6" i="6" s="1"/>
  <c r="U24" i="7"/>
  <c r="Q6" i="6" s="1"/>
  <c r="T24" i="7"/>
  <c r="P6" i="6" s="1"/>
  <c r="S24" i="7"/>
  <c r="O6" i="6" s="1"/>
  <c r="R24" i="7"/>
  <c r="N6" i="6" s="1"/>
  <c r="Q24" i="7"/>
  <c r="M6" i="6" s="1"/>
  <c r="P24" i="7"/>
  <c r="L6" i="6" s="1"/>
  <c r="O24" i="7"/>
  <c r="K6" i="6" s="1"/>
  <c r="N24" i="7"/>
  <c r="I6" i="6" s="1"/>
  <c r="M24" i="7"/>
  <c r="H6" i="6" s="1"/>
  <c r="L24" i="7"/>
  <c r="G6" i="6" s="1"/>
  <c r="J24" i="7"/>
  <c r="E6" i="6" s="1"/>
  <c r="H10" i="7"/>
  <c r="H12" i="7"/>
  <c r="H13" i="7"/>
  <c r="I13" i="7" s="1"/>
  <c r="I16" i="7"/>
  <c r="K16" i="7" s="1"/>
  <c r="H18" i="7"/>
  <c r="H19" i="7"/>
  <c r="H20" i="7"/>
  <c r="I20" i="7" s="1"/>
  <c r="K20" i="7" s="1"/>
  <c r="G24" i="7"/>
  <c r="B6" i="6" s="1"/>
  <c r="J6" i="6" l="1"/>
  <c r="K23" i="7"/>
  <c r="I19" i="7"/>
  <c r="K19" i="7" s="1"/>
  <c r="I18" i="7"/>
  <c r="K18" i="7" s="1"/>
  <c r="I17" i="7"/>
  <c r="K17" i="7" s="1"/>
  <c r="I15" i="7"/>
  <c r="K15" i="7" s="1"/>
  <c r="I14" i="7"/>
  <c r="K14" i="7" s="1"/>
  <c r="I12" i="7"/>
  <c r="K12" i="7" s="1"/>
  <c r="I11" i="7"/>
  <c r="K11" i="7" s="1"/>
  <c r="I10" i="7"/>
  <c r="K10" i="7" s="1"/>
  <c r="I9" i="7"/>
  <c r="K9" i="7" s="1"/>
  <c r="H24" i="7"/>
  <c r="C6" i="6" s="1"/>
  <c r="K13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W28" i="7"/>
  <c r="V28" i="7"/>
  <c r="U28" i="7"/>
  <c r="T28" i="7"/>
  <c r="S28" i="7"/>
  <c r="R28" i="7"/>
  <c r="Q28" i="7"/>
  <c r="P28" i="7"/>
  <c r="O28" i="7"/>
  <c r="N28" i="7"/>
  <c r="M28" i="7"/>
  <c r="K28" i="7"/>
  <c r="J28" i="7"/>
  <c r="I28" i="7"/>
  <c r="H28" i="7"/>
  <c r="G28" i="7"/>
  <c r="L27" i="7"/>
  <c r="L28" i="7" s="1"/>
  <c r="K24" i="7" l="1"/>
  <c r="F6" i="6" s="1"/>
  <c r="I24" i="7"/>
  <c r="D6" i="6" s="1"/>
  <c r="U49" i="7"/>
  <c r="Q5" i="6" s="1"/>
  <c r="S49" i="7"/>
  <c r="O5" i="6" s="1"/>
  <c r="R49" i="7"/>
  <c r="N5" i="6" s="1"/>
  <c r="P49" i="7"/>
  <c r="L5" i="6" s="1"/>
  <c r="T49" i="7"/>
  <c r="P5" i="6" s="1"/>
  <c r="J49" i="7"/>
  <c r="E5" i="6" s="1"/>
  <c r="N49" i="7"/>
  <c r="I5" i="6" s="1"/>
  <c r="V49" i="7"/>
  <c r="R5" i="6" s="1"/>
  <c r="G49" i="7"/>
  <c r="B5" i="6" s="1"/>
  <c r="B9" i="6"/>
  <c r="W49" i="7"/>
  <c r="S5" i="6" s="1"/>
  <c r="Q49" i="7"/>
  <c r="M5" i="6" s="1"/>
  <c r="O49" i="7"/>
  <c r="K5" i="6" s="1"/>
  <c r="M49" i="7"/>
  <c r="H5" i="6" s="1"/>
  <c r="L49" i="7"/>
  <c r="G5" i="6" s="1"/>
  <c r="H49" i="7"/>
  <c r="C5" i="6" s="1"/>
  <c r="L11" i="4"/>
  <c r="K49" i="7" l="1"/>
  <c r="F5" i="6" s="1"/>
  <c r="I49" i="7"/>
  <c r="D5" i="6" s="1"/>
  <c r="W35" i="4"/>
  <c r="S21" i="6" s="1"/>
  <c r="V35" i="4"/>
  <c r="R21" i="6" s="1"/>
  <c r="U35" i="4"/>
  <c r="Q21" i="6" s="1"/>
  <c r="T35" i="4"/>
  <c r="P21" i="6" s="1"/>
  <c r="S35" i="4"/>
  <c r="O21" i="6" s="1"/>
  <c r="R35" i="4"/>
  <c r="N21" i="6" s="1"/>
  <c r="Q35" i="4"/>
  <c r="M21" i="6" s="1"/>
  <c r="P35" i="4"/>
  <c r="L21" i="6" s="1"/>
  <c r="O35" i="4"/>
  <c r="K21" i="6" s="1"/>
  <c r="N35" i="4"/>
  <c r="I21" i="6" s="1"/>
  <c r="M35" i="4"/>
  <c r="H21" i="6" s="1"/>
  <c r="L35" i="4"/>
  <c r="G21" i="6" s="1"/>
  <c r="K35" i="4"/>
  <c r="F21" i="6" s="1"/>
  <c r="J35" i="4"/>
  <c r="E21" i="6" s="1"/>
  <c r="I35" i="4"/>
  <c r="D21" i="6" s="1"/>
  <c r="H35" i="4"/>
  <c r="C21" i="6" s="1"/>
  <c r="G35" i="4"/>
  <c r="B21" i="6" s="1"/>
  <c r="J21" i="6" l="1"/>
  <c r="I21" i="3"/>
  <c r="D28" i="6" s="1"/>
  <c r="G21" i="3"/>
  <c r="G15" i="3"/>
  <c r="G12" i="3"/>
  <c r="G8" i="3"/>
  <c r="B24" i="6" s="1"/>
  <c r="I8" i="3"/>
  <c r="H8" i="3"/>
  <c r="J8" i="3"/>
  <c r="K8" i="3"/>
  <c r="L8" i="3"/>
  <c r="M8" i="3"/>
  <c r="N8" i="3"/>
  <c r="O8" i="3"/>
  <c r="P8" i="3"/>
  <c r="K24" i="6" s="1"/>
  <c r="Q8" i="3"/>
  <c r="L24" i="6" s="1"/>
  <c r="R8" i="3"/>
  <c r="M24" i="6" s="1"/>
  <c r="S8" i="3"/>
  <c r="N24" i="6" s="1"/>
  <c r="T8" i="3"/>
  <c r="O24" i="6" s="1"/>
  <c r="U8" i="3"/>
  <c r="V8" i="3"/>
  <c r="W8" i="3"/>
  <c r="X8" i="3"/>
  <c r="Y8" i="3"/>
  <c r="Z8" i="3"/>
  <c r="J24" i="6" l="1"/>
  <c r="W20" i="4"/>
  <c r="T20" i="4"/>
  <c r="S20" i="4"/>
  <c r="R20" i="4"/>
  <c r="P20" i="4"/>
  <c r="N20" i="4"/>
  <c r="I17" i="6" s="1"/>
  <c r="M20" i="4"/>
  <c r="K20" i="4"/>
  <c r="W16" i="4"/>
  <c r="T16" i="4"/>
  <c r="R16" i="4"/>
  <c r="M16" i="4"/>
  <c r="P16" i="4" l="1"/>
  <c r="K16" i="4" l="1"/>
  <c r="Q16" i="4" l="1"/>
  <c r="O16" i="4"/>
  <c r="L16" i="4"/>
  <c r="J16" i="4"/>
  <c r="Q20" i="4" l="1"/>
  <c r="O20" i="4"/>
  <c r="L20" i="4"/>
  <c r="J20" i="4"/>
  <c r="Z18" i="3" l="1"/>
  <c r="Y18" i="3"/>
  <c r="X18" i="3"/>
  <c r="W18" i="3"/>
  <c r="V18" i="3"/>
  <c r="U18" i="3"/>
  <c r="T18" i="3"/>
  <c r="S18" i="3"/>
  <c r="H20" i="4" l="1"/>
  <c r="Y15" i="3" l="1"/>
  <c r="Z15" i="3"/>
  <c r="Y12" i="3" l="1"/>
  <c r="Z12" i="3"/>
  <c r="Z21" i="3"/>
  <c r="T21" i="3"/>
  <c r="O28" i="6" s="1"/>
  <c r="U21" i="3"/>
  <c r="T15" i="3"/>
  <c r="U15" i="3"/>
  <c r="T12" i="3"/>
  <c r="U12" i="3"/>
  <c r="H18" i="3"/>
  <c r="M18" i="3"/>
  <c r="N18" i="3"/>
  <c r="O18" i="3"/>
  <c r="P18" i="3"/>
  <c r="Q18" i="3"/>
  <c r="R18" i="3"/>
  <c r="N21" i="3"/>
  <c r="I28" i="6" s="1"/>
  <c r="O21" i="3"/>
  <c r="U24" i="3" l="1"/>
  <c r="Z24" i="3"/>
  <c r="O24" i="3"/>
  <c r="N24" i="3"/>
  <c r="I23" i="6" s="1"/>
  <c r="T24" i="3"/>
  <c r="Y24" i="3"/>
  <c r="S23" i="6" s="1"/>
  <c r="V20" i="4" l="1"/>
  <c r="U20" i="4"/>
  <c r="O25" i="6" l="1"/>
  <c r="P20" i="6"/>
  <c r="S20" i="6"/>
  <c r="S8" i="4"/>
  <c r="O23" i="6"/>
  <c r="X21" i="3"/>
  <c r="W21" i="3"/>
  <c r="Q28" i="6" s="1"/>
  <c r="V21" i="3"/>
  <c r="P28" i="6" s="1"/>
  <c r="X15" i="3"/>
  <c r="W15" i="3"/>
  <c r="V15" i="3"/>
  <c r="X12" i="3"/>
  <c r="W12" i="3"/>
  <c r="Q25" i="6" s="1"/>
  <c r="V12" i="3"/>
  <c r="P25" i="6" s="1"/>
  <c r="S19" i="6"/>
  <c r="R19" i="6"/>
  <c r="Q19" i="6"/>
  <c r="P19" i="6"/>
  <c r="S18" i="6"/>
  <c r="P17" i="6"/>
  <c r="W12" i="4"/>
  <c r="V12" i="4"/>
  <c r="U12" i="4"/>
  <c r="T12" i="4"/>
  <c r="T8" i="4"/>
  <c r="S16" i="6" l="1"/>
  <c r="R16" i="6"/>
  <c r="Q16" i="6"/>
  <c r="P16" i="6"/>
  <c r="X24" i="3"/>
  <c r="R23" i="6" s="1"/>
  <c r="V24" i="3"/>
  <c r="P23" i="6" s="1"/>
  <c r="W24" i="3"/>
  <c r="Q23" i="6" s="1"/>
  <c r="P15" i="6"/>
  <c r="O15" i="6"/>
  <c r="O19" i="6" l="1"/>
  <c r="J18" i="3" l="1"/>
  <c r="L18" i="3" l="1"/>
  <c r="O12" i="4" l="1"/>
  <c r="S12" i="4"/>
  <c r="R12" i="4"/>
  <c r="Q12" i="4"/>
  <c r="P12" i="4"/>
  <c r="N12" i="4"/>
  <c r="I16" i="6" s="1"/>
  <c r="M12" i="4"/>
  <c r="L12" i="4"/>
  <c r="J12" i="4"/>
  <c r="E20" i="6"/>
  <c r="H20" i="6"/>
  <c r="N16" i="4"/>
  <c r="I20" i="6" s="1"/>
  <c r="K20" i="6"/>
  <c r="N20" i="6"/>
  <c r="S16" i="4"/>
  <c r="O20" i="6" s="1"/>
  <c r="O16" i="6" l="1"/>
  <c r="O17" i="6" l="1"/>
  <c r="O8" i="4"/>
  <c r="N8" i="4"/>
  <c r="I15" i="6" s="1"/>
  <c r="N37" i="4" l="1"/>
  <c r="I14" i="6" s="1"/>
  <c r="I30" i="6" s="1"/>
  <c r="S37" i="4"/>
  <c r="O14" i="6" s="1"/>
  <c r="O18" i="6"/>
  <c r="O30" i="6" l="1"/>
  <c r="H12" i="3"/>
  <c r="C25" i="6" s="1"/>
  <c r="I12" i="3"/>
  <c r="D25" i="6" s="1"/>
  <c r="J12" i="3"/>
  <c r="E25" i="6" s="1"/>
  <c r="K12" i="3"/>
  <c r="F25" i="6" s="1"/>
  <c r="L12" i="3"/>
  <c r="G25" i="6" s="1"/>
  <c r="P12" i="3"/>
  <c r="Q12" i="3"/>
  <c r="R12" i="3"/>
  <c r="S12" i="3"/>
  <c r="M12" i="3"/>
  <c r="H25" i="6" s="1"/>
  <c r="B25" i="6" l="1"/>
  <c r="N19" i="6" l="1"/>
  <c r="M19" i="6"/>
  <c r="L19" i="6"/>
  <c r="K19" i="6"/>
  <c r="C19" i="6"/>
  <c r="E17" i="6"/>
  <c r="C17" i="6"/>
  <c r="N16" i="6"/>
  <c r="M16" i="6"/>
  <c r="L16" i="6"/>
  <c r="K16" i="6"/>
  <c r="H16" i="6"/>
  <c r="G16" i="6"/>
  <c r="E16" i="6"/>
  <c r="M8" i="4"/>
  <c r="J8" i="4"/>
  <c r="L8" i="4"/>
  <c r="N25" i="6"/>
  <c r="L25" i="6"/>
  <c r="S21" i="3"/>
  <c r="N28" i="6" s="1"/>
  <c r="R21" i="3"/>
  <c r="M28" i="6" s="1"/>
  <c r="Q21" i="3"/>
  <c r="L28" i="6" s="1"/>
  <c r="P21" i="3"/>
  <c r="K28" i="6" s="1"/>
  <c r="M21" i="3"/>
  <c r="H28" i="6" s="1"/>
  <c r="L21" i="3"/>
  <c r="G28" i="6" s="1"/>
  <c r="K21" i="3"/>
  <c r="F28" i="6" s="1"/>
  <c r="J21" i="3"/>
  <c r="E28" i="6" s="1"/>
  <c r="H21" i="3"/>
  <c r="C28" i="6" s="1"/>
  <c r="B28" i="6"/>
  <c r="S15" i="3"/>
  <c r="R15" i="3"/>
  <c r="Q15" i="3"/>
  <c r="P15" i="3"/>
  <c r="M15" i="3"/>
  <c r="L15" i="3"/>
  <c r="K15" i="3"/>
  <c r="J15" i="3"/>
  <c r="I15" i="3"/>
  <c r="H15" i="3"/>
  <c r="K25" i="6"/>
  <c r="J28" i="6" l="1"/>
  <c r="Q24" i="3"/>
  <c r="L23" i="6" s="1"/>
  <c r="H24" i="3"/>
  <c r="L24" i="3"/>
  <c r="G23" i="6" s="1"/>
  <c r="R24" i="3"/>
  <c r="M23" i="6" s="1"/>
  <c r="M24" i="3"/>
  <c r="P24" i="3"/>
  <c r="K23" i="6" s="1"/>
  <c r="S24" i="3"/>
  <c r="N23" i="6" s="1"/>
  <c r="J24" i="3"/>
  <c r="E23" i="6" s="1"/>
  <c r="N18" i="6"/>
  <c r="J16" i="6"/>
  <c r="J19" i="6"/>
  <c r="M17" i="6"/>
  <c r="R17" i="6"/>
  <c r="N17" i="6"/>
  <c r="L17" i="6"/>
  <c r="Q17" i="6"/>
  <c r="T37" i="4"/>
  <c r="B26" i="6"/>
  <c r="C23" i="6"/>
  <c r="M26" i="6"/>
  <c r="K26" i="6"/>
  <c r="J26" i="6" s="1"/>
  <c r="L26" i="6"/>
  <c r="K17" i="6"/>
  <c r="M25" i="6"/>
  <c r="J25" i="6" s="1"/>
  <c r="G15" i="6"/>
  <c r="K15" i="6"/>
  <c r="E15" i="6"/>
  <c r="H15" i="6"/>
  <c r="O37" i="4" l="1"/>
  <c r="K14" i="6" s="1"/>
  <c r="K18" i="6"/>
  <c r="J23" i="6"/>
  <c r="J17" i="6"/>
  <c r="S17" i="6"/>
  <c r="P18" i="6"/>
  <c r="P14" i="6"/>
  <c r="P30" i="6" s="1"/>
  <c r="K30" i="6" l="1"/>
  <c r="I8" i="4"/>
  <c r="D15" i="6" l="1"/>
  <c r="M37" i="4"/>
  <c r="E19" i="6" l="1"/>
  <c r="H18" i="6"/>
  <c r="F19" i="6" l="1"/>
  <c r="H23" i="6"/>
  <c r="J37" i="4"/>
  <c r="E14" i="6" l="1"/>
  <c r="E30" i="6" s="1"/>
  <c r="E18" i="6"/>
  <c r="K8" i="4" l="1"/>
  <c r="H12" i="4" l="1"/>
  <c r="I12" i="4"/>
  <c r="P8" i="4"/>
  <c r="L15" i="6" s="1"/>
  <c r="G12" i="4"/>
  <c r="F17" i="6"/>
  <c r="F15" i="6"/>
  <c r="K12" i="4" l="1"/>
  <c r="C16" i="6"/>
  <c r="B16" i="6"/>
  <c r="D16" i="6"/>
  <c r="F16" i="6" l="1"/>
  <c r="L18" i="6" l="1"/>
  <c r="P37" i="4"/>
  <c r="Q18" i="6" l="1"/>
  <c r="M18" i="6"/>
  <c r="J18" i="6" s="1"/>
  <c r="J5" i="6"/>
  <c r="C18" i="6"/>
  <c r="R18" i="6"/>
  <c r="K37" i="4" l="1"/>
  <c r="F18" i="6" l="1"/>
  <c r="L37" i="4"/>
  <c r="D18" i="6" l="1"/>
  <c r="G18" i="6"/>
  <c r="B18" i="6" l="1"/>
  <c r="G17" i="6"/>
  <c r="H17" i="6"/>
  <c r="I20" i="4" l="1"/>
  <c r="G20" i="4"/>
  <c r="D17" i="6" l="1"/>
  <c r="B17" i="6"/>
  <c r="V16" i="4"/>
  <c r="R20" i="6" l="1"/>
  <c r="M20" i="6"/>
  <c r="L14" i="6"/>
  <c r="L30" i="6" s="1"/>
  <c r="H16" i="4"/>
  <c r="L20" i="6" l="1"/>
  <c r="J20" i="6" s="1"/>
  <c r="C20" i="6"/>
  <c r="F14" i="6"/>
  <c r="G20" i="6"/>
  <c r="G16" i="4" l="1"/>
  <c r="B20" i="6" s="1"/>
  <c r="I16" i="4"/>
  <c r="U16" i="4"/>
  <c r="Q20" i="6" s="1"/>
  <c r="F20" i="6"/>
  <c r="D20" i="6" l="1"/>
  <c r="G19" i="6" l="1"/>
  <c r="H19" i="6"/>
  <c r="H14" i="6" l="1"/>
  <c r="H30" i="6" s="1"/>
  <c r="G14" i="6"/>
  <c r="G30" i="6" s="1"/>
  <c r="U8" i="4"/>
  <c r="R8" i="4"/>
  <c r="Q8" i="4"/>
  <c r="W8" i="4"/>
  <c r="H8" i="4"/>
  <c r="H37" i="4" s="1"/>
  <c r="U37" i="4" l="1"/>
  <c r="Q14" i="6" s="1"/>
  <c r="Q30" i="6" s="1"/>
  <c r="S15" i="6"/>
  <c r="W37" i="4"/>
  <c r="S14" i="6" s="1"/>
  <c r="S30" i="6" s="1"/>
  <c r="N15" i="6"/>
  <c r="R37" i="4"/>
  <c r="N14" i="6" s="1"/>
  <c r="N30" i="6" s="1"/>
  <c r="I37" i="4"/>
  <c r="D14" i="6" s="1"/>
  <c r="M15" i="6"/>
  <c r="Q37" i="4"/>
  <c r="M14" i="6" s="1"/>
  <c r="M30" i="6" s="1"/>
  <c r="B19" i="6"/>
  <c r="D19" i="6"/>
  <c r="V8" i="4"/>
  <c r="Q15" i="6"/>
  <c r="C15" i="6"/>
  <c r="C14" i="6"/>
  <c r="C30" i="6" s="1"/>
  <c r="G8" i="4"/>
  <c r="G37" i="4" s="1"/>
  <c r="J15" i="6" l="1"/>
  <c r="R15" i="6"/>
  <c r="V37" i="4"/>
  <c r="R14" i="6" s="1"/>
  <c r="R30" i="6" s="1"/>
  <c r="J14" i="6"/>
  <c r="J30" i="6" s="1"/>
  <c r="B14" i="6"/>
  <c r="B15" i="6"/>
  <c r="K18" i="3"/>
  <c r="I18" i="3" l="1"/>
  <c r="I24" i="3" s="1"/>
  <c r="D23" i="6" s="1"/>
  <c r="D30" i="6" s="1"/>
  <c r="G18" i="3"/>
  <c r="B27" i="6" s="1"/>
  <c r="K24" i="3"/>
  <c r="F23" i="6" s="1"/>
  <c r="F30" i="6" s="1"/>
  <c r="G24" i="3" l="1"/>
  <c r="B23" i="6" s="1"/>
  <c r="B30" i="6" s="1"/>
</calcChain>
</file>

<file path=xl/sharedStrings.xml><?xml version="1.0" encoding="utf-8"?>
<sst xmlns="http://schemas.openxmlformats.org/spreadsheetml/2006/main" count="393" uniqueCount="94">
  <si>
    <t>Název projektu</t>
  </si>
  <si>
    <t>Celkové náklady</t>
  </si>
  <si>
    <t>Celkový podíl OK</t>
  </si>
  <si>
    <t>Realizace</t>
  </si>
  <si>
    <t>Poř. číslo</t>
  </si>
  <si>
    <t>OSR</t>
  </si>
  <si>
    <t>Celková dotace</t>
  </si>
  <si>
    <t>v Kč</t>
  </si>
  <si>
    <t>Podané projekty</t>
  </si>
  <si>
    <t>Realizované projekty</t>
  </si>
  <si>
    <t>Celkem</t>
  </si>
  <si>
    <t>Realizátor</t>
  </si>
  <si>
    <t>Dotace</t>
  </si>
  <si>
    <t>2017-2018</t>
  </si>
  <si>
    <t>Dotační titul</t>
  </si>
  <si>
    <t>oblast sociální</t>
  </si>
  <si>
    <t>Oblast životní prostředí</t>
  </si>
  <si>
    <t>KÚOK</t>
  </si>
  <si>
    <t>Celkem realizované projekty</t>
  </si>
  <si>
    <t>oblast životního prostředí</t>
  </si>
  <si>
    <t>oblast doprava</t>
  </si>
  <si>
    <t>oblast cestovního ruchu</t>
  </si>
  <si>
    <t>oblast zdravotnictví</t>
  </si>
  <si>
    <t>oblast školství</t>
  </si>
  <si>
    <t>oblast dopravy</t>
  </si>
  <si>
    <t>oblast kultury a památkové péče</t>
  </si>
  <si>
    <t>Oblast školství</t>
  </si>
  <si>
    <t>předfinancování - příjem dotace</t>
  </si>
  <si>
    <t>Předfinancování - výdej</t>
  </si>
  <si>
    <t>Předfinancování - příjem dotace</t>
  </si>
  <si>
    <t xml:space="preserve">Předfinancování - výdej </t>
  </si>
  <si>
    <t>Kofinancování a nezpůsobilé výdaje</t>
  </si>
  <si>
    <r>
      <t xml:space="preserve">Celkové náklady kraje                 </t>
    </r>
    <r>
      <rPr>
        <b/>
        <i/>
        <sz val="10"/>
        <color theme="1"/>
        <rFont val="Calibri"/>
        <family val="2"/>
        <charset val="238"/>
        <scheme val="minor"/>
      </rPr>
      <t>(kofinancování a nezpůsobilé výdaje)</t>
    </r>
  </si>
  <si>
    <t>Předfinancování dotace</t>
  </si>
  <si>
    <t>Poř. Číslo/priorita</t>
  </si>
  <si>
    <t>Oblast doprava</t>
  </si>
  <si>
    <t>Oblast sociální</t>
  </si>
  <si>
    <t xml:space="preserve"> </t>
  </si>
  <si>
    <t xml:space="preserve">  </t>
  </si>
  <si>
    <t>Marketingové aktivity v Olomouckém kraji</t>
  </si>
  <si>
    <t>MMR</t>
  </si>
  <si>
    <t>Podané žádosti o dotaci na projekty z národních fondů</t>
  </si>
  <si>
    <t>Projekty z národních fondů</t>
  </si>
  <si>
    <t>Realizované projekty z národních fondů</t>
  </si>
  <si>
    <t>Připravované žádosti o dotaci na projekty z národních fondů</t>
  </si>
  <si>
    <t>II/440 Mor. Beroun-hr. Voj. Újezdu</t>
  </si>
  <si>
    <t>SSOK</t>
  </si>
  <si>
    <t>SFDI</t>
  </si>
  <si>
    <t>III/4436 Olomouc-ul. Hamerská</t>
  </si>
  <si>
    <t>III/31552 Troubelice -Nová Hradečná</t>
  </si>
  <si>
    <t>III/31550 Nová Hradečná - Lipinka</t>
  </si>
  <si>
    <t>III/44319 Měrovice - Hruška</t>
  </si>
  <si>
    <t>III/0555 Přerov, ul.9.května</t>
  </si>
  <si>
    <t>Most ev. č. 36719-2 Dobromilice</t>
  </si>
  <si>
    <t>Most ev. Č. 43718-3 Šišma</t>
  </si>
  <si>
    <t>Most ev. Č. 43415-3 Prosenice</t>
  </si>
  <si>
    <t>II/315 Zábřeh - ul.Sušilova</t>
  </si>
  <si>
    <t>III/44410 Medlov - Králová</t>
  </si>
  <si>
    <t>III/44423 Horní Žleb - Dálov</t>
  </si>
  <si>
    <t>III/4368 Tršice - Lazníky</t>
  </si>
  <si>
    <t>III/44319Posluchov</t>
  </si>
  <si>
    <t>II/433 Mořice - průtah</t>
  </si>
  <si>
    <t>Připravované projekty</t>
  </si>
  <si>
    <t>Megafon - více než jen bezpečnost</t>
  </si>
  <si>
    <t>OSV</t>
  </si>
  <si>
    <t>2017-2021</t>
  </si>
  <si>
    <t>Domov u Třebůvky Loštice - rekonstrukce bytových jader</t>
  </si>
  <si>
    <t>MPSV ČR</t>
  </si>
  <si>
    <t>Domov seniorů Prostějov - modernizace sociálních zařízení</t>
  </si>
  <si>
    <t>2016-2020</t>
  </si>
  <si>
    <t>Nákup ekologického vozidla pro Krajský úřad Olomouckého kraje</t>
  </si>
  <si>
    <t>SFŽP</t>
  </si>
  <si>
    <t>2017-2020</t>
  </si>
  <si>
    <t>Podpora aktivního života seniorů v Olomouckém kraji</t>
  </si>
  <si>
    <t>OVZI</t>
  </si>
  <si>
    <t>Zdravotnická záchranná služba Olomouckého kraje - modernizace radiové sítě ZZS OK</t>
  </si>
  <si>
    <t>ZZS OK</t>
  </si>
  <si>
    <t>MZ ČR</t>
  </si>
  <si>
    <t>ORG</t>
  </si>
  <si>
    <t>Projekt „Centrum odborné přípravy 2017“, Střední lesnická škola, Jurikova 588, Hranice</t>
  </si>
  <si>
    <t>PO</t>
  </si>
  <si>
    <t xml:space="preserve"> Projekt COP - Střední škola zemědělská, Osmek 47, Přerov</t>
  </si>
  <si>
    <t xml:space="preserve"> Projekt COP - Střední škola zemědělská a zahradnická, U Hradiska 4, Olomouc</t>
  </si>
  <si>
    <t>MZe ČR</t>
  </si>
  <si>
    <t>INV/NEINV</t>
  </si>
  <si>
    <t>Usnesení ZOK</t>
  </si>
  <si>
    <t>UZ/4/48/2017</t>
  </si>
  <si>
    <t>UZ/3/52/2017</t>
  </si>
  <si>
    <t>UZ/5/39/2017</t>
  </si>
  <si>
    <t>Neinvestice</t>
  </si>
  <si>
    <t>Investice</t>
  </si>
  <si>
    <t>MV ČR</t>
  </si>
  <si>
    <t>II/44624 Uničov, ul. Stromořadí</t>
  </si>
  <si>
    <t>II/448 Olomouc,ul. Třída Míru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</si>
</sst>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4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0" xfId="0" applyFont="1"/>
    <xf numFmtId="0" fontId="7" fillId="0" borderId="0" xfId="0" applyFont="1" applyAlignment="1">
      <alignment horizontal="left" vertical="center"/>
    </xf>
    <xf numFmtId="4" fontId="8" fillId="3" borderId="14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8" fillId="3" borderId="15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4" fontId="12" fillId="0" borderId="1" xfId="0" applyNumberFormat="1" applyFont="1" applyBorder="1"/>
    <xf numFmtId="0" fontId="5" fillId="0" borderId="27" xfId="0" applyFont="1" applyBorder="1"/>
    <xf numFmtId="4" fontId="2" fillId="0" borderId="27" xfId="0" applyNumberFormat="1" applyFont="1" applyBorder="1"/>
    <xf numFmtId="4" fontId="2" fillId="0" borderId="28" xfId="0" applyNumberFormat="1" applyFont="1" applyBorder="1"/>
    <xf numFmtId="4" fontId="2" fillId="0" borderId="57" xfId="0" applyNumberFormat="1" applyFont="1" applyBorder="1"/>
    <xf numFmtId="4" fontId="2" fillId="0" borderId="58" xfId="0" applyNumberFormat="1" applyFont="1" applyBorder="1"/>
    <xf numFmtId="4" fontId="2" fillId="0" borderId="59" xfId="0" applyNumberFormat="1" applyFont="1" applyBorder="1"/>
    <xf numFmtId="4" fontId="2" fillId="0" borderId="60" xfId="0" applyNumberFormat="1" applyFont="1" applyBorder="1"/>
    <xf numFmtId="4" fontId="2" fillId="0" borderId="61" xfId="0" applyNumberFormat="1" applyFont="1" applyBorder="1"/>
    <xf numFmtId="4" fontId="12" fillId="0" borderId="6" xfId="0" applyNumberFormat="1" applyFont="1" applyBorder="1"/>
    <xf numFmtId="0" fontId="5" fillId="0" borderId="52" xfId="0" applyFont="1" applyBorder="1"/>
    <xf numFmtId="4" fontId="12" fillId="0" borderId="22" xfId="0" applyNumberFormat="1" applyFont="1" applyBorder="1"/>
    <xf numFmtId="4" fontId="12" fillId="0" borderId="5" xfId="0" applyNumberFormat="1" applyFont="1" applyBorder="1"/>
    <xf numFmtId="4" fontId="12" fillId="0" borderId="3" xfId="0" applyNumberFormat="1" applyFont="1" applyBorder="1"/>
    <xf numFmtId="4" fontId="12" fillId="0" borderId="2" xfId="0" applyNumberFormat="1" applyFont="1" applyBorder="1"/>
    <xf numFmtId="4" fontId="12" fillId="0" borderId="20" xfId="0" applyNumberFormat="1" applyFont="1" applyBorder="1"/>
    <xf numFmtId="4" fontId="12" fillId="0" borderId="33" xfId="0" applyNumberFormat="1" applyFont="1" applyBorder="1"/>
    <xf numFmtId="4" fontId="9" fillId="0" borderId="23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" fontId="12" fillId="0" borderId="14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53" xfId="0" applyFill="1" applyBorder="1" applyAlignment="1">
      <alignment wrapText="1"/>
    </xf>
    <xf numFmtId="0" fontId="0" fillId="0" borderId="0" xfId="0" applyFill="1"/>
    <xf numFmtId="0" fontId="3" fillId="0" borderId="0" xfId="0" applyFont="1" applyBorder="1" applyAlignment="1">
      <alignment horizont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10" fillId="3" borderId="65" xfId="0" applyFont="1" applyFill="1" applyBorder="1" applyAlignment="1">
      <alignment horizontal="left" vertical="center" wrapText="1"/>
    </xf>
    <xf numFmtId="4" fontId="9" fillId="0" borderId="44" xfId="0" applyNumberFormat="1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left" vertical="center" wrapText="1"/>
    </xf>
    <xf numFmtId="4" fontId="12" fillId="0" borderId="29" xfId="0" applyNumberFormat="1" applyFont="1" applyBorder="1"/>
    <xf numFmtId="4" fontId="12" fillId="0" borderId="11" xfId="0" applyNumberFormat="1" applyFont="1" applyBorder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0" fillId="3" borderId="0" xfId="0" applyFont="1" applyFill="1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right" vertical="center" wrapText="1"/>
    </xf>
    <xf numFmtId="4" fontId="12" fillId="0" borderId="34" xfId="0" applyNumberFormat="1" applyFont="1" applyBorder="1" applyAlignment="1">
      <alignment vertical="center"/>
    </xf>
    <xf numFmtId="4" fontId="12" fillId="0" borderId="17" xfId="0" applyNumberFormat="1" applyFont="1" applyBorder="1"/>
    <xf numFmtId="4" fontId="12" fillId="0" borderId="14" xfId="0" applyNumberFormat="1" applyFont="1" applyBorder="1"/>
    <xf numFmtId="4" fontId="12" fillId="0" borderId="30" xfId="0" applyNumberFormat="1" applyFont="1" applyBorder="1"/>
    <xf numFmtId="4" fontId="0" fillId="0" borderId="0" xfId="0" applyNumberFormat="1"/>
    <xf numFmtId="0" fontId="10" fillId="3" borderId="52" xfId="0" applyFont="1" applyFill="1" applyBorder="1" applyAlignment="1">
      <alignment horizontal="left" vertical="center" wrapText="1"/>
    </xf>
    <xf numFmtId="0" fontId="10" fillId="3" borderId="53" xfId="0" applyFont="1" applyFill="1" applyBorder="1" applyAlignment="1">
      <alignment horizontal="left" vertical="center" wrapText="1"/>
    </xf>
    <xf numFmtId="4" fontId="9" fillId="3" borderId="37" xfId="0" applyNumberFormat="1" applyFont="1" applyFill="1" applyBorder="1" applyAlignment="1">
      <alignment horizontal="right"/>
    </xf>
    <xf numFmtId="4" fontId="9" fillId="3" borderId="56" xfId="0" applyNumberFormat="1" applyFont="1" applyFill="1" applyBorder="1" applyAlignment="1">
      <alignment horizontal="right"/>
    </xf>
    <xf numFmtId="0" fontId="9" fillId="3" borderId="0" xfId="0" applyFont="1" applyFill="1" applyBorder="1"/>
    <xf numFmtId="0" fontId="9" fillId="3" borderId="0" xfId="0" applyFont="1" applyFill="1"/>
    <xf numFmtId="4" fontId="9" fillId="3" borderId="48" xfId="0" applyNumberFormat="1" applyFont="1" applyFill="1" applyBorder="1" applyAlignment="1">
      <alignment horizontal="right"/>
    </xf>
    <xf numFmtId="0" fontId="8" fillId="3" borderId="15" xfId="0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>
      <alignment vertical="center"/>
    </xf>
    <xf numFmtId="0" fontId="11" fillId="0" borderId="29" xfId="0" applyFont="1" applyBorder="1"/>
    <xf numFmtId="0" fontId="11" fillId="0" borderId="30" xfId="0" applyFont="1" applyBorder="1" applyAlignment="1">
      <alignment vertical="center" wrapText="1"/>
    </xf>
    <xf numFmtId="0" fontId="11" fillId="0" borderId="30" xfId="0" applyFont="1" applyBorder="1"/>
    <xf numFmtId="0" fontId="11" fillId="0" borderId="33" xfId="0" applyFont="1" applyBorder="1"/>
    <xf numFmtId="0" fontId="14" fillId="0" borderId="0" xfId="0" applyFont="1"/>
    <xf numFmtId="4" fontId="2" fillId="0" borderId="0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 wrapText="1"/>
    </xf>
    <xf numFmtId="4" fontId="8" fillId="3" borderId="36" xfId="0" applyNumberFormat="1" applyFont="1" applyFill="1" applyBorder="1" applyAlignment="1">
      <alignment horizontal="right" vertical="center" wrapText="1"/>
    </xf>
    <xf numFmtId="0" fontId="9" fillId="0" borderId="31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right"/>
    </xf>
    <xf numFmtId="0" fontId="0" fillId="0" borderId="34" xfId="0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left" vertical="center" wrapText="1"/>
    </xf>
    <xf numFmtId="4" fontId="12" fillId="0" borderId="30" xfId="0" applyNumberFormat="1" applyFont="1" applyBorder="1" applyAlignment="1">
      <alignment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left" vertical="center" wrapText="1"/>
    </xf>
    <xf numFmtId="4" fontId="9" fillId="3" borderId="23" xfId="0" applyNumberFormat="1" applyFont="1" applyFill="1" applyBorder="1" applyAlignment="1">
      <alignment horizontal="right" vertical="center"/>
    </xf>
    <xf numFmtId="0" fontId="10" fillId="3" borderId="70" xfId="0" applyFont="1" applyFill="1" applyBorder="1" applyAlignment="1">
      <alignment horizontal="left" vertical="center" wrapText="1"/>
    </xf>
    <xf numFmtId="4" fontId="8" fillId="3" borderId="19" xfId="0" applyNumberFormat="1" applyFont="1" applyFill="1" applyBorder="1" applyAlignment="1">
      <alignment horizontal="right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" fontId="12" fillId="0" borderId="33" xfId="0" applyNumberFormat="1" applyFont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8" fillId="2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0" borderId="51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4" fontId="8" fillId="3" borderId="47" xfId="0" applyNumberFormat="1" applyFont="1" applyFill="1" applyBorder="1" applyAlignment="1">
      <alignment horizontal="right" vertical="center" wrapText="1"/>
    </xf>
    <xf numFmtId="4" fontId="19" fillId="0" borderId="23" xfId="0" applyNumberFormat="1" applyFont="1" applyBorder="1"/>
    <xf numFmtId="0" fontId="8" fillId="0" borderId="7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19" fillId="0" borderId="37" xfId="0" applyNumberFormat="1" applyFont="1" applyBorder="1"/>
    <xf numFmtId="4" fontId="19" fillId="0" borderId="37" xfId="0" applyNumberFormat="1" applyFont="1" applyFill="1" applyBorder="1"/>
    <xf numFmtId="4" fontId="19" fillId="0" borderId="51" xfId="0" applyNumberFormat="1" applyFont="1" applyBorder="1"/>
    <xf numFmtId="4" fontId="19" fillId="0" borderId="48" xfId="0" applyNumberFormat="1" applyFont="1" applyBorder="1"/>
    <xf numFmtId="0" fontId="19" fillId="0" borderId="0" xfId="0" applyFont="1"/>
    <xf numFmtId="0" fontId="15" fillId="3" borderId="0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right" vertical="center" wrapText="1"/>
    </xf>
    <xf numFmtId="4" fontId="8" fillId="0" borderId="24" xfId="0" applyNumberFormat="1" applyFont="1" applyFill="1" applyBorder="1" applyAlignment="1">
      <alignment horizontal="right" vertical="center" wrapText="1"/>
    </xf>
    <xf numFmtId="4" fontId="8" fillId="3" borderId="24" xfId="0" applyNumberFormat="1" applyFont="1" applyFill="1" applyBorder="1" applyAlignment="1">
      <alignment horizontal="right" vertical="center" wrapText="1"/>
    </xf>
    <xf numFmtId="4" fontId="8" fillId="3" borderId="55" xfId="0" applyNumberFormat="1" applyFont="1" applyFill="1" applyBorder="1" applyAlignment="1">
      <alignment horizontal="right" vertical="center" wrapText="1"/>
    </xf>
    <xf numFmtId="4" fontId="8" fillId="3" borderId="25" xfId="0" applyNumberFormat="1" applyFont="1" applyFill="1" applyBorder="1" applyAlignment="1">
      <alignment horizontal="right" vertical="center" wrapText="1"/>
    </xf>
    <xf numFmtId="4" fontId="8" fillId="3" borderId="53" xfId="0" applyNumberFormat="1" applyFont="1" applyFill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36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64" xfId="0" applyNumberFormat="1" applyFont="1" applyBorder="1" applyAlignment="1">
      <alignment horizontal="right" vertical="center" wrapText="1"/>
    </xf>
    <xf numFmtId="4" fontId="19" fillId="0" borderId="24" xfId="0" applyNumberFormat="1" applyFont="1" applyBorder="1"/>
    <xf numFmtId="4" fontId="19" fillId="0" borderId="55" xfId="0" applyNumberFormat="1" applyFont="1" applyBorder="1"/>
    <xf numFmtId="4" fontId="19" fillId="0" borderId="38" xfId="0" applyNumberFormat="1" applyFont="1" applyFill="1" applyBorder="1"/>
    <xf numFmtId="4" fontId="19" fillId="0" borderId="38" xfId="0" applyNumberFormat="1" applyFont="1" applyBorder="1"/>
    <xf numFmtId="4" fontId="19" fillId="0" borderId="39" xfId="0" applyNumberFormat="1" applyFont="1" applyBorder="1"/>
    <xf numFmtId="4" fontId="19" fillId="0" borderId="66" xfId="0" applyNumberFormat="1" applyFont="1" applyBorder="1"/>
    <xf numFmtId="4" fontId="19" fillId="0" borderId="25" xfId="0" applyNumberFormat="1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4" fontId="19" fillId="0" borderId="0" xfId="0" applyNumberFormat="1" applyFont="1" applyBorder="1"/>
    <xf numFmtId="4" fontId="19" fillId="0" borderId="0" xfId="0" applyNumberFormat="1" applyFont="1" applyFill="1" applyBorder="1"/>
    <xf numFmtId="4" fontId="8" fillId="0" borderId="0" xfId="0" applyNumberFormat="1" applyFont="1"/>
    <xf numFmtId="4" fontId="20" fillId="0" borderId="23" xfId="0" applyNumberFormat="1" applyFont="1" applyBorder="1" applyAlignment="1">
      <alignment vertical="center"/>
    </xf>
    <xf numFmtId="164" fontId="20" fillId="0" borderId="23" xfId="0" applyNumberFormat="1" applyFont="1" applyBorder="1" applyAlignment="1">
      <alignment vertical="center"/>
    </xf>
    <xf numFmtId="4" fontId="20" fillId="0" borderId="51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0" fillId="0" borderId="38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4" fontId="0" fillId="0" borderId="71" xfId="0" applyNumberFormat="1" applyFill="1" applyBorder="1" applyAlignment="1">
      <alignment horizontal="right" vertical="center" wrapText="1"/>
    </xf>
    <xf numFmtId="4" fontId="0" fillId="0" borderId="38" xfId="0" applyNumberFormat="1" applyFill="1" applyBorder="1" applyAlignment="1">
      <alignment horizontal="right" vertical="center" wrapText="1"/>
    </xf>
    <xf numFmtId="4" fontId="0" fillId="0" borderId="39" xfId="0" applyNumberFormat="1" applyFill="1" applyBorder="1" applyAlignment="1">
      <alignment horizontal="right" vertical="center" wrapText="1"/>
    </xf>
    <xf numFmtId="4" fontId="0" fillId="0" borderId="37" xfId="0" applyNumberFormat="1" applyFill="1" applyBorder="1" applyAlignment="1">
      <alignment horizontal="right" vertical="center" wrapText="1"/>
    </xf>
    <xf numFmtId="4" fontId="0" fillId="0" borderId="66" xfId="0" applyNumberFormat="1" applyFill="1" applyBorder="1" applyAlignment="1">
      <alignment horizontal="right" vertical="center" wrapText="1"/>
    </xf>
    <xf numFmtId="0" fontId="0" fillId="0" borderId="0" xfId="0"/>
    <xf numFmtId="0" fontId="11" fillId="0" borderId="28" xfId="0" applyFont="1" applyBorder="1"/>
    <xf numFmtId="0" fontId="11" fillId="0" borderId="21" xfId="0" applyFont="1" applyBorder="1"/>
    <xf numFmtId="0" fontId="11" fillId="0" borderId="22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4" fontId="12" fillId="0" borderId="13" xfId="0" applyNumberFormat="1" applyFont="1" applyBorder="1"/>
    <xf numFmtId="4" fontId="12" fillId="0" borderId="19" xfId="0" applyNumberFormat="1" applyFont="1" applyBorder="1"/>
    <xf numFmtId="4" fontId="12" fillId="0" borderId="19" xfId="0" applyNumberFormat="1" applyFont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4" fontId="21" fillId="3" borderId="3" xfId="0" applyNumberFormat="1" applyFont="1" applyFill="1" applyBorder="1" applyAlignment="1">
      <alignment horizontal="right" vertical="center" wrapText="1"/>
    </xf>
    <xf numFmtId="4" fontId="21" fillId="3" borderId="11" xfId="0" applyNumberFormat="1" applyFont="1" applyFill="1" applyBorder="1" applyAlignment="1">
      <alignment horizontal="right" vertical="center" wrapText="1"/>
    </xf>
    <xf numFmtId="4" fontId="21" fillId="3" borderId="2" xfId="0" applyNumberFormat="1" applyFont="1" applyFill="1" applyBorder="1" applyAlignment="1">
      <alignment horizontal="right" vertical="center" wrapText="1"/>
    </xf>
    <xf numFmtId="4" fontId="21" fillId="3" borderId="4" xfId="0" applyNumberFormat="1" applyFont="1" applyFill="1" applyBorder="1" applyAlignment="1">
      <alignment horizontal="right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4" fontId="21" fillId="3" borderId="19" xfId="0" applyNumberFormat="1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3" borderId="17" xfId="0" applyNumberFormat="1" applyFont="1" applyFill="1" applyBorder="1" applyAlignment="1">
      <alignment horizontal="right" vertical="center" wrapText="1"/>
    </xf>
    <xf numFmtId="4" fontId="21" fillId="3" borderId="14" xfId="0" applyNumberFormat="1" applyFont="1" applyFill="1" applyBorder="1" applyAlignment="1">
      <alignment horizontal="right" vertical="center" wrapText="1"/>
    </xf>
    <xf numFmtId="4" fontId="21" fillId="3" borderId="15" xfId="0" applyNumberFormat="1" applyFont="1" applyFill="1" applyBorder="1" applyAlignment="1">
      <alignment horizontal="right" vertical="center" wrapText="1"/>
    </xf>
    <xf numFmtId="4" fontId="21" fillId="3" borderId="8" xfId="0" applyNumberFormat="1" applyFont="1" applyFill="1" applyBorder="1" applyAlignment="1">
      <alignment horizontal="right" vertical="center" wrapText="1"/>
    </xf>
    <xf numFmtId="4" fontId="21" fillId="3" borderId="9" xfId="0" applyNumberFormat="1" applyFont="1" applyFill="1" applyBorder="1" applyAlignment="1">
      <alignment horizontal="right" vertical="center" wrapText="1"/>
    </xf>
    <xf numFmtId="4" fontId="21" fillId="3" borderId="16" xfId="0" applyNumberFormat="1" applyFont="1" applyFill="1" applyBorder="1" applyAlignment="1">
      <alignment horizontal="right" vertical="center" wrapText="1"/>
    </xf>
    <xf numFmtId="4" fontId="21" fillId="3" borderId="10" xfId="0" applyNumberFormat="1" applyFont="1" applyFill="1" applyBorder="1" applyAlignment="1">
      <alignment horizontal="right" vertical="center" wrapText="1"/>
    </xf>
    <xf numFmtId="4" fontId="25" fillId="3" borderId="23" xfId="0" applyNumberFormat="1" applyFont="1" applyFill="1" applyBorder="1" applyAlignment="1">
      <alignment horizontal="right"/>
    </xf>
    <xf numFmtId="4" fontId="25" fillId="3" borderId="51" xfId="0" applyNumberFormat="1" applyFont="1" applyFill="1" applyBorder="1" applyAlignment="1">
      <alignment horizontal="right"/>
    </xf>
    <xf numFmtId="0" fontId="21" fillId="3" borderId="4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left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4" fontId="21" fillId="0" borderId="71" xfId="0" applyNumberFormat="1" applyFont="1" applyFill="1" applyBorder="1" applyAlignment="1">
      <alignment horizontal="right" vertical="center" wrapText="1"/>
    </xf>
    <xf numFmtId="4" fontId="21" fillId="0" borderId="38" xfId="0" applyNumberFormat="1" applyFont="1" applyFill="1" applyBorder="1" applyAlignment="1">
      <alignment horizontal="right" vertical="center" wrapText="1"/>
    </xf>
    <xf numFmtId="4" fontId="21" fillId="0" borderId="39" xfId="0" applyNumberFormat="1" applyFont="1" applyFill="1" applyBorder="1" applyAlignment="1">
      <alignment horizontal="right" vertical="center" wrapText="1"/>
    </xf>
    <xf numFmtId="4" fontId="21" fillId="0" borderId="37" xfId="0" applyNumberFormat="1" applyFont="1" applyFill="1" applyBorder="1" applyAlignment="1">
      <alignment horizontal="right" vertical="center" wrapText="1"/>
    </xf>
    <xf numFmtId="4" fontId="21" fillId="0" borderId="66" xfId="0" applyNumberFormat="1" applyFont="1" applyFill="1" applyBorder="1" applyAlignment="1">
      <alignment horizontal="right" vertical="center" wrapText="1"/>
    </xf>
    <xf numFmtId="4" fontId="25" fillId="3" borderId="37" xfId="0" applyNumberFormat="1" applyFont="1" applyFill="1" applyBorder="1" applyAlignment="1">
      <alignment horizontal="right"/>
    </xf>
    <xf numFmtId="4" fontId="25" fillId="3" borderId="48" xfId="0" applyNumberFormat="1" applyFont="1" applyFill="1" applyBorder="1" applyAlignment="1">
      <alignment horizontal="right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left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65" xfId="0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" fontId="26" fillId="3" borderId="5" xfId="0" applyNumberFormat="1" applyFont="1" applyFill="1" applyBorder="1" applyAlignment="1">
      <alignment horizontal="right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4" fontId="26" fillId="3" borderId="36" xfId="0" applyNumberFormat="1" applyFont="1" applyFill="1" applyBorder="1" applyAlignment="1">
      <alignment horizontal="right" vertical="center" wrapText="1"/>
    </xf>
    <xf numFmtId="4" fontId="26" fillId="3" borderId="7" xfId="0" applyNumberFormat="1" applyFont="1" applyFill="1" applyBorder="1" applyAlignment="1">
      <alignment horizontal="right" vertical="center" wrapText="1"/>
    </xf>
    <xf numFmtId="4" fontId="25" fillId="3" borderId="23" xfId="0" applyNumberFormat="1" applyFont="1" applyFill="1" applyBorder="1" applyAlignment="1">
      <alignment horizontal="right" vertical="center"/>
    </xf>
    <xf numFmtId="0" fontId="24" fillId="3" borderId="70" xfId="0" applyFont="1" applyFill="1" applyBorder="1" applyAlignment="1">
      <alignment horizontal="left" vertical="center" wrapText="1"/>
    </xf>
    <xf numFmtId="4" fontId="26" fillId="3" borderId="19" xfId="0" applyNumberFormat="1" applyFont="1" applyFill="1" applyBorder="1" applyAlignment="1">
      <alignment horizontal="right" vertical="center" wrapText="1"/>
    </xf>
    <xf numFmtId="4" fontId="26" fillId="3" borderId="1" xfId="0" applyNumberFormat="1" applyFont="1" applyFill="1" applyBorder="1" applyAlignment="1">
      <alignment horizontal="right" vertical="center" wrapText="1"/>
    </xf>
    <xf numFmtId="4" fontId="26" fillId="3" borderId="17" xfId="0" applyNumberFormat="1" applyFont="1" applyFill="1" applyBorder="1" applyAlignment="1">
      <alignment horizontal="right" vertical="center" wrapText="1"/>
    </xf>
    <xf numFmtId="4" fontId="25" fillId="0" borderId="23" xfId="0" applyNumberFormat="1" applyFont="1" applyBorder="1" applyAlignment="1">
      <alignment horizontal="right"/>
    </xf>
    <xf numFmtId="0" fontId="24" fillId="3" borderId="62" xfId="0" applyFont="1" applyFill="1" applyBorder="1" applyAlignment="1">
      <alignment horizontal="left" vertical="center" wrapText="1"/>
    </xf>
    <xf numFmtId="0" fontId="26" fillId="0" borderId="34" xfId="0" applyFont="1" applyFill="1" applyBorder="1" applyAlignment="1">
      <alignment horizontal="center" vertical="center" wrapText="1"/>
    </xf>
    <xf numFmtId="4" fontId="26" fillId="3" borderId="23" xfId="0" applyNumberFormat="1" applyFont="1" applyFill="1" applyBorder="1" applyAlignment="1">
      <alignment horizontal="right" vertical="center" wrapText="1"/>
    </xf>
    <xf numFmtId="4" fontId="26" fillId="3" borderId="24" xfId="0" applyNumberFormat="1" applyFont="1" applyFill="1" applyBorder="1" applyAlignment="1">
      <alignment horizontal="right" vertical="center" wrapText="1"/>
    </xf>
    <xf numFmtId="4" fontId="26" fillId="3" borderId="25" xfId="0" applyNumberFormat="1" applyFont="1" applyFill="1" applyBorder="1" applyAlignment="1">
      <alignment horizontal="right" vertical="center" wrapText="1"/>
    </xf>
    <xf numFmtId="4" fontId="26" fillId="3" borderId="46" xfId="0" applyNumberFormat="1" applyFont="1" applyFill="1" applyBorder="1" applyAlignment="1">
      <alignment horizontal="right" vertical="center" wrapText="1"/>
    </xf>
    <xf numFmtId="4" fontId="25" fillId="0" borderId="44" xfId="0" applyNumberFormat="1" applyFont="1" applyBorder="1" applyAlignment="1">
      <alignment horizontal="right"/>
    </xf>
    <xf numFmtId="4" fontId="25" fillId="0" borderId="31" xfId="0" applyNumberFormat="1" applyFont="1" applyBorder="1" applyAlignment="1">
      <alignment horizontal="right"/>
    </xf>
    <xf numFmtId="4" fontId="25" fillId="0" borderId="41" xfId="0" applyNumberFormat="1" applyFont="1" applyBorder="1" applyAlignment="1">
      <alignment horizontal="right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center" vertical="center" wrapText="1"/>
    </xf>
    <xf numFmtId="4" fontId="26" fillId="3" borderId="14" xfId="0" applyNumberFormat="1" applyFont="1" applyFill="1" applyBorder="1" applyAlignment="1">
      <alignment horizontal="right" vertical="center" wrapText="1"/>
    </xf>
    <xf numFmtId="4" fontId="26" fillId="3" borderId="15" xfId="0" applyNumberFormat="1" applyFont="1" applyFill="1" applyBorder="1" applyAlignment="1">
      <alignment horizontal="righ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right"/>
    </xf>
    <xf numFmtId="0" fontId="26" fillId="0" borderId="5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right" vertical="center" wrapText="1"/>
    </xf>
    <xf numFmtId="4" fontId="26" fillId="0" borderId="9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4" fontId="26" fillId="3" borderId="9" xfId="0" applyNumberFormat="1" applyFont="1" applyFill="1" applyBorder="1" applyAlignment="1">
      <alignment horizontal="right" vertical="center" wrapText="1"/>
    </xf>
    <xf numFmtId="4" fontId="26" fillId="0" borderId="9" xfId="0" applyNumberFormat="1" applyFont="1" applyFill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4" fontId="25" fillId="0" borderId="23" xfId="0" applyNumberFormat="1" applyFont="1" applyBorder="1" applyAlignment="1">
      <alignment horizontal="right" vertical="center"/>
    </xf>
    <xf numFmtId="0" fontId="10" fillId="3" borderId="5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31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4" fontId="21" fillId="3" borderId="72" xfId="0" applyNumberFormat="1" applyFont="1" applyFill="1" applyBorder="1" applyAlignment="1">
      <alignment horizontal="right" vertical="center" wrapText="1"/>
    </xf>
    <xf numFmtId="4" fontId="21" fillId="3" borderId="18" xfId="0" applyNumberFormat="1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left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1" fillId="3" borderId="73" xfId="0" applyFont="1" applyFill="1" applyBorder="1" applyAlignment="1">
      <alignment horizontal="center" vertical="center" wrapText="1"/>
    </xf>
    <xf numFmtId="0" fontId="21" fillId="3" borderId="74" xfId="0" applyFont="1" applyFill="1" applyBorder="1" applyAlignment="1">
      <alignment horizontal="center" vertical="center" wrapText="1"/>
    </xf>
    <xf numFmtId="4" fontId="21" fillId="3" borderId="26" xfId="0" applyNumberFormat="1" applyFont="1" applyFill="1" applyBorder="1" applyAlignment="1">
      <alignment horizontal="right" vertical="center" wrapText="1"/>
    </xf>
    <xf numFmtId="4" fontId="21" fillId="3" borderId="73" xfId="0" applyNumberFormat="1" applyFont="1" applyFill="1" applyBorder="1" applyAlignment="1">
      <alignment horizontal="right" vertical="center" wrapText="1"/>
    </xf>
    <xf numFmtId="4" fontId="21" fillId="3" borderId="47" xfId="0" applyNumberFormat="1" applyFont="1" applyFill="1" applyBorder="1" applyAlignment="1">
      <alignment horizontal="right" vertical="center" wrapText="1"/>
    </xf>
    <xf numFmtId="0" fontId="24" fillId="3" borderId="45" xfId="0" applyFont="1" applyFill="1" applyBorder="1" applyAlignment="1">
      <alignment horizontal="left" vertical="center" wrapText="1"/>
    </xf>
    <xf numFmtId="4" fontId="12" fillId="0" borderId="75" xfId="0" applyNumberFormat="1" applyFont="1" applyBorder="1"/>
    <xf numFmtId="4" fontId="12" fillId="0" borderId="75" xfId="0" applyNumberFormat="1" applyFont="1" applyBorder="1" applyAlignment="1">
      <alignment vertical="center"/>
    </xf>
    <xf numFmtId="4" fontId="12" fillId="0" borderId="64" xfId="0" applyNumberFormat="1" applyFont="1" applyBorder="1" applyAlignment="1">
      <alignment vertical="center"/>
    </xf>
    <xf numFmtId="4" fontId="12" fillId="0" borderId="27" xfId="0" applyNumberFormat="1" applyFont="1" applyBorder="1"/>
    <xf numFmtId="4" fontId="12" fillId="0" borderId="35" xfId="0" applyNumberFormat="1" applyFont="1" applyBorder="1"/>
    <xf numFmtId="4" fontId="12" fillId="0" borderId="73" xfId="0" applyNumberFormat="1" applyFont="1" applyBorder="1"/>
    <xf numFmtId="4" fontId="2" fillId="0" borderId="51" xfId="0" applyNumberFormat="1" applyFont="1" applyBorder="1"/>
    <xf numFmtId="0" fontId="5" fillId="0" borderId="52" xfId="0" applyFont="1" applyFill="1" applyBorder="1"/>
    <xf numFmtId="4" fontId="2" fillId="0" borderId="27" xfId="0" applyNumberFormat="1" applyFont="1" applyFill="1" applyBorder="1"/>
    <xf numFmtId="4" fontId="2" fillId="0" borderId="28" xfId="0" applyNumberFormat="1" applyFont="1" applyFill="1" applyBorder="1"/>
    <xf numFmtId="4" fontId="2" fillId="0" borderId="50" xfId="0" applyNumberFormat="1" applyFont="1" applyFill="1" applyBorder="1"/>
    <xf numFmtId="4" fontId="2" fillId="0" borderId="61" xfId="0" applyNumberFormat="1" applyFont="1" applyFill="1" applyBorder="1"/>
    <xf numFmtId="4" fontId="0" fillId="0" borderId="0" xfId="0" applyNumberFormat="1" applyFill="1"/>
    <xf numFmtId="0" fontId="11" fillId="0" borderId="27" xfId="0" applyFont="1" applyFill="1" applyBorder="1"/>
    <xf numFmtId="4" fontId="12" fillId="0" borderId="20" xfId="0" applyNumberFormat="1" applyFont="1" applyFill="1" applyBorder="1"/>
    <xf numFmtId="4" fontId="12" fillId="0" borderId="12" xfId="0" applyNumberFormat="1" applyFont="1" applyFill="1" applyBorder="1"/>
    <xf numFmtId="4" fontId="12" fillId="0" borderId="2" xfId="0" applyNumberFormat="1" applyFont="1" applyFill="1" applyBorder="1"/>
    <xf numFmtId="4" fontId="12" fillId="0" borderId="3" xfId="0" applyNumberFormat="1" applyFont="1" applyFill="1" applyBorder="1"/>
    <xf numFmtId="4" fontId="12" fillId="0" borderId="11" xfId="0" applyNumberFormat="1" applyFont="1" applyFill="1" applyBorder="1"/>
    <xf numFmtId="4" fontId="12" fillId="0" borderId="4" xfId="0" applyNumberFormat="1" applyFont="1" applyFill="1" applyBorder="1"/>
    <xf numFmtId="0" fontId="11" fillId="0" borderId="69" xfId="0" applyFont="1" applyFill="1" applyBorder="1"/>
    <xf numFmtId="4" fontId="12" fillId="0" borderId="22" xfId="0" applyNumberFormat="1" applyFont="1" applyFill="1" applyBorder="1"/>
    <xf numFmtId="4" fontId="12" fillId="0" borderId="68" xfId="0" applyNumberFormat="1" applyFont="1" applyFill="1" applyBorder="1"/>
    <xf numFmtId="4" fontId="12" fillId="0" borderId="14" xfId="0" applyNumberFormat="1" applyFont="1" applyFill="1" applyBorder="1"/>
    <xf numFmtId="4" fontId="12" fillId="0" borderId="1" xfId="0" applyNumberFormat="1" applyFont="1" applyFill="1" applyBorder="1"/>
    <xf numFmtId="4" fontId="12" fillId="0" borderId="17" xfId="0" applyNumberFormat="1" applyFont="1" applyFill="1" applyBorder="1"/>
    <xf numFmtId="4" fontId="12" fillId="0" borderId="15" xfId="0" applyNumberFormat="1" applyFont="1" applyFill="1" applyBorder="1"/>
    <xf numFmtId="0" fontId="11" fillId="0" borderId="30" xfId="0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vertical="center"/>
    </xf>
    <xf numFmtId="4" fontId="12" fillId="0" borderId="68" xfId="0" applyNumberFormat="1" applyFont="1" applyFill="1" applyBorder="1" applyAlignment="1">
      <alignment vertical="center"/>
    </xf>
    <xf numFmtId="4" fontId="12" fillId="0" borderId="14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5" xfId="0" applyNumberFormat="1" applyFont="1" applyFill="1" applyBorder="1" applyAlignment="1">
      <alignment vertical="center"/>
    </xf>
    <xf numFmtId="4" fontId="12" fillId="0" borderId="1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16" xfId="0" applyFont="1" applyFill="1" applyBorder="1" applyAlignment="1">
      <alignment vertical="center" wrapText="1"/>
    </xf>
    <xf numFmtId="4" fontId="12" fillId="0" borderId="34" xfId="0" applyNumberFormat="1" applyFont="1" applyFill="1" applyBorder="1" applyAlignment="1">
      <alignment vertical="center"/>
    </xf>
    <xf numFmtId="4" fontId="12" fillId="0" borderId="70" xfId="0" applyNumberFormat="1" applyFont="1" applyFill="1" applyBorder="1" applyAlignment="1">
      <alignment vertical="center"/>
    </xf>
    <xf numFmtId="4" fontId="12" fillId="0" borderId="5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4" fontId="12" fillId="0" borderId="36" xfId="0" applyNumberFormat="1" applyFont="1" applyFill="1" applyBorder="1" applyAlignment="1">
      <alignment vertical="center"/>
    </xf>
    <xf numFmtId="4" fontId="12" fillId="0" borderId="7" xfId="0" applyNumberFormat="1" applyFont="1" applyFill="1" applyBorder="1" applyAlignment="1">
      <alignment vertical="center"/>
    </xf>
    <xf numFmtId="4" fontId="12" fillId="0" borderId="34" xfId="0" applyNumberFormat="1" applyFont="1" applyBorder="1"/>
    <xf numFmtId="0" fontId="10" fillId="3" borderId="0" xfId="0" applyFont="1" applyFill="1" applyBorder="1" applyAlignment="1">
      <alignment horizontal="left" vertical="center" wrapText="1"/>
    </xf>
    <xf numFmtId="0" fontId="15" fillId="3" borderId="63" xfId="0" applyFont="1" applyFill="1" applyBorder="1" applyAlignment="1">
      <alignment horizontal="left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4" fontId="8" fillId="0" borderId="24" xfId="0" applyNumberFormat="1" applyFont="1" applyBorder="1" applyAlignment="1">
      <alignment horizontal="righ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8" fillId="0" borderId="65" xfId="0" applyNumberFormat="1" applyFont="1" applyBorder="1" applyAlignment="1">
      <alignment horizontal="right" vertical="center" wrapText="1"/>
    </xf>
    <xf numFmtId="4" fontId="8" fillId="0" borderId="5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15" fillId="3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8" fillId="0" borderId="4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" fontId="9" fillId="3" borderId="56" xfId="0" applyNumberFormat="1" applyFont="1" applyFill="1" applyBorder="1" applyAlignment="1">
      <alignment horizontal="center"/>
    </xf>
    <xf numFmtId="4" fontId="9" fillId="3" borderId="37" xfId="0" applyNumberFormat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4" fontId="9" fillId="3" borderId="2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0" fillId="3" borderId="70" xfId="0" applyFont="1" applyFill="1" applyBorder="1" applyAlignment="1">
      <alignment horizontal="center" vertical="center" wrapText="1"/>
    </xf>
    <xf numFmtId="4" fontId="8" fillId="3" borderId="36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/>
    </xf>
    <xf numFmtId="4" fontId="9" fillId="0" borderId="44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/>
    </xf>
    <xf numFmtId="4" fontId="9" fillId="0" borderId="54" xfId="0" applyNumberFormat="1" applyFont="1" applyBorder="1" applyAlignment="1">
      <alignment horizontal="center"/>
    </xf>
    <xf numFmtId="4" fontId="8" fillId="0" borderId="43" xfId="0" applyNumberFormat="1" applyFont="1" applyBorder="1" applyAlignment="1">
      <alignment horizontal="center" vertical="center" wrapText="1"/>
    </xf>
    <xf numFmtId="0" fontId="0" fillId="3" borderId="52" xfId="0" applyFill="1" applyBorder="1" applyAlignment="1">
      <alignment horizontal="center" wrapText="1"/>
    </xf>
    <xf numFmtId="0" fontId="0" fillId="3" borderId="54" xfId="0" applyFill="1" applyBorder="1" applyAlignment="1">
      <alignment horizontal="center" wrapText="1"/>
    </xf>
    <xf numFmtId="4" fontId="8" fillId="0" borderId="51" xfId="0" applyNumberFormat="1" applyFont="1" applyBorder="1" applyAlignment="1">
      <alignment horizontal="center" vertical="center" wrapText="1"/>
    </xf>
    <xf numFmtId="4" fontId="8" fillId="3" borderId="51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4" fontId="0" fillId="0" borderId="39" xfId="0" applyNumberFormat="1" applyFill="1" applyBorder="1" applyAlignment="1">
      <alignment horizontal="center" vertical="center" wrapText="1"/>
    </xf>
    <xf numFmtId="4" fontId="0" fillId="0" borderId="51" xfId="0" applyNumberForma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4" fontId="19" fillId="0" borderId="66" xfId="0" applyNumberFormat="1" applyFont="1" applyBorder="1" applyAlignment="1">
      <alignment horizontal="center"/>
    </xf>
    <xf numFmtId="4" fontId="8" fillId="0" borderId="55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4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4" fontId="8" fillId="2" borderId="17" xfId="0" applyNumberFormat="1" applyFont="1" applyFill="1" applyBorder="1" applyAlignment="1" applyProtection="1">
      <alignment horizontal="right" vertical="center" wrapText="1"/>
    </xf>
    <xf numFmtId="4" fontId="8" fillId="2" borderId="15" xfId="0" applyNumberFormat="1" applyFont="1" applyFill="1" applyBorder="1" applyAlignment="1" applyProtection="1">
      <alignment horizontal="right" vertical="center" wrapText="1"/>
    </xf>
    <xf numFmtId="4" fontId="8" fillId="2" borderId="17" xfId="0" applyNumberFormat="1" applyFont="1" applyFill="1" applyBorder="1" applyAlignment="1" applyProtection="1">
      <alignment horizontal="center" vertical="center" wrapText="1"/>
    </xf>
    <xf numFmtId="4" fontId="8" fillId="2" borderId="2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8" fillId="2" borderId="7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right" vertical="center" wrapText="1"/>
    </xf>
    <xf numFmtId="4" fontId="8" fillId="2" borderId="34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8" fillId="2" borderId="19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 applyProtection="1">
      <alignment horizontal="left" vertical="center" wrapText="1"/>
    </xf>
    <xf numFmtId="0" fontId="19" fillId="2" borderId="22" xfId="0" applyFont="1" applyFill="1" applyBorder="1" applyAlignment="1" applyProtection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vertical="center"/>
    </xf>
    <xf numFmtId="0" fontId="8" fillId="0" borderId="51" xfId="0" applyFont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4" fontId="8" fillId="0" borderId="34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" fontId="8" fillId="3" borderId="70" xfId="0" applyNumberFormat="1" applyFont="1" applyFill="1" applyBorder="1" applyAlignment="1">
      <alignment horizontal="right" vertical="center" wrapText="1"/>
    </xf>
    <xf numFmtId="4" fontId="8" fillId="3" borderId="46" xfId="0" applyNumberFormat="1" applyFont="1" applyFill="1" applyBorder="1" applyAlignment="1">
      <alignment horizontal="right" vertical="center" wrapText="1"/>
    </xf>
    <xf numFmtId="4" fontId="8" fillId="3" borderId="64" xfId="0" applyNumberFormat="1" applyFont="1" applyFill="1" applyBorder="1" applyAlignment="1">
      <alignment horizontal="right" vertical="center" wrapText="1"/>
    </xf>
    <xf numFmtId="0" fontId="8" fillId="3" borderId="0" xfId="0" applyFont="1" applyFill="1"/>
    <xf numFmtId="0" fontId="8" fillId="3" borderId="5" xfId="0" applyFont="1" applyFill="1" applyBorder="1" applyAlignment="1">
      <alignment horizontal="left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4" fontId="26" fillId="2" borderId="19" xfId="0" applyNumberFormat="1" applyFont="1" applyFill="1" applyBorder="1" applyAlignment="1">
      <alignment horizontal="right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4" fontId="26" fillId="2" borderId="17" xfId="0" applyNumberFormat="1" applyFont="1" applyFill="1" applyBorder="1" applyAlignment="1">
      <alignment horizontal="right" vertical="center" wrapText="1"/>
    </xf>
    <xf numFmtId="4" fontId="26" fillId="2" borderId="5" xfId="0" applyNumberFormat="1" applyFont="1" applyFill="1" applyBorder="1" applyAlignment="1">
      <alignment horizontal="right" vertical="center" wrapText="1"/>
    </xf>
    <xf numFmtId="4" fontId="26" fillId="2" borderId="6" xfId="0" applyNumberFormat="1" applyFont="1" applyFill="1" applyBorder="1" applyAlignment="1">
      <alignment horizontal="right" vertical="center" wrapText="1"/>
    </xf>
    <xf numFmtId="4" fontId="26" fillId="2" borderId="36" xfId="0" applyNumberFormat="1" applyFont="1" applyFill="1" applyBorder="1" applyAlignment="1">
      <alignment horizontal="right" vertical="center" wrapText="1"/>
    </xf>
    <xf numFmtId="4" fontId="26" fillId="2" borderId="7" xfId="0" applyNumberFormat="1" applyFont="1" applyFill="1" applyBorder="1" applyAlignment="1">
      <alignment horizontal="right" vertical="center" wrapText="1"/>
    </xf>
    <xf numFmtId="0" fontId="28" fillId="2" borderId="19" xfId="0" applyFont="1" applyFill="1" applyBorder="1" applyAlignment="1">
      <alignment horizontal="left" vertical="center" wrapText="1" shrinkToFit="1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3" fillId="2" borderId="60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3" fillId="2" borderId="35" xfId="0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left" vertical="center" wrapText="1"/>
    </xf>
    <xf numFmtId="0" fontId="24" fillId="3" borderId="53" xfId="0" applyFont="1" applyFill="1" applyBorder="1" applyAlignment="1">
      <alignment horizontal="left" vertical="center" wrapText="1"/>
    </xf>
    <xf numFmtId="0" fontId="24" fillId="3" borderId="54" xfId="0" applyFont="1" applyFill="1" applyBorder="1" applyAlignment="1">
      <alignment horizontal="left" vertical="center" wrapText="1"/>
    </xf>
    <xf numFmtId="0" fontId="25" fillId="3" borderId="52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left" vertical="center"/>
    </xf>
    <xf numFmtId="0" fontId="25" fillId="3" borderId="54" xfId="0" applyFont="1" applyFill="1" applyBorder="1" applyAlignment="1">
      <alignment horizontal="left" vertical="center"/>
    </xf>
    <xf numFmtId="0" fontId="21" fillId="3" borderId="52" xfId="0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65" xfId="0" applyFont="1" applyFill="1" applyBorder="1" applyAlignment="1">
      <alignment horizontal="center" vertical="center" wrapText="1"/>
    </xf>
    <xf numFmtId="0" fontId="21" fillId="3" borderId="59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0" fontId="21" fillId="3" borderId="57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left" vertical="center" wrapText="1"/>
    </xf>
    <xf numFmtId="0" fontId="27" fillId="3" borderId="53" xfId="0" applyFont="1" applyFill="1" applyBorder="1" applyAlignment="1">
      <alignment horizontal="left" vertical="center" wrapText="1"/>
    </xf>
    <xf numFmtId="0" fontId="21" fillId="0" borderId="53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3" borderId="55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right" vertical="center"/>
    </xf>
    <xf numFmtId="0" fontId="0" fillId="3" borderId="4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3" borderId="3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wrapText="1"/>
    </xf>
    <xf numFmtId="0" fontId="10" fillId="3" borderId="53" xfId="0" applyFont="1" applyFill="1" applyBorder="1" applyAlignment="1">
      <alignment horizontal="left" vertical="center" wrapText="1"/>
    </xf>
    <xf numFmtId="0" fontId="10" fillId="3" borderId="54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3" borderId="52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5" fillId="3" borderId="54" xfId="0" applyFont="1" applyFill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5" fillId="3" borderId="31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63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5" fillId="3" borderId="49" xfId="0" applyFont="1" applyFill="1" applyBorder="1" applyAlignment="1">
      <alignment horizontal="left" vertical="center" wrapText="1"/>
    </xf>
    <xf numFmtId="0" fontId="15" fillId="3" borderId="5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view="pageBreakPreview" zoomScale="60" zoomScaleNormal="75" workbookViewId="0">
      <selection activeCell="F35" sqref="F35"/>
    </sheetView>
  </sheetViews>
  <sheetFormatPr defaultRowHeight="15" x14ac:dyDescent="0.25"/>
  <cols>
    <col min="1" max="1" width="27.7109375" customWidth="1"/>
    <col min="2" max="2" width="23.85546875" customWidth="1"/>
    <col min="3" max="3" width="22.5703125" customWidth="1"/>
    <col min="4" max="4" width="20.85546875" customWidth="1"/>
    <col min="5" max="5" width="19.85546875" customWidth="1"/>
    <col min="6" max="8" width="20.85546875" customWidth="1"/>
    <col min="9" max="9" width="17.85546875" customWidth="1"/>
    <col min="10" max="10" width="23" customWidth="1"/>
    <col min="11" max="11" width="18.85546875" customWidth="1"/>
    <col min="12" max="14" width="20.85546875" customWidth="1"/>
    <col min="15" max="15" width="18.85546875" customWidth="1"/>
    <col min="16" max="18" width="20.85546875" customWidth="1"/>
    <col min="19" max="19" width="18.85546875" customWidth="1"/>
    <col min="21" max="21" width="21.140625" customWidth="1"/>
    <col min="22" max="22" width="19.28515625" customWidth="1"/>
  </cols>
  <sheetData>
    <row r="1" spans="1:28" ht="21" x14ac:dyDescent="0.25">
      <c r="A1" s="500" t="s">
        <v>42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61"/>
      <c r="Q1" s="61"/>
      <c r="R1" s="61"/>
      <c r="S1" s="61"/>
      <c r="T1" s="9"/>
      <c r="U1" s="9"/>
      <c r="V1" s="9"/>
      <c r="W1" s="9"/>
      <c r="X1" s="9"/>
      <c r="Y1" s="9"/>
      <c r="Z1" s="9"/>
      <c r="AA1" s="9"/>
      <c r="AB1" s="9"/>
    </row>
    <row r="2" spans="1:28" ht="15.75" thickBot="1" x14ac:dyDescent="0.3">
      <c r="O2" s="3"/>
      <c r="S2" s="3" t="s">
        <v>7</v>
      </c>
    </row>
    <row r="3" spans="1:28" ht="18.75" x14ac:dyDescent="0.3">
      <c r="A3" s="498"/>
      <c r="B3" s="501" t="s">
        <v>1</v>
      </c>
      <c r="C3" s="503" t="s">
        <v>12</v>
      </c>
      <c r="D3" s="505" t="s">
        <v>32</v>
      </c>
      <c r="E3" s="494" t="s">
        <v>31</v>
      </c>
      <c r="F3" s="495"/>
      <c r="G3" s="496"/>
      <c r="H3" s="496"/>
      <c r="I3" s="497"/>
      <c r="J3" s="505" t="s">
        <v>33</v>
      </c>
      <c r="K3" s="494" t="s">
        <v>28</v>
      </c>
      <c r="L3" s="495"/>
      <c r="M3" s="496"/>
      <c r="N3" s="496"/>
      <c r="O3" s="497"/>
      <c r="P3" s="491" t="s">
        <v>27</v>
      </c>
      <c r="Q3" s="492"/>
      <c r="R3" s="492"/>
      <c r="S3" s="493"/>
    </row>
    <row r="4" spans="1:28" ht="42.75" customHeight="1" thickBot="1" x14ac:dyDescent="0.35">
      <c r="A4" s="499"/>
      <c r="B4" s="502"/>
      <c r="C4" s="504"/>
      <c r="D4" s="506"/>
      <c r="E4" s="12">
        <v>2016</v>
      </c>
      <c r="F4" s="5">
        <v>2017</v>
      </c>
      <c r="G4" s="6">
        <v>2018</v>
      </c>
      <c r="H4" s="6">
        <v>2019</v>
      </c>
      <c r="I4" s="6">
        <v>2020</v>
      </c>
      <c r="J4" s="506"/>
      <c r="K4" s="10">
        <v>2016</v>
      </c>
      <c r="L4" s="7">
        <v>2017</v>
      </c>
      <c r="M4" s="8">
        <v>2018</v>
      </c>
      <c r="N4" s="8">
        <v>2019</v>
      </c>
      <c r="O4" s="8">
        <v>2020</v>
      </c>
      <c r="P4" s="7">
        <v>2017</v>
      </c>
      <c r="Q4" s="8">
        <v>2018</v>
      </c>
      <c r="R4" s="8">
        <v>2019</v>
      </c>
      <c r="S4" s="8">
        <v>2020</v>
      </c>
    </row>
    <row r="5" spans="1:28" s="202" customFormat="1" ht="42.75" customHeight="1" thickBot="1" x14ac:dyDescent="0.35">
      <c r="A5" s="36" t="s">
        <v>62</v>
      </c>
      <c r="B5" s="28">
        <f>Připravované!G49</f>
        <v>254431000</v>
      </c>
      <c r="C5" s="28">
        <f>Připravované!H49</f>
        <v>218160950</v>
      </c>
      <c r="D5" s="28">
        <f>Připravované!I49</f>
        <v>36270050</v>
      </c>
      <c r="E5" s="28">
        <f>Připravované!J49</f>
        <v>0</v>
      </c>
      <c r="F5" s="28">
        <f>Připravované!K49</f>
        <v>35789250</v>
      </c>
      <c r="G5" s="28">
        <f>Připravované!L49</f>
        <v>480800</v>
      </c>
      <c r="H5" s="28">
        <f>Připravované!M49</f>
        <v>0</v>
      </c>
      <c r="I5" s="32">
        <f>Připravované!N49</f>
        <v>0</v>
      </c>
      <c r="J5" s="28">
        <f>K5+L5+M5+N5+O5</f>
        <v>0</v>
      </c>
      <c r="K5" s="28">
        <f>Připravované!O49</f>
        <v>0</v>
      </c>
      <c r="L5" s="28">
        <f>Připravované!P49</f>
        <v>0</v>
      </c>
      <c r="M5" s="28">
        <f>Připravované!Q49</f>
        <v>0</v>
      </c>
      <c r="N5" s="28">
        <f>Připravované!R49</f>
        <v>0</v>
      </c>
      <c r="O5" s="28">
        <f>Připravované!S49</f>
        <v>0</v>
      </c>
      <c r="P5" s="337">
        <f>Připravované!T49</f>
        <v>0</v>
      </c>
      <c r="Q5" s="28">
        <f>Připravované!U49</f>
        <v>0</v>
      </c>
      <c r="R5" s="28">
        <f>Připravované!V49</f>
        <v>0</v>
      </c>
      <c r="S5" s="28">
        <f>Připravované!W49</f>
        <v>0</v>
      </c>
    </row>
    <row r="6" spans="1:28" s="202" customFormat="1" ht="21.75" customHeight="1" x14ac:dyDescent="0.35">
      <c r="A6" s="203" t="s">
        <v>24</v>
      </c>
      <c r="B6" s="41">
        <f>Připravované!G24</f>
        <v>252027000</v>
      </c>
      <c r="C6" s="41">
        <f>Připravované!H24</f>
        <v>216237750</v>
      </c>
      <c r="D6" s="41">
        <f>Připravované!I24</f>
        <v>35789250</v>
      </c>
      <c r="E6" s="41">
        <f>Připravované!J24</f>
        <v>0</v>
      </c>
      <c r="F6" s="41">
        <f>Připravované!K24</f>
        <v>35789250</v>
      </c>
      <c r="G6" s="41">
        <f>Připravované!L24</f>
        <v>0</v>
      </c>
      <c r="H6" s="41">
        <f>Připravované!M24</f>
        <v>0</v>
      </c>
      <c r="I6" s="41">
        <f>Připravované!N24</f>
        <v>0</v>
      </c>
      <c r="J6" s="334">
        <f t="shared" ref="J6:J12" si="0">K6+L6+M6+N6+O6</f>
        <v>0</v>
      </c>
      <c r="K6" s="41">
        <f>Připravované!O24</f>
        <v>0</v>
      </c>
      <c r="L6" s="41">
        <f>Připravované!P24</f>
        <v>0</v>
      </c>
      <c r="M6" s="41">
        <f>Připravované!Q24</f>
        <v>0</v>
      </c>
      <c r="N6" s="41">
        <f>Připravované!R24</f>
        <v>0</v>
      </c>
      <c r="O6" s="41">
        <f>Připravované!S24</f>
        <v>0</v>
      </c>
      <c r="P6" s="336">
        <f>Připravované!T24</f>
        <v>0</v>
      </c>
      <c r="Q6" s="335">
        <f>Připravované!U24</f>
        <v>0</v>
      </c>
      <c r="R6" s="41">
        <f>Připravované!V24</f>
        <v>0</v>
      </c>
      <c r="S6" s="41">
        <f>Připravované!W24</f>
        <v>0</v>
      </c>
    </row>
    <row r="7" spans="1:28" s="202" customFormat="1" ht="20.25" customHeight="1" x14ac:dyDescent="0.3">
      <c r="A7" s="204" t="s">
        <v>21</v>
      </c>
      <c r="B7" s="37">
        <f>Připravované!G28</f>
        <v>0</v>
      </c>
      <c r="C7" s="37">
        <f>Připravované!H28</f>
        <v>0</v>
      </c>
      <c r="D7" s="37">
        <f>Připravované!I28</f>
        <v>0</v>
      </c>
      <c r="E7" s="37">
        <f>Připravované!J28</f>
        <v>0</v>
      </c>
      <c r="F7" s="37">
        <f>Připravované!K28</f>
        <v>0</v>
      </c>
      <c r="G7" s="37">
        <f>Připravované!L28</f>
        <v>0</v>
      </c>
      <c r="H7" s="37">
        <f>Připravované!M28</f>
        <v>0</v>
      </c>
      <c r="I7" s="72">
        <f>Připravované!N28</f>
        <v>0</v>
      </c>
      <c r="J7" s="26">
        <f t="shared" si="0"/>
        <v>0</v>
      </c>
      <c r="K7" s="331">
        <f>Připravované!O28</f>
        <v>0</v>
      </c>
      <c r="L7" s="331">
        <f>Připravované!P28</f>
        <v>0</v>
      </c>
      <c r="M7" s="331">
        <f>Připravované!Q28</f>
        <v>0</v>
      </c>
      <c r="N7" s="331">
        <f>Připravované!R28</f>
        <v>0</v>
      </c>
      <c r="O7" s="331">
        <f>Připravované!S28</f>
        <v>0</v>
      </c>
      <c r="P7" s="26">
        <f>Připravované!T28</f>
        <v>0</v>
      </c>
      <c r="Q7" s="26">
        <f>Připravované!U28</f>
        <v>0</v>
      </c>
      <c r="R7" s="26">
        <f>Připravované!V28</f>
        <v>0</v>
      </c>
      <c r="S7" s="26">
        <f>Připravované!W28</f>
        <v>0</v>
      </c>
    </row>
    <row r="8" spans="1:28" s="202" customFormat="1" ht="18.75" customHeight="1" x14ac:dyDescent="0.3">
      <c r="A8" s="204" t="s">
        <v>22</v>
      </c>
      <c r="B8" s="37">
        <f>Připravované!G36</f>
        <v>2404000</v>
      </c>
      <c r="C8" s="37">
        <f>Připravované!H36</f>
        <v>1923200</v>
      </c>
      <c r="D8" s="37">
        <f>Připravované!I36</f>
        <v>480800</v>
      </c>
      <c r="E8" s="37">
        <f>Připravované!J36</f>
        <v>0</v>
      </c>
      <c r="F8" s="37">
        <f>Připravované!K36</f>
        <v>0</v>
      </c>
      <c r="G8" s="37">
        <f>Připravované!L36</f>
        <v>480800</v>
      </c>
      <c r="H8" s="37">
        <f>Připravované!M36</f>
        <v>0</v>
      </c>
      <c r="I8" s="37">
        <f>Připravované!N36</f>
        <v>0</v>
      </c>
      <c r="J8" s="26">
        <f t="shared" si="0"/>
        <v>0</v>
      </c>
      <c r="K8" s="331">
        <f>Připravované!O36</f>
        <v>0</v>
      </c>
      <c r="L8" s="331">
        <f>Připravované!P36</f>
        <v>0</v>
      </c>
      <c r="M8" s="331">
        <f>Připravované!Q36</f>
        <v>0</v>
      </c>
      <c r="N8" s="331">
        <f>Připravované!R36</f>
        <v>0</v>
      </c>
      <c r="O8" s="331">
        <f>Připravované!S36</f>
        <v>0</v>
      </c>
      <c r="P8" s="26">
        <f>Připravované!T36</f>
        <v>0</v>
      </c>
      <c r="Q8" s="26">
        <f>Připravované!U36</f>
        <v>0</v>
      </c>
      <c r="R8" s="26">
        <f>Připravované!V36</f>
        <v>0</v>
      </c>
      <c r="S8" s="26">
        <f>Připravované!W36</f>
        <v>0</v>
      </c>
    </row>
    <row r="9" spans="1:28" s="202" customFormat="1" ht="25.5" customHeight="1" x14ac:dyDescent="0.3">
      <c r="A9" s="204" t="s">
        <v>15</v>
      </c>
      <c r="B9" s="37">
        <f>Připravované!G39</f>
        <v>0</v>
      </c>
      <c r="C9" s="37">
        <f>Připravované!H39</f>
        <v>0</v>
      </c>
      <c r="D9" s="37">
        <f>Připravované!I39</f>
        <v>0</v>
      </c>
      <c r="E9" s="37">
        <f>Připravované!J39</f>
        <v>0</v>
      </c>
      <c r="F9" s="37">
        <f>Připravované!K39</f>
        <v>0</v>
      </c>
      <c r="G9" s="37">
        <f>Připravované!L39</f>
        <v>0</v>
      </c>
      <c r="H9" s="37">
        <f>Připravované!M39</f>
        <v>0</v>
      </c>
      <c r="I9" s="72">
        <f>Připravované!N39</f>
        <v>0</v>
      </c>
      <c r="J9" s="26">
        <f t="shared" si="0"/>
        <v>0</v>
      </c>
      <c r="K9" s="331">
        <f>Připravované!O39</f>
        <v>0</v>
      </c>
      <c r="L9" s="331">
        <f>Připravované!P39</f>
        <v>0</v>
      </c>
      <c r="M9" s="331">
        <f>Připravované!Q39</f>
        <v>0</v>
      </c>
      <c r="N9" s="331">
        <f>Připravované!R39</f>
        <v>0</v>
      </c>
      <c r="O9" s="331">
        <f>Připravované!S39</f>
        <v>0</v>
      </c>
      <c r="P9" s="26">
        <f>Připravované!T39</f>
        <v>0</v>
      </c>
      <c r="Q9" s="26">
        <f>Připravované!U39</f>
        <v>0</v>
      </c>
      <c r="R9" s="26">
        <f>Připravované!V39</f>
        <v>0</v>
      </c>
      <c r="S9" s="26">
        <f>Připravované!W39</f>
        <v>0</v>
      </c>
    </row>
    <row r="10" spans="1:28" s="202" customFormat="1" ht="20.25" customHeight="1" x14ac:dyDescent="0.3">
      <c r="A10" s="204" t="s">
        <v>23</v>
      </c>
      <c r="B10" s="37">
        <f>Připravované!G43</f>
        <v>0</v>
      </c>
      <c r="C10" s="37">
        <f>Připravované!H43</f>
        <v>0</v>
      </c>
      <c r="D10" s="37">
        <f>Připravované!I43</f>
        <v>0</v>
      </c>
      <c r="E10" s="37">
        <f>Připravované!J43</f>
        <v>0</v>
      </c>
      <c r="F10" s="37">
        <f>Připravované!K43</f>
        <v>0</v>
      </c>
      <c r="G10" s="37">
        <f>Připravované!L43</f>
        <v>0</v>
      </c>
      <c r="H10" s="37">
        <f>Připravované!M43</f>
        <v>0</v>
      </c>
      <c r="I10" s="37">
        <f>Připravované!N43</f>
        <v>0</v>
      </c>
      <c r="J10" s="26">
        <f t="shared" si="0"/>
        <v>0</v>
      </c>
      <c r="K10" s="331">
        <f>Připravované!O43</f>
        <v>0</v>
      </c>
      <c r="L10" s="331">
        <f>Připravované!P43</f>
        <v>0</v>
      </c>
      <c r="M10" s="331">
        <f>Připravované!Q43</f>
        <v>0</v>
      </c>
      <c r="N10" s="331">
        <f>Připravované!R43</f>
        <v>0</v>
      </c>
      <c r="O10" s="331">
        <f>Připravované!S43</f>
        <v>0</v>
      </c>
      <c r="P10" s="26">
        <f>Připravované!T43</f>
        <v>0</v>
      </c>
      <c r="Q10" s="26">
        <f>Připravované!U43</f>
        <v>0</v>
      </c>
      <c r="R10" s="26">
        <f>Připravované!V43</f>
        <v>0</v>
      </c>
      <c r="S10" s="26">
        <f>Připravované!W43</f>
        <v>0</v>
      </c>
    </row>
    <row r="11" spans="1:28" s="202" customFormat="1" ht="40.5" customHeight="1" x14ac:dyDescent="0.25">
      <c r="A11" s="205" t="s">
        <v>25</v>
      </c>
      <c r="B11" s="82">
        <f>Připravované!G32</f>
        <v>0</v>
      </c>
      <c r="C11" s="82">
        <f>Připravované!H32</f>
        <v>0</v>
      </c>
      <c r="D11" s="82">
        <f>Připravované!I32</f>
        <v>0</v>
      </c>
      <c r="E11" s="82">
        <f>Připravované!J32</f>
        <v>0</v>
      </c>
      <c r="F11" s="82">
        <f>Připravované!K32</f>
        <v>0</v>
      </c>
      <c r="G11" s="82">
        <f>Připravované!L32</f>
        <v>0</v>
      </c>
      <c r="H11" s="82">
        <f>Připravované!M32</f>
        <v>0</v>
      </c>
      <c r="I11" s="82">
        <f>Připravované!N32</f>
        <v>0</v>
      </c>
      <c r="J11" s="26">
        <f t="shared" si="0"/>
        <v>0</v>
      </c>
      <c r="K11" s="332">
        <f>Připravované!O32</f>
        <v>0</v>
      </c>
      <c r="L11" s="332">
        <f>Připravované!P32</f>
        <v>0</v>
      </c>
      <c r="M11" s="332">
        <f>Připravované!Q32</f>
        <v>0</v>
      </c>
      <c r="N11" s="332">
        <f>Připravované!R32</f>
        <v>0</v>
      </c>
      <c r="O11" s="332">
        <f>Připravované!S32</f>
        <v>0</v>
      </c>
      <c r="P11" s="26">
        <f>Připravované!T32</f>
        <v>0</v>
      </c>
      <c r="Q11" s="26">
        <f>Připravované!U32</f>
        <v>0</v>
      </c>
      <c r="R11" s="26">
        <f>Připravované!V32</f>
        <v>0</v>
      </c>
      <c r="S11" s="26">
        <f>Připravované!W32</f>
        <v>0</v>
      </c>
    </row>
    <row r="12" spans="1:28" s="202" customFormat="1" ht="24" customHeight="1" thickBot="1" x14ac:dyDescent="0.3">
      <c r="A12" s="206" t="s">
        <v>17</v>
      </c>
      <c r="B12" s="69">
        <f>Připravované!G47</f>
        <v>0</v>
      </c>
      <c r="C12" s="69">
        <f>Připravované!H47</f>
        <v>0</v>
      </c>
      <c r="D12" s="69">
        <f>Připravované!I47</f>
        <v>0</v>
      </c>
      <c r="E12" s="69">
        <f>Připravované!J47</f>
        <v>0</v>
      </c>
      <c r="F12" s="69">
        <f>Připravované!K47</f>
        <v>0</v>
      </c>
      <c r="G12" s="69">
        <f>Připravované!L47</f>
        <v>0</v>
      </c>
      <c r="H12" s="69">
        <f>Připravované!M47</f>
        <v>0</v>
      </c>
      <c r="I12" s="120">
        <f>Připravované!N47</f>
        <v>0</v>
      </c>
      <c r="J12" s="35">
        <f t="shared" si="0"/>
        <v>0</v>
      </c>
      <c r="K12" s="333">
        <f>Připravované!O47</f>
        <v>0</v>
      </c>
      <c r="L12" s="333">
        <f>Připravované!P47</f>
        <v>0</v>
      </c>
      <c r="M12" s="333">
        <f>Připravované!Q47</f>
        <v>0</v>
      </c>
      <c r="N12" s="333">
        <f>Připravované!R47</f>
        <v>0</v>
      </c>
      <c r="O12" s="333">
        <f>Připravované!S47</f>
        <v>0</v>
      </c>
      <c r="P12" s="35">
        <f>Připravované!T47</f>
        <v>0</v>
      </c>
      <c r="Q12" s="35">
        <f>Připravované!U47</f>
        <v>0</v>
      </c>
      <c r="R12" s="35">
        <f>Připravované!V47</f>
        <v>0</v>
      </c>
      <c r="S12" s="35">
        <f>Připravované!W47</f>
        <v>0</v>
      </c>
    </row>
    <row r="13" spans="1:28" s="202" customFormat="1" ht="18.600000000000001" thickBot="1" x14ac:dyDescent="0.4">
      <c r="A13" s="514"/>
      <c r="B13" s="515"/>
      <c r="C13" s="515"/>
      <c r="D13" s="515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7"/>
      <c r="P13" s="62"/>
      <c r="Q13" s="62"/>
      <c r="R13" s="62"/>
      <c r="S13" s="62"/>
    </row>
    <row r="14" spans="1:28" s="50" customFormat="1" ht="19.5" thickBot="1" x14ac:dyDescent="0.35">
      <c r="A14" s="338" t="s">
        <v>8</v>
      </c>
      <c r="B14" s="339">
        <f>Podané!G37</f>
        <v>157758995</v>
      </c>
      <c r="C14" s="339">
        <f>Podané!H37</f>
        <v>118070396.2</v>
      </c>
      <c r="D14" s="339">
        <f>Podané!I37</f>
        <v>39688598.799999997</v>
      </c>
      <c r="E14" s="339">
        <f>Podané!J37</f>
        <v>0</v>
      </c>
      <c r="F14" s="339">
        <f>Podané!K37</f>
        <v>12317698.4</v>
      </c>
      <c r="G14" s="339">
        <f>Podané!L37</f>
        <v>27370900.399999999</v>
      </c>
      <c r="H14" s="339">
        <f>Podané!M37</f>
        <v>0</v>
      </c>
      <c r="I14" s="339">
        <f>Podané!N37</f>
        <v>0</v>
      </c>
      <c r="J14" s="339">
        <f>K14+L14+M14+N14+O14</f>
        <v>115970396.19999999</v>
      </c>
      <c r="K14" s="339">
        <f>Podané!O37</f>
        <v>0</v>
      </c>
      <c r="L14" s="340">
        <f>Podané!P37</f>
        <v>38657696.899999999</v>
      </c>
      <c r="M14" s="341">
        <f>Podané!Q37</f>
        <v>77312699.299999997</v>
      </c>
      <c r="N14" s="342">
        <f>Podané!R37</f>
        <v>0</v>
      </c>
      <c r="O14" s="342">
        <f>Podané!S37</f>
        <v>0</v>
      </c>
      <c r="P14" s="342">
        <f>Podané!T37</f>
        <v>4806900</v>
      </c>
      <c r="Q14" s="342">
        <f>Podané!U37</f>
        <v>0</v>
      </c>
      <c r="R14" s="342">
        <f>Podané!V37</f>
        <v>0</v>
      </c>
      <c r="S14" s="342">
        <f>Podané!W37</f>
        <v>0</v>
      </c>
      <c r="U14" s="343"/>
      <c r="V14" s="343"/>
    </row>
    <row r="15" spans="1:28" s="50" customFormat="1" ht="18.75" x14ac:dyDescent="0.3">
      <c r="A15" s="344" t="s">
        <v>24</v>
      </c>
      <c r="B15" s="345">
        <f>Podané!G8</f>
        <v>0</v>
      </c>
      <c r="C15" s="345">
        <f>Podané!H8</f>
        <v>0</v>
      </c>
      <c r="D15" s="346">
        <f>Podané!I8</f>
        <v>0</v>
      </c>
      <c r="E15" s="347">
        <f>Podané!J8</f>
        <v>0</v>
      </c>
      <c r="F15" s="348">
        <f>Podané!K8</f>
        <v>0</v>
      </c>
      <c r="G15" s="348">
        <f>Podané!L8</f>
        <v>0</v>
      </c>
      <c r="H15" s="348">
        <f>Podané!M8</f>
        <v>0</v>
      </c>
      <c r="I15" s="348">
        <f>Podané!N8</f>
        <v>0</v>
      </c>
      <c r="J15" s="346">
        <f t="shared" ref="J15:J20" si="1">K15+L15+M15+N15+O15</f>
        <v>0</v>
      </c>
      <c r="K15" s="347">
        <f>Podané!O8</f>
        <v>0</v>
      </c>
      <c r="L15" s="348">
        <f>Podané!P8</f>
        <v>0</v>
      </c>
      <c r="M15" s="348">
        <f>Podané!Q8</f>
        <v>0</v>
      </c>
      <c r="N15" s="348">
        <f>Podané!R8</f>
        <v>0</v>
      </c>
      <c r="O15" s="349">
        <f>Podané!S8</f>
        <v>0</v>
      </c>
      <c r="P15" s="347">
        <f>Podané!T8</f>
        <v>0</v>
      </c>
      <c r="Q15" s="348">
        <f>Podané!U8</f>
        <v>0</v>
      </c>
      <c r="R15" s="348">
        <f>Podané!V8</f>
        <v>0</v>
      </c>
      <c r="S15" s="350">
        <f>Podané!W8</f>
        <v>0</v>
      </c>
    </row>
    <row r="16" spans="1:28" s="50" customFormat="1" ht="18.75" x14ac:dyDescent="0.3">
      <c r="A16" s="351" t="s">
        <v>21</v>
      </c>
      <c r="B16" s="352">
        <f>Podané!G12</f>
        <v>4200000</v>
      </c>
      <c r="C16" s="352">
        <f>Podané!H12</f>
        <v>2100000</v>
      </c>
      <c r="D16" s="353">
        <f>Podané!I12</f>
        <v>2100000</v>
      </c>
      <c r="E16" s="354">
        <f>Podané!J12</f>
        <v>0</v>
      </c>
      <c r="F16" s="355">
        <f>Podané!K12</f>
        <v>500000</v>
      </c>
      <c r="G16" s="355">
        <f>Podané!L12</f>
        <v>1600000</v>
      </c>
      <c r="H16" s="355">
        <f>Podané!M12</f>
        <v>0</v>
      </c>
      <c r="I16" s="355">
        <f>Podané!N12</f>
        <v>0</v>
      </c>
      <c r="J16" s="353">
        <f t="shared" si="1"/>
        <v>0</v>
      </c>
      <c r="K16" s="354">
        <f>Podané!O12</f>
        <v>0</v>
      </c>
      <c r="L16" s="355">
        <f>Podané!P12</f>
        <v>0</v>
      </c>
      <c r="M16" s="355">
        <f>Podané!Q12</f>
        <v>0</v>
      </c>
      <c r="N16" s="355">
        <f>Podané!R12</f>
        <v>0</v>
      </c>
      <c r="O16" s="356">
        <f>Podané!S12</f>
        <v>0</v>
      </c>
      <c r="P16" s="354">
        <f>Podané!T12</f>
        <v>0</v>
      </c>
      <c r="Q16" s="355">
        <f>Podané!U12</f>
        <v>0</v>
      </c>
      <c r="R16" s="355">
        <f>Podané!V12</f>
        <v>0</v>
      </c>
      <c r="S16" s="357">
        <f>Podané!W12</f>
        <v>0</v>
      </c>
    </row>
    <row r="17" spans="1:22" s="50" customFormat="1" ht="18.75" x14ac:dyDescent="0.3">
      <c r="A17" s="351" t="s">
        <v>22</v>
      </c>
      <c r="B17" s="352">
        <f>Podané!G20</f>
        <v>0</v>
      </c>
      <c r="C17" s="352">
        <f>Podané!H20</f>
        <v>0</v>
      </c>
      <c r="D17" s="353">
        <f>Podané!I20</f>
        <v>0</v>
      </c>
      <c r="E17" s="354">
        <f>Podané!J20</f>
        <v>0</v>
      </c>
      <c r="F17" s="355">
        <f>Podané!K20</f>
        <v>0</v>
      </c>
      <c r="G17" s="355">
        <f>Podané!L20</f>
        <v>0</v>
      </c>
      <c r="H17" s="355">
        <f>Podané!M20</f>
        <v>0</v>
      </c>
      <c r="I17" s="355">
        <f>Podané!N20</f>
        <v>0</v>
      </c>
      <c r="J17" s="353">
        <f t="shared" si="1"/>
        <v>0</v>
      </c>
      <c r="K17" s="354">
        <f>Podané!O20</f>
        <v>0</v>
      </c>
      <c r="L17" s="355">
        <f>Podané!P20</f>
        <v>0</v>
      </c>
      <c r="M17" s="355">
        <f>Podané!Q20</f>
        <v>0</v>
      </c>
      <c r="N17" s="355">
        <f>Podané!R20</f>
        <v>0</v>
      </c>
      <c r="O17" s="356">
        <f>Podané!S20</f>
        <v>0</v>
      </c>
      <c r="P17" s="354">
        <f>Podané!T20</f>
        <v>0</v>
      </c>
      <c r="Q17" s="355">
        <f>Podané!U20</f>
        <v>0</v>
      </c>
      <c r="R17" s="355">
        <f>Podané!V20</f>
        <v>0</v>
      </c>
      <c r="S17" s="357">
        <f>Podané!W20</f>
        <v>0</v>
      </c>
    </row>
    <row r="18" spans="1:22" s="50" customFormat="1" ht="18.75" x14ac:dyDescent="0.3">
      <c r="A18" s="351" t="s">
        <v>15</v>
      </c>
      <c r="B18" s="352">
        <f>Podané!G24</f>
        <v>148217995</v>
      </c>
      <c r="C18" s="352">
        <f>Podané!H24</f>
        <v>111163496.2</v>
      </c>
      <c r="D18" s="353">
        <f>Podané!I24</f>
        <v>37054498.799999997</v>
      </c>
      <c r="E18" s="354">
        <f>Podané!J24</f>
        <v>0</v>
      </c>
      <c r="F18" s="355">
        <f>Podané!K24</f>
        <v>11283598.4</v>
      </c>
      <c r="G18" s="355">
        <f>Podané!L24</f>
        <v>25770900.399999999</v>
      </c>
      <c r="H18" s="355">
        <f>Podané!M24</f>
        <v>0</v>
      </c>
      <c r="I18" s="355">
        <f>Podané!N24</f>
        <v>0</v>
      </c>
      <c r="J18" s="353">
        <f t="shared" si="1"/>
        <v>111163496.19999999</v>
      </c>
      <c r="K18" s="354">
        <f>Podané!O24</f>
        <v>0</v>
      </c>
      <c r="L18" s="355">
        <f>Podané!P24</f>
        <v>33850796.899999999</v>
      </c>
      <c r="M18" s="355">
        <f>Podané!Q24</f>
        <v>77312699.299999997</v>
      </c>
      <c r="N18" s="355">
        <f>Podané!R24</f>
        <v>0</v>
      </c>
      <c r="O18" s="356">
        <f>Podané!S24</f>
        <v>0</v>
      </c>
      <c r="P18" s="354">
        <f>Podané!T24</f>
        <v>0</v>
      </c>
      <c r="Q18" s="355">
        <f>Podané!U24</f>
        <v>0</v>
      </c>
      <c r="R18" s="355">
        <f>Podané!V24</f>
        <v>0</v>
      </c>
      <c r="S18" s="357">
        <f>Podané!W24</f>
        <v>0</v>
      </c>
    </row>
    <row r="19" spans="1:22" s="50" customFormat="1" ht="18.75" x14ac:dyDescent="0.3">
      <c r="A19" s="351" t="s">
        <v>23</v>
      </c>
      <c r="B19" s="352">
        <f>Podané!G31</f>
        <v>5341000</v>
      </c>
      <c r="C19" s="352">
        <f>Podané!H31</f>
        <v>4806900</v>
      </c>
      <c r="D19" s="353">
        <f>Podané!I31</f>
        <v>534100</v>
      </c>
      <c r="E19" s="354">
        <f>Podané!J31</f>
        <v>0</v>
      </c>
      <c r="F19" s="355">
        <f>Podané!K31</f>
        <v>534100</v>
      </c>
      <c r="G19" s="355">
        <f>Podané!L31</f>
        <v>0</v>
      </c>
      <c r="H19" s="355">
        <f>Podané!M31</f>
        <v>0</v>
      </c>
      <c r="I19" s="355">
        <f>Podané!N31</f>
        <v>0</v>
      </c>
      <c r="J19" s="353">
        <f t="shared" si="1"/>
        <v>4806900</v>
      </c>
      <c r="K19" s="354">
        <f>Podané!O31</f>
        <v>0</v>
      </c>
      <c r="L19" s="355">
        <f>Podané!P31</f>
        <v>4806900</v>
      </c>
      <c r="M19" s="355">
        <f>Podané!Q31</f>
        <v>0</v>
      </c>
      <c r="N19" s="355">
        <f>Podané!R31</f>
        <v>0</v>
      </c>
      <c r="O19" s="356">
        <f>Podané!S31</f>
        <v>0</v>
      </c>
      <c r="P19" s="354">
        <f>Podané!T31</f>
        <v>4806900</v>
      </c>
      <c r="Q19" s="355">
        <f>Podané!U31</f>
        <v>0</v>
      </c>
      <c r="R19" s="355">
        <f>Podané!V31</f>
        <v>0</v>
      </c>
      <c r="S19" s="357">
        <f>Podané!W31</f>
        <v>0</v>
      </c>
    </row>
    <row r="20" spans="1:22" s="365" customFormat="1" ht="37.5" x14ac:dyDescent="0.25">
      <c r="A20" s="358" t="s">
        <v>25</v>
      </c>
      <c r="B20" s="359">
        <f>Podané!G16</f>
        <v>0</v>
      </c>
      <c r="C20" s="359">
        <f>Podané!H16</f>
        <v>0</v>
      </c>
      <c r="D20" s="360">
        <f>Podané!I16</f>
        <v>0</v>
      </c>
      <c r="E20" s="361">
        <f>Podané!J16</f>
        <v>0</v>
      </c>
      <c r="F20" s="362">
        <f>Podané!K16</f>
        <v>0</v>
      </c>
      <c r="G20" s="362">
        <f>Podané!L16</f>
        <v>0</v>
      </c>
      <c r="H20" s="362">
        <f>Podané!M16</f>
        <v>0</v>
      </c>
      <c r="I20" s="363">
        <f>Podané!N16</f>
        <v>0</v>
      </c>
      <c r="J20" s="360">
        <f t="shared" si="1"/>
        <v>0</v>
      </c>
      <c r="K20" s="361">
        <f>Podané!O16</f>
        <v>0</v>
      </c>
      <c r="L20" s="362">
        <f>Podané!P16</f>
        <v>0</v>
      </c>
      <c r="M20" s="362">
        <f>Podané!Q16</f>
        <v>0</v>
      </c>
      <c r="N20" s="362">
        <f>Podané!R16</f>
        <v>0</v>
      </c>
      <c r="O20" s="364">
        <f>Podané!S16</f>
        <v>0</v>
      </c>
      <c r="P20" s="361">
        <f>Podané!T16</f>
        <v>0</v>
      </c>
      <c r="Q20" s="362">
        <f>Podané!U16</f>
        <v>0</v>
      </c>
      <c r="R20" s="362">
        <f>Podané!V16</f>
        <v>0</v>
      </c>
      <c r="S20" s="363">
        <f>Podané!W16</f>
        <v>0</v>
      </c>
    </row>
    <row r="21" spans="1:22" s="365" customFormat="1" ht="19.5" thickBot="1" x14ac:dyDescent="0.3">
      <c r="A21" s="366" t="s">
        <v>17</v>
      </c>
      <c r="B21" s="367">
        <f>Podané!G35</f>
        <v>0</v>
      </c>
      <c r="C21" s="367">
        <f>Podané!H35</f>
        <v>0</v>
      </c>
      <c r="D21" s="367">
        <f>Podané!I35</f>
        <v>0</v>
      </c>
      <c r="E21" s="367">
        <f>Podané!J35</f>
        <v>0</v>
      </c>
      <c r="F21" s="367">
        <f>Podané!K35</f>
        <v>0</v>
      </c>
      <c r="G21" s="367">
        <f>Podané!L35</f>
        <v>0</v>
      </c>
      <c r="H21" s="367">
        <f>Podané!M35</f>
        <v>0</v>
      </c>
      <c r="I21" s="367">
        <f>Podané!N35</f>
        <v>0</v>
      </c>
      <c r="J21" s="368">
        <f>K21+L21+M21+N21+O21</f>
        <v>0</v>
      </c>
      <c r="K21" s="369">
        <f>Podané!O35</f>
        <v>0</v>
      </c>
      <c r="L21" s="370">
        <f>Podané!P35</f>
        <v>0</v>
      </c>
      <c r="M21" s="370">
        <f>Podané!Q35</f>
        <v>0</v>
      </c>
      <c r="N21" s="370">
        <f>Podané!R35</f>
        <v>0</v>
      </c>
      <c r="O21" s="371">
        <f>Podané!S35</f>
        <v>0</v>
      </c>
      <c r="P21" s="369">
        <f>Podané!T35</f>
        <v>0</v>
      </c>
      <c r="Q21" s="370">
        <f>Podané!U35</f>
        <v>0</v>
      </c>
      <c r="R21" s="370">
        <f>Podané!V35</f>
        <v>0</v>
      </c>
      <c r="S21" s="372">
        <f>Podané!W35</f>
        <v>0</v>
      </c>
    </row>
    <row r="22" spans="1:22" ht="19.5" thickBot="1" x14ac:dyDescent="0.35">
      <c r="A22" s="514"/>
      <c r="B22" s="515"/>
      <c r="C22" s="515"/>
      <c r="D22" s="515"/>
      <c r="E22" s="516"/>
      <c r="F22" s="516"/>
      <c r="G22" s="516"/>
      <c r="H22" s="516"/>
      <c r="I22" s="516"/>
      <c r="J22" s="515"/>
      <c r="K22" s="516"/>
      <c r="L22" s="516"/>
      <c r="M22" s="516"/>
      <c r="N22" s="516"/>
      <c r="O22" s="517"/>
      <c r="P22" s="62"/>
      <c r="Q22" s="62"/>
      <c r="R22" s="62"/>
      <c r="S22" s="62"/>
    </row>
    <row r="23" spans="1:22" ht="19.5" thickBot="1" x14ac:dyDescent="0.35">
      <c r="A23" s="27" t="s">
        <v>9</v>
      </c>
      <c r="B23" s="28">
        <f>Realizované!G24</f>
        <v>1005000</v>
      </c>
      <c r="C23" s="29">
        <f>Realizované!H24</f>
        <v>407000</v>
      </c>
      <c r="D23" s="29">
        <f>Realizované!I24</f>
        <v>598000</v>
      </c>
      <c r="E23" s="30">
        <f>Realizované!J24</f>
        <v>0</v>
      </c>
      <c r="F23" s="31">
        <f>Realizované!K24</f>
        <v>531000</v>
      </c>
      <c r="G23" s="32">
        <f>Realizované!L24</f>
        <v>0</v>
      </c>
      <c r="H23" s="32">
        <f>Realizované!M24</f>
        <v>0</v>
      </c>
      <c r="I23" s="32">
        <f>Realizované!N24</f>
        <v>0</v>
      </c>
      <c r="J23" s="337">
        <f>K23+L23+M23+N23+O23</f>
        <v>0</v>
      </c>
      <c r="K23" s="33">
        <f>Realizované!P24</f>
        <v>0</v>
      </c>
      <c r="L23" s="31">
        <f>Realizované!Q24</f>
        <v>0</v>
      </c>
      <c r="M23" s="34">
        <f>Realizované!R24</f>
        <v>0</v>
      </c>
      <c r="N23" s="34">
        <f>Realizované!S24</f>
        <v>0</v>
      </c>
      <c r="O23" s="34">
        <f>Realizované!T24</f>
        <v>0</v>
      </c>
      <c r="P23" s="34">
        <f>Realizované!V24</f>
        <v>0</v>
      </c>
      <c r="Q23" s="34">
        <f>Realizované!W24</f>
        <v>0</v>
      </c>
      <c r="R23" s="34">
        <f>Realizované!X24</f>
        <v>0</v>
      </c>
      <c r="S23" s="34">
        <f>Realizované!Y24</f>
        <v>0</v>
      </c>
      <c r="U23" s="73"/>
      <c r="V23" s="73"/>
    </row>
    <row r="24" spans="1:22" ht="18.75" x14ac:dyDescent="0.3">
      <c r="A24" s="83" t="s">
        <v>24</v>
      </c>
      <c r="B24" s="59">
        <f>Realizované!G8</f>
        <v>0</v>
      </c>
      <c r="C24" s="59">
        <f>Realizované!H8</f>
        <v>0</v>
      </c>
      <c r="D24" s="59">
        <f>Realizované!I8</f>
        <v>0</v>
      </c>
      <c r="E24" s="59">
        <f>Realizované!J8</f>
        <v>0</v>
      </c>
      <c r="F24" s="59">
        <f>Realizované!K8</f>
        <v>0</v>
      </c>
      <c r="G24" s="59">
        <f>Realizované!L8</f>
        <v>0</v>
      </c>
      <c r="H24" s="59">
        <f>Realizované!M8</f>
        <v>0</v>
      </c>
      <c r="I24" s="59">
        <f>Realizované!N8</f>
        <v>0</v>
      </c>
      <c r="J24" s="336">
        <f t="shared" ref="J24:J28" si="2">K24+L24+M24+N24+O24</f>
        <v>0</v>
      </c>
      <c r="K24" s="207">
        <f>Realizované!P8</f>
        <v>0</v>
      </c>
      <c r="L24" s="39">
        <f>Realizované!Q8</f>
        <v>0</v>
      </c>
      <c r="M24" s="39">
        <f>Realizované!R8</f>
        <v>0</v>
      </c>
      <c r="N24" s="39">
        <f>Realizované!S8</f>
        <v>0</v>
      </c>
      <c r="O24" s="60">
        <f>Realizované!T8</f>
        <v>0</v>
      </c>
      <c r="P24" s="40">
        <f>Realizované!V8</f>
        <v>0</v>
      </c>
      <c r="Q24" s="40">
        <f>Realizované!W8</f>
        <v>0</v>
      </c>
      <c r="R24" s="40">
        <f>Realizované!X8</f>
        <v>0</v>
      </c>
      <c r="S24" s="40">
        <f>Realizované!Y8</f>
        <v>0</v>
      </c>
    </row>
    <row r="25" spans="1:22" ht="18.75" x14ac:dyDescent="0.3">
      <c r="A25" s="85" t="s">
        <v>15</v>
      </c>
      <c r="B25" s="72">
        <f>Realizované!G12</f>
        <v>254000</v>
      </c>
      <c r="C25" s="72">
        <f>Realizované!H12</f>
        <v>187000</v>
      </c>
      <c r="D25" s="72">
        <f>Realizované!I12</f>
        <v>67000</v>
      </c>
      <c r="E25" s="72">
        <f>Realizované!J12</f>
        <v>0</v>
      </c>
      <c r="F25" s="72">
        <f>Realizované!K12</f>
        <v>0</v>
      </c>
      <c r="G25" s="72">
        <f>Realizované!L12</f>
        <v>0</v>
      </c>
      <c r="H25" s="72">
        <f>Realizované!M12</f>
        <v>0</v>
      </c>
      <c r="I25" s="72">
        <f>Realizované!N12</f>
        <v>0</v>
      </c>
      <c r="J25" s="26">
        <f t="shared" si="2"/>
        <v>0</v>
      </c>
      <c r="K25" s="208">
        <f>Realizované!P12</f>
        <v>0</v>
      </c>
      <c r="L25" s="26">
        <f>Realizované!Q12</f>
        <v>0</v>
      </c>
      <c r="M25" s="26">
        <f>Realizované!R12</f>
        <v>0</v>
      </c>
      <c r="N25" s="26">
        <f>Realizované!S12</f>
        <v>0</v>
      </c>
      <c r="O25" s="70">
        <f>Realizované!T12</f>
        <v>0</v>
      </c>
      <c r="P25" s="71">
        <f>Realizované!V12</f>
        <v>0</v>
      </c>
      <c r="Q25" s="71">
        <f>Realizované!W12</f>
        <v>0</v>
      </c>
      <c r="R25" s="71">
        <f>Realizované!X12</f>
        <v>0</v>
      </c>
      <c r="S25" s="71">
        <f>Realizované!Y12</f>
        <v>0</v>
      </c>
    </row>
    <row r="26" spans="1:22" s="48" customFormat="1" ht="35.25" customHeight="1" x14ac:dyDescent="0.25">
      <c r="A26" s="84" t="s">
        <v>19</v>
      </c>
      <c r="B26" s="110">
        <f>Realizované!G15</f>
        <v>0</v>
      </c>
      <c r="C26" s="110">
        <f>Realizované!H15</f>
        <v>0</v>
      </c>
      <c r="D26" s="110">
        <f>Realizované!I15</f>
        <v>0</v>
      </c>
      <c r="E26" s="110">
        <f>Realizované!J15</f>
        <v>0</v>
      </c>
      <c r="F26" s="110">
        <f>Realizované!K15</f>
        <v>0</v>
      </c>
      <c r="G26" s="110">
        <f>Realizované!L15</f>
        <v>0</v>
      </c>
      <c r="H26" s="110">
        <f>Realizované!M15</f>
        <v>0</v>
      </c>
      <c r="I26" s="110">
        <f>Realizované!N15</f>
        <v>0</v>
      </c>
      <c r="J26" s="26">
        <f t="shared" si="2"/>
        <v>0</v>
      </c>
      <c r="K26" s="209">
        <f>Realizované!P15</f>
        <v>0</v>
      </c>
      <c r="L26" s="47">
        <f>Realizované!Q15</f>
        <v>0</v>
      </c>
      <c r="M26" s="47">
        <f>Realizované!R15</f>
        <v>0</v>
      </c>
      <c r="N26" s="47">
        <f>Realizované!S15</f>
        <v>0</v>
      </c>
      <c r="O26" s="47">
        <f>Realizované!T15</f>
        <v>0</v>
      </c>
      <c r="P26" s="46">
        <f>Realizované!V15</f>
        <v>0</v>
      </c>
      <c r="Q26" s="46">
        <f>Realizované!W15</f>
        <v>0</v>
      </c>
      <c r="R26" s="46">
        <f>Realizované!X15</f>
        <v>0</v>
      </c>
      <c r="S26" s="46">
        <f>Realizované!Y15</f>
        <v>0</v>
      </c>
    </row>
    <row r="27" spans="1:22" s="48" customFormat="1" ht="35.25" customHeight="1" x14ac:dyDescent="0.25">
      <c r="A27" s="84" t="s">
        <v>23</v>
      </c>
      <c r="B27" s="110">
        <f>Realizované!G18</f>
        <v>0</v>
      </c>
      <c r="C27" s="110">
        <f>Realizované!H18</f>
        <v>0</v>
      </c>
      <c r="D27" s="110">
        <f>Realizované!I18</f>
        <v>0</v>
      </c>
      <c r="E27" s="110">
        <f>Realizované!J18</f>
        <v>0</v>
      </c>
      <c r="F27" s="110">
        <f>Realizované!K18</f>
        <v>0</v>
      </c>
      <c r="G27" s="110">
        <f>Realizované!L18</f>
        <v>0</v>
      </c>
      <c r="H27" s="110">
        <f>Realizované!M18</f>
        <v>0</v>
      </c>
      <c r="I27" s="110">
        <f>Realizované!N18</f>
        <v>0</v>
      </c>
      <c r="J27" s="26">
        <f t="shared" si="2"/>
        <v>0</v>
      </c>
      <c r="K27" s="209">
        <f>Realizované!P18</f>
        <v>0</v>
      </c>
      <c r="L27" s="209">
        <f>Realizované!Q18</f>
        <v>0</v>
      </c>
      <c r="M27" s="209">
        <f>Realizované!R18</f>
        <v>0</v>
      </c>
      <c r="N27" s="209">
        <f>Realizované!S18</f>
        <v>0</v>
      </c>
      <c r="O27" s="209">
        <f>Realizované!T18</f>
        <v>0</v>
      </c>
      <c r="P27" s="46">
        <f>Realizované!V18</f>
        <v>0</v>
      </c>
      <c r="Q27" s="46">
        <f>Realizované!W18</f>
        <v>0</v>
      </c>
      <c r="R27" s="46">
        <f>Realizované!X18</f>
        <v>0</v>
      </c>
      <c r="S27" s="46">
        <f>Realizované!Y18</f>
        <v>0</v>
      </c>
    </row>
    <row r="28" spans="1:22" ht="19.5" thickBot="1" x14ac:dyDescent="0.35">
      <c r="A28" s="86" t="s">
        <v>17</v>
      </c>
      <c r="B28" s="42">
        <f>Realizované!G21</f>
        <v>751000</v>
      </c>
      <c r="C28" s="42">
        <f>Realizované!H21</f>
        <v>220000</v>
      </c>
      <c r="D28" s="42">
        <f>Realizované!I21</f>
        <v>531000</v>
      </c>
      <c r="E28" s="42">
        <f>Realizované!J21</f>
        <v>0</v>
      </c>
      <c r="F28" s="42">
        <f>Realizované!K21</f>
        <v>531000</v>
      </c>
      <c r="G28" s="42">
        <f>Realizované!L21</f>
        <v>0</v>
      </c>
      <c r="H28" s="42">
        <f>Realizované!M21</f>
        <v>0</v>
      </c>
      <c r="I28" s="42">
        <f>Realizované!N21</f>
        <v>0</v>
      </c>
      <c r="J28" s="373">
        <f t="shared" si="2"/>
        <v>0</v>
      </c>
      <c r="K28" s="38">
        <f>Realizované!P21</f>
        <v>0</v>
      </c>
      <c r="L28" s="35">
        <f>Realizované!Q21</f>
        <v>0</v>
      </c>
      <c r="M28" s="35">
        <f>Realizované!R21</f>
        <v>0</v>
      </c>
      <c r="N28" s="35">
        <f>Realizované!S21</f>
        <v>0</v>
      </c>
      <c r="O28" s="35">
        <f>Realizované!T21</f>
        <v>0</v>
      </c>
      <c r="P28" s="38">
        <f>Realizované!V21</f>
        <v>0</v>
      </c>
      <c r="Q28" s="38">
        <f>Realizované!W21</f>
        <v>0</v>
      </c>
      <c r="R28" s="38">
        <f>Realizované!X21</f>
        <v>0</v>
      </c>
      <c r="S28" s="38">
        <f>Realizované!Y21</f>
        <v>0</v>
      </c>
    </row>
    <row r="29" spans="1:22" ht="19.5" thickBot="1" x14ac:dyDescent="0.35">
      <c r="A29" s="518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7"/>
    </row>
    <row r="30" spans="1:22" s="48" customFormat="1" ht="30.75" customHeight="1" thickBot="1" x14ac:dyDescent="0.3">
      <c r="A30" s="121" t="s">
        <v>10</v>
      </c>
      <c r="B30" s="125">
        <f t="shared" ref="B30:S30" si="3">B14+B23+B5</f>
        <v>413194995</v>
      </c>
      <c r="C30" s="125">
        <f t="shared" si="3"/>
        <v>336638346.19999999</v>
      </c>
      <c r="D30" s="125">
        <f t="shared" si="3"/>
        <v>76556648.799999997</v>
      </c>
      <c r="E30" s="125">
        <f t="shared" si="3"/>
        <v>0</v>
      </c>
      <c r="F30" s="125">
        <f t="shared" si="3"/>
        <v>48637948.399999999</v>
      </c>
      <c r="G30" s="125">
        <f t="shared" si="3"/>
        <v>27851700.399999999</v>
      </c>
      <c r="H30" s="125">
        <f t="shared" si="3"/>
        <v>0</v>
      </c>
      <c r="I30" s="125">
        <f t="shared" si="3"/>
        <v>0</v>
      </c>
      <c r="J30" s="125">
        <f t="shared" si="3"/>
        <v>115970396.19999999</v>
      </c>
      <c r="K30" s="125">
        <f t="shared" si="3"/>
        <v>0</v>
      </c>
      <c r="L30" s="125">
        <f t="shared" si="3"/>
        <v>38657696.899999999</v>
      </c>
      <c r="M30" s="125">
        <f t="shared" si="3"/>
        <v>77312699.299999997</v>
      </c>
      <c r="N30" s="125">
        <f t="shared" si="3"/>
        <v>0</v>
      </c>
      <c r="O30" s="125">
        <f t="shared" si="3"/>
        <v>0</v>
      </c>
      <c r="P30" s="125">
        <f t="shared" si="3"/>
        <v>4806900</v>
      </c>
      <c r="Q30" s="125">
        <f t="shared" si="3"/>
        <v>0</v>
      </c>
      <c r="R30" s="125">
        <f t="shared" si="3"/>
        <v>0</v>
      </c>
      <c r="S30" s="125">
        <f t="shared" si="3"/>
        <v>0</v>
      </c>
      <c r="U30" s="122"/>
      <c r="V30" s="122"/>
    </row>
    <row r="31" spans="1:22" s="48" customFormat="1" ht="30.75" customHeight="1" x14ac:dyDescent="0.25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U31" s="122"/>
      <c r="V31" s="122"/>
    </row>
    <row r="32" spans="1:22" ht="15.75" x14ac:dyDescent="0.25">
      <c r="A32" s="509"/>
      <c r="B32" s="509"/>
    </row>
    <row r="35" spans="1:17" ht="15.75" x14ac:dyDescent="0.25">
      <c r="A35" s="14"/>
      <c r="N35" s="73"/>
      <c r="Q35" s="88"/>
    </row>
    <row r="36" spans="1:17" x14ac:dyDescent="0.25">
      <c r="A36" s="508"/>
      <c r="B36" s="508"/>
      <c r="C36" s="508"/>
    </row>
    <row r="37" spans="1:17" ht="15.75" x14ac:dyDescent="0.25">
      <c r="A37" s="511"/>
      <c r="B37" s="511"/>
      <c r="C37" s="511"/>
    </row>
    <row r="38" spans="1:17" ht="15.75" x14ac:dyDescent="0.25">
      <c r="A38" s="509"/>
      <c r="B38" s="509"/>
      <c r="C38" s="509"/>
    </row>
    <row r="39" spans="1:17" ht="15.75" x14ac:dyDescent="0.25">
      <c r="A39" s="509"/>
      <c r="B39" s="509"/>
      <c r="C39" s="509"/>
    </row>
    <row r="40" spans="1:17" ht="15.75" x14ac:dyDescent="0.25">
      <c r="A40" s="511"/>
      <c r="B40" s="511"/>
      <c r="C40" s="511"/>
    </row>
    <row r="41" spans="1:17" x14ac:dyDescent="0.25">
      <c r="A41" s="512"/>
      <c r="B41" s="512"/>
      <c r="C41" s="512"/>
    </row>
    <row r="42" spans="1:17" x14ac:dyDescent="0.25">
      <c r="A42" s="17"/>
      <c r="B42" s="17"/>
      <c r="C42" s="17"/>
    </row>
    <row r="43" spans="1:17" ht="15.75" x14ac:dyDescent="0.25">
      <c r="A43" s="513"/>
      <c r="B43" s="513"/>
      <c r="C43" s="513"/>
    </row>
    <row r="44" spans="1:17" x14ac:dyDescent="0.25">
      <c r="A44" s="23"/>
      <c r="B44" s="23"/>
      <c r="C44" s="23"/>
    </row>
    <row r="45" spans="1:17" ht="15.75" x14ac:dyDescent="0.25">
      <c r="A45" s="513"/>
      <c r="B45" s="513"/>
      <c r="C45" s="513"/>
    </row>
    <row r="46" spans="1:17" ht="15.75" x14ac:dyDescent="0.25">
      <c r="A46" s="510"/>
      <c r="B46" s="510"/>
      <c r="C46" s="510"/>
    </row>
    <row r="47" spans="1:17" x14ac:dyDescent="0.25">
      <c r="A47" s="507"/>
      <c r="B47" s="507"/>
      <c r="C47" s="507"/>
    </row>
    <row r="48" spans="1:17" x14ac:dyDescent="0.25">
      <c r="A48" s="507"/>
      <c r="B48" s="507"/>
      <c r="C48" s="507"/>
    </row>
    <row r="49" spans="1:3" x14ac:dyDescent="0.25">
      <c r="A49" s="507"/>
      <c r="B49" s="507"/>
      <c r="C49" s="507"/>
    </row>
    <row r="50" spans="1:3" x14ac:dyDescent="0.25">
      <c r="A50" s="507"/>
      <c r="B50" s="507"/>
      <c r="C50" s="507"/>
    </row>
    <row r="51" spans="1:3" x14ac:dyDescent="0.25">
      <c r="A51" s="507"/>
      <c r="B51" s="507"/>
      <c r="C51" s="507"/>
    </row>
    <row r="52" spans="1:3" x14ac:dyDescent="0.25">
      <c r="A52" s="507"/>
      <c r="B52" s="507"/>
      <c r="C52" s="507"/>
    </row>
    <row r="53" spans="1:3" x14ac:dyDescent="0.25">
      <c r="A53" s="507"/>
      <c r="B53" s="507"/>
      <c r="C53" s="507"/>
    </row>
    <row r="54" spans="1:3" x14ac:dyDescent="0.25">
      <c r="A54" s="508"/>
      <c r="B54" s="508"/>
      <c r="C54" s="508"/>
    </row>
  </sheetData>
  <sheetProtection formatCells="0" formatColumns="0" formatRows="0" insertColumns="0" insertRows="0" insertHyperlinks="0" deleteColumns="0" deleteRows="0"/>
  <mergeCells count="30">
    <mergeCell ref="A13:O13"/>
    <mergeCell ref="A22:O22"/>
    <mergeCell ref="A51:C51"/>
    <mergeCell ref="A52:C52"/>
    <mergeCell ref="A36:C36"/>
    <mergeCell ref="A37:C37"/>
    <mergeCell ref="A29:S29"/>
    <mergeCell ref="A32:B32"/>
    <mergeCell ref="A53:C53"/>
    <mergeCell ref="A54:C54"/>
    <mergeCell ref="A38:C38"/>
    <mergeCell ref="A39:C39"/>
    <mergeCell ref="A46:C46"/>
    <mergeCell ref="A47:C47"/>
    <mergeCell ref="A48:C48"/>
    <mergeCell ref="A49:C49"/>
    <mergeCell ref="A50:C50"/>
    <mergeCell ref="A40:C40"/>
    <mergeCell ref="A41:C41"/>
    <mergeCell ref="A45:C45"/>
    <mergeCell ref="A43:C43"/>
    <mergeCell ref="P3:S3"/>
    <mergeCell ref="E3:I3"/>
    <mergeCell ref="A3:A4"/>
    <mergeCell ref="K3:O3"/>
    <mergeCell ref="A1:O1"/>
    <mergeCell ref="B3:B4"/>
    <mergeCell ref="C3:C4"/>
    <mergeCell ref="D3:D4"/>
    <mergeCell ref="J3:J4"/>
  </mergeCells>
  <pageMargins left="0.70866141732283472" right="0.70866141732283472" top="0.78740157480314965" bottom="0.78740157480314965" header="0.31496062992125984" footer="0.31496062992125984"/>
  <pageSetup paperSize="8" scale="48" firstPageNumber="16" fitToHeight="0" orientation="landscape" useFirstPageNumber="1" r:id="rId1"/>
  <headerFooter>
    <oddHeader>&amp;LPříloha č. 3</oddHeader>
    <oddFooter xml:space="preserve">&amp;LZastupitelstvo Olomouckého kraje 18. 9. 2017
49. -Projekty spolufinancované z evropských a národních fondů
Příloha č. 3 - Projekty z národních fondů&amp;RStrana &amp;P (celkem 19)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view="pageBreakPreview" zoomScale="80" zoomScaleNormal="100" zoomScaleSheetLayoutView="80" workbookViewId="0">
      <selection activeCell="A23" sqref="A23"/>
    </sheetView>
  </sheetViews>
  <sheetFormatPr defaultColWidth="8.85546875" defaultRowHeight="12" x14ac:dyDescent="0.2"/>
  <cols>
    <col min="1" max="1" width="9.140625" style="220" customWidth="1"/>
    <col min="2" max="2" width="8.85546875" style="220"/>
    <col min="3" max="3" width="31.42578125" style="219" customWidth="1"/>
    <col min="4" max="4" width="9.140625" style="220"/>
    <col min="5" max="6" width="8.85546875" style="219"/>
    <col min="7" max="7" width="15.5703125" style="219" customWidth="1"/>
    <col min="8" max="8" width="15.42578125" style="219" customWidth="1"/>
    <col min="9" max="9" width="17.7109375" style="219" customWidth="1"/>
    <col min="10" max="10" width="8.85546875" style="219"/>
    <col min="11" max="11" width="14.5703125" style="219" customWidth="1"/>
    <col min="12" max="12" width="11.28515625" style="219" customWidth="1"/>
    <col min="13" max="15" width="8.85546875" style="219"/>
    <col min="16" max="16" width="8.85546875" style="219" customWidth="1"/>
    <col min="17" max="17" width="9.28515625" style="219" customWidth="1"/>
    <col min="18" max="19" width="8.85546875" style="219"/>
    <col min="20" max="20" width="8.7109375" style="219" customWidth="1"/>
    <col min="21" max="21" width="8" style="219" customWidth="1"/>
    <col min="22" max="22" width="8.85546875" style="219"/>
    <col min="23" max="23" width="7.140625" style="219" customWidth="1"/>
    <col min="24" max="16384" width="8.85546875" style="219"/>
  </cols>
  <sheetData>
    <row r="1" spans="1:23" ht="15.6" customHeight="1" x14ac:dyDescent="0.2">
      <c r="A1" s="217"/>
      <c r="B1" s="217"/>
      <c r="C1" s="519" t="s">
        <v>44</v>
      </c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218"/>
      <c r="T1" s="218"/>
      <c r="U1" s="218"/>
      <c r="V1" s="218"/>
      <c r="W1" s="218"/>
    </row>
    <row r="2" spans="1:23" x14ac:dyDescent="0.2">
      <c r="A2" s="217"/>
      <c r="B2" s="217"/>
      <c r="D2" s="217"/>
      <c r="E2" s="217"/>
      <c r="F2" s="220"/>
      <c r="O2" s="221"/>
      <c r="P2" s="221"/>
      <c r="Q2" s="221"/>
      <c r="R2" s="221"/>
      <c r="S2" s="221"/>
      <c r="T2" s="221"/>
      <c r="U2" s="221"/>
      <c r="V2" s="221"/>
      <c r="W2" s="221" t="s">
        <v>7</v>
      </c>
    </row>
    <row r="3" spans="1:23" ht="15.75" customHeight="1" thickBot="1" x14ac:dyDescent="0.3">
      <c r="A3" s="217"/>
      <c r="B3" s="217"/>
      <c r="D3" s="217"/>
      <c r="E3" s="217"/>
      <c r="F3" s="220"/>
      <c r="O3" s="221"/>
      <c r="P3" s="221"/>
      <c r="Q3" s="221"/>
      <c r="R3" s="221"/>
      <c r="S3" s="221"/>
      <c r="T3" s="221"/>
      <c r="U3" s="221"/>
      <c r="V3" s="221"/>
      <c r="W3" s="221"/>
    </row>
    <row r="4" spans="1:23" ht="15" customHeight="1" thickBot="1" x14ac:dyDescent="0.25">
      <c r="A4" s="520" t="s">
        <v>34</v>
      </c>
      <c r="B4" s="522" t="s">
        <v>78</v>
      </c>
      <c r="C4" s="522" t="s">
        <v>0</v>
      </c>
      <c r="D4" s="522" t="s">
        <v>11</v>
      </c>
      <c r="E4" s="522" t="s">
        <v>14</v>
      </c>
      <c r="F4" s="522" t="s">
        <v>3</v>
      </c>
      <c r="G4" s="522" t="s">
        <v>1</v>
      </c>
      <c r="H4" s="522" t="s">
        <v>6</v>
      </c>
      <c r="I4" s="522" t="s">
        <v>2</v>
      </c>
      <c r="J4" s="524" t="s">
        <v>31</v>
      </c>
      <c r="K4" s="525"/>
      <c r="L4" s="525"/>
      <c r="M4" s="525"/>
      <c r="N4" s="526"/>
      <c r="O4" s="524" t="s">
        <v>28</v>
      </c>
      <c r="P4" s="525"/>
      <c r="Q4" s="525"/>
      <c r="R4" s="525"/>
      <c r="S4" s="530"/>
      <c r="T4" s="531" t="s">
        <v>29</v>
      </c>
      <c r="U4" s="532"/>
      <c r="V4" s="532"/>
      <c r="W4" s="533"/>
    </row>
    <row r="5" spans="1:23" ht="29.25" customHeight="1" thickBot="1" x14ac:dyDescent="0.25">
      <c r="A5" s="521"/>
      <c r="B5" s="523"/>
      <c r="C5" s="523"/>
      <c r="D5" s="523"/>
      <c r="E5" s="523"/>
      <c r="F5" s="523"/>
      <c r="G5" s="523"/>
      <c r="H5" s="523"/>
      <c r="I5" s="523"/>
      <c r="J5" s="320">
        <v>2016</v>
      </c>
      <c r="K5" s="320">
        <v>2017</v>
      </c>
      <c r="L5" s="320">
        <v>2018</v>
      </c>
      <c r="M5" s="320">
        <v>2019</v>
      </c>
      <c r="N5" s="320">
        <v>2020</v>
      </c>
      <c r="O5" s="320">
        <v>2016</v>
      </c>
      <c r="P5" s="320">
        <v>2017</v>
      </c>
      <c r="Q5" s="321">
        <v>2018</v>
      </c>
      <c r="R5" s="321">
        <v>2019</v>
      </c>
      <c r="S5" s="222">
        <v>2020</v>
      </c>
      <c r="T5" s="223">
        <v>2017</v>
      </c>
      <c r="U5" s="224">
        <v>2018</v>
      </c>
      <c r="V5" s="224">
        <v>2019</v>
      </c>
      <c r="W5" s="225">
        <v>2020</v>
      </c>
    </row>
    <row r="6" spans="1:23" ht="15.75" customHeight="1" thickBot="1" x14ac:dyDescent="0.3">
      <c r="A6" s="534" t="s">
        <v>20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6"/>
      <c r="S6" s="330"/>
      <c r="T6" s="227"/>
      <c r="U6" s="227"/>
      <c r="V6" s="227"/>
      <c r="W6" s="226"/>
    </row>
    <row r="7" spans="1:23" x14ac:dyDescent="0.2">
      <c r="A7" s="322">
        <v>1</v>
      </c>
      <c r="B7" s="322">
        <v>0</v>
      </c>
      <c r="C7" s="323" t="s">
        <v>45</v>
      </c>
      <c r="D7" s="324" t="s">
        <v>46</v>
      </c>
      <c r="E7" s="325" t="s">
        <v>47</v>
      </c>
      <c r="F7" s="326">
        <v>2017</v>
      </c>
      <c r="G7" s="327">
        <v>39250000</v>
      </c>
      <c r="H7" s="328">
        <f>G7*0.85</f>
        <v>33362500</v>
      </c>
      <c r="I7" s="328">
        <f>G7-H7</f>
        <v>5887500</v>
      </c>
      <c r="J7" s="327">
        <v>0</v>
      </c>
      <c r="K7" s="328">
        <f>I7</f>
        <v>5887500</v>
      </c>
      <c r="L7" s="328">
        <v>0</v>
      </c>
      <c r="M7" s="328">
        <v>0</v>
      </c>
      <c r="N7" s="318">
        <v>0</v>
      </c>
      <c r="O7" s="329">
        <v>0</v>
      </c>
      <c r="P7" s="328">
        <v>0</v>
      </c>
      <c r="Q7" s="328">
        <v>0</v>
      </c>
      <c r="R7" s="328">
        <v>0</v>
      </c>
      <c r="S7" s="229">
        <v>0</v>
      </c>
      <c r="T7" s="230">
        <v>0</v>
      </c>
      <c r="U7" s="228">
        <v>0</v>
      </c>
      <c r="V7" s="228">
        <v>0</v>
      </c>
      <c r="W7" s="231">
        <v>0</v>
      </c>
    </row>
    <row r="8" spans="1:23" x14ac:dyDescent="0.2">
      <c r="A8" s="232">
        <v>2</v>
      </c>
      <c r="B8" s="232">
        <v>0</v>
      </c>
      <c r="C8" s="233" t="s">
        <v>48</v>
      </c>
      <c r="D8" s="234" t="s">
        <v>46</v>
      </c>
      <c r="E8" s="235" t="s">
        <v>47</v>
      </c>
      <c r="F8" s="236">
        <v>2017</v>
      </c>
      <c r="G8" s="237">
        <v>15532000</v>
      </c>
      <c r="H8" s="328">
        <f>G8*0.85</f>
        <v>13202200</v>
      </c>
      <c r="I8" s="238">
        <f t="shared" ref="I8:I20" si="0">G8-H8</f>
        <v>2329800</v>
      </c>
      <c r="J8" s="237">
        <v>0</v>
      </c>
      <c r="K8" s="238">
        <f t="shared" ref="K8:K23" si="1">I8</f>
        <v>2329800</v>
      </c>
      <c r="L8" s="238">
        <v>0</v>
      </c>
      <c r="M8" s="238">
        <v>0</v>
      </c>
      <c r="N8" s="239">
        <v>0</v>
      </c>
      <c r="O8" s="240">
        <v>0</v>
      </c>
      <c r="P8" s="238">
        <v>0</v>
      </c>
      <c r="Q8" s="238">
        <v>0</v>
      </c>
      <c r="R8" s="238">
        <v>0</v>
      </c>
      <c r="S8" s="239">
        <v>0</v>
      </c>
      <c r="T8" s="240">
        <v>0</v>
      </c>
      <c r="U8" s="238">
        <v>0</v>
      </c>
      <c r="V8" s="238">
        <v>0</v>
      </c>
      <c r="W8" s="241">
        <v>0</v>
      </c>
    </row>
    <row r="9" spans="1:23" x14ac:dyDescent="0.2">
      <c r="A9" s="232">
        <v>3</v>
      </c>
      <c r="B9" s="232">
        <v>0</v>
      </c>
      <c r="C9" s="233" t="s">
        <v>50</v>
      </c>
      <c r="D9" s="234" t="s">
        <v>46</v>
      </c>
      <c r="E9" s="235" t="s">
        <v>47</v>
      </c>
      <c r="F9" s="236">
        <v>2017</v>
      </c>
      <c r="G9" s="237">
        <v>16233000</v>
      </c>
      <c r="H9" s="238">
        <v>13798050</v>
      </c>
      <c r="I9" s="238">
        <f t="shared" si="0"/>
        <v>2434950</v>
      </c>
      <c r="J9" s="237">
        <v>0</v>
      </c>
      <c r="K9" s="238">
        <f t="shared" si="1"/>
        <v>2434950</v>
      </c>
      <c r="L9" s="238">
        <v>0</v>
      </c>
      <c r="M9" s="238">
        <v>0</v>
      </c>
      <c r="N9" s="239">
        <v>0</v>
      </c>
      <c r="O9" s="240">
        <v>0</v>
      </c>
      <c r="P9" s="238">
        <v>0</v>
      </c>
      <c r="Q9" s="238">
        <v>0</v>
      </c>
      <c r="R9" s="238">
        <v>0</v>
      </c>
      <c r="S9" s="239">
        <v>0</v>
      </c>
      <c r="T9" s="240">
        <v>0</v>
      </c>
      <c r="U9" s="238">
        <v>0</v>
      </c>
      <c r="V9" s="238">
        <v>0</v>
      </c>
      <c r="W9" s="241">
        <v>0</v>
      </c>
    </row>
    <row r="10" spans="1:23" x14ac:dyDescent="0.2">
      <c r="A10" s="232">
        <v>4</v>
      </c>
      <c r="B10" s="232">
        <v>0</v>
      </c>
      <c r="C10" s="233" t="s">
        <v>49</v>
      </c>
      <c r="D10" s="234" t="s">
        <v>46</v>
      </c>
      <c r="E10" s="235" t="s">
        <v>47</v>
      </c>
      <c r="F10" s="236">
        <v>2017</v>
      </c>
      <c r="G10" s="237">
        <v>10378000</v>
      </c>
      <c r="H10" s="238">
        <f t="shared" ref="H10:H20" si="2">G10*0.85</f>
        <v>8821300</v>
      </c>
      <c r="I10" s="238">
        <f t="shared" si="0"/>
        <v>1556700</v>
      </c>
      <c r="J10" s="237">
        <v>0</v>
      </c>
      <c r="K10" s="238">
        <f t="shared" si="1"/>
        <v>1556700</v>
      </c>
      <c r="L10" s="238">
        <v>0</v>
      </c>
      <c r="M10" s="238">
        <v>0</v>
      </c>
      <c r="N10" s="239">
        <v>0</v>
      </c>
      <c r="O10" s="240">
        <v>0</v>
      </c>
      <c r="P10" s="238">
        <v>0</v>
      </c>
      <c r="Q10" s="238">
        <v>0</v>
      </c>
      <c r="R10" s="238">
        <v>0</v>
      </c>
      <c r="S10" s="239">
        <v>0</v>
      </c>
      <c r="T10" s="240">
        <v>0</v>
      </c>
      <c r="U10" s="238">
        <v>0</v>
      </c>
      <c r="V10" s="238">
        <v>0</v>
      </c>
      <c r="W10" s="241">
        <v>0</v>
      </c>
    </row>
    <row r="11" spans="1:23" ht="15" customHeight="1" x14ac:dyDescent="0.25">
      <c r="A11" s="232">
        <v>5</v>
      </c>
      <c r="B11" s="232">
        <v>0</v>
      </c>
      <c r="C11" s="233" t="s">
        <v>60</v>
      </c>
      <c r="D11" s="234" t="s">
        <v>46</v>
      </c>
      <c r="E11" s="235" t="s">
        <v>47</v>
      </c>
      <c r="F11" s="236">
        <v>2017</v>
      </c>
      <c r="G11" s="237">
        <v>12683000</v>
      </c>
      <c r="H11" s="238">
        <f t="shared" si="2"/>
        <v>10780550</v>
      </c>
      <c r="I11" s="238">
        <f t="shared" si="0"/>
        <v>1902450</v>
      </c>
      <c r="J11" s="237">
        <v>0</v>
      </c>
      <c r="K11" s="238">
        <f t="shared" si="1"/>
        <v>1902450</v>
      </c>
      <c r="L11" s="238">
        <v>0</v>
      </c>
      <c r="M11" s="238">
        <v>0</v>
      </c>
      <c r="N11" s="239">
        <v>0</v>
      </c>
      <c r="O11" s="240">
        <v>0</v>
      </c>
      <c r="P11" s="238">
        <v>0</v>
      </c>
      <c r="Q11" s="238">
        <v>0</v>
      </c>
      <c r="R11" s="238">
        <v>0</v>
      </c>
      <c r="S11" s="239">
        <v>0</v>
      </c>
      <c r="T11" s="240">
        <v>0</v>
      </c>
      <c r="U11" s="238">
        <v>0</v>
      </c>
      <c r="V11" s="238">
        <v>0</v>
      </c>
      <c r="W11" s="241">
        <v>0</v>
      </c>
    </row>
    <row r="12" spans="1:23" x14ac:dyDescent="0.2">
      <c r="A12" s="232">
        <v>6</v>
      </c>
      <c r="B12" s="232">
        <v>0</v>
      </c>
      <c r="C12" s="233" t="s">
        <v>51</v>
      </c>
      <c r="D12" s="234" t="s">
        <v>46</v>
      </c>
      <c r="E12" s="235" t="s">
        <v>47</v>
      </c>
      <c r="F12" s="236">
        <v>2017</v>
      </c>
      <c r="G12" s="237">
        <v>18499000</v>
      </c>
      <c r="H12" s="238">
        <f t="shared" si="2"/>
        <v>15724150</v>
      </c>
      <c r="I12" s="238">
        <f t="shared" si="0"/>
        <v>2774850</v>
      </c>
      <c r="J12" s="237">
        <v>0</v>
      </c>
      <c r="K12" s="238">
        <f t="shared" si="1"/>
        <v>2774850</v>
      </c>
      <c r="L12" s="238">
        <v>0</v>
      </c>
      <c r="M12" s="238">
        <v>0</v>
      </c>
      <c r="N12" s="239">
        <v>0</v>
      </c>
      <c r="O12" s="240">
        <v>0</v>
      </c>
      <c r="P12" s="238">
        <v>0</v>
      </c>
      <c r="Q12" s="238">
        <v>0</v>
      </c>
      <c r="R12" s="238">
        <v>0</v>
      </c>
      <c r="S12" s="239">
        <v>0</v>
      </c>
      <c r="T12" s="240">
        <v>0</v>
      </c>
      <c r="U12" s="238">
        <v>0</v>
      </c>
      <c r="V12" s="238">
        <v>0</v>
      </c>
      <c r="W12" s="241">
        <v>0</v>
      </c>
    </row>
    <row r="13" spans="1:23" x14ac:dyDescent="0.2">
      <c r="A13" s="232">
        <v>7</v>
      </c>
      <c r="B13" s="232">
        <v>0</v>
      </c>
      <c r="C13" s="233" t="s">
        <v>52</v>
      </c>
      <c r="D13" s="234" t="s">
        <v>46</v>
      </c>
      <c r="E13" s="235" t="s">
        <v>47</v>
      </c>
      <c r="F13" s="236">
        <v>2017</v>
      </c>
      <c r="G13" s="237">
        <v>28073000</v>
      </c>
      <c r="H13" s="238">
        <f t="shared" si="2"/>
        <v>23862050</v>
      </c>
      <c r="I13" s="238">
        <f t="shared" si="0"/>
        <v>4210950</v>
      </c>
      <c r="J13" s="237">
        <v>0</v>
      </c>
      <c r="K13" s="238">
        <f t="shared" si="1"/>
        <v>4210950</v>
      </c>
      <c r="L13" s="238">
        <v>0</v>
      </c>
      <c r="M13" s="238">
        <v>0</v>
      </c>
      <c r="N13" s="239">
        <v>0</v>
      </c>
      <c r="O13" s="240">
        <v>0</v>
      </c>
      <c r="P13" s="238">
        <v>0</v>
      </c>
      <c r="Q13" s="238">
        <v>0</v>
      </c>
      <c r="R13" s="238">
        <v>0</v>
      </c>
      <c r="S13" s="239">
        <v>0</v>
      </c>
      <c r="T13" s="240">
        <v>0</v>
      </c>
      <c r="U13" s="238">
        <v>0</v>
      </c>
      <c r="V13" s="238">
        <v>0</v>
      </c>
      <c r="W13" s="241">
        <v>0</v>
      </c>
    </row>
    <row r="14" spans="1:23" x14ac:dyDescent="0.2">
      <c r="A14" s="232">
        <v>8</v>
      </c>
      <c r="B14" s="232">
        <v>0</v>
      </c>
      <c r="C14" s="233" t="s">
        <v>53</v>
      </c>
      <c r="D14" s="234" t="s">
        <v>46</v>
      </c>
      <c r="E14" s="235" t="s">
        <v>47</v>
      </c>
      <c r="F14" s="236">
        <v>2017</v>
      </c>
      <c r="G14" s="237">
        <v>5875000</v>
      </c>
      <c r="H14" s="238">
        <f>G14*0.95</f>
        <v>5581250</v>
      </c>
      <c r="I14" s="238">
        <f t="shared" si="0"/>
        <v>293750</v>
      </c>
      <c r="J14" s="237">
        <v>0</v>
      </c>
      <c r="K14" s="238">
        <f t="shared" si="1"/>
        <v>293750</v>
      </c>
      <c r="L14" s="238">
        <v>0</v>
      </c>
      <c r="M14" s="238">
        <v>0</v>
      </c>
      <c r="N14" s="239">
        <v>0</v>
      </c>
      <c r="O14" s="240">
        <v>0</v>
      </c>
      <c r="P14" s="238">
        <v>0</v>
      </c>
      <c r="Q14" s="238">
        <v>0</v>
      </c>
      <c r="R14" s="238">
        <v>0</v>
      </c>
      <c r="S14" s="239">
        <v>0</v>
      </c>
      <c r="T14" s="240">
        <v>0</v>
      </c>
      <c r="U14" s="238">
        <v>0</v>
      </c>
      <c r="V14" s="238">
        <v>0</v>
      </c>
      <c r="W14" s="241">
        <v>0</v>
      </c>
    </row>
    <row r="15" spans="1:23" x14ac:dyDescent="0.2">
      <c r="A15" s="232">
        <v>9</v>
      </c>
      <c r="B15" s="232">
        <v>0</v>
      </c>
      <c r="C15" s="233" t="s">
        <v>54</v>
      </c>
      <c r="D15" s="234" t="s">
        <v>46</v>
      </c>
      <c r="E15" s="235" t="s">
        <v>47</v>
      </c>
      <c r="F15" s="236">
        <v>2017</v>
      </c>
      <c r="G15" s="237">
        <v>7722000</v>
      </c>
      <c r="H15" s="238">
        <f>G15*0.95</f>
        <v>7335900</v>
      </c>
      <c r="I15" s="238">
        <f t="shared" si="0"/>
        <v>386100</v>
      </c>
      <c r="J15" s="237">
        <v>0</v>
      </c>
      <c r="K15" s="238">
        <f t="shared" si="1"/>
        <v>386100</v>
      </c>
      <c r="L15" s="238">
        <v>0</v>
      </c>
      <c r="M15" s="238">
        <v>0</v>
      </c>
      <c r="N15" s="239">
        <v>0</v>
      </c>
      <c r="O15" s="240">
        <v>0</v>
      </c>
      <c r="P15" s="238">
        <v>0</v>
      </c>
      <c r="Q15" s="238">
        <v>0</v>
      </c>
      <c r="R15" s="238">
        <v>0</v>
      </c>
      <c r="S15" s="239">
        <v>0</v>
      </c>
      <c r="T15" s="240">
        <v>0</v>
      </c>
      <c r="U15" s="238">
        <v>0</v>
      </c>
      <c r="V15" s="238">
        <v>0</v>
      </c>
      <c r="W15" s="241">
        <v>0</v>
      </c>
    </row>
    <row r="16" spans="1:23" x14ac:dyDescent="0.2">
      <c r="A16" s="232">
        <v>10</v>
      </c>
      <c r="B16" s="232">
        <v>0</v>
      </c>
      <c r="C16" s="233" t="s">
        <v>55</v>
      </c>
      <c r="D16" s="234" t="s">
        <v>46</v>
      </c>
      <c r="E16" s="235" t="s">
        <v>47</v>
      </c>
      <c r="F16" s="236">
        <v>2017</v>
      </c>
      <c r="G16" s="237">
        <v>6551000</v>
      </c>
      <c r="H16" s="238">
        <f>G16*0.95</f>
        <v>6223450</v>
      </c>
      <c r="I16" s="238">
        <f t="shared" si="0"/>
        <v>327550</v>
      </c>
      <c r="J16" s="237">
        <v>0</v>
      </c>
      <c r="K16" s="238">
        <f t="shared" si="1"/>
        <v>327550</v>
      </c>
      <c r="L16" s="238">
        <v>0</v>
      </c>
      <c r="M16" s="238">
        <v>0</v>
      </c>
      <c r="N16" s="239">
        <v>0</v>
      </c>
      <c r="O16" s="240">
        <v>0</v>
      </c>
      <c r="P16" s="238">
        <v>0</v>
      </c>
      <c r="Q16" s="238">
        <v>0</v>
      </c>
      <c r="R16" s="238">
        <v>0</v>
      </c>
      <c r="S16" s="239">
        <v>0</v>
      </c>
      <c r="T16" s="240">
        <v>0</v>
      </c>
      <c r="U16" s="238">
        <v>0</v>
      </c>
      <c r="V16" s="238">
        <v>0</v>
      </c>
      <c r="W16" s="241">
        <v>0</v>
      </c>
    </row>
    <row r="17" spans="1:23" x14ac:dyDescent="0.2">
      <c r="A17" s="232">
        <v>11</v>
      </c>
      <c r="B17" s="232">
        <v>0</v>
      </c>
      <c r="C17" s="233" t="s">
        <v>56</v>
      </c>
      <c r="D17" s="234" t="s">
        <v>46</v>
      </c>
      <c r="E17" s="235" t="s">
        <v>47</v>
      </c>
      <c r="F17" s="236">
        <v>2017</v>
      </c>
      <c r="G17" s="237">
        <v>5944000</v>
      </c>
      <c r="H17" s="238">
        <v>5052400</v>
      </c>
      <c r="I17" s="238">
        <f t="shared" si="0"/>
        <v>891600</v>
      </c>
      <c r="J17" s="237">
        <v>0</v>
      </c>
      <c r="K17" s="238">
        <f t="shared" si="1"/>
        <v>891600</v>
      </c>
      <c r="L17" s="238">
        <v>0</v>
      </c>
      <c r="M17" s="238">
        <v>0</v>
      </c>
      <c r="N17" s="239">
        <v>0</v>
      </c>
      <c r="O17" s="240">
        <v>0</v>
      </c>
      <c r="P17" s="238">
        <v>0</v>
      </c>
      <c r="Q17" s="238">
        <v>0</v>
      </c>
      <c r="R17" s="238">
        <v>0</v>
      </c>
      <c r="S17" s="239">
        <v>0</v>
      </c>
      <c r="T17" s="240">
        <v>0</v>
      </c>
      <c r="U17" s="238">
        <v>0</v>
      </c>
      <c r="V17" s="238">
        <v>0</v>
      </c>
      <c r="W17" s="241">
        <v>0</v>
      </c>
    </row>
    <row r="18" spans="1:23" x14ac:dyDescent="0.2">
      <c r="A18" s="232">
        <v>12</v>
      </c>
      <c r="B18" s="232">
        <v>0</v>
      </c>
      <c r="C18" s="233" t="s">
        <v>57</v>
      </c>
      <c r="D18" s="234" t="s">
        <v>46</v>
      </c>
      <c r="E18" s="235" t="s">
        <v>47</v>
      </c>
      <c r="F18" s="236">
        <v>2017</v>
      </c>
      <c r="G18" s="237">
        <v>22959000</v>
      </c>
      <c r="H18" s="238">
        <f t="shared" si="2"/>
        <v>19515150</v>
      </c>
      <c r="I18" s="238">
        <f t="shared" si="0"/>
        <v>3443850</v>
      </c>
      <c r="J18" s="237">
        <v>0</v>
      </c>
      <c r="K18" s="238">
        <f t="shared" si="1"/>
        <v>3443850</v>
      </c>
      <c r="L18" s="238">
        <v>0</v>
      </c>
      <c r="M18" s="238">
        <v>0</v>
      </c>
      <c r="N18" s="239">
        <v>0</v>
      </c>
      <c r="O18" s="240">
        <v>0</v>
      </c>
      <c r="P18" s="238">
        <v>0</v>
      </c>
      <c r="Q18" s="238">
        <v>0</v>
      </c>
      <c r="R18" s="238">
        <v>0</v>
      </c>
      <c r="S18" s="239">
        <v>0</v>
      </c>
      <c r="T18" s="240">
        <v>0</v>
      </c>
      <c r="U18" s="238">
        <v>0</v>
      </c>
      <c r="V18" s="238">
        <v>0</v>
      </c>
      <c r="W18" s="241">
        <v>0</v>
      </c>
    </row>
    <row r="19" spans="1:23" x14ac:dyDescent="0.2">
      <c r="A19" s="232">
        <v>13</v>
      </c>
      <c r="B19" s="232">
        <v>0</v>
      </c>
      <c r="C19" s="233" t="s">
        <v>58</v>
      </c>
      <c r="D19" s="234" t="s">
        <v>46</v>
      </c>
      <c r="E19" s="235" t="s">
        <v>47</v>
      </c>
      <c r="F19" s="236">
        <v>2017</v>
      </c>
      <c r="G19" s="237">
        <v>15077000</v>
      </c>
      <c r="H19" s="238">
        <f t="shared" si="2"/>
        <v>12815450</v>
      </c>
      <c r="I19" s="238">
        <f t="shared" si="0"/>
        <v>2261550</v>
      </c>
      <c r="J19" s="237">
        <v>0</v>
      </c>
      <c r="K19" s="238">
        <f t="shared" si="1"/>
        <v>2261550</v>
      </c>
      <c r="L19" s="238">
        <v>0</v>
      </c>
      <c r="M19" s="238">
        <v>0</v>
      </c>
      <c r="N19" s="239">
        <v>0</v>
      </c>
      <c r="O19" s="240">
        <v>0</v>
      </c>
      <c r="P19" s="238">
        <v>0</v>
      </c>
      <c r="Q19" s="238">
        <v>0</v>
      </c>
      <c r="R19" s="238">
        <v>0</v>
      </c>
      <c r="S19" s="239">
        <v>0</v>
      </c>
      <c r="T19" s="240">
        <v>0</v>
      </c>
      <c r="U19" s="238">
        <v>0</v>
      </c>
      <c r="V19" s="238">
        <v>0</v>
      </c>
      <c r="W19" s="241">
        <v>0</v>
      </c>
    </row>
    <row r="20" spans="1:23" x14ac:dyDescent="0.2">
      <c r="A20" s="232">
        <v>14</v>
      </c>
      <c r="B20" s="232">
        <v>0</v>
      </c>
      <c r="C20" s="233" t="s">
        <v>59</v>
      </c>
      <c r="D20" s="234" t="s">
        <v>46</v>
      </c>
      <c r="E20" s="235" t="s">
        <v>47</v>
      </c>
      <c r="F20" s="236">
        <v>2017</v>
      </c>
      <c r="G20" s="237">
        <v>31303000</v>
      </c>
      <c r="H20" s="238">
        <f t="shared" si="2"/>
        <v>26607550</v>
      </c>
      <c r="I20" s="238">
        <f t="shared" si="0"/>
        <v>4695450</v>
      </c>
      <c r="J20" s="237">
        <v>0</v>
      </c>
      <c r="K20" s="238">
        <f t="shared" si="1"/>
        <v>4695450</v>
      </c>
      <c r="L20" s="238">
        <v>0</v>
      </c>
      <c r="M20" s="238">
        <v>0</v>
      </c>
      <c r="N20" s="239">
        <v>0</v>
      </c>
      <c r="O20" s="240">
        <v>0</v>
      </c>
      <c r="P20" s="238">
        <v>0</v>
      </c>
      <c r="Q20" s="238">
        <v>0</v>
      </c>
      <c r="R20" s="238">
        <v>0</v>
      </c>
      <c r="S20" s="239">
        <v>0</v>
      </c>
      <c r="T20" s="240">
        <v>0</v>
      </c>
      <c r="U20" s="238">
        <v>0</v>
      </c>
      <c r="V20" s="238">
        <v>0</v>
      </c>
      <c r="W20" s="241">
        <v>0</v>
      </c>
    </row>
    <row r="21" spans="1:23" x14ac:dyDescent="0.2">
      <c r="A21" s="232">
        <v>15</v>
      </c>
      <c r="B21" s="232">
        <v>0</v>
      </c>
      <c r="C21" s="233" t="s">
        <v>61</v>
      </c>
      <c r="D21" s="234" t="s">
        <v>46</v>
      </c>
      <c r="E21" s="235" t="s">
        <v>47</v>
      </c>
      <c r="F21" s="236">
        <v>2017</v>
      </c>
      <c r="G21" s="237">
        <v>5526000</v>
      </c>
      <c r="H21" s="238">
        <v>4697100</v>
      </c>
      <c r="I21" s="243">
        <f t="shared" ref="I21:I23" si="3">G21-H21</f>
        <v>828900</v>
      </c>
      <c r="J21" s="319">
        <v>0</v>
      </c>
      <c r="K21" s="243">
        <f t="shared" ref="K21" si="4">I21</f>
        <v>828900</v>
      </c>
      <c r="L21" s="243">
        <v>0</v>
      </c>
      <c r="M21" s="243">
        <v>0</v>
      </c>
      <c r="N21" s="244">
        <v>0</v>
      </c>
      <c r="O21" s="242">
        <v>0</v>
      </c>
      <c r="P21" s="243">
        <v>0</v>
      </c>
      <c r="Q21" s="243">
        <v>0</v>
      </c>
      <c r="R21" s="243">
        <v>0</v>
      </c>
      <c r="S21" s="244">
        <v>0</v>
      </c>
      <c r="T21" s="242">
        <v>0</v>
      </c>
      <c r="U21" s="243">
        <v>0</v>
      </c>
      <c r="V21" s="243">
        <v>0</v>
      </c>
      <c r="W21" s="245">
        <v>0</v>
      </c>
    </row>
    <row r="22" spans="1:23" x14ac:dyDescent="0.2">
      <c r="A22" s="232">
        <v>16</v>
      </c>
      <c r="B22" s="232">
        <v>0</v>
      </c>
      <c r="C22" s="233" t="s">
        <v>92</v>
      </c>
      <c r="D22" s="234" t="s">
        <v>46</v>
      </c>
      <c r="E22" s="235" t="s">
        <v>47</v>
      </c>
      <c r="F22" s="236">
        <v>2017</v>
      </c>
      <c r="G22" s="237">
        <v>5422000</v>
      </c>
      <c r="H22" s="238">
        <v>4608700</v>
      </c>
      <c r="I22" s="243">
        <f t="shared" si="3"/>
        <v>813300</v>
      </c>
      <c r="J22" s="319">
        <v>0</v>
      </c>
      <c r="K22" s="243">
        <f>I22</f>
        <v>813300</v>
      </c>
      <c r="L22" s="243">
        <v>0</v>
      </c>
      <c r="M22" s="243">
        <v>0</v>
      </c>
      <c r="N22" s="244">
        <v>0</v>
      </c>
      <c r="O22" s="242">
        <v>0</v>
      </c>
      <c r="P22" s="243">
        <v>0</v>
      </c>
      <c r="Q22" s="243">
        <v>0</v>
      </c>
      <c r="R22" s="243">
        <v>0</v>
      </c>
      <c r="S22" s="244">
        <v>0</v>
      </c>
      <c r="T22" s="242">
        <v>0</v>
      </c>
      <c r="U22" s="243">
        <v>0</v>
      </c>
      <c r="V22" s="243">
        <v>0</v>
      </c>
      <c r="W22" s="245">
        <v>0</v>
      </c>
    </row>
    <row r="23" spans="1:23" ht="12.75" thickBot="1" x14ac:dyDescent="0.25">
      <c r="A23" s="232">
        <v>17</v>
      </c>
      <c r="B23" s="232">
        <v>0</v>
      </c>
      <c r="C23" s="233" t="s">
        <v>93</v>
      </c>
      <c r="D23" s="234" t="s">
        <v>46</v>
      </c>
      <c r="E23" s="235" t="s">
        <v>47</v>
      </c>
      <c r="F23" s="236">
        <v>2017</v>
      </c>
      <c r="G23" s="237">
        <v>5000000</v>
      </c>
      <c r="H23" s="238">
        <v>4250000</v>
      </c>
      <c r="I23" s="243">
        <f t="shared" si="3"/>
        <v>750000</v>
      </c>
      <c r="J23" s="319">
        <v>0</v>
      </c>
      <c r="K23" s="243">
        <f t="shared" si="1"/>
        <v>750000</v>
      </c>
      <c r="L23" s="243">
        <v>0</v>
      </c>
      <c r="M23" s="243">
        <v>0</v>
      </c>
      <c r="N23" s="244">
        <v>0</v>
      </c>
      <c r="O23" s="242">
        <v>0</v>
      </c>
      <c r="P23" s="243">
        <v>0</v>
      </c>
      <c r="Q23" s="243">
        <v>0</v>
      </c>
      <c r="R23" s="243">
        <v>0</v>
      </c>
      <c r="S23" s="244">
        <v>0</v>
      </c>
      <c r="T23" s="242">
        <v>0</v>
      </c>
      <c r="U23" s="243">
        <v>0</v>
      </c>
      <c r="V23" s="243">
        <v>0</v>
      </c>
      <c r="W23" s="245">
        <v>0</v>
      </c>
    </row>
    <row r="24" spans="1:23" ht="15.75" customHeight="1" thickBot="1" x14ac:dyDescent="0.3">
      <c r="A24" s="537" t="s">
        <v>10</v>
      </c>
      <c r="B24" s="538"/>
      <c r="C24" s="538"/>
      <c r="D24" s="538"/>
      <c r="E24" s="538"/>
      <c r="F24" s="539"/>
      <c r="G24" s="246">
        <f t="shared" ref="G24:W24" si="5">SUM(G7:G23)</f>
        <v>252027000</v>
      </c>
      <c r="H24" s="246">
        <f t="shared" si="5"/>
        <v>216237750</v>
      </c>
      <c r="I24" s="247">
        <f t="shared" si="5"/>
        <v>35789250</v>
      </c>
      <c r="J24" s="246">
        <f t="shared" si="5"/>
        <v>0</v>
      </c>
      <c r="K24" s="246">
        <f t="shared" si="5"/>
        <v>35789250</v>
      </c>
      <c r="L24" s="246">
        <f t="shared" si="5"/>
        <v>0</v>
      </c>
      <c r="M24" s="246">
        <f t="shared" si="5"/>
        <v>0</v>
      </c>
      <c r="N24" s="247">
        <f t="shared" si="5"/>
        <v>0</v>
      </c>
      <c r="O24" s="246">
        <f t="shared" si="5"/>
        <v>0</v>
      </c>
      <c r="P24" s="246">
        <f t="shared" si="5"/>
        <v>0</v>
      </c>
      <c r="Q24" s="246">
        <f t="shared" si="5"/>
        <v>0</v>
      </c>
      <c r="R24" s="246">
        <f t="shared" si="5"/>
        <v>0</v>
      </c>
      <c r="S24" s="246">
        <f t="shared" si="5"/>
        <v>0</v>
      </c>
      <c r="T24" s="246">
        <f t="shared" si="5"/>
        <v>0</v>
      </c>
      <c r="U24" s="246">
        <f t="shared" si="5"/>
        <v>0</v>
      </c>
      <c r="V24" s="246">
        <f t="shared" si="5"/>
        <v>0</v>
      </c>
      <c r="W24" s="247">
        <f t="shared" si="5"/>
        <v>0</v>
      </c>
    </row>
    <row r="25" spans="1:23" ht="15.75" customHeight="1" thickBot="1" x14ac:dyDescent="0.25">
      <c r="A25" s="540"/>
      <c r="B25" s="541"/>
      <c r="C25" s="541"/>
      <c r="D25" s="541"/>
      <c r="E25" s="541"/>
      <c r="F25" s="541"/>
      <c r="G25" s="541"/>
      <c r="H25" s="541"/>
      <c r="I25" s="541"/>
      <c r="J25" s="541"/>
      <c r="K25" s="541"/>
      <c r="L25" s="541"/>
      <c r="M25" s="541"/>
      <c r="N25" s="541"/>
      <c r="O25" s="541"/>
      <c r="P25" s="541"/>
      <c r="Q25" s="541"/>
      <c r="R25" s="542"/>
      <c r="S25" s="248"/>
      <c r="T25" s="249"/>
      <c r="U25" s="249"/>
      <c r="V25" s="249"/>
      <c r="W25" s="249"/>
    </row>
    <row r="26" spans="1:23" ht="15" customHeight="1" thickBot="1" x14ac:dyDescent="0.25">
      <c r="A26" s="534" t="s">
        <v>21</v>
      </c>
      <c r="B26" s="535"/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5"/>
      <c r="V26" s="535"/>
      <c r="W26" s="536"/>
    </row>
    <row r="27" spans="1:23" ht="15.75" customHeight="1" thickBot="1" x14ac:dyDescent="0.25">
      <c r="A27" s="250"/>
      <c r="B27" s="312"/>
      <c r="C27" s="251"/>
      <c r="D27" s="252"/>
      <c r="E27" s="252"/>
      <c r="F27" s="253"/>
      <c r="G27" s="254"/>
      <c r="H27" s="255"/>
      <c r="I27" s="256"/>
      <c r="J27" s="257"/>
      <c r="K27" s="255"/>
      <c r="L27" s="255">
        <f>I27-K27</f>
        <v>0</v>
      </c>
      <c r="M27" s="256">
        <v>0</v>
      </c>
      <c r="N27" s="258">
        <v>0</v>
      </c>
      <c r="O27" s="254">
        <v>0</v>
      </c>
      <c r="P27" s="255">
        <v>0</v>
      </c>
      <c r="Q27" s="255">
        <v>0</v>
      </c>
      <c r="R27" s="255">
        <v>0</v>
      </c>
      <c r="S27" s="258">
        <v>0</v>
      </c>
      <c r="T27" s="255">
        <v>0</v>
      </c>
      <c r="U27" s="255">
        <v>0</v>
      </c>
      <c r="V27" s="255">
        <v>0</v>
      </c>
      <c r="W27" s="258">
        <v>0</v>
      </c>
    </row>
    <row r="28" spans="1:23" ht="12.75" thickBot="1" x14ac:dyDescent="0.25">
      <c r="A28" s="537" t="s">
        <v>10</v>
      </c>
      <c r="B28" s="538"/>
      <c r="C28" s="538"/>
      <c r="D28" s="538"/>
      <c r="E28" s="538"/>
      <c r="F28" s="539"/>
      <c r="G28" s="259">
        <f t="shared" ref="G28:W28" si="6">SUM(G27:G27)</f>
        <v>0</v>
      </c>
      <c r="H28" s="259">
        <f t="shared" si="6"/>
        <v>0</v>
      </c>
      <c r="I28" s="259">
        <f t="shared" si="6"/>
        <v>0</v>
      </c>
      <c r="J28" s="259">
        <f t="shared" si="6"/>
        <v>0</v>
      </c>
      <c r="K28" s="259">
        <f t="shared" si="6"/>
        <v>0</v>
      </c>
      <c r="L28" s="259">
        <f t="shared" si="6"/>
        <v>0</v>
      </c>
      <c r="M28" s="259">
        <f t="shared" si="6"/>
        <v>0</v>
      </c>
      <c r="N28" s="260">
        <f t="shared" si="6"/>
        <v>0</v>
      </c>
      <c r="O28" s="259">
        <f t="shared" si="6"/>
        <v>0</v>
      </c>
      <c r="P28" s="259">
        <f t="shared" si="6"/>
        <v>0</v>
      </c>
      <c r="Q28" s="259">
        <f t="shared" si="6"/>
        <v>0</v>
      </c>
      <c r="R28" s="259">
        <f t="shared" si="6"/>
        <v>0</v>
      </c>
      <c r="S28" s="259">
        <f t="shared" si="6"/>
        <v>0</v>
      </c>
      <c r="T28" s="259">
        <f t="shared" si="6"/>
        <v>0</v>
      </c>
      <c r="U28" s="259">
        <f t="shared" si="6"/>
        <v>0</v>
      </c>
      <c r="V28" s="259">
        <f t="shared" si="6"/>
        <v>0</v>
      </c>
      <c r="W28" s="259">
        <f t="shared" si="6"/>
        <v>0</v>
      </c>
    </row>
    <row r="29" spans="1:23" ht="12.75" thickBot="1" x14ac:dyDescent="0.25">
      <c r="A29" s="261"/>
      <c r="B29" s="263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4"/>
      <c r="T29" s="262"/>
      <c r="U29" s="262"/>
      <c r="V29" s="262"/>
      <c r="W29" s="264"/>
    </row>
    <row r="30" spans="1:23" ht="15" customHeight="1" thickBot="1" x14ac:dyDescent="0.25">
      <c r="A30" s="534" t="s">
        <v>25</v>
      </c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262"/>
      <c r="T30" s="262"/>
      <c r="U30" s="262"/>
      <c r="V30" s="262"/>
      <c r="W30" s="262"/>
    </row>
    <row r="31" spans="1:23" ht="12.75" thickBot="1" x14ac:dyDescent="0.25">
      <c r="A31" s="265"/>
      <c r="B31" s="315"/>
      <c r="C31" s="266"/>
      <c r="D31" s="267" t="s">
        <v>37</v>
      </c>
      <c r="E31" s="267" t="s">
        <v>37</v>
      </c>
      <c r="F31" s="268" t="s">
        <v>37</v>
      </c>
      <c r="G31" s="269" t="s">
        <v>37</v>
      </c>
      <c r="H31" s="270" t="s">
        <v>37</v>
      </c>
      <c r="I31" s="271" t="s">
        <v>37</v>
      </c>
      <c r="J31" s="269" t="s">
        <v>37</v>
      </c>
      <c r="K31" s="270" t="s">
        <v>37</v>
      </c>
      <c r="L31" s="270" t="s">
        <v>37</v>
      </c>
      <c r="M31" s="270" t="s">
        <v>37</v>
      </c>
      <c r="N31" s="272" t="s">
        <v>37</v>
      </c>
      <c r="O31" s="269" t="s">
        <v>37</v>
      </c>
      <c r="P31" s="270" t="s">
        <v>37</v>
      </c>
      <c r="Q31" s="270" t="s">
        <v>37</v>
      </c>
      <c r="R31" s="270" t="s">
        <v>37</v>
      </c>
      <c r="S31" s="272" t="s">
        <v>37</v>
      </c>
      <c r="T31" s="270" t="s">
        <v>37</v>
      </c>
      <c r="U31" s="270" t="s">
        <v>37</v>
      </c>
      <c r="V31" s="270" t="s">
        <v>37</v>
      </c>
      <c r="W31" s="272" t="s">
        <v>37</v>
      </c>
    </row>
    <row r="32" spans="1:23" ht="12.75" thickBot="1" x14ac:dyDescent="0.25">
      <c r="A32" s="537" t="s">
        <v>10</v>
      </c>
      <c r="B32" s="538"/>
      <c r="C32" s="538"/>
      <c r="D32" s="538"/>
      <c r="E32" s="538"/>
      <c r="F32" s="539"/>
      <c r="G32" s="273">
        <f t="shared" ref="G32:W32" si="7">SUM(G31:G31)</f>
        <v>0</v>
      </c>
      <c r="H32" s="273">
        <f t="shared" si="7"/>
        <v>0</v>
      </c>
      <c r="I32" s="273">
        <f t="shared" si="7"/>
        <v>0</v>
      </c>
      <c r="J32" s="273">
        <f t="shared" si="7"/>
        <v>0</v>
      </c>
      <c r="K32" s="273">
        <f t="shared" si="7"/>
        <v>0</v>
      </c>
      <c r="L32" s="273">
        <f t="shared" si="7"/>
        <v>0</v>
      </c>
      <c r="M32" s="273">
        <f t="shared" si="7"/>
        <v>0</v>
      </c>
      <c r="N32" s="273">
        <f t="shared" si="7"/>
        <v>0</v>
      </c>
      <c r="O32" s="273">
        <f t="shared" si="7"/>
        <v>0</v>
      </c>
      <c r="P32" s="273">
        <f t="shared" si="7"/>
        <v>0</v>
      </c>
      <c r="Q32" s="273">
        <f t="shared" si="7"/>
        <v>0</v>
      </c>
      <c r="R32" s="273">
        <f t="shared" si="7"/>
        <v>0</v>
      </c>
      <c r="S32" s="273">
        <f t="shared" si="7"/>
        <v>0</v>
      </c>
      <c r="T32" s="273">
        <f t="shared" si="7"/>
        <v>0</v>
      </c>
      <c r="U32" s="273">
        <f t="shared" si="7"/>
        <v>0</v>
      </c>
      <c r="V32" s="273">
        <f t="shared" si="7"/>
        <v>0</v>
      </c>
      <c r="W32" s="273">
        <f t="shared" si="7"/>
        <v>0</v>
      </c>
    </row>
    <row r="33" spans="1:23" ht="12.75" thickBot="1" x14ac:dyDescent="0.25">
      <c r="A33" s="543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5"/>
    </row>
    <row r="34" spans="1:23" ht="15" customHeight="1" thickBot="1" x14ac:dyDescent="0.25">
      <c r="A34" s="534" t="s">
        <v>22</v>
      </c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/>
      <c r="Q34" s="535"/>
      <c r="R34" s="536"/>
      <c r="S34" s="274"/>
      <c r="T34" s="274"/>
      <c r="U34" s="274"/>
      <c r="V34" s="274"/>
      <c r="W34" s="274"/>
    </row>
    <row r="35" spans="1:23" ht="39.6" customHeight="1" thickBot="1" x14ac:dyDescent="0.25">
      <c r="A35" s="479">
        <v>1</v>
      </c>
      <c r="B35" s="480">
        <v>0</v>
      </c>
      <c r="C35" s="490" t="s">
        <v>75</v>
      </c>
      <c r="D35" s="481" t="s">
        <v>76</v>
      </c>
      <c r="E35" s="481" t="s">
        <v>77</v>
      </c>
      <c r="F35" s="482">
        <v>2018</v>
      </c>
      <c r="G35" s="483">
        <v>2404000</v>
      </c>
      <c r="H35" s="484">
        <v>1923200</v>
      </c>
      <c r="I35" s="485">
        <v>480800</v>
      </c>
      <c r="J35" s="486">
        <v>0</v>
      </c>
      <c r="K35" s="487">
        <v>0</v>
      </c>
      <c r="L35" s="487">
        <v>480800</v>
      </c>
      <c r="M35" s="488">
        <v>0</v>
      </c>
      <c r="N35" s="489">
        <v>0</v>
      </c>
      <c r="O35" s="489">
        <v>0</v>
      </c>
      <c r="P35" s="489">
        <v>0</v>
      </c>
      <c r="Q35" s="489">
        <v>0</v>
      </c>
      <c r="R35" s="489">
        <v>0</v>
      </c>
      <c r="S35" s="489">
        <v>0</v>
      </c>
      <c r="T35" s="489">
        <v>0</v>
      </c>
      <c r="U35" s="489">
        <v>0</v>
      </c>
      <c r="V35" s="489">
        <v>0</v>
      </c>
      <c r="W35" s="489">
        <v>0</v>
      </c>
    </row>
    <row r="36" spans="1:23" ht="12.75" thickBot="1" x14ac:dyDescent="0.25">
      <c r="A36" s="527" t="s">
        <v>10</v>
      </c>
      <c r="B36" s="528"/>
      <c r="C36" s="528"/>
      <c r="D36" s="528"/>
      <c r="E36" s="528"/>
      <c r="F36" s="529"/>
      <c r="G36" s="278">
        <f t="shared" ref="G36:W36" si="8">SUM(G35:G35)</f>
        <v>2404000</v>
      </c>
      <c r="H36" s="278">
        <f t="shared" si="8"/>
        <v>1923200</v>
      </c>
      <c r="I36" s="278">
        <f t="shared" si="8"/>
        <v>480800</v>
      </c>
      <c r="J36" s="278">
        <f t="shared" si="8"/>
        <v>0</v>
      </c>
      <c r="K36" s="278">
        <f t="shared" si="8"/>
        <v>0</v>
      </c>
      <c r="L36" s="278">
        <f t="shared" si="8"/>
        <v>480800</v>
      </c>
      <c r="M36" s="278">
        <f t="shared" si="8"/>
        <v>0</v>
      </c>
      <c r="N36" s="278">
        <f t="shared" si="8"/>
        <v>0</v>
      </c>
      <c r="O36" s="278">
        <f t="shared" si="8"/>
        <v>0</v>
      </c>
      <c r="P36" s="278">
        <f t="shared" si="8"/>
        <v>0</v>
      </c>
      <c r="Q36" s="278">
        <f t="shared" si="8"/>
        <v>0</v>
      </c>
      <c r="R36" s="278">
        <f t="shared" si="8"/>
        <v>0</v>
      </c>
      <c r="S36" s="278">
        <f t="shared" si="8"/>
        <v>0</v>
      </c>
      <c r="T36" s="278">
        <f t="shared" si="8"/>
        <v>0</v>
      </c>
      <c r="U36" s="278">
        <f t="shared" si="8"/>
        <v>0</v>
      </c>
      <c r="V36" s="278">
        <f t="shared" si="8"/>
        <v>0</v>
      </c>
      <c r="W36" s="278">
        <f t="shared" si="8"/>
        <v>0</v>
      </c>
    </row>
    <row r="37" spans="1:23" ht="15" customHeight="1" thickBot="1" x14ac:dyDescent="0.25">
      <c r="A37" s="552" t="s">
        <v>15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  <c r="Q37" s="535"/>
      <c r="R37" s="535"/>
      <c r="S37" s="279"/>
      <c r="T37" s="279"/>
      <c r="U37" s="279"/>
      <c r="V37" s="279"/>
      <c r="W37" s="279"/>
    </row>
    <row r="38" spans="1:23" ht="12.75" thickBot="1" x14ac:dyDescent="0.25">
      <c r="A38" s="280"/>
      <c r="B38" s="316"/>
      <c r="C38" s="266"/>
      <c r="D38" s="267"/>
      <c r="E38" s="267"/>
      <c r="F38" s="268"/>
      <c r="G38" s="269"/>
      <c r="H38" s="270"/>
      <c r="I38" s="271"/>
      <c r="J38" s="281"/>
      <c r="K38" s="282"/>
      <c r="L38" s="282"/>
      <c r="M38" s="282"/>
      <c r="N38" s="283"/>
      <c r="O38" s="284"/>
      <c r="P38" s="270"/>
      <c r="Q38" s="270"/>
      <c r="R38" s="270"/>
      <c r="S38" s="271"/>
      <c r="T38" s="269"/>
      <c r="U38" s="270"/>
      <c r="V38" s="270"/>
      <c r="W38" s="272"/>
    </row>
    <row r="39" spans="1:23" ht="12.75" thickBot="1" x14ac:dyDescent="0.25">
      <c r="A39" s="527" t="s">
        <v>10</v>
      </c>
      <c r="B39" s="528"/>
      <c r="C39" s="528"/>
      <c r="D39" s="528"/>
      <c r="E39" s="528"/>
      <c r="F39" s="529"/>
      <c r="G39" s="285">
        <f t="shared" ref="G39:W39" si="9">SUM(G38:G38)</f>
        <v>0</v>
      </c>
      <c r="H39" s="285">
        <f t="shared" si="9"/>
        <v>0</v>
      </c>
      <c r="I39" s="285">
        <f t="shared" si="9"/>
        <v>0</v>
      </c>
      <c r="J39" s="285">
        <f t="shared" si="9"/>
        <v>0</v>
      </c>
      <c r="K39" s="285">
        <f t="shared" si="9"/>
        <v>0</v>
      </c>
      <c r="L39" s="285">
        <f t="shared" si="9"/>
        <v>0</v>
      </c>
      <c r="M39" s="285">
        <f t="shared" si="9"/>
        <v>0</v>
      </c>
      <c r="N39" s="285">
        <f t="shared" si="9"/>
        <v>0</v>
      </c>
      <c r="O39" s="285">
        <f t="shared" si="9"/>
        <v>0</v>
      </c>
      <c r="P39" s="285">
        <f t="shared" si="9"/>
        <v>0</v>
      </c>
      <c r="Q39" s="285">
        <f t="shared" si="9"/>
        <v>0</v>
      </c>
      <c r="R39" s="286">
        <f t="shared" si="9"/>
        <v>0</v>
      </c>
      <c r="S39" s="287">
        <f t="shared" si="9"/>
        <v>0</v>
      </c>
      <c r="T39" s="285">
        <f t="shared" si="9"/>
        <v>0</v>
      </c>
      <c r="U39" s="285">
        <f t="shared" si="9"/>
        <v>0</v>
      </c>
      <c r="V39" s="286">
        <f t="shared" si="9"/>
        <v>0</v>
      </c>
      <c r="W39" s="287">
        <f t="shared" si="9"/>
        <v>0</v>
      </c>
    </row>
    <row r="40" spans="1:23" ht="12.75" thickBot="1" x14ac:dyDescent="0.25">
      <c r="A40" s="553"/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54"/>
      <c r="R40" s="554"/>
      <c r="S40" s="555"/>
      <c r="T40" s="288"/>
      <c r="U40" s="289"/>
      <c r="V40" s="289"/>
      <c r="W40" s="290"/>
    </row>
    <row r="41" spans="1:23" ht="15" customHeight="1" thickBot="1" x14ac:dyDescent="0.25">
      <c r="A41" s="534" t="s">
        <v>23</v>
      </c>
      <c r="B41" s="535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262"/>
      <c r="T41" s="262"/>
      <c r="U41" s="262"/>
      <c r="V41" s="262"/>
      <c r="W41" s="262"/>
    </row>
    <row r="42" spans="1:23" ht="12.75" thickBot="1" x14ac:dyDescent="0.25">
      <c r="A42" s="280" t="s">
        <v>37</v>
      </c>
      <c r="B42" s="313"/>
      <c r="C42" s="291" t="s">
        <v>37</v>
      </c>
      <c r="D42" s="267" t="s">
        <v>37</v>
      </c>
      <c r="E42" s="267" t="s">
        <v>37</v>
      </c>
      <c r="F42" s="292" t="s">
        <v>37</v>
      </c>
      <c r="G42" s="275" t="s">
        <v>37</v>
      </c>
      <c r="H42" s="276" t="s">
        <v>37</v>
      </c>
      <c r="I42" s="277" t="s">
        <v>37</v>
      </c>
      <c r="J42" s="293" t="s">
        <v>37</v>
      </c>
      <c r="K42" s="276" t="s">
        <v>37</v>
      </c>
      <c r="L42" s="276" t="s">
        <v>37</v>
      </c>
      <c r="M42" s="276" t="s">
        <v>37</v>
      </c>
      <c r="N42" s="277" t="s">
        <v>37</v>
      </c>
      <c r="O42" s="293" t="s">
        <v>37</v>
      </c>
      <c r="P42" s="276" t="s">
        <v>37</v>
      </c>
      <c r="Q42" s="276" t="s">
        <v>37</v>
      </c>
      <c r="R42" s="276" t="s">
        <v>37</v>
      </c>
      <c r="S42" s="277" t="s">
        <v>37</v>
      </c>
      <c r="T42" s="293" t="s">
        <v>37</v>
      </c>
      <c r="U42" s="276" t="s">
        <v>37</v>
      </c>
      <c r="V42" s="276" t="s">
        <v>37</v>
      </c>
      <c r="W42" s="294" t="s">
        <v>37</v>
      </c>
    </row>
    <row r="43" spans="1:23" ht="12.75" thickBot="1" x14ac:dyDescent="0.25">
      <c r="A43" s="527" t="s">
        <v>10</v>
      </c>
      <c r="B43" s="528"/>
      <c r="C43" s="528"/>
      <c r="D43" s="528"/>
      <c r="E43" s="528"/>
      <c r="F43" s="529"/>
      <c r="G43" s="278">
        <f t="shared" ref="G43:W43" si="10">SUM(G42:G42)</f>
        <v>0</v>
      </c>
      <c r="H43" s="278">
        <f t="shared" si="10"/>
        <v>0</v>
      </c>
      <c r="I43" s="278">
        <f t="shared" si="10"/>
        <v>0</v>
      </c>
      <c r="J43" s="278">
        <f t="shared" si="10"/>
        <v>0</v>
      </c>
      <c r="K43" s="278">
        <f t="shared" si="10"/>
        <v>0</v>
      </c>
      <c r="L43" s="278">
        <f t="shared" si="10"/>
        <v>0</v>
      </c>
      <c r="M43" s="278">
        <f t="shared" si="10"/>
        <v>0</v>
      </c>
      <c r="N43" s="278">
        <f t="shared" si="10"/>
        <v>0</v>
      </c>
      <c r="O43" s="278">
        <f t="shared" si="10"/>
        <v>0</v>
      </c>
      <c r="P43" s="278">
        <f t="shared" si="10"/>
        <v>0</v>
      </c>
      <c r="Q43" s="278">
        <f t="shared" si="10"/>
        <v>0</v>
      </c>
      <c r="R43" s="278">
        <f t="shared" si="10"/>
        <v>0</v>
      </c>
      <c r="S43" s="278">
        <f t="shared" si="10"/>
        <v>0</v>
      </c>
      <c r="T43" s="278">
        <f t="shared" si="10"/>
        <v>0</v>
      </c>
      <c r="U43" s="278">
        <f t="shared" si="10"/>
        <v>0</v>
      </c>
      <c r="V43" s="278">
        <f t="shared" si="10"/>
        <v>0</v>
      </c>
      <c r="W43" s="278">
        <f t="shared" si="10"/>
        <v>0</v>
      </c>
    </row>
    <row r="44" spans="1:23" ht="12.75" thickBot="1" x14ac:dyDescent="0.25">
      <c r="A44" s="295"/>
      <c r="B44" s="296"/>
      <c r="C44" s="296"/>
      <c r="D44" s="296"/>
      <c r="E44" s="296"/>
      <c r="F44" s="296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</row>
    <row r="45" spans="1:23" ht="12.75" thickBot="1" x14ac:dyDescent="0.25">
      <c r="A45" s="546" t="s">
        <v>17</v>
      </c>
      <c r="B45" s="547"/>
      <c r="C45" s="547"/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  <c r="R45" s="547"/>
      <c r="S45" s="556"/>
      <c r="T45" s="546"/>
      <c r="U45" s="547"/>
      <c r="V45" s="547"/>
      <c r="W45" s="547"/>
    </row>
    <row r="46" spans="1:23" ht="12.75" thickBot="1" x14ac:dyDescent="0.25">
      <c r="A46" s="298"/>
      <c r="B46" s="314"/>
      <c r="C46" s="299"/>
      <c r="D46" s="300"/>
      <c r="E46" s="300"/>
      <c r="F46" s="301"/>
      <c r="G46" s="302"/>
      <c r="H46" s="303"/>
      <c r="I46" s="304"/>
      <c r="J46" s="302" t="s">
        <v>37</v>
      </c>
      <c r="K46" s="305" t="s">
        <v>37</v>
      </c>
      <c r="L46" s="306" t="s">
        <v>37</v>
      </c>
      <c r="M46" s="303" t="s">
        <v>37</v>
      </c>
      <c r="N46" s="307" t="s">
        <v>37</v>
      </c>
      <c r="O46" s="308" t="s">
        <v>37</v>
      </c>
      <c r="P46" s="306" t="s">
        <v>37</v>
      </c>
      <c r="Q46" s="303" t="s">
        <v>37</v>
      </c>
      <c r="R46" s="304" t="s">
        <v>37</v>
      </c>
      <c r="S46" s="307" t="s">
        <v>37</v>
      </c>
      <c r="T46" s="306" t="s">
        <v>37</v>
      </c>
      <c r="U46" s="303" t="s">
        <v>37</v>
      </c>
      <c r="V46" s="304" t="s">
        <v>37</v>
      </c>
      <c r="W46" s="307" t="s">
        <v>37</v>
      </c>
    </row>
    <row r="47" spans="1:23" ht="12.75" thickBot="1" x14ac:dyDescent="0.25">
      <c r="A47" s="527" t="s">
        <v>10</v>
      </c>
      <c r="B47" s="528"/>
      <c r="C47" s="528"/>
      <c r="D47" s="528"/>
      <c r="E47" s="528"/>
      <c r="F47" s="529"/>
      <c r="G47" s="278">
        <f t="shared" ref="G47:W47" si="11">SUM(G46:G46)</f>
        <v>0</v>
      </c>
      <c r="H47" s="278">
        <f t="shared" si="11"/>
        <v>0</v>
      </c>
      <c r="I47" s="278">
        <f t="shared" si="11"/>
        <v>0</v>
      </c>
      <c r="J47" s="278">
        <f t="shared" si="11"/>
        <v>0</v>
      </c>
      <c r="K47" s="278">
        <f t="shared" si="11"/>
        <v>0</v>
      </c>
      <c r="L47" s="278">
        <f t="shared" si="11"/>
        <v>0</v>
      </c>
      <c r="M47" s="278">
        <f t="shared" si="11"/>
        <v>0</v>
      </c>
      <c r="N47" s="278">
        <f t="shared" si="11"/>
        <v>0</v>
      </c>
      <c r="O47" s="278">
        <f t="shared" si="11"/>
        <v>0</v>
      </c>
      <c r="P47" s="278">
        <f t="shared" si="11"/>
        <v>0</v>
      </c>
      <c r="Q47" s="278">
        <f t="shared" si="11"/>
        <v>0</v>
      </c>
      <c r="R47" s="278">
        <f t="shared" si="11"/>
        <v>0</v>
      </c>
      <c r="S47" s="278">
        <f t="shared" si="11"/>
        <v>0</v>
      </c>
      <c r="T47" s="278">
        <f t="shared" si="11"/>
        <v>0</v>
      </c>
      <c r="U47" s="278">
        <f t="shared" si="11"/>
        <v>0</v>
      </c>
      <c r="V47" s="278">
        <f t="shared" si="11"/>
        <v>0</v>
      </c>
      <c r="W47" s="278">
        <f t="shared" si="11"/>
        <v>0</v>
      </c>
    </row>
    <row r="48" spans="1:23" ht="12.75" thickBot="1" x14ac:dyDescent="0.25">
      <c r="A48" s="548"/>
      <c r="B48" s="548"/>
      <c r="C48" s="548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</row>
    <row r="49" spans="1:23" ht="12.75" thickBot="1" x14ac:dyDescent="0.25">
      <c r="A49" s="549" t="s">
        <v>10</v>
      </c>
      <c r="B49" s="550"/>
      <c r="C49" s="550"/>
      <c r="D49" s="550"/>
      <c r="E49" s="550"/>
      <c r="F49" s="551"/>
      <c r="G49" s="309">
        <f t="shared" ref="G49:W49" si="12">G24+G28+G32+G36+G39+G43+G47</f>
        <v>254431000</v>
      </c>
      <c r="H49" s="309">
        <f t="shared" si="12"/>
        <v>218160950</v>
      </c>
      <c r="I49" s="309">
        <f t="shared" si="12"/>
        <v>36270050</v>
      </c>
      <c r="J49" s="309">
        <f t="shared" si="12"/>
        <v>0</v>
      </c>
      <c r="K49" s="309">
        <f t="shared" si="12"/>
        <v>35789250</v>
      </c>
      <c r="L49" s="309">
        <f t="shared" si="12"/>
        <v>480800</v>
      </c>
      <c r="M49" s="309">
        <f t="shared" si="12"/>
        <v>0</v>
      </c>
      <c r="N49" s="309">
        <f t="shared" si="12"/>
        <v>0</v>
      </c>
      <c r="O49" s="309">
        <f t="shared" si="12"/>
        <v>0</v>
      </c>
      <c r="P49" s="309">
        <f t="shared" si="12"/>
        <v>0</v>
      </c>
      <c r="Q49" s="309">
        <f t="shared" si="12"/>
        <v>0</v>
      </c>
      <c r="R49" s="309">
        <f t="shared" si="12"/>
        <v>0</v>
      </c>
      <c r="S49" s="309">
        <f t="shared" si="12"/>
        <v>0</v>
      </c>
      <c r="T49" s="309">
        <f t="shared" si="12"/>
        <v>0</v>
      </c>
      <c r="U49" s="309">
        <f t="shared" si="12"/>
        <v>0</v>
      </c>
      <c r="V49" s="309">
        <f t="shared" si="12"/>
        <v>0</v>
      </c>
      <c r="W49" s="309">
        <f t="shared" si="12"/>
        <v>0</v>
      </c>
    </row>
  </sheetData>
  <mergeCells count="33">
    <mergeCell ref="T45:W45"/>
    <mergeCell ref="A47:F47"/>
    <mergeCell ref="A48:W48"/>
    <mergeCell ref="A49:F49"/>
    <mergeCell ref="A37:R37"/>
    <mergeCell ref="A39:F39"/>
    <mergeCell ref="A40:S40"/>
    <mergeCell ref="A41:R41"/>
    <mergeCell ref="A43:F43"/>
    <mergeCell ref="A45:S45"/>
    <mergeCell ref="A36:F36"/>
    <mergeCell ref="O4:S4"/>
    <mergeCell ref="T4:W4"/>
    <mergeCell ref="A6:R6"/>
    <mergeCell ref="A24:F24"/>
    <mergeCell ref="A25:R25"/>
    <mergeCell ref="A26:W26"/>
    <mergeCell ref="A28:F28"/>
    <mergeCell ref="A30:R30"/>
    <mergeCell ref="A32:F32"/>
    <mergeCell ref="A33:W33"/>
    <mergeCell ref="A34:R34"/>
    <mergeCell ref="B4:B5"/>
    <mergeCell ref="C1:R1"/>
    <mergeCell ref="A4:A5"/>
    <mergeCell ref="C4:C5"/>
    <mergeCell ref="D4:D5"/>
    <mergeCell ref="E4:E5"/>
    <mergeCell ref="F4:F5"/>
    <mergeCell ref="G4:G5"/>
    <mergeCell ref="H4:H5"/>
    <mergeCell ref="I4:I5"/>
    <mergeCell ref="J4:N4"/>
  </mergeCells>
  <pageMargins left="0.70866141732283472" right="0.70866141732283472" top="0.78740157480314965" bottom="0.78740157480314965" header="0.31496062992125984" footer="0.31496062992125984"/>
  <pageSetup paperSize="8" scale="75" orientation="landscape" r:id="rId1"/>
  <headerFooter>
    <oddFooter>&amp;LZastupitelstvo Olomouckého kraje 18. 9. 2017
49. -Projekty spolufinancované z evropských a národních fondů
Příloha č. 3 - Projekty z národních fondů&amp;RStrana &amp;P (celkem 19)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0"/>
  <sheetViews>
    <sheetView view="pageBreakPreview" topLeftCell="I1" zoomScale="60" zoomScaleNormal="80" workbookViewId="0">
      <pane ySplit="5" topLeftCell="A12" activePane="bottomLeft" state="frozen"/>
      <selection pane="bottomLeft" activeCell="W48" sqref="W48"/>
    </sheetView>
  </sheetViews>
  <sheetFormatPr defaultRowHeight="15" x14ac:dyDescent="0.25"/>
  <cols>
    <col min="1" max="1" width="7" style="2" customWidth="1"/>
    <col min="2" max="2" width="18.42578125" style="311" customWidth="1"/>
    <col min="3" max="3" width="34" customWidth="1"/>
    <col min="4" max="4" width="10" style="2" customWidth="1"/>
    <col min="5" max="5" width="9.7109375" style="2" customWidth="1"/>
    <col min="6" max="6" width="13.42578125" style="1" customWidth="1"/>
    <col min="7" max="7" width="18.7109375" customWidth="1"/>
    <col min="8" max="8" width="18.28515625" customWidth="1"/>
    <col min="9" max="14" width="17.42578125" customWidth="1"/>
    <col min="15" max="15" width="15.42578125" style="4" customWidth="1"/>
    <col min="16" max="16" width="16.85546875" style="4" customWidth="1"/>
    <col min="17" max="17" width="16.42578125" style="4" customWidth="1"/>
    <col min="18" max="19" width="17.28515625" style="4" customWidth="1"/>
    <col min="20" max="20" width="16.85546875" style="4" customWidth="1"/>
    <col min="21" max="21" width="17" style="4" customWidth="1"/>
    <col min="22" max="23" width="17.28515625" style="4" customWidth="1"/>
    <col min="24" max="25" width="17.28515625" style="393" customWidth="1"/>
  </cols>
  <sheetData>
    <row r="1" spans="1:96" ht="15.75" x14ac:dyDescent="0.25">
      <c r="C1" s="594" t="s">
        <v>41</v>
      </c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1"/>
      <c r="T1" s="63"/>
      <c r="U1" s="63"/>
      <c r="V1" s="63"/>
      <c r="W1" s="63"/>
      <c r="X1" s="392"/>
      <c r="Y1" s="392"/>
    </row>
    <row r="2" spans="1:96" x14ac:dyDescent="0.25">
      <c r="W2" s="4" t="s">
        <v>7</v>
      </c>
      <c r="Y2" s="393" t="s">
        <v>7</v>
      </c>
    </row>
    <row r="3" spans="1:96" thickBot="1" x14ac:dyDescent="0.35"/>
    <row r="4" spans="1:96" s="11" customFormat="1" ht="15" customHeight="1" thickBot="1" x14ac:dyDescent="0.3">
      <c r="A4" s="595" t="s">
        <v>34</v>
      </c>
      <c r="B4" s="599" t="s">
        <v>78</v>
      </c>
      <c r="C4" s="597" t="s">
        <v>0</v>
      </c>
      <c r="D4" s="597" t="s">
        <v>11</v>
      </c>
      <c r="E4" s="597" t="s">
        <v>14</v>
      </c>
      <c r="F4" s="597" t="s">
        <v>3</v>
      </c>
      <c r="G4" s="597" t="s">
        <v>1</v>
      </c>
      <c r="H4" s="597" t="s">
        <v>6</v>
      </c>
      <c r="I4" s="597" t="s">
        <v>2</v>
      </c>
      <c r="J4" s="576" t="s">
        <v>31</v>
      </c>
      <c r="K4" s="577"/>
      <c r="L4" s="577"/>
      <c r="M4" s="577"/>
      <c r="N4" s="578"/>
      <c r="O4" s="576" t="s">
        <v>28</v>
      </c>
      <c r="P4" s="577"/>
      <c r="Q4" s="577"/>
      <c r="R4" s="577"/>
      <c r="S4" s="577"/>
      <c r="T4" s="558" t="s">
        <v>29</v>
      </c>
      <c r="U4" s="559"/>
      <c r="V4" s="559"/>
      <c r="W4" s="560"/>
      <c r="X4" s="558"/>
      <c r="Y4" s="559"/>
    </row>
    <row r="5" spans="1:96" s="11" customFormat="1" ht="43.5" customHeight="1" thickBot="1" x14ac:dyDescent="0.3">
      <c r="A5" s="596"/>
      <c r="B5" s="600"/>
      <c r="C5" s="598"/>
      <c r="D5" s="598"/>
      <c r="E5" s="598"/>
      <c r="F5" s="598"/>
      <c r="G5" s="598"/>
      <c r="H5" s="598"/>
      <c r="I5" s="598"/>
      <c r="J5" s="56">
        <v>2016</v>
      </c>
      <c r="K5" s="56">
        <v>2017</v>
      </c>
      <c r="L5" s="56">
        <v>2018</v>
      </c>
      <c r="M5" s="56">
        <v>2019</v>
      </c>
      <c r="N5" s="56">
        <v>2020</v>
      </c>
      <c r="O5" s="56">
        <v>2016</v>
      </c>
      <c r="P5" s="56">
        <v>2017</v>
      </c>
      <c r="Q5" s="57">
        <v>2018</v>
      </c>
      <c r="R5" s="57">
        <v>2019</v>
      </c>
      <c r="S5" s="13">
        <v>2020</v>
      </c>
      <c r="T5" s="111">
        <v>2017</v>
      </c>
      <c r="U5" s="112">
        <v>2018</v>
      </c>
      <c r="V5" s="112">
        <v>2019</v>
      </c>
      <c r="W5" s="113">
        <v>2020</v>
      </c>
      <c r="X5" s="112" t="s">
        <v>84</v>
      </c>
      <c r="Y5" s="113" t="s">
        <v>85</v>
      </c>
    </row>
    <row r="6" spans="1:96" s="11" customFormat="1" ht="21.75" customHeight="1" thickBot="1" x14ac:dyDescent="0.35">
      <c r="A6" s="568" t="s">
        <v>20</v>
      </c>
      <c r="B6" s="569"/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8"/>
      <c r="T6" s="64"/>
      <c r="U6" s="64"/>
      <c r="V6" s="64"/>
      <c r="W6" s="58"/>
      <c r="X6" s="397"/>
      <c r="Y6" s="398"/>
    </row>
    <row r="7" spans="1:96" s="22" customFormat="1" ht="30" customHeight="1" thickBot="1" x14ac:dyDescent="0.35">
      <c r="A7" s="107"/>
      <c r="B7" s="317"/>
      <c r="C7" s="114"/>
      <c r="D7" s="89"/>
      <c r="E7" s="89"/>
      <c r="F7" s="90"/>
      <c r="G7" s="92"/>
      <c r="H7" s="93"/>
      <c r="I7" s="104"/>
      <c r="J7" s="92"/>
      <c r="K7" s="93"/>
      <c r="L7" s="93"/>
      <c r="M7" s="93"/>
      <c r="N7" s="104"/>
      <c r="O7" s="92"/>
      <c r="P7" s="93"/>
      <c r="Q7" s="93"/>
      <c r="R7" s="93"/>
      <c r="S7" s="94"/>
      <c r="T7" s="93"/>
      <c r="U7" s="93"/>
      <c r="V7" s="93"/>
      <c r="W7" s="94"/>
      <c r="X7" s="399"/>
      <c r="Y7" s="400"/>
      <c r="Z7" s="52"/>
      <c r="AA7" s="52"/>
      <c r="AB7" s="52"/>
      <c r="AC7" s="52"/>
      <c r="AD7" s="52"/>
    </row>
    <row r="8" spans="1:96" s="79" customFormat="1" thickBot="1" x14ac:dyDescent="0.35">
      <c r="A8" s="570" t="s">
        <v>10</v>
      </c>
      <c r="B8" s="571"/>
      <c r="C8" s="572"/>
      <c r="D8" s="572"/>
      <c r="E8" s="572"/>
      <c r="F8" s="573"/>
      <c r="G8" s="76">
        <f t="shared" ref="G8:W8" si="0">SUM(G7:G7)</f>
        <v>0</v>
      </c>
      <c r="H8" s="76">
        <f t="shared" si="0"/>
        <v>0</v>
      </c>
      <c r="I8" s="76">
        <f t="shared" si="0"/>
        <v>0</v>
      </c>
      <c r="J8" s="76">
        <f t="shared" si="0"/>
        <v>0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  <c r="O8" s="76">
        <f t="shared" si="0"/>
        <v>0</v>
      </c>
      <c r="P8" s="76">
        <f t="shared" si="0"/>
        <v>0</v>
      </c>
      <c r="Q8" s="76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7">
        <f t="shared" si="0"/>
        <v>0</v>
      </c>
      <c r="V8" s="77">
        <f t="shared" si="0"/>
        <v>0</v>
      </c>
      <c r="W8" s="77">
        <f t="shared" si="0"/>
        <v>0</v>
      </c>
      <c r="X8" s="401"/>
      <c r="Y8" s="401"/>
      <c r="Z8" s="78"/>
      <c r="AA8" s="78"/>
      <c r="AB8" s="78"/>
      <c r="AC8" s="78"/>
      <c r="AD8" s="78"/>
    </row>
    <row r="9" spans="1:96" s="22" customFormat="1" ht="23.25" customHeight="1" thickBot="1" x14ac:dyDescent="0.3">
      <c r="A9" s="574"/>
      <c r="B9" s="575"/>
      <c r="C9" s="575"/>
      <c r="D9" s="575"/>
      <c r="E9" s="575"/>
      <c r="F9" s="575"/>
      <c r="G9" s="575"/>
      <c r="H9" s="575"/>
      <c r="I9" s="575"/>
      <c r="J9" s="575"/>
      <c r="K9" s="575"/>
      <c r="L9" s="575"/>
      <c r="M9" s="575"/>
      <c r="N9" s="575"/>
      <c r="O9" s="575"/>
      <c r="P9" s="575"/>
      <c r="Q9" s="575"/>
      <c r="R9" s="575"/>
      <c r="S9" s="118"/>
      <c r="T9" s="119"/>
      <c r="U9" s="119"/>
      <c r="V9" s="119"/>
      <c r="W9" s="119"/>
      <c r="X9" s="419"/>
      <c r="Y9" s="420"/>
      <c r="Z9" s="52"/>
      <c r="AA9" s="52"/>
      <c r="AB9" s="52"/>
      <c r="AC9" s="52"/>
      <c r="AD9" s="52"/>
    </row>
    <row r="10" spans="1:96" s="15" customFormat="1" ht="21.75" customHeight="1" thickBot="1" x14ac:dyDescent="0.3">
      <c r="A10" s="579" t="s">
        <v>21</v>
      </c>
      <c r="B10" s="580"/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  <c r="O10" s="581"/>
      <c r="P10" s="581"/>
      <c r="Q10" s="581"/>
      <c r="R10" s="581"/>
      <c r="S10" s="581"/>
      <c r="T10" s="581"/>
      <c r="U10" s="581"/>
      <c r="V10" s="581"/>
      <c r="W10" s="582"/>
      <c r="X10" s="601"/>
      <c r="Y10" s="602"/>
      <c r="Z10" s="53"/>
      <c r="AA10" s="53"/>
      <c r="AB10" s="53"/>
      <c r="AC10" s="53"/>
      <c r="AD10" s="53"/>
    </row>
    <row r="11" spans="1:96" s="50" customFormat="1" ht="30.75" thickBot="1" x14ac:dyDescent="0.3">
      <c r="A11" s="457">
        <v>1</v>
      </c>
      <c r="B11" s="458">
        <v>60007100531</v>
      </c>
      <c r="C11" s="456" t="s">
        <v>39</v>
      </c>
      <c r="D11" s="444" t="s">
        <v>5</v>
      </c>
      <c r="E11" s="195" t="s">
        <v>40</v>
      </c>
      <c r="F11" s="196" t="s">
        <v>13</v>
      </c>
      <c r="G11" s="197">
        <v>4200000</v>
      </c>
      <c r="H11" s="198">
        <v>2100000</v>
      </c>
      <c r="I11" s="199">
        <v>2100000</v>
      </c>
      <c r="J11" s="200">
        <v>0</v>
      </c>
      <c r="K11" s="198">
        <v>500000</v>
      </c>
      <c r="L11" s="198">
        <f>I11-K11</f>
        <v>1600000</v>
      </c>
      <c r="M11" s="199">
        <v>0</v>
      </c>
      <c r="N11" s="201">
        <v>0</v>
      </c>
      <c r="O11" s="197">
        <v>0</v>
      </c>
      <c r="P11" s="198">
        <v>0</v>
      </c>
      <c r="Q11" s="198">
        <v>0</v>
      </c>
      <c r="R11" s="198">
        <v>0</v>
      </c>
      <c r="S11" s="201">
        <v>0</v>
      </c>
      <c r="T11" s="198">
        <v>0</v>
      </c>
      <c r="U11" s="198">
        <v>0</v>
      </c>
      <c r="V11" s="198">
        <v>0</v>
      </c>
      <c r="W11" s="201">
        <v>0</v>
      </c>
      <c r="X11" s="421" t="s">
        <v>89</v>
      </c>
      <c r="Y11" s="422" t="s">
        <v>87</v>
      </c>
    </row>
    <row r="12" spans="1:96" s="79" customFormat="1" ht="15.75" thickBot="1" x14ac:dyDescent="0.3">
      <c r="A12" s="570" t="s">
        <v>10</v>
      </c>
      <c r="B12" s="571"/>
      <c r="C12" s="572"/>
      <c r="D12" s="572"/>
      <c r="E12" s="572"/>
      <c r="F12" s="573"/>
      <c r="G12" s="76">
        <f t="shared" ref="G12:W12" si="1">SUM(G11:G11)</f>
        <v>4200000</v>
      </c>
      <c r="H12" s="76">
        <f t="shared" si="1"/>
        <v>2100000</v>
      </c>
      <c r="I12" s="76">
        <f t="shared" si="1"/>
        <v>2100000</v>
      </c>
      <c r="J12" s="76">
        <f t="shared" si="1"/>
        <v>0</v>
      </c>
      <c r="K12" s="76">
        <f t="shared" si="1"/>
        <v>500000</v>
      </c>
      <c r="L12" s="76">
        <f t="shared" si="1"/>
        <v>1600000</v>
      </c>
      <c r="M12" s="76">
        <f t="shared" si="1"/>
        <v>0</v>
      </c>
      <c r="N12" s="80">
        <f t="shared" si="1"/>
        <v>0</v>
      </c>
      <c r="O12" s="76">
        <f t="shared" si="1"/>
        <v>0</v>
      </c>
      <c r="P12" s="76">
        <f t="shared" si="1"/>
        <v>0</v>
      </c>
      <c r="Q12" s="76">
        <f t="shared" si="1"/>
        <v>0</v>
      </c>
      <c r="R12" s="76">
        <f t="shared" si="1"/>
        <v>0</v>
      </c>
      <c r="S12" s="76">
        <f t="shared" si="1"/>
        <v>0</v>
      </c>
      <c r="T12" s="76">
        <f t="shared" si="1"/>
        <v>0</v>
      </c>
      <c r="U12" s="76">
        <f t="shared" si="1"/>
        <v>0</v>
      </c>
      <c r="V12" s="76">
        <f t="shared" si="1"/>
        <v>0</v>
      </c>
      <c r="W12" s="76">
        <f t="shared" si="1"/>
        <v>0</v>
      </c>
      <c r="X12" s="402"/>
      <c r="Y12" s="402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</row>
    <row r="13" spans="1:96" s="49" customFormat="1" ht="15.75" thickBot="1" x14ac:dyDescent="0.3">
      <c r="A13" s="74"/>
      <c r="B13" s="310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54"/>
      <c r="T13" s="75"/>
      <c r="U13" s="75"/>
      <c r="V13" s="75"/>
      <c r="W13" s="54"/>
      <c r="X13" s="403"/>
      <c r="Y13" s="404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</row>
    <row r="14" spans="1:96" s="15" customFormat="1" ht="19.5" customHeight="1" thickBot="1" x14ac:dyDescent="0.3">
      <c r="A14" s="587" t="s">
        <v>25</v>
      </c>
      <c r="B14" s="581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109"/>
      <c r="T14" s="109"/>
      <c r="U14" s="109"/>
      <c r="V14" s="109"/>
      <c r="W14" s="109"/>
      <c r="X14" s="403"/>
      <c r="Y14" s="403"/>
    </row>
    <row r="15" spans="1:96" s="22" customFormat="1" ht="15.75" thickBot="1" x14ac:dyDescent="0.3">
      <c r="A15" s="107"/>
      <c r="B15" s="317"/>
      <c r="C15" s="460"/>
      <c r="D15" s="459" t="s">
        <v>37</v>
      </c>
      <c r="E15" s="89" t="s">
        <v>37</v>
      </c>
      <c r="F15" s="90" t="s">
        <v>37</v>
      </c>
      <c r="G15" s="92" t="s">
        <v>37</v>
      </c>
      <c r="H15" s="93" t="s">
        <v>37</v>
      </c>
      <c r="I15" s="104" t="s">
        <v>37</v>
      </c>
      <c r="J15" s="92" t="s">
        <v>37</v>
      </c>
      <c r="K15" s="93" t="s">
        <v>37</v>
      </c>
      <c r="L15" s="93" t="s">
        <v>37</v>
      </c>
      <c r="M15" s="93" t="s">
        <v>37</v>
      </c>
      <c r="N15" s="94" t="s">
        <v>37</v>
      </c>
      <c r="O15" s="92" t="s">
        <v>37</v>
      </c>
      <c r="P15" s="93" t="s">
        <v>37</v>
      </c>
      <c r="Q15" s="93" t="s">
        <v>37</v>
      </c>
      <c r="R15" s="93" t="s">
        <v>37</v>
      </c>
      <c r="S15" s="94" t="s">
        <v>37</v>
      </c>
      <c r="T15" s="93" t="s">
        <v>37</v>
      </c>
      <c r="U15" s="93" t="s">
        <v>37</v>
      </c>
      <c r="V15" s="93" t="s">
        <v>37</v>
      </c>
      <c r="W15" s="94" t="s">
        <v>37</v>
      </c>
      <c r="X15" s="408"/>
      <c r="Y15" s="418"/>
    </row>
    <row r="16" spans="1:96" s="79" customFormat="1" ht="15.75" thickBot="1" x14ac:dyDescent="0.3">
      <c r="A16" s="588" t="s">
        <v>10</v>
      </c>
      <c r="B16" s="589"/>
      <c r="C16" s="590"/>
      <c r="D16" s="590"/>
      <c r="E16" s="590"/>
      <c r="F16" s="591"/>
      <c r="G16" s="115">
        <f t="shared" ref="G16:W16" si="2">SUM(G15:G15)</f>
        <v>0</v>
      </c>
      <c r="H16" s="115">
        <f t="shared" si="2"/>
        <v>0</v>
      </c>
      <c r="I16" s="115">
        <f t="shared" si="2"/>
        <v>0</v>
      </c>
      <c r="J16" s="115">
        <f t="shared" si="2"/>
        <v>0</v>
      </c>
      <c r="K16" s="115">
        <f t="shared" si="2"/>
        <v>0</v>
      </c>
      <c r="L16" s="115">
        <f t="shared" si="2"/>
        <v>0</v>
      </c>
      <c r="M16" s="115">
        <f t="shared" si="2"/>
        <v>0</v>
      </c>
      <c r="N16" s="115">
        <f t="shared" si="2"/>
        <v>0</v>
      </c>
      <c r="O16" s="115">
        <f t="shared" si="2"/>
        <v>0</v>
      </c>
      <c r="P16" s="115">
        <f t="shared" si="2"/>
        <v>0</v>
      </c>
      <c r="Q16" s="115">
        <f t="shared" si="2"/>
        <v>0</v>
      </c>
      <c r="R16" s="115">
        <f t="shared" si="2"/>
        <v>0</v>
      </c>
      <c r="S16" s="115">
        <f t="shared" si="2"/>
        <v>0</v>
      </c>
      <c r="T16" s="115">
        <f t="shared" si="2"/>
        <v>0</v>
      </c>
      <c r="U16" s="115">
        <f t="shared" si="2"/>
        <v>0</v>
      </c>
      <c r="V16" s="115">
        <f t="shared" si="2"/>
        <v>0</v>
      </c>
      <c r="W16" s="115">
        <f t="shared" si="2"/>
        <v>0</v>
      </c>
      <c r="X16" s="405"/>
      <c r="Y16" s="405"/>
    </row>
    <row r="17" spans="1:25" s="22" customFormat="1" ht="15.75" thickBot="1" x14ac:dyDescent="0.3">
      <c r="A17" s="564"/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6"/>
      <c r="T17" s="566"/>
      <c r="U17" s="566"/>
      <c r="V17" s="566"/>
      <c r="W17" s="567"/>
      <c r="X17" s="406"/>
      <c r="Y17" s="406"/>
    </row>
    <row r="18" spans="1:25" s="15" customFormat="1" ht="21.75" customHeight="1" thickBot="1" x14ac:dyDescent="0.3">
      <c r="A18" s="579" t="s">
        <v>22</v>
      </c>
      <c r="B18" s="58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2"/>
      <c r="S18" s="116"/>
      <c r="T18" s="116"/>
      <c r="U18" s="116"/>
      <c r="V18" s="116"/>
      <c r="W18" s="116"/>
      <c r="X18" s="407"/>
      <c r="Y18" s="407"/>
    </row>
    <row r="19" spans="1:25" s="22" customFormat="1" ht="23.25" customHeight="1" thickBot="1" x14ac:dyDescent="0.3">
      <c r="A19" s="454" t="s">
        <v>37</v>
      </c>
      <c r="B19" s="455"/>
      <c r="C19" s="462" t="s">
        <v>37</v>
      </c>
      <c r="D19" s="461" t="s">
        <v>37</v>
      </c>
      <c r="E19" s="21" t="s">
        <v>37</v>
      </c>
      <c r="F19" s="81" t="s">
        <v>37</v>
      </c>
      <c r="G19" s="117" t="s">
        <v>37</v>
      </c>
      <c r="H19" s="19" t="s">
        <v>37</v>
      </c>
      <c r="I19" s="68" t="s">
        <v>37</v>
      </c>
      <c r="J19" s="92" t="s">
        <v>37</v>
      </c>
      <c r="K19" s="93" t="s">
        <v>37</v>
      </c>
      <c r="L19" s="93" t="s">
        <v>37</v>
      </c>
      <c r="M19" s="104" t="s">
        <v>37</v>
      </c>
      <c r="N19" s="94" t="s">
        <v>37</v>
      </c>
      <c r="O19" s="92" t="s">
        <v>37</v>
      </c>
      <c r="P19" s="93" t="s">
        <v>37</v>
      </c>
      <c r="Q19" s="93" t="s">
        <v>37</v>
      </c>
      <c r="R19" s="104" t="s">
        <v>37</v>
      </c>
      <c r="S19" s="94" t="s">
        <v>37</v>
      </c>
      <c r="T19" s="93" t="s">
        <v>37</v>
      </c>
      <c r="U19" s="93" t="s">
        <v>37</v>
      </c>
      <c r="V19" s="104" t="s">
        <v>37</v>
      </c>
      <c r="W19" s="94" t="s">
        <v>37</v>
      </c>
      <c r="X19" s="408"/>
      <c r="Y19" s="400"/>
    </row>
    <row r="20" spans="1:25" s="24" customFormat="1" ht="15.75" customHeight="1" thickBot="1" x14ac:dyDescent="0.3">
      <c r="A20" s="583" t="s">
        <v>10</v>
      </c>
      <c r="B20" s="584"/>
      <c r="C20" s="585"/>
      <c r="D20" s="585"/>
      <c r="E20" s="585"/>
      <c r="F20" s="586"/>
      <c r="G20" s="43">
        <f t="shared" ref="G20:W20" si="3">SUM(G19:G19)</f>
        <v>0</v>
      </c>
      <c r="H20" s="43">
        <f t="shared" si="3"/>
        <v>0</v>
      </c>
      <c r="I20" s="43">
        <f t="shared" si="3"/>
        <v>0</v>
      </c>
      <c r="J20" s="43">
        <f t="shared" si="3"/>
        <v>0</v>
      </c>
      <c r="K20" s="43">
        <f t="shared" si="3"/>
        <v>0</v>
      </c>
      <c r="L20" s="43">
        <f t="shared" si="3"/>
        <v>0</v>
      </c>
      <c r="M20" s="43">
        <f t="shared" si="3"/>
        <v>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si="3"/>
        <v>0</v>
      </c>
      <c r="R20" s="43">
        <f t="shared" si="3"/>
        <v>0</v>
      </c>
      <c r="S20" s="43">
        <f t="shared" si="3"/>
        <v>0</v>
      </c>
      <c r="T20" s="43">
        <f t="shared" si="3"/>
        <v>0</v>
      </c>
      <c r="U20" s="43">
        <f t="shared" si="3"/>
        <v>0</v>
      </c>
      <c r="V20" s="43">
        <f t="shared" si="3"/>
        <v>0</v>
      </c>
      <c r="W20" s="43">
        <f t="shared" si="3"/>
        <v>0</v>
      </c>
      <c r="X20" s="409"/>
      <c r="Y20" s="409"/>
    </row>
    <row r="21" spans="1:25" s="11" customFormat="1" ht="21.75" customHeight="1" thickBot="1" x14ac:dyDescent="0.3">
      <c r="A21" s="612" t="s">
        <v>15</v>
      </c>
      <c r="B21" s="569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69"/>
      <c r="R21" s="569"/>
      <c r="S21" s="210"/>
      <c r="T21" s="210"/>
      <c r="U21" s="210"/>
      <c r="V21" s="210"/>
      <c r="W21" s="210"/>
      <c r="X21" s="397"/>
      <c r="Y21" s="397"/>
    </row>
    <row r="22" spans="1:25" s="15" customFormat="1" ht="41.25" customHeight="1" x14ac:dyDescent="0.25">
      <c r="A22" s="381">
        <v>2</v>
      </c>
      <c r="B22" s="453">
        <v>60002100755</v>
      </c>
      <c r="C22" s="451" t="s">
        <v>66</v>
      </c>
      <c r="D22" s="381" t="s">
        <v>74</v>
      </c>
      <c r="E22" s="212" t="s">
        <v>67</v>
      </c>
      <c r="F22" s="388" t="s">
        <v>13</v>
      </c>
      <c r="G22" s="214">
        <v>25817995</v>
      </c>
      <c r="H22" s="215">
        <v>19363496.199999999</v>
      </c>
      <c r="I22" s="216">
        <v>6454498.7999999998</v>
      </c>
      <c r="J22" s="214">
        <v>0</v>
      </c>
      <c r="K22" s="382">
        <v>5163598.4000000004</v>
      </c>
      <c r="L22" s="383">
        <v>1290900.3999999999</v>
      </c>
      <c r="M22" s="215">
        <v>0</v>
      </c>
      <c r="N22" s="216">
        <v>0</v>
      </c>
      <c r="O22" s="214">
        <v>0</v>
      </c>
      <c r="P22" s="215">
        <v>15490796.9</v>
      </c>
      <c r="Q22" s="215">
        <v>3872699.3</v>
      </c>
      <c r="R22" s="215">
        <v>0</v>
      </c>
      <c r="S22" s="216">
        <v>0</v>
      </c>
      <c r="T22" s="214">
        <v>0</v>
      </c>
      <c r="U22" s="215">
        <v>0</v>
      </c>
      <c r="V22" s="215">
        <v>0</v>
      </c>
      <c r="W22" s="216">
        <v>0</v>
      </c>
      <c r="X22" s="470" t="s">
        <v>90</v>
      </c>
      <c r="Y22" s="470" t="s">
        <v>86</v>
      </c>
    </row>
    <row r="23" spans="1:25" s="15" customFormat="1" ht="41.25" customHeight="1" thickBot="1" x14ac:dyDescent="0.3">
      <c r="A23" s="385">
        <v>3</v>
      </c>
      <c r="B23" s="166">
        <v>60002100824</v>
      </c>
      <c r="C23" s="452" t="s">
        <v>68</v>
      </c>
      <c r="D23" s="385" t="s">
        <v>74</v>
      </c>
      <c r="E23" s="165" t="s">
        <v>67</v>
      </c>
      <c r="F23" s="147" t="s">
        <v>72</v>
      </c>
      <c r="G23" s="170">
        <v>122400000</v>
      </c>
      <c r="H23" s="171">
        <v>91800000</v>
      </c>
      <c r="I23" s="173">
        <v>30600000</v>
      </c>
      <c r="J23" s="170">
        <v>0</v>
      </c>
      <c r="K23" s="93">
        <v>6120000</v>
      </c>
      <c r="L23" s="148">
        <v>24480000</v>
      </c>
      <c r="M23" s="171">
        <v>0</v>
      </c>
      <c r="N23" s="173">
        <v>0</v>
      </c>
      <c r="O23" s="170">
        <v>0</v>
      </c>
      <c r="P23" s="171">
        <v>18360000</v>
      </c>
      <c r="Q23" s="171">
        <v>73440000</v>
      </c>
      <c r="R23" s="171">
        <v>0</v>
      </c>
      <c r="S23" s="173">
        <v>0</v>
      </c>
      <c r="T23" s="170">
        <v>0</v>
      </c>
      <c r="U23" s="171">
        <v>0</v>
      </c>
      <c r="V23" s="171">
        <v>0</v>
      </c>
      <c r="W23" s="173">
        <v>0</v>
      </c>
      <c r="X23" s="471" t="s">
        <v>90</v>
      </c>
      <c r="Y23" s="471" t="s">
        <v>86</v>
      </c>
    </row>
    <row r="24" spans="1:25" s="24" customFormat="1" ht="15.75" thickBot="1" x14ac:dyDescent="0.3">
      <c r="A24" s="613" t="s">
        <v>10</v>
      </c>
      <c r="B24" s="614"/>
      <c r="C24" s="615"/>
      <c r="D24" s="615"/>
      <c r="E24" s="615"/>
      <c r="F24" s="616"/>
      <c r="G24" s="55">
        <f t="shared" ref="G24:W24" si="4">SUM(G22:G23)</f>
        <v>148217995</v>
      </c>
      <c r="H24" s="55">
        <f t="shared" si="4"/>
        <v>111163496.2</v>
      </c>
      <c r="I24" s="55">
        <f t="shared" si="4"/>
        <v>37054498.799999997</v>
      </c>
      <c r="J24" s="55">
        <f t="shared" si="4"/>
        <v>0</v>
      </c>
      <c r="K24" s="55">
        <f t="shared" si="4"/>
        <v>11283598.4</v>
      </c>
      <c r="L24" s="55">
        <f t="shared" si="4"/>
        <v>25770900.399999999</v>
      </c>
      <c r="M24" s="55">
        <f t="shared" si="4"/>
        <v>0</v>
      </c>
      <c r="N24" s="55">
        <f t="shared" si="4"/>
        <v>0</v>
      </c>
      <c r="O24" s="55">
        <f t="shared" si="4"/>
        <v>0</v>
      </c>
      <c r="P24" s="55">
        <f t="shared" si="4"/>
        <v>33850796.899999999</v>
      </c>
      <c r="Q24" s="55">
        <f t="shared" si="4"/>
        <v>77312699.299999997</v>
      </c>
      <c r="R24" s="55">
        <f t="shared" si="4"/>
        <v>0</v>
      </c>
      <c r="S24" s="55">
        <f t="shared" si="4"/>
        <v>0</v>
      </c>
      <c r="T24" s="55">
        <f t="shared" si="4"/>
        <v>0</v>
      </c>
      <c r="U24" s="55">
        <f t="shared" si="4"/>
        <v>0</v>
      </c>
      <c r="V24" s="55">
        <f t="shared" si="4"/>
        <v>0</v>
      </c>
      <c r="W24" s="55">
        <f t="shared" si="4"/>
        <v>0</v>
      </c>
      <c r="X24" s="410"/>
      <c r="Y24" s="410"/>
    </row>
    <row r="25" spans="1:25" s="16" customFormat="1" ht="17.25" customHeight="1" thickBot="1" x14ac:dyDescent="0.35">
      <c r="A25" s="609"/>
      <c r="B25" s="610"/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1"/>
      <c r="T25" s="65"/>
      <c r="U25" s="66"/>
      <c r="V25" s="66"/>
      <c r="W25" s="67"/>
      <c r="X25" s="390"/>
      <c r="Y25" s="391"/>
    </row>
    <row r="26" spans="1:25" s="11" customFormat="1" ht="18.75" customHeight="1" thickBot="1" x14ac:dyDescent="0.3">
      <c r="A26" s="587" t="s">
        <v>23</v>
      </c>
      <c r="B26" s="581"/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109"/>
      <c r="T26" s="109"/>
      <c r="U26" s="109"/>
      <c r="V26" s="109"/>
      <c r="W26" s="109"/>
      <c r="X26" s="403"/>
      <c r="Y26" s="403"/>
    </row>
    <row r="27" spans="1:25" s="11" customFormat="1" ht="18.75" customHeight="1" thickBot="1" x14ac:dyDescent="0.3">
      <c r="A27" s="424"/>
      <c r="B27" s="423"/>
      <c r="C27" s="423"/>
      <c r="D27" s="423"/>
      <c r="E27" s="423"/>
      <c r="F27" s="423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97"/>
      <c r="Y27" s="397"/>
    </row>
    <row r="28" spans="1:25" s="436" customFormat="1" ht="52.5" customHeight="1" x14ac:dyDescent="0.25">
      <c r="A28" s="442">
        <v>1</v>
      </c>
      <c r="B28" s="446">
        <v>0</v>
      </c>
      <c r="C28" s="448" t="s">
        <v>79</v>
      </c>
      <c r="D28" s="464" t="s">
        <v>80</v>
      </c>
      <c r="E28" s="465" t="s">
        <v>83</v>
      </c>
      <c r="F28" s="466">
        <v>2017</v>
      </c>
      <c r="G28" s="441">
        <v>1640000</v>
      </c>
      <c r="H28" s="429">
        <v>1476000</v>
      </c>
      <c r="I28" s="429">
        <v>164000</v>
      </c>
      <c r="J28" s="430">
        <v>0</v>
      </c>
      <c r="K28" s="429">
        <v>164000</v>
      </c>
      <c r="L28" s="431">
        <v>0</v>
      </c>
      <c r="M28" s="431">
        <v>0</v>
      </c>
      <c r="N28" s="432">
        <v>0</v>
      </c>
      <c r="O28" s="430">
        <v>0</v>
      </c>
      <c r="P28" s="431">
        <f>H28</f>
        <v>1476000</v>
      </c>
      <c r="Q28" s="431">
        <v>0</v>
      </c>
      <c r="R28" s="431">
        <v>0</v>
      </c>
      <c r="S28" s="432">
        <v>0</v>
      </c>
      <c r="T28" s="430">
        <f>P28</f>
        <v>1476000</v>
      </c>
      <c r="U28" s="431">
        <v>0</v>
      </c>
      <c r="V28" s="431">
        <v>0</v>
      </c>
      <c r="W28" s="433">
        <v>0</v>
      </c>
      <c r="X28" s="434" t="s">
        <v>90</v>
      </c>
      <c r="Y28" s="435"/>
    </row>
    <row r="29" spans="1:25" s="436" customFormat="1" ht="48" customHeight="1" x14ac:dyDescent="0.25">
      <c r="A29" s="442">
        <v>2</v>
      </c>
      <c r="B29" s="446">
        <v>0</v>
      </c>
      <c r="C29" s="449" t="s">
        <v>81</v>
      </c>
      <c r="D29" s="467" t="s">
        <v>80</v>
      </c>
      <c r="E29" s="442" t="s">
        <v>83</v>
      </c>
      <c r="F29" s="468">
        <v>2017</v>
      </c>
      <c r="G29" s="441">
        <v>1851000</v>
      </c>
      <c r="H29" s="429">
        <v>1665900</v>
      </c>
      <c r="I29" s="429">
        <v>185100</v>
      </c>
      <c r="J29" s="430">
        <v>0</v>
      </c>
      <c r="K29" s="429">
        <v>185100</v>
      </c>
      <c r="L29" s="431">
        <v>0</v>
      </c>
      <c r="M29" s="431">
        <v>0</v>
      </c>
      <c r="N29" s="432">
        <v>0</v>
      </c>
      <c r="O29" s="430">
        <v>0</v>
      </c>
      <c r="P29" s="431">
        <f>H29</f>
        <v>1665900</v>
      </c>
      <c r="Q29" s="431">
        <v>0</v>
      </c>
      <c r="R29" s="431">
        <v>0</v>
      </c>
      <c r="S29" s="432">
        <v>0</v>
      </c>
      <c r="T29" s="430">
        <f>P29</f>
        <v>1665900</v>
      </c>
      <c r="U29" s="431">
        <v>0</v>
      </c>
      <c r="V29" s="431">
        <v>0</v>
      </c>
      <c r="W29" s="433">
        <v>0</v>
      </c>
      <c r="X29" s="434" t="s">
        <v>90</v>
      </c>
      <c r="Y29" s="435"/>
    </row>
    <row r="30" spans="1:25" s="440" customFormat="1" ht="63" customHeight="1" thickBot="1" x14ac:dyDescent="0.3">
      <c r="A30" s="443">
        <v>3</v>
      </c>
      <c r="B30" s="447">
        <v>0</v>
      </c>
      <c r="C30" s="450" t="s">
        <v>82</v>
      </c>
      <c r="D30" s="469" t="s">
        <v>80</v>
      </c>
      <c r="E30" s="428" t="s">
        <v>83</v>
      </c>
      <c r="F30" s="437">
        <v>2017</v>
      </c>
      <c r="G30" s="441">
        <v>1850000</v>
      </c>
      <c r="H30" s="429">
        <v>1665000</v>
      </c>
      <c r="I30" s="429">
        <v>185000</v>
      </c>
      <c r="J30" s="438">
        <v>0</v>
      </c>
      <c r="K30" s="429">
        <v>185000</v>
      </c>
      <c r="L30" s="431">
        <v>0</v>
      </c>
      <c r="M30" s="431">
        <v>0</v>
      </c>
      <c r="N30" s="432">
        <v>0</v>
      </c>
      <c r="O30" s="430">
        <v>0</v>
      </c>
      <c r="P30" s="431">
        <f>H30</f>
        <v>1665000</v>
      </c>
      <c r="Q30" s="431">
        <v>0</v>
      </c>
      <c r="R30" s="431">
        <v>0</v>
      </c>
      <c r="S30" s="432">
        <v>0</v>
      </c>
      <c r="T30" s="430">
        <f>P30</f>
        <v>1665000</v>
      </c>
      <c r="U30" s="431">
        <v>0</v>
      </c>
      <c r="V30" s="431">
        <v>0</v>
      </c>
      <c r="W30" s="433">
        <v>0</v>
      </c>
      <c r="X30" s="434" t="s">
        <v>90</v>
      </c>
      <c r="Y30" s="439"/>
    </row>
    <row r="31" spans="1:25" s="24" customFormat="1" ht="15.75" thickBot="1" x14ac:dyDescent="0.3">
      <c r="A31" s="583" t="s">
        <v>10</v>
      </c>
      <c r="B31" s="584"/>
      <c r="C31" s="607"/>
      <c r="D31" s="607"/>
      <c r="E31" s="607"/>
      <c r="F31" s="608"/>
      <c r="G31" s="43">
        <f t="shared" ref="G31:W31" si="5">SUM(G28:G30)</f>
        <v>5341000</v>
      </c>
      <c r="H31" s="43">
        <f t="shared" si="5"/>
        <v>4806900</v>
      </c>
      <c r="I31" s="43">
        <f t="shared" si="5"/>
        <v>534100</v>
      </c>
      <c r="J31" s="43">
        <f t="shared" si="5"/>
        <v>0</v>
      </c>
      <c r="K31" s="43">
        <f t="shared" si="5"/>
        <v>534100</v>
      </c>
      <c r="L31" s="43">
        <f t="shared" si="5"/>
        <v>0</v>
      </c>
      <c r="M31" s="43">
        <f t="shared" si="5"/>
        <v>0</v>
      </c>
      <c r="N31" s="43">
        <f t="shared" si="5"/>
        <v>0</v>
      </c>
      <c r="O31" s="43">
        <f t="shared" si="5"/>
        <v>0</v>
      </c>
      <c r="P31" s="43">
        <f t="shared" si="5"/>
        <v>4806900</v>
      </c>
      <c r="Q31" s="43">
        <f t="shared" si="5"/>
        <v>0</v>
      </c>
      <c r="R31" s="43">
        <f t="shared" si="5"/>
        <v>0</v>
      </c>
      <c r="S31" s="43">
        <f t="shared" si="5"/>
        <v>0</v>
      </c>
      <c r="T31" s="43">
        <f t="shared" si="5"/>
        <v>4806900</v>
      </c>
      <c r="U31" s="43">
        <f t="shared" si="5"/>
        <v>0</v>
      </c>
      <c r="V31" s="43">
        <f t="shared" si="5"/>
        <v>0</v>
      </c>
      <c r="W31" s="43">
        <f t="shared" si="5"/>
        <v>0</v>
      </c>
      <c r="X31" s="409"/>
      <c r="Y31" s="409"/>
    </row>
    <row r="32" spans="1:25" s="24" customFormat="1" ht="15.75" thickBot="1" x14ac:dyDescent="0.3">
      <c r="A32" s="105"/>
      <c r="B32" s="25"/>
      <c r="C32" s="25"/>
      <c r="D32" s="25"/>
      <c r="E32" s="25"/>
      <c r="F32" s="25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412"/>
      <c r="Y32" s="413"/>
    </row>
    <row r="33" spans="1:25" s="15" customFormat="1" ht="21" customHeight="1" thickBot="1" x14ac:dyDescent="0.3">
      <c r="A33" s="592" t="s">
        <v>17</v>
      </c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3"/>
      <c r="S33" s="617"/>
      <c r="T33" s="592"/>
      <c r="U33" s="593"/>
      <c r="V33" s="593"/>
      <c r="W33" s="593"/>
      <c r="X33" s="415"/>
      <c r="Y33" s="416"/>
    </row>
    <row r="34" spans="1:25" s="16" customFormat="1" ht="36.75" customHeight="1" thickBot="1" x14ac:dyDescent="0.3">
      <c r="A34" s="108" t="s">
        <v>37</v>
      </c>
      <c r="B34" s="108" t="s">
        <v>37</v>
      </c>
      <c r="C34" s="463" t="s">
        <v>37</v>
      </c>
      <c r="D34" s="445" t="s">
        <v>37</v>
      </c>
      <c r="E34" s="95" t="s">
        <v>37</v>
      </c>
      <c r="F34" s="96" t="s">
        <v>37</v>
      </c>
      <c r="G34" s="98" t="s">
        <v>37</v>
      </c>
      <c r="H34" s="99" t="s">
        <v>37</v>
      </c>
      <c r="I34" s="100" t="s">
        <v>37</v>
      </c>
      <c r="J34" s="98" t="s">
        <v>37</v>
      </c>
      <c r="K34" s="91" t="s">
        <v>37</v>
      </c>
      <c r="L34" s="101" t="s">
        <v>37</v>
      </c>
      <c r="M34" s="99" t="s">
        <v>37</v>
      </c>
      <c r="N34" s="102" t="s">
        <v>37</v>
      </c>
      <c r="O34" s="103" t="s">
        <v>37</v>
      </c>
      <c r="P34" s="101" t="s">
        <v>37</v>
      </c>
      <c r="Q34" s="99" t="s">
        <v>37</v>
      </c>
      <c r="R34" s="100" t="s">
        <v>37</v>
      </c>
      <c r="S34" s="102" t="s">
        <v>37</v>
      </c>
      <c r="T34" s="101" t="s">
        <v>37</v>
      </c>
      <c r="U34" s="99" t="s">
        <v>37</v>
      </c>
      <c r="V34" s="100" t="s">
        <v>37</v>
      </c>
      <c r="W34" s="102" t="s">
        <v>37</v>
      </c>
      <c r="X34" s="414"/>
      <c r="Y34" s="417"/>
    </row>
    <row r="35" spans="1:25" s="24" customFormat="1" ht="15.75" thickBot="1" x14ac:dyDescent="0.3">
      <c r="A35" s="583" t="s">
        <v>10</v>
      </c>
      <c r="B35" s="584"/>
      <c r="C35" s="585"/>
      <c r="D35" s="585"/>
      <c r="E35" s="585"/>
      <c r="F35" s="586"/>
      <c r="G35" s="43">
        <f t="shared" ref="G35:W35" si="6">SUM(G34:G34)</f>
        <v>0</v>
      </c>
      <c r="H35" s="43">
        <f t="shared" si="6"/>
        <v>0</v>
      </c>
      <c r="I35" s="43">
        <f t="shared" si="6"/>
        <v>0</v>
      </c>
      <c r="J35" s="43">
        <f t="shared" si="6"/>
        <v>0</v>
      </c>
      <c r="K35" s="43">
        <f t="shared" si="6"/>
        <v>0</v>
      </c>
      <c r="L35" s="43">
        <f t="shared" si="6"/>
        <v>0</v>
      </c>
      <c r="M35" s="43">
        <f t="shared" si="6"/>
        <v>0</v>
      </c>
      <c r="N35" s="43">
        <f t="shared" si="6"/>
        <v>0</v>
      </c>
      <c r="O35" s="43">
        <f t="shared" si="6"/>
        <v>0</v>
      </c>
      <c r="P35" s="43">
        <f t="shared" si="6"/>
        <v>0</v>
      </c>
      <c r="Q35" s="43">
        <f t="shared" si="6"/>
        <v>0</v>
      </c>
      <c r="R35" s="43">
        <f t="shared" si="6"/>
        <v>0</v>
      </c>
      <c r="S35" s="43">
        <f t="shared" si="6"/>
        <v>0</v>
      </c>
      <c r="T35" s="43">
        <f t="shared" si="6"/>
        <v>0</v>
      </c>
      <c r="U35" s="43">
        <f t="shared" si="6"/>
        <v>0</v>
      </c>
      <c r="V35" s="43">
        <f t="shared" si="6"/>
        <v>0</v>
      </c>
      <c r="W35" s="43">
        <f t="shared" si="6"/>
        <v>0</v>
      </c>
      <c r="X35" s="409"/>
      <c r="Y35" s="409"/>
    </row>
    <row r="36" spans="1:25" ht="15.75" thickBot="1" x14ac:dyDescent="0.3">
      <c r="A36" s="561"/>
      <c r="B36" s="561"/>
      <c r="C36" s="562"/>
      <c r="D36" s="561"/>
      <c r="E36" s="561"/>
      <c r="F36" s="508"/>
      <c r="G36" s="562"/>
      <c r="H36" s="562"/>
      <c r="I36" s="562"/>
      <c r="J36" s="562"/>
      <c r="K36" s="562"/>
      <c r="L36" s="562"/>
      <c r="M36" s="562"/>
      <c r="N36" s="562"/>
      <c r="O36" s="563"/>
      <c r="P36" s="563"/>
      <c r="Q36" s="563"/>
      <c r="R36" s="563"/>
      <c r="S36" s="563"/>
      <c r="T36" s="563"/>
      <c r="U36" s="563"/>
      <c r="V36" s="563"/>
      <c r="W36" s="563"/>
      <c r="X36" s="389"/>
      <c r="Y36" s="389"/>
    </row>
    <row r="37" spans="1:25" s="45" customFormat="1" ht="25.5" customHeight="1" thickBot="1" x14ac:dyDescent="0.3">
      <c r="A37" s="603" t="s">
        <v>10</v>
      </c>
      <c r="B37" s="604"/>
      <c r="C37" s="605"/>
      <c r="D37" s="605"/>
      <c r="E37" s="605"/>
      <c r="F37" s="606"/>
      <c r="G37" s="44">
        <f t="shared" ref="G37:W37" si="7">G8+G12+G16+G20+G24+G31+G35</f>
        <v>157758995</v>
      </c>
      <c r="H37" s="44">
        <f t="shared" si="7"/>
        <v>118070396.2</v>
      </c>
      <c r="I37" s="44">
        <f t="shared" si="7"/>
        <v>39688598.799999997</v>
      </c>
      <c r="J37" s="44">
        <f t="shared" si="7"/>
        <v>0</v>
      </c>
      <c r="K37" s="44">
        <f t="shared" si="7"/>
        <v>12317698.4</v>
      </c>
      <c r="L37" s="44">
        <f t="shared" si="7"/>
        <v>27370900.399999999</v>
      </c>
      <c r="M37" s="44">
        <f t="shared" si="7"/>
        <v>0</v>
      </c>
      <c r="N37" s="44">
        <f t="shared" si="7"/>
        <v>0</v>
      </c>
      <c r="O37" s="44">
        <f t="shared" si="7"/>
        <v>0</v>
      </c>
      <c r="P37" s="44">
        <f t="shared" si="7"/>
        <v>38657696.899999999</v>
      </c>
      <c r="Q37" s="44">
        <f t="shared" si="7"/>
        <v>77312699.299999997</v>
      </c>
      <c r="R37" s="44">
        <f t="shared" si="7"/>
        <v>0</v>
      </c>
      <c r="S37" s="44">
        <f t="shared" si="7"/>
        <v>0</v>
      </c>
      <c r="T37" s="44">
        <f t="shared" si="7"/>
        <v>4806900</v>
      </c>
      <c r="U37" s="44">
        <f t="shared" si="7"/>
        <v>0</v>
      </c>
      <c r="V37" s="44">
        <f t="shared" si="7"/>
        <v>0</v>
      </c>
      <c r="W37" s="44">
        <f t="shared" si="7"/>
        <v>0</v>
      </c>
      <c r="X37" s="411"/>
      <c r="Y37" s="411"/>
    </row>
    <row r="39" spans="1:25" x14ac:dyDescent="0.25">
      <c r="A39" s="557"/>
      <c r="B39" s="557"/>
      <c r="C39" s="557"/>
    </row>
    <row r="40" spans="1:25" x14ac:dyDescent="0.25">
      <c r="A40" s="87"/>
      <c r="B40" s="87"/>
    </row>
  </sheetData>
  <sheetProtection formatCells="0" formatColumns="0" formatRows="0" insertColumns="0" insertRows="0" insertHyperlinks="0" deleteColumns="0" deleteRows="0"/>
  <mergeCells count="36">
    <mergeCell ref="X4:Y4"/>
    <mergeCell ref="X10:Y10"/>
    <mergeCell ref="A37:F37"/>
    <mergeCell ref="A26:R26"/>
    <mergeCell ref="A31:F31"/>
    <mergeCell ref="A25:S25"/>
    <mergeCell ref="A21:R21"/>
    <mergeCell ref="A24:F24"/>
    <mergeCell ref="A33:S33"/>
    <mergeCell ref="A35:F35"/>
    <mergeCell ref="C1:R1"/>
    <mergeCell ref="A4:A5"/>
    <mergeCell ref="C4:C5"/>
    <mergeCell ref="D4:D5"/>
    <mergeCell ref="E4:E5"/>
    <mergeCell ref="F4:F5"/>
    <mergeCell ref="G4:G5"/>
    <mergeCell ref="H4:H5"/>
    <mergeCell ref="I4:I5"/>
    <mergeCell ref="B4:B5"/>
    <mergeCell ref="A39:C39"/>
    <mergeCell ref="T4:W4"/>
    <mergeCell ref="A36:W36"/>
    <mergeCell ref="A17:W17"/>
    <mergeCell ref="A6:R6"/>
    <mergeCell ref="A8:F8"/>
    <mergeCell ref="A9:R9"/>
    <mergeCell ref="J4:N4"/>
    <mergeCell ref="O4:S4"/>
    <mergeCell ref="A12:F12"/>
    <mergeCell ref="A18:R18"/>
    <mergeCell ref="A20:F20"/>
    <mergeCell ref="A14:R14"/>
    <mergeCell ref="A16:F16"/>
    <mergeCell ref="T33:W33"/>
    <mergeCell ref="A10:W10"/>
  </mergeCell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Footer>&amp;LZastupitelstvo Olomouckého kraje 18. 9. 2017
49. -Projekty spolufinancované z evropských a národních fondů
Příloha č. 3 - Projekty z národních fondů&amp;RStrana &amp;P (celkem 19)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topLeftCell="H1" zoomScale="60" zoomScaleNormal="80" workbookViewId="0">
      <pane ySplit="5" topLeftCell="A6" activePane="bottomLeft" state="frozen"/>
      <selection pane="bottomLeft" activeCell="C11" sqref="C11"/>
    </sheetView>
  </sheetViews>
  <sheetFormatPr defaultColWidth="8.85546875" defaultRowHeight="15" x14ac:dyDescent="0.25"/>
  <cols>
    <col min="1" max="1" width="7" style="126" customWidth="1"/>
    <col min="2" max="2" width="15.28515625" style="126" customWidth="1"/>
    <col min="3" max="3" width="34" style="128" customWidth="1"/>
    <col min="4" max="5" width="9.7109375" style="126" customWidth="1"/>
    <col min="6" max="6" width="13.42578125" style="129" customWidth="1"/>
    <col min="7" max="7" width="18.7109375" style="128" customWidth="1"/>
    <col min="8" max="8" width="17.85546875" style="128" customWidth="1"/>
    <col min="9" max="10" width="17.42578125" style="128" customWidth="1"/>
    <col min="11" max="11" width="17.42578125" style="130" customWidth="1"/>
    <col min="12" max="14" width="17.42578125" style="128" customWidth="1"/>
    <col min="15" max="15" width="17.42578125" style="128" hidden="1" customWidth="1"/>
    <col min="16" max="16" width="15.42578125" style="131" customWidth="1"/>
    <col min="17" max="17" width="17.5703125" style="132" customWidth="1"/>
    <col min="18" max="18" width="14.85546875" style="131" customWidth="1"/>
    <col min="19" max="19" width="15.42578125" style="131" customWidth="1"/>
    <col min="20" max="20" width="13" style="131" customWidth="1"/>
    <col min="21" max="21" width="13.42578125" style="131" hidden="1" customWidth="1"/>
    <col min="22" max="22" width="17.5703125" style="131" customWidth="1"/>
    <col min="23" max="23" width="14.85546875" style="131" customWidth="1"/>
    <col min="24" max="24" width="16.28515625" style="131" customWidth="1"/>
    <col min="25" max="25" width="13.42578125" style="131" customWidth="1"/>
    <col min="26" max="26" width="13.42578125" style="131" hidden="1" customWidth="1"/>
    <col min="27" max="27" width="16.28515625" style="131" customWidth="1"/>
    <col min="28" max="28" width="18" style="131" customWidth="1"/>
    <col min="29" max="16384" width="8.85546875" style="128"/>
  </cols>
  <sheetData>
    <row r="1" spans="1:28" ht="15.75" x14ac:dyDescent="0.25">
      <c r="C1" s="629" t="s">
        <v>43</v>
      </c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127"/>
      <c r="U1" s="127"/>
      <c r="V1" s="127"/>
      <c r="W1" s="127"/>
      <c r="X1" s="127"/>
      <c r="Y1" s="127"/>
      <c r="Z1" s="127"/>
      <c r="AA1" s="395"/>
      <c r="AB1" s="395"/>
    </row>
    <row r="2" spans="1:28" x14ac:dyDescent="0.25">
      <c r="Z2" s="131" t="s">
        <v>7</v>
      </c>
    </row>
    <row r="3" spans="1:28" ht="15.75" thickBot="1" x14ac:dyDescent="0.3">
      <c r="Y3" s="131" t="s">
        <v>7</v>
      </c>
      <c r="AB3" s="131" t="s">
        <v>7</v>
      </c>
    </row>
    <row r="4" spans="1:28" s="134" customFormat="1" ht="15" customHeight="1" x14ac:dyDescent="0.25">
      <c r="A4" s="641" t="s">
        <v>4</v>
      </c>
      <c r="B4" s="633" t="s">
        <v>78</v>
      </c>
      <c r="C4" s="631" t="s">
        <v>0</v>
      </c>
      <c r="D4" s="631" t="s">
        <v>11</v>
      </c>
      <c r="E4" s="631" t="s">
        <v>14</v>
      </c>
      <c r="F4" s="631" t="s">
        <v>3</v>
      </c>
      <c r="G4" s="631" t="s">
        <v>1</v>
      </c>
      <c r="H4" s="631" t="s">
        <v>6</v>
      </c>
      <c r="I4" s="631" t="s">
        <v>2</v>
      </c>
      <c r="J4" s="630" t="s">
        <v>31</v>
      </c>
      <c r="K4" s="626"/>
      <c r="L4" s="626"/>
      <c r="M4" s="626"/>
      <c r="N4" s="133"/>
      <c r="O4" s="133"/>
      <c r="P4" s="625" t="s">
        <v>30</v>
      </c>
      <c r="Q4" s="626"/>
      <c r="R4" s="626"/>
      <c r="S4" s="626"/>
      <c r="T4" s="627"/>
      <c r="U4" s="628"/>
      <c r="V4" s="625" t="s">
        <v>29</v>
      </c>
      <c r="W4" s="626"/>
      <c r="X4" s="626"/>
      <c r="Y4" s="626"/>
      <c r="Z4" s="628"/>
      <c r="AA4" s="625"/>
      <c r="AB4" s="626"/>
    </row>
    <row r="5" spans="1:28" s="134" customFormat="1" ht="15.75" thickBot="1" x14ac:dyDescent="0.3">
      <c r="A5" s="642"/>
      <c r="B5" s="634"/>
      <c r="C5" s="632"/>
      <c r="D5" s="632"/>
      <c r="E5" s="632"/>
      <c r="F5" s="632"/>
      <c r="G5" s="632"/>
      <c r="H5" s="632"/>
      <c r="I5" s="632"/>
      <c r="J5" s="135">
        <v>2016</v>
      </c>
      <c r="K5" s="135">
        <v>2017</v>
      </c>
      <c r="L5" s="135">
        <v>2018</v>
      </c>
      <c r="M5" s="135">
        <v>2019</v>
      </c>
      <c r="N5" s="135">
        <v>2020</v>
      </c>
      <c r="O5" s="135">
        <v>2021</v>
      </c>
      <c r="P5" s="136">
        <v>2016</v>
      </c>
      <c r="Q5" s="136">
        <v>2017</v>
      </c>
      <c r="R5" s="137">
        <v>2018</v>
      </c>
      <c r="S5" s="137">
        <v>2019</v>
      </c>
      <c r="T5" s="137">
        <v>2020</v>
      </c>
      <c r="U5" s="137">
        <v>2021</v>
      </c>
      <c r="V5" s="136">
        <v>2017</v>
      </c>
      <c r="W5" s="137">
        <v>2018</v>
      </c>
      <c r="X5" s="137">
        <v>2019</v>
      </c>
      <c r="Y5" s="137">
        <v>2020</v>
      </c>
      <c r="Z5" s="138">
        <v>2021</v>
      </c>
      <c r="AA5" s="137" t="s">
        <v>84</v>
      </c>
      <c r="AB5" s="137" t="s">
        <v>85</v>
      </c>
    </row>
    <row r="6" spans="1:28" s="139" customFormat="1" ht="15" customHeight="1" x14ac:dyDescent="0.3">
      <c r="A6" s="635" t="s">
        <v>35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  <c r="AA6" s="636"/>
      <c r="AB6" s="636"/>
    </row>
    <row r="7" spans="1:28" s="139" customFormat="1" ht="48" customHeight="1" thickBot="1" x14ac:dyDescent="0.35">
      <c r="A7" s="396" t="s">
        <v>37</v>
      </c>
      <c r="B7" s="396"/>
      <c r="C7" s="141"/>
      <c r="D7" s="142"/>
      <c r="E7" s="143"/>
      <c r="F7" s="144"/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>
        <v>0</v>
      </c>
      <c r="W7" s="145">
        <v>0</v>
      </c>
      <c r="X7" s="145">
        <v>0</v>
      </c>
      <c r="Y7" s="145">
        <v>0</v>
      </c>
      <c r="Z7" s="145">
        <v>0</v>
      </c>
      <c r="AA7" s="145"/>
      <c r="AB7" s="145"/>
    </row>
    <row r="8" spans="1:28" s="139" customFormat="1" ht="15" customHeight="1" thickBot="1" x14ac:dyDescent="0.35">
      <c r="A8" s="643" t="s">
        <v>10</v>
      </c>
      <c r="B8" s="644"/>
      <c r="C8" s="620"/>
      <c r="D8" s="620"/>
      <c r="E8" s="620"/>
      <c r="F8" s="621"/>
      <c r="G8" s="146">
        <f>SUM(G7)</f>
        <v>0</v>
      </c>
      <c r="H8" s="146">
        <f t="shared" ref="H8:Z8" si="0">SUM(H7:H7)</f>
        <v>0</v>
      </c>
      <c r="I8" s="146">
        <f>I7</f>
        <v>0</v>
      </c>
      <c r="J8" s="146">
        <f t="shared" si="0"/>
        <v>0</v>
      </c>
      <c r="K8" s="146">
        <f t="shared" si="0"/>
        <v>0</v>
      </c>
      <c r="L8" s="146">
        <f t="shared" si="0"/>
        <v>0</v>
      </c>
      <c r="M8" s="146">
        <f t="shared" si="0"/>
        <v>0</v>
      </c>
      <c r="N8" s="146">
        <f t="shared" si="0"/>
        <v>0</v>
      </c>
      <c r="O8" s="146">
        <f t="shared" si="0"/>
        <v>0</v>
      </c>
      <c r="P8" s="146">
        <f t="shared" si="0"/>
        <v>0</v>
      </c>
      <c r="Q8" s="146">
        <f t="shared" si="0"/>
        <v>0</v>
      </c>
      <c r="R8" s="146">
        <f t="shared" si="0"/>
        <v>0</v>
      </c>
      <c r="S8" s="146">
        <f t="shared" si="0"/>
        <v>0</v>
      </c>
      <c r="T8" s="146">
        <f t="shared" si="0"/>
        <v>0</v>
      </c>
      <c r="U8" s="146">
        <f t="shared" si="0"/>
        <v>0</v>
      </c>
      <c r="V8" s="146">
        <f t="shared" si="0"/>
        <v>0</v>
      </c>
      <c r="W8" s="146">
        <f t="shared" si="0"/>
        <v>0</v>
      </c>
      <c r="X8" s="146">
        <f t="shared" si="0"/>
        <v>0</v>
      </c>
      <c r="Y8" s="146">
        <f t="shared" si="0"/>
        <v>0</v>
      </c>
      <c r="Z8" s="146">
        <f t="shared" si="0"/>
        <v>0</v>
      </c>
      <c r="AA8" s="146"/>
      <c r="AB8" s="146"/>
    </row>
    <row r="9" spans="1:28" s="139" customFormat="1" ht="15" customHeight="1" thickBot="1" x14ac:dyDescent="0.3">
      <c r="A9" s="622" t="s">
        <v>36</v>
      </c>
      <c r="B9" s="623"/>
      <c r="C9" s="623"/>
      <c r="D9" s="623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4"/>
    </row>
    <row r="10" spans="1:28" s="139" customFormat="1" ht="35.25" customHeight="1" thickBot="1" x14ac:dyDescent="0.3">
      <c r="A10" s="381">
        <v>1</v>
      </c>
      <c r="B10" s="213"/>
      <c r="C10" s="211" t="s">
        <v>73</v>
      </c>
      <c r="D10" s="212" t="s">
        <v>64</v>
      </c>
      <c r="E10" s="212" t="s">
        <v>67</v>
      </c>
      <c r="F10" s="388">
        <v>2017</v>
      </c>
      <c r="G10" s="214">
        <v>900000</v>
      </c>
      <c r="H10" s="215">
        <f>G10-I10</f>
        <v>630000</v>
      </c>
      <c r="I10" s="216">
        <v>270000</v>
      </c>
      <c r="J10" s="214">
        <v>0</v>
      </c>
      <c r="K10" s="382">
        <v>0</v>
      </c>
      <c r="L10" s="383">
        <v>0</v>
      </c>
      <c r="M10" s="215">
        <v>0</v>
      </c>
      <c r="N10" s="216">
        <v>0</v>
      </c>
      <c r="O10" s="387">
        <v>0</v>
      </c>
      <c r="P10" s="214">
        <v>0</v>
      </c>
      <c r="Q10" s="215">
        <v>0</v>
      </c>
      <c r="R10" s="215">
        <v>0</v>
      </c>
      <c r="S10" s="215">
        <v>0</v>
      </c>
      <c r="T10" s="216">
        <v>0</v>
      </c>
      <c r="U10" s="386">
        <v>0</v>
      </c>
      <c r="V10" s="215">
        <v>0</v>
      </c>
      <c r="W10" s="215">
        <v>0</v>
      </c>
      <c r="X10" s="383" t="s">
        <v>38</v>
      </c>
      <c r="Y10" s="384" t="s">
        <v>37</v>
      </c>
      <c r="Z10" s="375"/>
      <c r="AA10" s="427" t="s">
        <v>89</v>
      </c>
      <c r="AB10" s="384" t="s">
        <v>88</v>
      </c>
    </row>
    <row r="11" spans="1:28" s="477" customFormat="1" ht="45" customHeight="1" thickBot="1" x14ac:dyDescent="0.3">
      <c r="A11" s="472">
        <v>2</v>
      </c>
      <c r="B11" s="90"/>
      <c r="C11" s="478" t="s">
        <v>63</v>
      </c>
      <c r="D11" s="89" t="s">
        <v>64</v>
      </c>
      <c r="E11" s="89" t="s">
        <v>91</v>
      </c>
      <c r="F11" s="473" t="s">
        <v>65</v>
      </c>
      <c r="G11" s="92">
        <v>254000</v>
      </c>
      <c r="H11" s="93">
        <v>187000</v>
      </c>
      <c r="I11" s="94">
        <v>67000</v>
      </c>
      <c r="J11" s="92">
        <v>0</v>
      </c>
      <c r="K11" s="93">
        <v>0</v>
      </c>
      <c r="L11" s="93">
        <v>0</v>
      </c>
      <c r="M11" s="93">
        <v>0</v>
      </c>
      <c r="N11" s="94">
        <v>0</v>
      </c>
      <c r="O11" s="474">
        <v>0</v>
      </c>
      <c r="P11" s="92">
        <v>0</v>
      </c>
      <c r="Q11" s="93">
        <v>0</v>
      </c>
      <c r="R11" s="93">
        <v>0</v>
      </c>
      <c r="S11" s="93">
        <v>0</v>
      </c>
      <c r="T11" s="94">
        <v>0</v>
      </c>
      <c r="U11" s="475">
        <v>0</v>
      </c>
      <c r="V11" s="93">
        <v>0</v>
      </c>
      <c r="W11" s="93">
        <v>0</v>
      </c>
      <c r="X11" s="93" t="s">
        <v>38</v>
      </c>
      <c r="Y11" s="94" t="s">
        <v>37</v>
      </c>
      <c r="Z11" s="476">
        <v>0</v>
      </c>
      <c r="AA11" s="399" t="s">
        <v>89</v>
      </c>
      <c r="AB11" s="94"/>
    </row>
    <row r="12" spans="1:28" s="153" customFormat="1" ht="15.75" thickBot="1" x14ac:dyDescent="0.3">
      <c r="A12" s="643" t="s">
        <v>10</v>
      </c>
      <c r="B12" s="644"/>
      <c r="C12" s="645"/>
      <c r="D12" s="645"/>
      <c r="E12" s="645"/>
      <c r="F12" s="646"/>
      <c r="G12" s="149">
        <f t="shared" ref="G12:M12" si="1">SUM(G11:G11)</f>
        <v>254000</v>
      </c>
      <c r="H12" s="149">
        <f t="shared" si="1"/>
        <v>187000</v>
      </c>
      <c r="I12" s="149">
        <f t="shared" si="1"/>
        <v>67000</v>
      </c>
      <c r="J12" s="149">
        <f t="shared" si="1"/>
        <v>0</v>
      </c>
      <c r="K12" s="150">
        <f t="shared" si="1"/>
        <v>0</v>
      </c>
      <c r="L12" s="149">
        <f t="shared" si="1"/>
        <v>0</v>
      </c>
      <c r="M12" s="149">
        <f t="shared" si="1"/>
        <v>0</v>
      </c>
      <c r="N12" s="149">
        <v>0</v>
      </c>
      <c r="O12" s="149">
        <v>0</v>
      </c>
      <c r="P12" s="149">
        <f t="shared" ref="P12:Z12" si="2">SUM(P11:P11)</f>
        <v>0</v>
      </c>
      <c r="Q12" s="150">
        <f t="shared" si="2"/>
        <v>0</v>
      </c>
      <c r="R12" s="149">
        <f t="shared" si="2"/>
        <v>0</v>
      </c>
      <c r="S12" s="152">
        <f t="shared" si="2"/>
        <v>0</v>
      </c>
      <c r="T12" s="152">
        <f t="shared" si="2"/>
        <v>0</v>
      </c>
      <c r="U12" s="152">
        <f t="shared" si="2"/>
        <v>0</v>
      </c>
      <c r="V12" s="152">
        <f t="shared" si="2"/>
        <v>0</v>
      </c>
      <c r="W12" s="152">
        <f t="shared" si="2"/>
        <v>0</v>
      </c>
      <c r="X12" s="152">
        <f t="shared" si="2"/>
        <v>0</v>
      </c>
      <c r="Y12" s="152">
        <f t="shared" si="2"/>
        <v>0</v>
      </c>
      <c r="Z12" s="152">
        <f t="shared" si="2"/>
        <v>0</v>
      </c>
      <c r="AA12" s="152"/>
      <c r="AB12" s="152"/>
    </row>
    <row r="13" spans="1:28" s="139" customFormat="1" ht="15.75" customHeight="1" thickBot="1" x14ac:dyDescent="0.3">
      <c r="A13" s="592" t="s">
        <v>16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617"/>
      <c r="Z13" s="154"/>
    </row>
    <row r="14" spans="1:28" s="139" customFormat="1" ht="42" customHeight="1" thickBot="1" x14ac:dyDescent="0.35">
      <c r="A14" s="140" t="s">
        <v>37</v>
      </c>
      <c r="B14" s="140"/>
      <c r="C14" s="155" t="s">
        <v>37</v>
      </c>
      <c r="D14" s="21" t="s">
        <v>37</v>
      </c>
      <c r="E14" s="21" t="s">
        <v>37</v>
      </c>
      <c r="F14" s="156" t="s">
        <v>37</v>
      </c>
      <c r="G14" s="18" t="s">
        <v>37</v>
      </c>
      <c r="H14" s="19" t="s">
        <v>37</v>
      </c>
      <c r="I14" s="20" t="s">
        <v>37</v>
      </c>
      <c r="J14" s="157" t="s">
        <v>37</v>
      </c>
      <c r="K14" s="158" t="s">
        <v>37</v>
      </c>
      <c r="L14" s="159" t="s">
        <v>37</v>
      </c>
      <c r="M14" s="160" t="s">
        <v>37</v>
      </c>
      <c r="N14" s="159" t="s">
        <v>37</v>
      </c>
      <c r="O14" s="161">
        <v>0</v>
      </c>
      <c r="P14" s="157" t="s">
        <v>37</v>
      </c>
      <c r="Q14" s="158" t="s">
        <v>37</v>
      </c>
      <c r="R14" s="159" t="s">
        <v>37</v>
      </c>
      <c r="S14" s="159" t="s">
        <v>37</v>
      </c>
      <c r="T14" s="161" t="s">
        <v>37</v>
      </c>
      <c r="U14" s="162">
        <v>0</v>
      </c>
      <c r="V14" s="157" t="s">
        <v>37</v>
      </c>
      <c r="W14" s="159" t="s">
        <v>37</v>
      </c>
      <c r="X14" s="160" t="s">
        <v>37</v>
      </c>
      <c r="Y14" s="160" t="s">
        <v>37</v>
      </c>
      <c r="Z14" s="161">
        <v>0</v>
      </c>
      <c r="AA14" s="160"/>
      <c r="AB14" s="160"/>
    </row>
    <row r="15" spans="1:28" s="153" customFormat="1" thickBot="1" x14ac:dyDescent="0.35">
      <c r="A15" s="618" t="s">
        <v>10</v>
      </c>
      <c r="B15" s="619"/>
      <c r="C15" s="620"/>
      <c r="D15" s="620"/>
      <c r="E15" s="620"/>
      <c r="F15" s="621"/>
      <c r="G15" s="146">
        <f>SUM(G14)</f>
        <v>0</v>
      </c>
      <c r="H15" s="146">
        <f t="shared" ref="H15:U15" si="3">SUM(H14)</f>
        <v>0</v>
      </c>
      <c r="I15" s="146">
        <f t="shared" si="3"/>
        <v>0</v>
      </c>
      <c r="J15" s="149">
        <f t="shared" si="3"/>
        <v>0</v>
      </c>
      <c r="K15" s="150">
        <f t="shared" si="3"/>
        <v>0</v>
      </c>
      <c r="L15" s="149">
        <f t="shared" si="3"/>
        <v>0</v>
      </c>
      <c r="M15" s="149">
        <f t="shared" si="3"/>
        <v>0</v>
      </c>
      <c r="N15" s="149">
        <v>0</v>
      </c>
      <c r="O15" s="149">
        <v>0</v>
      </c>
      <c r="P15" s="149">
        <f t="shared" si="3"/>
        <v>0</v>
      </c>
      <c r="Q15" s="150">
        <f t="shared" si="3"/>
        <v>0</v>
      </c>
      <c r="R15" s="149">
        <f t="shared" si="3"/>
        <v>0</v>
      </c>
      <c r="S15" s="152">
        <f t="shared" si="3"/>
        <v>0</v>
      </c>
      <c r="T15" s="152">
        <f t="shared" si="3"/>
        <v>0</v>
      </c>
      <c r="U15" s="152">
        <f t="shared" si="3"/>
        <v>0</v>
      </c>
      <c r="V15" s="146">
        <f t="shared" ref="V15:Z15" si="4">SUM(V14)</f>
        <v>0</v>
      </c>
      <c r="W15" s="146">
        <f t="shared" si="4"/>
        <v>0</v>
      </c>
      <c r="X15" s="151">
        <f t="shared" si="4"/>
        <v>0</v>
      </c>
      <c r="Y15" s="151">
        <f t="shared" si="4"/>
        <v>0</v>
      </c>
      <c r="Z15" s="151">
        <f t="shared" si="4"/>
        <v>0</v>
      </c>
      <c r="AA15" s="151"/>
      <c r="AB15" s="151"/>
    </row>
    <row r="16" spans="1:28" s="139" customFormat="1" ht="15.75" thickBot="1" x14ac:dyDescent="0.3">
      <c r="A16" s="592" t="s">
        <v>26</v>
      </c>
      <c r="B16" s="593"/>
      <c r="C16" s="593"/>
      <c r="D16" s="593"/>
      <c r="E16" s="593"/>
      <c r="F16" s="593"/>
      <c r="G16" s="593"/>
      <c r="H16" s="593"/>
      <c r="I16" s="593"/>
      <c r="J16" s="647"/>
      <c r="K16" s="647"/>
      <c r="L16" s="647"/>
      <c r="M16" s="647"/>
      <c r="N16" s="647"/>
      <c r="O16" s="647"/>
      <c r="P16" s="647"/>
      <c r="Q16" s="647"/>
      <c r="R16" s="647"/>
      <c r="S16" s="648"/>
      <c r="T16" s="154"/>
      <c r="U16" s="154"/>
      <c r="V16" s="154"/>
      <c r="W16" s="154"/>
      <c r="X16" s="154"/>
      <c r="Y16" s="154"/>
      <c r="Z16" s="154"/>
      <c r="AA16" s="394"/>
      <c r="AB16" s="394"/>
    </row>
    <row r="17" spans="1:28" s="139" customFormat="1" ht="46.9" customHeight="1" thickBot="1" x14ac:dyDescent="0.35">
      <c r="A17" s="163" t="s">
        <v>37</v>
      </c>
      <c r="B17" s="108"/>
      <c r="C17" s="164"/>
      <c r="D17" s="165" t="s">
        <v>37</v>
      </c>
      <c r="E17" s="165" t="s">
        <v>37</v>
      </c>
      <c r="F17" s="166" t="s">
        <v>37</v>
      </c>
      <c r="G17" s="167" t="s">
        <v>37</v>
      </c>
      <c r="H17" s="168" t="s">
        <v>37</v>
      </c>
      <c r="I17" s="169" t="s">
        <v>37</v>
      </c>
      <c r="J17" s="170" t="s">
        <v>37</v>
      </c>
      <c r="K17" s="148" t="s">
        <v>37</v>
      </c>
      <c r="L17" s="171" t="s">
        <v>37</v>
      </c>
      <c r="M17" s="171" t="s">
        <v>37</v>
      </c>
      <c r="N17" s="171" t="s">
        <v>37</v>
      </c>
      <c r="O17" s="172">
        <v>0</v>
      </c>
      <c r="P17" s="170" t="s">
        <v>37</v>
      </c>
      <c r="Q17" s="148" t="s">
        <v>37</v>
      </c>
      <c r="R17" s="171" t="s">
        <v>37</v>
      </c>
      <c r="S17" s="171" t="s">
        <v>37</v>
      </c>
      <c r="T17" s="173" t="s">
        <v>37</v>
      </c>
      <c r="U17" s="174">
        <v>0</v>
      </c>
      <c r="V17" s="170" t="s">
        <v>37</v>
      </c>
      <c r="W17" s="171" t="s">
        <v>37</v>
      </c>
      <c r="X17" s="171" t="s">
        <v>37</v>
      </c>
      <c r="Y17" s="173" t="s">
        <v>37</v>
      </c>
      <c r="Z17" s="174">
        <v>0</v>
      </c>
      <c r="AA17" s="171"/>
      <c r="AB17" s="173"/>
    </row>
    <row r="18" spans="1:28" s="153" customFormat="1" thickBot="1" x14ac:dyDescent="0.35">
      <c r="A18" s="618" t="s">
        <v>10</v>
      </c>
      <c r="B18" s="619"/>
      <c r="C18" s="620"/>
      <c r="D18" s="620"/>
      <c r="E18" s="620"/>
      <c r="F18" s="621"/>
      <c r="G18" s="146">
        <f t="shared" ref="G18:Z18" si="5">SUM(G17:G17)</f>
        <v>0</v>
      </c>
      <c r="H18" s="146">
        <f t="shared" si="5"/>
        <v>0</v>
      </c>
      <c r="I18" s="146">
        <f t="shared" si="5"/>
        <v>0</v>
      </c>
      <c r="J18" s="149">
        <f t="shared" si="5"/>
        <v>0</v>
      </c>
      <c r="K18" s="150">
        <f t="shared" si="5"/>
        <v>0</v>
      </c>
      <c r="L18" s="149">
        <f t="shared" si="5"/>
        <v>0</v>
      </c>
      <c r="M18" s="149">
        <f t="shared" si="5"/>
        <v>0</v>
      </c>
      <c r="N18" s="149">
        <f t="shared" si="5"/>
        <v>0</v>
      </c>
      <c r="O18" s="149">
        <f t="shared" si="5"/>
        <v>0</v>
      </c>
      <c r="P18" s="149">
        <f t="shared" si="5"/>
        <v>0</v>
      </c>
      <c r="Q18" s="150">
        <f t="shared" si="5"/>
        <v>0</v>
      </c>
      <c r="R18" s="149">
        <f t="shared" si="5"/>
        <v>0</v>
      </c>
      <c r="S18" s="149">
        <f t="shared" si="5"/>
        <v>0</v>
      </c>
      <c r="T18" s="149">
        <f t="shared" si="5"/>
        <v>0</v>
      </c>
      <c r="U18" s="149">
        <f t="shared" si="5"/>
        <v>0</v>
      </c>
      <c r="V18" s="149">
        <f t="shared" si="5"/>
        <v>0</v>
      </c>
      <c r="W18" s="149">
        <f t="shared" si="5"/>
        <v>0</v>
      </c>
      <c r="X18" s="149">
        <f t="shared" si="5"/>
        <v>0</v>
      </c>
      <c r="Y18" s="149">
        <f t="shared" si="5"/>
        <v>0</v>
      </c>
      <c r="Z18" s="152">
        <f t="shared" si="5"/>
        <v>0</v>
      </c>
      <c r="AA18" s="149"/>
      <c r="AB18" s="149"/>
    </row>
    <row r="19" spans="1:28" s="139" customFormat="1" ht="15.75" thickBot="1" x14ac:dyDescent="0.3">
      <c r="A19" s="592" t="s">
        <v>17</v>
      </c>
      <c r="B19" s="593"/>
      <c r="C19" s="593"/>
      <c r="D19" s="593"/>
      <c r="E19" s="593"/>
      <c r="F19" s="593"/>
      <c r="G19" s="593"/>
      <c r="H19" s="593"/>
      <c r="I19" s="593"/>
      <c r="J19" s="647"/>
      <c r="K19" s="647"/>
      <c r="L19" s="647"/>
      <c r="M19" s="647"/>
      <c r="N19" s="647"/>
      <c r="O19" s="647"/>
      <c r="P19" s="647"/>
      <c r="Q19" s="647"/>
      <c r="R19" s="647"/>
      <c r="S19" s="648"/>
      <c r="T19" s="154"/>
      <c r="U19" s="154"/>
      <c r="V19" s="154"/>
      <c r="W19" s="154"/>
      <c r="X19" s="154"/>
      <c r="Y19" s="154"/>
      <c r="Z19" s="154"/>
      <c r="AA19" s="394"/>
      <c r="AB19" s="394"/>
    </row>
    <row r="20" spans="1:28" ht="30.75" thickBot="1" x14ac:dyDescent="0.3">
      <c r="A20" s="108">
        <v>1</v>
      </c>
      <c r="B20" s="108">
        <v>60013101233</v>
      </c>
      <c r="C20" s="97" t="s">
        <v>70</v>
      </c>
      <c r="D20" s="95" t="s">
        <v>5</v>
      </c>
      <c r="E20" s="95" t="s">
        <v>71</v>
      </c>
      <c r="F20" s="96" t="s">
        <v>69</v>
      </c>
      <c r="G20" s="98">
        <v>751000</v>
      </c>
      <c r="H20" s="99">
        <v>220000</v>
      </c>
      <c r="I20" s="100">
        <v>531000</v>
      </c>
      <c r="J20" s="376">
        <v>0</v>
      </c>
      <c r="K20" s="159">
        <v>531000</v>
      </c>
      <c r="L20" s="158">
        <v>0</v>
      </c>
      <c r="M20" s="377">
        <v>0</v>
      </c>
      <c r="N20" s="378">
        <v>0</v>
      </c>
      <c r="O20" s="379">
        <v>0</v>
      </c>
      <c r="P20" s="158">
        <v>0</v>
      </c>
      <c r="Q20" s="377">
        <v>0</v>
      </c>
      <c r="R20" s="380">
        <v>0</v>
      </c>
      <c r="S20" s="378">
        <v>0</v>
      </c>
      <c r="T20" s="158">
        <v>0</v>
      </c>
      <c r="U20" s="377">
        <v>0</v>
      </c>
      <c r="V20" s="380">
        <v>0</v>
      </c>
      <c r="W20" s="378">
        <v>0</v>
      </c>
      <c r="X20" s="380" t="s">
        <v>37</v>
      </c>
      <c r="Y20" s="378" t="s">
        <v>37</v>
      </c>
      <c r="Z20" s="174">
        <v>0</v>
      </c>
      <c r="AA20" s="426" t="s">
        <v>90</v>
      </c>
      <c r="AB20" s="378" t="s">
        <v>86</v>
      </c>
    </row>
    <row r="21" spans="1:28" s="182" customFormat="1" ht="15.75" thickBot="1" x14ac:dyDescent="0.3">
      <c r="A21" s="639" t="s">
        <v>10</v>
      </c>
      <c r="B21" s="640"/>
      <c r="C21" s="640"/>
      <c r="D21" s="640"/>
      <c r="E21" s="640"/>
      <c r="F21" s="640"/>
      <c r="G21" s="146">
        <f t="shared" ref="G21:Z21" si="6">SUM(G20:G20)</f>
        <v>751000</v>
      </c>
      <c r="H21" s="175">
        <f t="shared" si="6"/>
        <v>220000</v>
      </c>
      <c r="I21" s="176">
        <f t="shared" si="6"/>
        <v>531000</v>
      </c>
      <c r="J21" s="149">
        <f t="shared" si="6"/>
        <v>0</v>
      </c>
      <c r="K21" s="177">
        <f t="shared" si="6"/>
        <v>531000</v>
      </c>
      <c r="L21" s="178">
        <f t="shared" si="6"/>
        <v>0</v>
      </c>
      <c r="M21" s="179">
        <f t="shared" si="6"/>
        <v>0</v>
      </c>
      <c r="N21" s="179">
        <f t="shared" si="6"/>
        <v>0</v>
      </c>
      <c r="O21" s="179">
        <f t="shared" si="6"/>
        <v>0</v>
      </c>
      <c r="P21" s="149">
        <f t="shared" si="6"/>
        <v>0</v>
      </c>
      <c r="Q21" s="177">
        <f t="shared" si="6"/>
        <v>0</v>
      </c>
      <c r="R21" s="178">
        <f t="shared" si="6"/>
        <v>0</v>
      </c>
      <c r="S21" s="180">
        <f t="shared" si="6"/>
        <v>0</v>
      </c>
      <c r="T21" s="180">
        <f t="shared" si="6"/>
        <v>0</v>
      </c>
      <c r="U21" s="180">
        <f t="shared" si="6"/>
        <v>0</v>
      </c>
      <c r="V21" s="178">
        <f t="shared" si="6"/>
        <v>0</v>
      </c>
      <c r="W21" s="178">
        <f t="shared" si="6"/>
        <v>0</v>
      </c>
      <c r="X21" s="180">
        <f t="shared" si="6"/>
        <v>0</v>
      </c>
      <c r="Y21" s="180">
        <v>0</v>
      </c>
      <c r="Z21" s="181">
        <f t="shared" si="6"/>
        <v>0</v>
      </c>
      <c r="AA21" s="425"/>
      <c r="AB21" s="180"/>
    </row>
    <row r="22" spans="1:28" s="182" customFormat="1" x14ac:dyDescent="0.25">
      <c r="A22" s="183"/>
      <c r="B22" s="183"/>
      <c r="C22" s="183"/>
      <c r="D22" s="183"/>
      <c r="E22" s="183"/>
      <c r="F22" s="183"/>
      <c r="G22" s="184"/>
      <c r="H22" s="184"/>
      <c r="I22" s="184"/>
      <c r="J22" s="184"/>
      <c r="K22" s="185"/>
      <c r="L22" s="184"/>
      <c r="M22" s="184"/>
      <c r="N22" s="184"/>
      <c r="O22" s="184"/>
      <c r="P22" s="184"/>
      <c r="Q22" s="185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</row>
    <row r="23" spans="1:28" ht="15.75" thickBot="1" x14ac:dyDescent="0.3">
      <c r="G23" s="186"/>
    </row>
    <row r="24" spans="1:28" s="190" customFormat="1" ht="20.25" customHeight="1" thickBot="1" x14ac:dyDescent="0.3">
      <c r="A24" s="637" t="s">
        <v>18</v>
      </c>
      <c r="B24" s="638"/>
      <c r="C24" s="638"/>
      <c r="D24" s="638"/>
      <c r="E24" s="638"/>
      <c r="F24" s="638"/>
      <c r="G24" s="187">
        <f>G21+G18+G15+G12+G8</f>
        <v>1005000</v>
      </c>
      <c r="H24" s="187">
        <f t="shared" ref="H24:Z24" si="7">H8+H12+H15+H18+H21</f>
        <v>407000</v>
      </c>
      <c r="I24" s="188">
        <f t="shared" si="7"/>
        <v>598000</v>
      </c>
      <c r="J24" s="187">
        <f t="shared" si="7"/>
        <v>0</v>
      </c>
      <c r="K24" s="187">
        <f t="shared" si="7"/>
        <v>531000</v>
      </c>
      <c r="L24" s="187">
        <f t="shared" si="7"/>
        <v>0</v>
      </c>
      <c r="M24" s="187">
        <f t="shared" si="7"/>
        <v>0</v>
      </c>
      <c r="N24" s="187">
        <f t="shared" si="7"/>
        <v>0</v>
      </c>
      <c r="O24" s="187">
        <f t="shared" si="7"/>
        <v>0</v>
      </c>
      <c r="P24" s="187">
        <f t="shared" si="7"/>
        <v>0</v>
      </c>
      <c r="Q24" s="187">
        <f t="shared" si="7"/>
        <v>0</v>
      </c>
      <c r="R24" s="187">
        <f t="shared" si="7"/>
        <v>0</v>
      </c>
      <c r="S24" s="187">
        <f t="shared" si="7"/>
        <v>0</v>
      </c>
      <c r="T24" s="187">
        <f t="shared" si="7"/>
        <v>0</v>
      </c>
      <c r="U24" s="187">
        <f t="shared" si="7"/>
        <v>0</v>
      </c>
      <c r="V24" s="187">
        <f t="shared" si="7"/>
        <v>0</v>
      </c>
      <c r="W24" s="187">
        <f t="shared" si="7"/>
        <v>0</v>
      </c>
      <c r="X24" s="187">
        <f t="shared" si="7"/>
        <v>0</v>
      </c>
      <c r="Y24" s="189">
        <f t="shared" si="7"/>
        <v>0</v>
      </c>
      <c r="Z24" s="187">
        <f t="shared" si="7"/>
        <v>0</v>
      </c>
      <c r="AA24" s="187"/>
      <c r="AB24" s="189"/>
    </row>
    <row r="26" spans="1:28" x14ac:dyDescent="0.25">
      <c r="G26" s="186"/>
    </row>
    <row r="27" spans="1:28" x14ac:dyDescent="0.25">
      <c r="L27" s="186"/>
      <c r="Q27" s="191"/>
      <c r="V27" s="192"/>
    </row>
    <row r="29" spans="1:28" x14ac:dyDescent="0.25">
      <c r="F29" s="193"/>
    </row>
    <row r="33" spans="9:9" x14ac:dyDescent="0.25">
      <c r="I33" s="194"/>
    </row>
  </sheetData>
  <sheetProtection formatCells="0" formatColumns="0" formatRows="0" insertColumns="0" insertRows="0" insertHyperlinks="0" deleteColumns="0" deleteRows="0"/>
  <mergeCells count="25">
    <mergeCell ref="AA4:AB4"/>
    <mergeCell ref="A6:AB6"/>
    <mergeCell ref="A13:Y13"/>
    <mergeCell ref="A24:F24"/>
    <mergeCell ref="A21:F21"/>
    <mergeCell ref="A4:A5"/>
    <mergeCell ref="C4:C5"/>
    <mergeCell ref="D4:D5"/>
    <mergeCell ref="E4:E5"/>
    <mergeCell ref="F4:F5"/>
    <mergeCell ref="A12:F12"/>
    <mergeCell ref="A16:S16"/>
    <mergeCell ref="A8:F8"/>
    <mergeCell ref="A19:S19"/>
    <mergeCell ref="A18:F18"/>
    <mergeCell ref="V4:Z4"/>
    <mergeCell ref="A15:F15"/>
    <mergeCell ref="A9:Z9"/>
    <mergeCell ref="P4:U4"/>
    <mergeCell ref="C1:S1"/>
    <mergeCell ref="J4:M4"/>
    <mergeCell ref="G4:G5"/>
    <mergeCell ref="H4:H5"/>
    <mergeCell ref="I4:I5"/>
    <mergeCell ref="B4:B5"/>
  </mergeCell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Footer>&amp;LZastupitelstvo Olomouckého kraje 18. 9. 2017
49. -Projekty spolufinancované z evropských a národních fondů
Příloha č. 3 - Projekty z národních fondů&amp;RStrana &amp;P (celkem 19)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Souhrn</vt:lpstr>
      <vt:lpstr>Připravované</vt:lpstr>
      <vt:lpstr>Podané</vt:lpstr>
      <vt:lpstr>Realizované</vt:lpstr>
      <vt:lpstr>Podané!Názvy_tisku</vt:lpstr>
      <vt:lpstr>Připravované!Názvy_tisku</vt:lpstr>
      <vt:lpstr>Realizované!Názvy_tisku</vt:lpstr>
      <vt:lpstr>Souhrn!Názvy_tisku</vt:lpstr>
      <vt:lpstr>Podané!Oblast_tisku</vt:lpstr>
      <vt:lpstr>Připravované!Oblast_tisku</vt:lpstr>
      <vt:lpstr>Realizované!Oblast_tisku</vt:lpstr>
      <vt:lpstr>Souhrn!Oblast_tisku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 Pavel</dc:creator>
  <cp:lastModifiedBy>Poles Pavel</cp:lastModifiedBy>
  <cp:lastPrinted>2017-08-21T12:17:10Z</cp:lastPrinted>
  <dcterms:created xsi:type="dcterms:W3CDTF">2016-06-02T11:02:15Z</dcterms:created>
  <dcterms:modified xsi:type="dcterms:W3CDTF">2017-08-29T06:08:59Z</dcterms:modified>
</cp:coreProperties>
</file>