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5450" windowHeight="1180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List1!$A$1:$K$53</definedName>
  </definedNames>
  <calcPr calcId="145621"/>
</workbook>
</file>

<file path=xl/calcChain.xml><?xml version="1.0" encoding="utf-8"?>
<calcChain xmlns="http://schemas.openxmlformats.org/spreadsheetml/2006/main">
  <c r="E17" i="1" l="1"/>
  <c r="I17" i="1"/>
  <c r="I16" i="1"/>
  <c r="E16" i="1"/>
  <c r="D51" i="1"/>
  <c r="I30" i="1" l="1"/>
  <c r="F30" i="1"/>
  <c r="J49" i="1"/>
  <c r="F49" i="1"/>
  <c r="E49" i="1"/>
  <c r="D49" i="1"/>
  <c r="H48" i="1"/>
  <c r="H49" i="1" s="1"/>
  <c r="G48" i="1"/>
  <c r="G49" i="1" s="1"/>
  <c r="I48" i="1" l="1"/>
  <c r="I49" i="1" s="1"/>
  <c r="G44" i="1" l="1"/>
  <c r="H44" i="1"/>
  <c r="I36" i="1"/>
  <c r="I37" i="1"/>
  <c r="I38" i="1"/>
  <c r="I39" i="1"/>
  <c r="I35" i="1"/>
  <c r="E36" i="1"/>
  <c r="E37" i="1"/>
  <c r="E38" i="1"/>
  <c r="E39" i="1"/>
  <c r="E35" i="1"/>
  <c r="I40" i="1"/>
  <c r="D41" i="1"/>
  <c r="E29" i="1"/>
  <c r="J26" i="1"/>
  <c r="G26" i="1"/>
  <c r="D26" i="1"/>
  <c r="H24" i="1"/>
  <c r="E23" i="1"/>
  <c r="E22" i="1"/>
  <c r="I21" i="1"/>
  <c r="E21" i="1"/>
  <c r="F25" i="1"/>
  <c r="F26" i="1" s="1"/>
  <c r="J13" i="1"/>
  <c r="H13" i="1"/>
  <c r="G13" i="1"/>
  <c r="F13" i="1"/>
  <c r="E13" i="1"/>
  <c r="D13" i="1"/>
  <c r="I18" i="1"/>
  <c r="E18" i="1"/>
  <c r="I20" i="1"/>
  <c r="E20" i="1"/>
  <c r="I19" i="1"/>
  <c r="E19" i="1"/>
  <c r="E26" i="1" l="1"/>
  <c r="I11" i="1"/>
  <c r="I10" i="1"/>
  <c r="J45" i="1" l="1"/>
  <c r="H45" i="1"/>
  <c r="E45" i="1"/>
  <c r="D45" i="1"/>
  <c r="F45" i="1"/>
  <c r="G45" i="1" l="1"/>
  <c r="I44" i="1"/>
  <c r="I45" i="1" s="1"/>
  <c r="G41" i="1" l="1"/>
  <c r="J41" i="1"/>
  <c r="H41" i="1"/>
  <c r="E41" i="1"/>
  <c r="F41" i="1" l="1"/>
  <c r="I41" i="1"/>
  <c r="J32" i="1"/>
  <c r="J51" i="1" s="1"/>
  <c r="H32" i="1"/>
  <c r="H51" i="1" s="1"/>
  <c r="F32" i="1"/>
  <c r="F51" i="1" s="1"/>
  <c r="E32" i="1"/>
  <c r="E51" i="1" s="1"/>
  <c r="D32" i="1"/>
  <c r="G31" i="1"/>
  <c r="I31" i="1" s="1"/>
  <c r="I29" i="1"/>
  <c r="I32" i="1" l="1"/>
  <c r="G32" i="1"/>
  <c r="G51" i="1" s="1"/>
  <c r="I12" i="1"/>
  <c r="I13" i="1" s="1"/>
  <c r="H25" i="1" l="1"/>
  <c r="H26" i="1" l="1"/>
  <c r="I25" i="1"/>
  <c r="I22" i="1" l="1"/>
  <c r="I23" i="1"/>
  <c r="I24" i="1"/>
  <c r="I26" i="1" l="1"/>
  <c r="I51" i="1" s="1"/>
</calcChain>
</file>

<file path=xl/sharedStrings.xml><?xml version="1.0" encoding="utf-8"?>
<sst xmlns="http://schemas.openxmlformats.org/spreadsheetml/2006/main" count="126" uniqueCount="87">
  <si>
    <t>Název projektu</t>
  </si>
  <si>
    <t>Usnesení ROK</t>
  </si>
  <si>
    <t>1.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</si>
  <si>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</si>
  <si>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</si>
  <si>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</si>
  <si>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</si>
  <si>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</si>
  <si>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</si>
  <si>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</si>
  <si>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</si>
  <si>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</si>
  <si>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</si>
  <si>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</si>
  <si>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</si>
  <si>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</si>
  <si>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</si>
  <si>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</si>
  <si>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</si>
  <si>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t>5.</t>
  </si>
  <si>
    <t>6.</t>
  </si>
  <si>
    <t>7.</t>
  </si>
  <si>
    <t>Celkem za projekty v Kč</t>
  </si>
  <si>
    <t>4.</t>
  </si>
  <si>
    <t>8.</t>
  </si>
  <si>
    <t>9.</t>
  </si>
  <si>
    <t>10.</t>
  </si>
  <si>
    <t>11.</t>
  </si>
  <si>
    <t>12.</t>
  </si>
  <si>
    <t>13.</t>
  </si>
  <si>
    <t>Projekty podané do národního dotačního programu Centra odborné přípravy Ministerstva zemědělství ČR</t>
  </si>
  <si>
    <t>2.</t>
  </si>
  <si>
    <t>3.</t>
  </si>
  <si>
    <t>PO</t>
  </si>
  <si>
    <r>
      <t xml:space="preserve">Centrum odborné přípravy 2017 </t>
    </r>
    <r>
      <rPr>
        <sz val="12"/>
        <rFont val="Arial"/>
        <family val="2"/>
        <charset val="238"/>
      </rPr>
      <t xml:space="preserve"> (Střední lesnická škola Hranice, Jurikoa 588)</t>
    </r>
  </si>
  <si>
    <r>
      <t>COP</t>
    </r>
    <r>
      <rPr>
        <sz val="12"/>
        <rFont val="Arial"/>
        <family val="2"/>
        <charset val="238"/>
      </rPr>
      <t xml:space="preserve"> (Střední škola zemědělská Přerov, Osmek 47)</t>
    </r>
  </si>
  <si>
    <r>
      <t xml:space="preserve">COP </t>
    </r>
    <r>
      <rPr>
        <sz val="12"/>
        <rFont val="Arial"/>
        <family val="2"/>
        <charset val="238"/>
      </rPr>
      <t>(Střední škola zemědělská a zahradnická Olomouc, U Hradiska 4)</t>
    </r>
  </si>
  <si>
    <t>Centrum Dominika Kokory, p. o. – rekonstrukce budovy</t>
  </si>
  <si>
    <t>Vincentinum Šternberk, příspěvková organizace – rekonstrukce budovy ve Vikýřovicích</t>
  </si>
  <si>
    <t>Transformace příspěvkové organizace Nové Zámky – poskytovatel sociálních služeb - I.etapa</t>
  </si>
  <si>
    <r>
      <t xml:space="preserve">Projekty podané do Integrovaného regionálního operačního programu </t>
    </r>
    <r>
      <rPr>
        <sz val="12"/>
        <rFont val="Arial"/>
        <family val="2"/>
        <charset val="238"/>
      </rPr>
      <t/>
    </r>
  </si>
  <si>
    <t>ZZS OK - Výstavba nových výjezdových základen - Uničov</t>
  </si>
  <si>
    <t>ZZS OK - Výstavba nových výjezdových základen - Šternberk</t>
  </si>
  <si>
    <t>Realizace energeticky úsporných opatření- Nemocnice Přerov-domov sester (var. B)</t>
  </si>
  <si>
    <t>ZZS OK - Výstavba nových výjezdových základen - Zábřeh</t>
  </si>
  <si>
    <r>
      <t>Kybernetická bezpečnost OLÚ Paseka</t>
    </r>
    <r>
      <rPr>
        <sz val="12"/>
        <rFont val="Arial"/>
        <family val="2"/>
        <charset val="238"/>
      </rPr>
      <t xml:space="preserve"> (OLÚ Paseka)</t>
    </r>
  </si>
  <si>
    <r>
      <t xml:space="preserve">Projekty podané do Integrovaného regionálního operačního programu </t>
    </r>
    <r>
      <rPr>
        <b/>
        <sz val="12"/>
        <rFont val="Arial"/>
        <family val="2"/>
        <charset val="238"/>
      </rPr>
      <t>v rámci Integrované teritoriální investice Olomoucké aglomerace (ITI)</t>
    </r>
  </si>
  <si>
    <r>
      <t xml:space="preserve">Nákup CNC dřevoobráběcího centra                                                                   </t>
    </r>
    <r>
      <rPr>
        <sz val="12"/>
        <color theme="1"/>
        <rFont val="Arial"/>
        <family val="2"/>
        <charset val="238"/>
      </rPr>
      <t>(Švehlova střední škola polytechnická Prostějov)</t>
    </r>
  </si>
  <si>
    <r>
      <t xml:space="preserve">Pořízení techniky pro odbornou výuku s IT podporou </t>
    </r>
    <r>
      <rPr>
        <sz val="12"/>
        <color theme="1"/>
        <rFont val="Arial"/>
        <family val="2"/>
        <charset val="238"/>
      </rPr>
      <t>(Střední odborná škola lesnická a strojírenská Šternberk)</t>
    </r>
  </si>
  <si>
    <t>Projekt podaný do Operačního programu životní prostředí</t>
  </si>
  <si>
    <t>Projekty podané do Operačního programu zaměstnanost</t>
  </si>
  <si>
    <t>14.</t>
  </si>
  <si>
    <t>15.</t>
  </si>
  <si>
    <t>16.</t>
  </si>
  <si>
    <t>17.</t>
  </si>
  <si>
    <r>
      <t xml:space="preserve">Pečujeme jinak </t>
    </r>
    <r>
      <rPr>
        <sz val="12"/>
        <rFont val="Arial"/>
        <family val="2"/>
        <charset val="238"/>
      </rPr>
      <t>(Domov pro senioryTovačov, Nádražní 94)</t>
    </r>
  </si>
  <si>
    <r>
      <t>Podpora standardizace  a optimalizace</t>
    </r>
    <r>
      <rPr>
        <sz val="12"/>
        <rFont val="Arial"/>
        <family val="2"/>
        <charset val="238"/>
      </rPr>
      <t xml:space="preserve"> (Domov pro seniory Hrubá Voda)</t>
    </r>
  </si>
  <si>
    <r>
      <t xml:space="preserve">Paprsek zlepšení kvality </t>
    </r>
    <r>
      <rPr>
        <sz val="12"/>
        <rFont val="Arial"/>
        <family val="2"/>
        <charset val="238"/>
      </rPr>
      <t>(Domov Paprsek Olšany)</t>
    </r>
  </si>
  <si>
    <t>18.</t>
  </si>
  <si>
    <r>
      <t xml:space="preserve">Zavedení asistivních technologií </t>
    </r>
    <r>
      <rPr>
        <sz val="12"/>
        <rFont val="Arial"/>
        <family val="2"/>
        <charset val="238"/>
      </rPr>
      <t>(Klíč - centrum sociálních služeb,Olomouc, Dolní Hejčínská 28/50)</t>
    </r>
  </si>
  <si>
    <r>
      <t xml:space="preserve">Zefektivnění služeb Klíče - centra sociálních služeb, p.o.  </t>
    </r>
    <r>
      <rPr>
        <sz val="12"/>
        <rFont val="Arial"/>
        <family val="2"/>
        <charset val="238"/>
      </rPr>
      <t>(Klíč - centrum sociálních služeb,Olomouc, Dolní Hejčínská 28/50)</t>
    </r>
  </si>
  <si>
    <t>19.</t>
  </si>
  <si>
    <t>20.</t>
  </si>
  <si>
    <t>ZZS OK - Výjezdové stanoviště Konice - zasteplení budovy</t>
  </si>
  <si>
    <t>UR/98/39/2016</t>
  </si>
  <si>
    <t>UR/20/31/2017</t>
  </si>
  <si>
    <t>UR/19/40/2017</t>
  </si>
  <si>
    <t>Technická pasportizace, strategie a vzdělávání</t>
  </si>
  <si>
    <t>UR/16/42/2017</t>
  </si>
  <si>
    <t>UR/16/45/2017</t>
  </si>
  <si>
    <t>Podané žádosti a realizované projekty</t>
  </si>
  <si>
    <t>UR/19/44/2017</t>
  </si>
  <si>
    <t>21.</t>
  </si>
  <si>
    <t>Zdravotnická záchranná služba Olomouckého kraje - modernizace radiové sítě ZZS OK</t>
  </si>
  <si>
    <t>UR/15/34/2017</t>
  </si>
  <si>
    <t>Projekt připravený k podání do národního dotačního programu Ministerstva zdravotnictví ČR</t>
  </si>
  <si>
    <r>
      <t>Modernizace učeben pro výuku odborných předmětů na SPŠS</t>
    </r>
    <r>
      <rPr>
        <sz val="12"/>
        <color theme="1"/>
        <rFont val="Arial"/>
        <family val="2"/>
        <charset val="238"/>
      </rPr>
      <t xml:space="preserve"> (Střední průmyslová školastavební, Lipník nad Bečvou, Komenského sady 257)</t>
    </r>
  </si>
  <si>
    <t>22.</t>
  </si>
  <si>
    <t>UR/106/9/2016</t>
  </si>
  <si>
    <t>UR/10/6/2017</t>
  </si>
  <si>
    <t>UR/14/11/2017</t>
  </si>
  <si>
    <t>UR/90/12/2017</t>
  </si>
  <si>
    <t>23.</t>
  </si>
  <si>
    <t>24.</t>
  </si>
  <si>
    <r>
      <t xml:space="preserve">II/444 Medlov - průtah </t>
    </r>
    <r>
      <rPr>
        <sz val="12"/>
        <rFont val="Arial"/>
        <family val="2"/>
        <charset val="238"/>
      </rPr>
      <t>(Správa silnic Olomouckého kraje)</t>
    </r>
  </si>
  <si>
    <t>UR/16/23/2017</t>
  </si>
  <si>
    <r>
      <t>II/446 Libina - průtah</t>
    </r>
    <r>
      <rPr>
        <sz val="12"/>
        <rFont val="Arial"/>
        <family val="2"/>
        <charset val="238"/>
      </rPr>
      <t xml:space="preserve"> (Správa silnic Olomouckého kraje)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</si>
</sst>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164" fontId="5" fillId="5" borderId="13" xfId="0" applyNumberFormat="1" applyFont="1" applyFill="1" applyBorder="1" applyAlignment="1">
      <alignment horizontal="right" vertical="center"/>
    </xf>
    <xf numFmtId="164" fontId="2" fillId="4" borderId="11" xfId="0" applyNumberFormat="1" applyFont="1" applyFill="1" applyBorder="1" applyAlignment="1">
      <alignment vertical="center"/>
    </xf>
    <xf numFmtId="0" fontId="0" fillId="5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5" fillId="5" borderId="19" xfId="0" applyNumberFormat="1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/>
    </xf>
    <xf numFmtId="164" fontId="5" fillId="5" borderId="24" xfId="0" applyNumberFormat="1" applyFont="1" applyFill="1" applyBorder="1" applyAlignment="1">
      <alignment horizontal="right" vertical="center"/>
    </xf>
    <xf numFmtId="164" fontId="5" fillId="0" borderId="24" xfId="0" applyNumberFormat="1" applyFont="1" applyFill="1" applyBorder="1" applyAlignment="1">
      <alignment horizontal="right" vertical="center"/>
    </xf>
    <xf numFmtId="164" fontId="5" fillId="0" borderId="38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right" vertical="center" wrapText="1"/>
    </xf>
    <xf numFmtId="164" fontId="5" fillId="5" borderId="13" xfId="0" applyNumberFormat="1" applyFont="1" applyFill="1" applyBorder="1" applyAlignment="1">
      <alignment horizontal="right" vertical="center" wrapText="1"/>
    </xf>
    <xf numFmtId="164" fontId="5" fillId="0" borderId="21" xfId="0" applyNumberFormat="1" applyFont="1" applyFill="1" applyBorder="1" applyAlignment="1">
      <alignment horizontal="right" vertical="center" wrapText="1"/>
    </xf>
    <xf numFmtId="164" fontId="5" fillId="0" borderId="34" xfId="0" applyNumberFormat="1" applyFont="1" applyFill="1" applyBorder="1" applyAlignment="1">
      <alignment horizontal="right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wrapText="1"/>
    </xf>
    <xf numFmtId="0" fontId="2" fillId="5" borderId="31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left" vertical="center" wrapText="1"/>
    </xf>
    <xf numFmtId="164" fontId="5" fillId="0" borderId="40" xfId="0" applyNumberFormat="1" applyFont="1" applyFill="1" applyBorder="1" applyAlignment="1">
      <alignment horizontal="right" vertical="center" wrapText="1"/>
    </xf>
    <xf numFmtId="0" fontId="5" fillId="0" borderId="34" xfId="0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14" fillId="5" borderId="32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5" fillId="5" borderId="46" xfId="0" applyFont="1" applyFill="1" applyBorder="1" applyAlignment="1">
      <alignment horizontal="center" vertical="center" wrapText="1"/>
    </xf>
    <xf numFmtId="164" fontId="5" fillId="5" borderId="21" xfId="0" applyNumberFormat="1" applyFont="1" applyFill="1" applyBorder="1" applyAlignment="1">
      <alignment horizontal="right" vertical="center"/>
    </xf>
    <xf numFmtId="164" fontId="5" fillId="5" borderId="47" xfId="0" applyNumberFormat="1" applyFont="1" applyFill="1" applyBorder="1" applyAlignment="1">
      <alignment horizontal="right" vertical="center"/>
    </xf>
    <xf numFmtId="0" fontId="5" fillId="5" borderId="37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 wrapText="1"/>
    </xf>
    <xf numFmtId="164" fontId="5" fillId="5" borderId="49" xfId="0" applyNumberFormat="1" applyFont="1" applyFill="1" applyBorder="1" applyAlignment="1">
      <alignment horizontal="right" vertical="center"/>
    </xf>
    <xf numFmtId="164" fontId="5" fillId="5" borderId="50" xfId="0" applyNumberFormat="1" applyFont="1" applyFill="1" applyBorder="1" applyAlignment="1">
      <alignment horizontal="right" vertical="center"/>
    </xf>
    <xf numFmtId="0" fontId="5" fillId="5" borderId="5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vertical="center" wrapText="1"/>
    </xf>
    <xf numFmtId="164" fontId="5" fillId="5" borderId="53" xfId="0" applyNumberFormat="1" applyFont="1" applyFill="1" applyBorder="1" applyAlignment="1">
      <alignment horizontal="right" vertical="center"/>
    </xf>
    <xf numFmtId="164" fontId="5" fillId="5" borderId="54" xfId="0" applyNumberFormat="1" applyFont="1" applyFill="1" applyBorder="1" applyAlignment="1">
      <alignment horizontal="right" vertical="center"/>
    </xf>
    <xf numFmtId="0" fontId="5" fillId="5" borderId="5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64" fontId="5" fillId="5" borderId="9" xfId="0" applyNumberFormat="1" applyFont="1" applyFill="1" applyBorder="1" applyAlignment="1">
      <alignment horizontal="right" vertical="center"/>
    </xf>
    <xf numFmtId="164" fontId="5" fillId="5" borderId="56" xfId="0" applyNumberFormat="1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/>
    </xf>
    <xf numFmtId="0" fontId="5" fillId="5" borderId="58" xfId="0" applyFont="1" applyFill="1" applyBorder="1" applyAlignment="1">
      <alignment horizontal="center" vertical="center" wrapText="1"/>
    </xf>
    <xf numFmtId="0" fontId="5" fillId="5" borderId="59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vertical="center" wrapText="1"/>
    </xf>
    <xf numFmtId="0" fontId="14" fillId="5" borderId="31" xfId="0" applyFont="1" applyFill="1" applyBorder="1" applyAlignment="1">
      <alignment vertical="center" wrapText="1"/>
    </xf>
    <xf numFmtId="0" fontId="2" fillId="5" borderId="60" xfId="0" applyFont="1" applyFill="1" applyBorder="1" applyAlignment="1">
      <alignment vertical="center" wrapText="1"/>
    </xf>
    <xf numFmtId="0" fontId="5" fillId="0" borderId="61" xfId="0" applyFont="1" applyFill="1" applyBorder="1" applyAlignment="1">
      <alignment horizontal="center" vertical="center" wrapText="1"/>
    </xf>
    <xf numFmtId="164" fontId="5" fillId="5" borderId="34" xfId="0" applyNumberFormat="1" applyFont="1" applyFill="1" applyBorder="1" applyAlignment="1">
      <alignment horizontal="right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 wrapText="1"/>
    </xf>
    <xf numFmtId="164" fontId="5" fillId="5" borderId="49" xfId="0" applyNumberFormat="1" applyFont="1" applyFill="1" applyBorder="1" applyAlignment="1">
      <alignment horizontal="right" vertical="center" wrapText="1"/>
    </xf>
    <xf numFmtId="164" fontId="5" fillId="5" borderId="51" xfId="0" applyNumberFormat="1" applyFont="1" applyFill="1" applyBorder="1" applyAlignment="1">
      <alignment horizontal="right" vertical="center" wrapText="1"/>
    </xf>
    <xf numFmtId="164" fontId="5" fillId="0" borderId="49" xfId="0" applyNumberFormat="1" applyFont="1" applyFill="1" applyBorder="1" applyAlignment="1">
      <alignment horizontal="right" vertical="center" wrapText="1"/>
    </xf>
    <xf numFmtId="0" fontId="5" fillId="0" borderId="57" xfId="0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12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66"/>
  <sheetViews>
    <sheetView tabSelected="1" view="pageBreakPreview" zoomScale="70" zoomScaleNormal="80" zoomScaleSheetLayoutView="70" zoomScalePageLayoutView="75" workbookViewId="0">
      <pane ySplit="6" topLeftCell="A7" activePane="bottomLeft" state="frozen"/>
      <selection pane="bottomLeft" activeCell="A53" sqref="A53:K53"/>
    </sheetView>
  </sheetViews>
  <sheetFormatPr defaultRowHeight="12.75" x14ac:dyDescent="0.2"/>
  <cols>
    <col min="1" max="1" width="5.7109375" style="8" customWidth="1"/>
    <col min="2" max="2" width="64.7109375" style="2" customWidth="1"/>
    <col min="3" max="3" width="14.7109375" style="28" customWidth="1"/>
    <col min="4" max="4" width="22.28515625" customWidth="1"/>
    <col min="5" max="5" width="22.140625" customWidth="1"/>
    <col min="6" max="6" width="21" customWidth="1"/>
    <col min="7" max="7" width="20.42578125" customWidth="1"/>
    <col min="8" max="8" width="20.85546875" style="16" customWidth="1"/>
    <col min="9" max="9" width="19.85546875" customWidth="1"/>
    <col min="10" max="10" width="19.7109375" customWidth="1"/>
    <col min="11" max="11" width="21.42578125" style="1" customWidth="1"/>
  </cols>
  <sheetData>
    <row r="1" spans="1:110" ht="20.25" customHeight="1" x14ac:dyDescent="0.25">
      <c r="A1" s="129" t="s">
        <v>70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0" ht="15.75" customHeight="1" thickBot="1" x14ac:dyDescent="0.25">
      <c r="I2" s="6"/>
      <c r="J2" s="6"/>
    </row>
    <row r="3" spans="1:110" s="1" customFormat="1" ht="32.65" customHeight="1" x14ac:dyDescent="0.2">
      <c r="A3" s="142" t="s">
        <v>3</v>
      </c>
      <c r="B3" s="131" t="s">
        <v>0</v>
      </c>
      <c r="C3" s="144" t="s">
        <v>16</v>
      </c>
      <c r="D3" s="133" t="s">
        <v>4</v>
      </c>
      <c r="E3" s="133" t="s">
        <v>5</v>
      </c>
      <c r="F3" s="133" t="s">
        <v>7</v>
      </c>
      <c r="G3" s="133" t="s">
        <v>8</v>
      </c>
      <c r="H3" s="135" t="s">
        <v>11</v>
      </c>
      <c r="I3" s="133" t="s">
        <v>6</v>
      </c>
      <c r="J3" s="133" t="s">
        <v>10</v>
      </c>
      <c r="K3" s="138" t="s">
        <v>1</v>
      </c>
    </row>
    <row r="4" spans="1:110" s="1" customFormat="1" ht="18.600000000000001" customHeight="1" x14ac:dyDescent="0.2">
      <c r="A4" s="143"/>
      <c r="B4" s="132"/>
      <c r="C4" s="145"/>
      <c r="D4" s="134"/>
      <c r="E4" s="134"/>
      <c r="F4" s="134"/>
      <c r="G4" s="134"/>
      <c r="H4" s="136"/>
      <c r="I4" s="134"/>
      <c r="J4" s="134"/>
      <c r="K4" s="139"/>
    </row>
    <row r="5" spans="1:110" s="1" customFormat="1" ht="17.25" customHeight="1" thickBot="1" x14ac:dyDescent="0.25">
      <c r="A5" s="21"/>
      <c r="B5" s="20"/>
      <c r="C5" s="146"/>
      <c r="D5" s="5" t="s">
        <v>13</v>
      </c>
      <c r="E5" s="5" t="s">
        <v>12</v>
      </c>
      <c r="F5" s="141"/>
      <c r="G5" s="141"/>
      <c r="H5" s="137"/>
      <c r="I5" s="5" t="s">
        <v>14</v>
      </c>
      <c r="J5" s="5" t="s">
        <v>15</v>
      </c>
      <c r="K5" s="140"/>
    </row>
    <row r="6" spans="1:110" s="1" customFormat="1" ht="21.4" customHeight="1" thickTop="1" thickBot="1" x14ac:dyDescent="0.25">
      <c r="A6" s="22">
        <v>1</v>
      </c>
      <c r="B6" s="23">
        <v>2</v>
      </c>
      <c r="C6" s="31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4">
        <v>10</v>
      </c>
      <c r="K6" s="25">
        <v>11</v>
      </c>
    </row>
    <row r="7" spans="1:110" s="4" customFormat="1" ht="19.5" customHeight="1" thickBot="1" x14ac:dyDescent="0.25">
      <c r="A7" s="10"/>
      <c r="B7" s="11"/>
      <c r="C7" s="29"/>
      <c r="D7" s="12"/>
      <c r="E7" s="12"/>
      <c r="F7" s="12"/>
      <c r="G7" s="12"/>
      <c r="H7" s="12"/>
      <c r="I7" s="12"/>
      <c r="J7" s="12"/>
      <c r="K7" s="1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s="4" customFormat="1" ht="6" hidden="1" customHeight="1" thickBot="1" x14ac:dyDescent="0.25">
      <c r="A8" s="10"/>
      <c r="B8" s="11"/>
      <c r="C8" s="29"/>
      <c r="D8" s="12"/>
      <c r="E8" s="12"/>
      <c r="F8" s="12"/>
      <c r="G8" s="12"/>
      <c r="H8" s="12"/>
      <c r="I8" s="12"/>
      <c r="J8" s="12"/>
      <c r="K8" s="1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</row>
    <row r="9" spans="1:110" s="15" customFormat="1" ht="57.75" customHeight="1" thickBot="1" x14ac:dyDescent="0.25">
      <c r="A9" s="122" t="s">
        <v>30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0" s="15" customFormat="1" ht="57.75" customHeight="1" x14ac:dyDescent="0.2">
      <c r="A10" s="60" t="s">
        <v>2</v>
      </c>
      <c r="B10" s="65" t="s">
        <v>34</v>
      </c>
      <c r="C10" s="63" t="s">
        <v>33</v>
      </c>
      <c r="D10" s="47">
        <v>1640000</v>
      </c>
      <c r="E10" s="47">
        <v>1640000</v>
      </c>
      <c r="F10" s="47">
        <v>1476000</v>
      </c>
      <c r="G10" s="47">
        <v>164000</v>
      </c>
      <c r="H10" s="47">
        <v>0</v>
      </c>
      <c r="I10" s="47">
        <f>G10</f>
        <v>164000</v>
      </c>
      <c r="J10" s="47">
        <v>0</v>
      </c>
      <c r="K10" s="55" t="s">
        <v>66</v>
      </c>
    </row>
    <row r="11" spans="1:110" s="15" customFormat="1" ht="57.75" customHeight="1" x14ac:dyDescent="0.2">
      <c r="A11" s="61" t="s">
        <v>31</v>
      </c>
      <c r="B11" s="66" t="s">
        <v>35</v>
      </c>
      <c r="C11" s="49" t="s">
        <v>33</v>
      </c>
      <c r="D11" s="44">
        <v>1851000</v>
      </c>
      <c r="E11" s="44">
        <v>1851000</v>
      </c>
      <c r="F11" s="44">
        <v>1665900</v>
      </c>
      <c r="G11" s="44">
        <v>185100</v>
      </c>
      <c r="H11" s="44">
        <v>0</v>
      </c>
      <c r="I11" s="44">
        <f>G11</f>
        <v>185100</v>
      </c>
      <c r="J11" s="44">
        <v>0</v>
      </c>
      <c r="K11" s="38" t="s">
        <v>66</v>
      </c>
    </row>
    <row r="12" spans="1:110" s="15" customFormat="1" ht="48" customHeight="1" thickBot="1" x14ac:dyDescent="0.25">
      <c r="A12" s="62" t="s">
        <v>32</v>
      </c>
      <c r="B12" s="53" t="s">
        <v>36</v>
      </c>
      <c r="C12" s="64" t="s">
        <v>33</v>
      </c>
      <c r="D12" s="17">
        <v>1850000</v>
      </c>
      <c r="E12" s="17">
        <v>1850000</v>
      </c>
      <c r="F12" s="17">
        <v>1655000</v>
      </c>
      <c r="G12" s="17">
        <v>185000</v>
      </c>
      <c r="H12" s="17">
        <v>0</v>
      </c>
      <c r="I12" s="17">
        <f>G12+H12</f>
        <v>185000</v>
      </c>
      <c r="J12" s="35">
        <v>0</v>
      </c>
      <c r="K12" s="36" t="s">
        <v>66</v>
      </c>
    </row>
    <row r="13" spans="1:110" s="4" customFormat="1" ht="21.75" customHeight="1" thickBot="1" x14ac:dyDescent="0.25">
      <c r="A13" s="119" t="s">
        <v>9</v>
      </c>
      <c r="B13" s="120"/>
      <c r="C13" s="30"/>
      <c r="D13" s="18">
        <f t="shared" ref="D13:J13" si="0">SUM(D10:D12)</f>
        <v>5341000</v>
      </c>
      <c r="E13" s="18">
        <f t="shared" si="0"/>
        <v>5341000</v>
      </c>
      <c r="F13" s="18">
        <f t="shared" si="0"/>
        <v>4796900</v>
      </c>
      <c r="G13" s="18">
        <f t="shared" si="0"/>
        <v>534100</v>
      </c>
      <c r="H13" s="18">
        <f t="shared" si="0"/>
        <v>0</v>
      </c>
      <c r="I13" s="18">
        <f t="shared" si="0"/>
        <v>534100</v>
      </c>
      <c r="J13" s="18">
        <f t="shared" si="0"/>
        <v>0</v>
      </c>
      <c r="K13" s="5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0" ht="13.5" thickBot="1" x14ac:dyDescent="0.25">
      <c r="A14" s="9"/>
    </row>
    <row r="15" spans="1:110" s="15" customFormat="1" ht="57.75" customHeight="1" thickBot="1" x14ac:dyDescent="0.25">
      <c r="A15" s="116" t="s">
        <v>40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8"/>
    </row>
    <row r="16" spans="1:110" s="15" customFormat="1" ht="57.75" customHeight="1" thickBot="1" x14ac:dyDescent="0.25">
      <c r="A16" s="106" t="s">
        <v>23</v>
      </c>
      <c r="B16" s="65" t="s">
        <v>84</v>
      </c>
      <c r="C16" s="113" t="s">
        <v>33</v>
      </c>
      <c r="D16" s="46">
        <v>38700000</v>
      </c>
      <c r="E16" s="46">
        <f>F16+G16</f>
        <v>37100000</v>
      </c>
      <c r="F16" s="46">
        <v>33390000</v>
      </c>
      <c r="G16" s="46">
        <v>3710000</v>
      </c>
      <c r="H16" s="46">
        <v>1600000</v>
      </c>
      <c r="I16" s="46">
        <f>G16+H16</f>
        <v>5310000</v>
      </c>
      <c r="J16" s="46">
        <v>0</v>
      </c>
      <c r="K16" s="114" t="s">
        <v>85</v>
      </c>
    </row>
    <row r="17" spans="1:110" s="15" customFormat="1" ht="57.75" customHeight="1" x14ac:dyDescent="0.2">
      <c r="A17" s="107" t="s">
        <v>19</v>
      </c>
      <c r="B17" s="66" t="s">
        <v>86</v>
      </c>
      <c r="C17" s="49" t="s">
        <v>33</v>
      </c>
      <c r="D17" s="44">
        <v>59000000</v>
      </c>
      <c r="E17" s="46">
        <f>F17+G17</f>
        <v>57000000</v>
      </c>
      <c r="F17" s="44">
        <v>51300000</v>
      </c>
      <c r="G17" s="44">
        <v>5700000</v>
      </c>
      <c r="H17" s="44">
        <v>2000000</v>
      </c>
      <c r="I17" s="44">
        <f>G17+H17</f>
        <v>7700000</v>
      </c>
      <c r="J17" s="44">
        <v>0</v>
      </c>
      <c r="K17" s="115" t="s">
        <v>85</v>
      </c>
    </row>
    <row r="18" spans="1:110" s="15" customFormat="1" ht="57.75" customHeight="1" x14ac:dyDescent="0.2">
      <c r="A18" s="109" t="s">
        <v>20</v>
      </c>
      <c r="B18" s="102" t="s">
        <v>37</v>
      </c>
      <c r="C18" s="103" t="s">
        <v>17</v>
      </c>
      <c r="D18" s="104">
        <v>10425632</v>
      </c>
      <c r="E18" s="47">
        <f t="shared" ref="E18:E23" si="1">F18+G18</f>
        <v>10425632</v>
      </c>
      <c r="F18" s="47">
        <v>8883000</v>
      </c>
      <c r="G18" s="47">
        <v>1542632</v>
      </c>
      <c r="H18" s="47">
        <v>0</v>
      </c>
      <c r="I18" s="47">
        <f>G18</f>
        <v>1542632</v>
      </c>
      <c r="J18" s="47">
        <v>0</v>
      </c>
      <c r="K18" s="105" t="s">
        <v>78</v>
      </c>
    </row>
    <row r="19" spans="1:110" s="15" customFormat="1" ht="57.75" customHeight="1" x14ac:dyDescent="0.25">
      <c r="A19" s="107" t="s">
        <v>21</v>
      </c>
      <c r="B19" s="51" t="s">
        <v>38</v>
      </c>
      <c r="C19" s="48" t="s">
        <v>17</v>
      </c>
      <c r="D19" s="45">
        <v>20908650</v>
      </c>
      <c r="E19" s="44">
        <f t="shared" si="1"/>
        <v>20908650</v>
      </c>
      <c r="F19" s="44">
        <v>18243000</v>
      </c>
      <c r="G19" s="44">
        <v>2665650</v>
      </c>
      <c r="H19" s="54">
        <v>0</v>
      </c>
      <c r="I19" s="44">
        <f>G19</f>
        <v>2665650</v>
      </c>
      <c r="J19" s="44">
        <v>0</v>
      </c>
      <c r="K19" s="57" t="s">
        <v>78</v>
      </c>
    </row>
    <row r="20" spans="1:110" s="15" customFormat="1" ht="57.75" customHeight="1" x14ac:dyDescent="0.25">
      <c r="A20" s="107" t="s">
        <v>24</v>
      </c>
      <c r="B20" s="51" t="s">
        <v>39</v>
      </c>
      <c r="C20" s="48" t="s">
        <v>17</v>
      </c>
      <c r="D20" s="45">
        <v>16425840</v>
      </c>
      <c r="E20" s="44">
        <f t="shared" si="1"/>
        <v>16425840</v>
      </c>
      <c r="F20" s="44">
        <v>13741500</v>
      </c>
      <c r="G20" s="44">
        <v>2684340</v>
      </c>
      <c r="H20" s="54">
        <v>0</v>
      </c>
      <c r="I20" s="44">
        <f>G20</f>
        <v>2684340</v>
      </c>
      <c r="J20" s="44">
        <v>0</v>
      </c>
      <c r="K20" s="57" t="s">
        <v>81</v>
      </c>
    </row>
    <row r="21" spans="1:110" s="15" customFormat="1" ht="57.75" customHeight="1" x14ac:dyDescent="0.2">
      <c r="A21" s="107" t="s">
        <v>25</v>
      </c>
      <c r="B21" s="52" t="s">
        <v>41</v>
      </c>
      <c r="C21" s="49" t="s">
        <v>17</v>
      </c>
      <c r="D21" s="47">
        <v>18484096.699999999</v>
      </c>
      <c r="E21" s="44">
        <f t="shared" si="1"/>
        <v>18484096.699999999</v>
      </c>
      <c r="F21" s="45">
        <v>16053302.699999999</v>
      </c>
      <c r="G21" s="45">
        <v>2430794</v>
      </c>
      <c r="H21" s="54">
        <v>0</v>
      </c>
      <c r="I21" s="44">
        <f>G21+H21</f>
        <v>2430794</v>
      </c>
      <c r="J21" s="44">
        <v>0</v>
      </c>
      <c r="K21" s="57" t="s">
        <v>79</v>
      </c>
    </row>
    <row r="22" spans="1:110" s="15" customFormat="1" ht="57.75" customHeight="1" x14ac:dyDescent="0.2">
      <c r="A22" s="107" t="s">
        <v>26</v>
      </c>
      <c r="B22" s="52" t="s">
        <v>42</v>
      </c>
      <c r="C22" s="49" t="s">
        <v>17</v>
      </c>
      <c r="D22" s="44">
        <v>27171880.899999999</v>
      </c>
      <c r="E22" s="44">
        <f t="shared" si="1"/>
        <v>27171880.900000002</v>
      </c>
      <c r="F22" s="45">
        <v>24017340.600000001</v>
      </c>
      <c r="G22" s="45">
        <v>3154540.3</v>
      </c>
      <c r="H22" s="54">
        <v>0</v>
      </c>
      <c r="I22" s="44">
        <f t="shared" ref="I22:I25" si="2">G22+H22</f>
        <v>3154540.3</v>
      </c>
      <c r="J22" s="44">
        <v>0</v>
      </c>
      <c r="K22" s="57" t="s">
        <v>79</v>
      </c>
    </row>
    <row r="23" spans="1:110" s="15" customFormat="1" ht="57.75" customHeight="1" x14ac:dyDescent="0.2">
      <c r="A23" s="107" t="s">
        <v>27</v>
      </c>
      <c r="B23" s="52" t="s">
        <v>44</v>
      </c>
      <c r="C23" s="49" t="s">
        <v>17</v>
      </c>
      <c r="D23" s="44">
        <v>27012058.899999999</v>
      </c>
      <c r="E23" s="44">
        <f t="shared" si="1"/>
        <v>27012058.900000002</v>
      </c>
      <c r="F23" s="45">
        <v>23869812.600000001</v>
      </c>
      <c r="G23" s="45">
        <v>3142246.3</v>
      </c>
      <c r="H23" s="54">
        <v>0</v>
      </c>
      <c r="I23" s="44">
        <f t="shared" si="2"/>
        <v>3142246.3</v>
      </c>
      <c r="J23" s="44">
        <v>0</v>
      </c>
      <c r="K23" s="57" t="s">
        <v>79</v>
      </c>
    </row>
    <row r="24" spans="1:110" s="15" customFormat="1" ht="57.75" customHeight="1" x14ac:dyDescent="0.2">
      <c r="A24" s="107" t="s">
        <v>28</v>
      </c>
      <c r="B24" s="52" t="s">
        <v>43</v>
      </c>
      <c r="C24" s="49" t="s">
        <v>17</v>
      </c>
      <c r="D24" s="44">
        <v>11519712.609999999</v>
      </c>
      <c r="E24" s="44">
        <v>4827765.78</v>
      </c>
      <c r="F24" s="45">
        <v>4103600.92</v>
      </c>
      <c r="G24" s="45">
        <v>724164.86</v>
      </c>
      <c r="H24" s="54">
        <f>D24-E24</f>
        <v>6691946.8299999991</v>
      </c>
      <c r="I24" s="44">
        <f t="shared" si="2"/>
        <v>7416111.6899999995</v>
      </c>
      <c r="J24" s="44">
        <v>0</v>
      </c>
      <c r="K24" s="57" t="s">
        <v>80</v>
      </c>
    </row>
    <row r="25" spans="1:110" s="4" customFormat="1" ht="48" customHeight="1" thickBot="1" x14ac:dyDescent="0.25">
      <c r="A25" s="108" t="s">
        <v>29</v>
      </c>
      <c r="B25" s="53" t="s">
        <v>45</v>
      </c>
      <c r="C25" s="50" t="s">
        <v>33</v>
      </c>
      <c r="D25" s="40">
        <v>5850000</v>
      </c>
      <c r="E25" s="41">
        <v>5000000</v>
      </c>
      <c r="F25" s="110">
        <f>4250000+250000</f>
        <v>4500000</v>
      </c>
      <c r="G25" s="111">
        <v>500000</v>
      </c>
      <c r="H25" s="40">
        <f>D25-E25</f>
        <v>850000</v>
      </c>
      <c r="I25" s="112">
        <f t="shared" si="2"/>
        <v>1350000</v>
      </c>
      <c r="J25" s="42">
        <v>0</v>
      </c>
      <c r="K25" s="43" t="s">
        <v>66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</row>
    <row r="26" spans="1:110" s="4" customFormat="1" ht="21" customHeight="1" thickBot="1" x14ac:dyDescent="0.25">
      <c r="A26" s="125" t="s">
        <v>9</v>
      </c>
      <c r="B26" s="126"/>
      <c r="C26" s="30"/>
      <c r="D26" s="18">
        <f t="shared" ref="D26:J26" si="3">SUM(D18:D25)</f>
        <v>137797871.11000001</v>
      </c>
      <c r="E26" s="18">
        <f t="shared" si="3"/>
        <v>130255924.28000002</v>
      </c>
      <c r="F26" s="18">
        <f t="shared" si="3"/>
        <v>113411556.82000001</v>
      </c>
      <c r="G26" s="18">
        <f t="shared" si="3"/>
        <v>16844367.460000001</v>
      </c>
      <c r="H26" s="18">
        <f t="shared" si="3"/>
        <v>7541946.8299999991</v>
      </c>
      <c r="I26" s="18">
        <f t="shared" si="3"/>
        <v>24386314.289999999</v>
      </c>
      <c r="J26" s="18">
        <f t="shared" si="3"/>
        <v>0</v>
      </c>
      <c r="K26" s="1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</row>
    <row r="27" spans="1:110" ht="21" customHeight="1" thickBot="1" x14ac:dyDescent="0.25">
      <c r="A27" s="9"/>
    </row>
    <row r="28" spans="1:110" ht="45.6" customHeight="1" thickBot="1" x14ac:dyDescent="0.25">
      <c r="A28" s="116" t="s">
        <v>46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8"/>
    </row>
    <row r="29" spans="1:110" s="15" customFormat="1" ht="57.75" customHeight="1" x14ac:dyDescent="0.2">
      <c r="A29" s="95" t="s">
        <v>51</v>
      </c>
      <c r="B29" s="100" t="s">
        <v>47</v>
      </c>
      <c r="C29" s="97" t="s">
        <v>17</v>
      </c>
      <c r="D29" s="71">
        <v>2500000</v>
      </c>
      <c r="E29" s="71">
        <f>F29+G29</f>
        <v>2500000</v>
      </c>
      <c r="F29" s="71">
        <v>2250000</v>
      </c>
      <c r="G29" s="71">
        <v>250000</v>
      </c>
      <c r="H29" s="71">
        <v>0</v>
      </c>
      <c r="I29" s="71">
        <f>G29+H29</f>
        <v>250000</v>
      </c>
      <c r="J29" s="72">
        <v>0</v>
      </c>
      <c r="K29" s="73" t="s">
        <v>69</v>
      </c>
    </row>
    <row r="30" spans="1:110" s="15" customFormat="1" ht="57.75" customHeight="1" x14ac:dyDescent="0.2">
      <c r="A30" s="96" t="s">
        <v>52</v>
      </c>
      <c r="B30" s="101" t="s">
        <v>76</v>
      </c>
      <c r="C30" s="98" t="s">
        <v>33</v>
      </c>
      <c r="D30" s="92">
        <v>1497980</v>
      </c>
      <c r="E30" s="92">
        <v>1497980</v>
      </c>
      <c r="F30" s="92">
        <f>E30-G30</f>
        <v>1348182</v>
      </c>
      <c r="G30" s="92">
        <v>149798</v>
      </c>
      <c r="H30" s="92">
        <v>0</v>
      </c>
      <c r="I30" s="92">
        <f>G30</f>
        <v>149798</v>
      </c>
      <c r="J30" s="93">
        <v>0</v>
      </c>
      <c r="K30" s="94" t="s">
        <v>69</v>
      </c>
    </row>
    <row r="31" spans="1:110" s="15" customFormat="1" ht="48" customHeight="1" thickBot="1" x14ac:dyDescent="0.25">
      <c r="A31" s="39" t="s">
        <v>53</v>
      </c>
      <c r="B31" s="67" t="s">
        <v>48</v>
      </c>
      <c r="C31" s="99" t="s">
        <v>33</v>
      </c>
      <c r="D31" s="75">
        <v>3099428</v>
      </c>
      <c r="E31" s="75">
        <v>3099428</v>
      </c>
      <c r="F31" s="75">
        <v>2789486</v>
      </c>
      <c r="G31" s="75">
        <f>E31-F31</f>
        <v>309942</v>
      </c>
      <c r="H31" s="75">
        <v>0</v>
      </c>
      <c r="I31" s="75">
        <f>G31+H31</f>
        <v>309942</v>
      </c>
      <c r="J31" s="76">
        <v>0</v>
      </c>
      <c r="K31" s="77" t="s">
        <v>69</v>
      </c>
    </row>
    <row r="32" spans="1:110" s="4" customFormat="1" ht="21" customHeight="1" thickBot="1" x14ac:dyDescent="0.25">
      <c r="A32" s="119" t="s">
        <v>9</v>
      </c>
      <c r="B32" s="126"/>
      <c r="C32" s="30"/>
      <c r="D32" s="18">
        <f t="shared" ref="D32:J32" si="4">SUM(D29:D31)</f>
        <v>7097408</v>
      </c>
      <c r="E32" s="18">
        <f t="shared" si="4"/>
        <v>7097408</v>
      </c>
      <c r="F32" s="18">
        <f t="shared" si="4"/>
        <v>6387668</v>
      </c>
      <c r="G32" s="18">
        <f t="shared" si="4"/>
        <v>709740</v>
      </c>
      <c r="H32" s="18">
        <f t="shared" si="4"/>
        <v>0</v>
      </c>
      <c r="I32" s="18">
        <f t="shared" si="4"/>
        <v>709740</v>
      </c>
      <c r="J32" s="18">
        <f t="shared" si="4"/>
        <v>0</v>
      </c>
      <c r="K32" s="56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</row>
    <row r="33" spans="1:110" s="15" customFormat="1" ht="21" customHeight="1" thickBot="1" x14ac:dyDescent="0.25">
      <c r="A33" s="11"/>
      <c r="B33" s="11"/>
      <c r="C33" s="29"/>
      <c r="D33" s="37"/>
      <c r="E33" s="37"/>
      <c r="F33" s="37"/>
      <c r="G33" s="37"/>
      <c r="H33" s="37"/>
      <c r="I33" s="37"/>
      <c r="J33" s="37"/>
      <c r="K33" s="58"/>
    </row>
    <row r="34" spans="1:110" ht="45.6" customHeight="1" thickBot="1" x14ac:dyDescent="0.25">
      <c r="A34" s="128" t="s">
        <v>50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8"/>
    </row>
    <row r="35" spans="1:110" s="15" customFormat="1" ht="57.75" customHeight="1" x14ac:dyDescent="0.2">
      <c r="A35" s="62" t="s">
        <v>54</v>
      </c>
      <c r="B35" s="68" t="s">
        <v>55</v>
      </c>
      <c r="C35" s="70" t="s">
        <v>33</v>
      </c>
      <c r="D35" s="71">
        <v>3100000</v>
      </c>
      <c r="E35" s="71">
        <f>F35+G35</f>
        <v>3100000</v>
      </c>
      <c r="F35" s="71">
        <v>2945000</v>
      </c>
      <c r="G35" s="71">
        <v>155000</v>
      </c>
      <c r="H35" s="71">
        <v>0</v>
      </c>
      <c r="I35" s="71">
        <f>G35+H35</f>
        <v>155000</v>
      </c>
      <c r="J35" s="72">
        <v>0</v>
      </c>
      <c r="K35" s="73" t="s">
        <v>71</v>
      </c>
    </row>
    <row r="36" spans="1:110" s="15" customFormat="1" ht="57.75" customHeight="1" x14ac:dyDescent="0.2">
      <c r="A36" s="62" t="s">
        <v>58</v>
      </c>
      <c r="B36" s="52" t="s">
        <v>56</v>
      </c>
      <c r="C36" s="78" t="s">
        <v>33</v>
      </c>
      <c r="D36" s="17">
        <v>1475450</v>
      </c>
      <c r="E36" s="17">
        <f t="shared" ref="E36:E39" si="5">F36+G36</f>
        <v>1475450</v>
      </c>
      <c r="F36" s="17">
        <v>1401677</v>
      </c>
      <c r="G36" s="17">
        <v>73773</v>
      </c>
      <c r="H36" s="17">
        <v>0</v>
      </c>
      <c r="I36" s="17">
        <f t="shared" ref="I36:I39" si="6">G36+H36</f>
        <v>73773</v>
      </c>
      <c r="J36" s="35">
        <v>0</v>
      </c>
      <c r="K36" s="36" t="s">
        <v>71</v>
      </c>
    </row>
    <row r="37" spans="1:110" s="15" customFormat="1" ht="57.75" customHeight="1" x14ac:dyDescent="0.2">
      <c r="A37" s="62" t="s">
        <v>61</v>
      </c>
      <c r="B37" s="52" t="s">
        <v>57</v>
      </c>
      <c r="C37" s="78" t="s">
        <v>33</v>
      </c>
      <c r="D37" s="17">
        <v>2306050</v>
      </c>
      <c r="E37" s="17">
        <f t="shared" si="5"/>
        <v>2306550</v>
      </c>
      <c r="F37" s="17">
        <v>2190747</v>
      </c>
      <c r="G37" s="17">
        <v>115803</v>
      </c>
      <c r="H37" s="17">
        <v>0</v>
      </c>
      <c r="I37" s="17">
        <f t="shared" si="6"/>
        <v>115803</v>
      </c>
      <c r="J37" s="35">
        <v>0</v>
      </c>
      <c r="K37" s="36" t="s">
        <v>71</v>
      </c>
    </row>
    <row r="38" spans="1:110" s="15" customFormat="1" ht="57.75" customHeight="1" x14ac:dyDescent="0.2">
      <c r="A38" s="62" t="s">
        <v>62</v>
      </c>
      <c r="B38" s="52" t="s">
        <v>59</v>
      </c>
      <c r="C38" s="78" t="s">
        <v>33</v>
      </c>
      <c r="D38" s="17">
        <v>2458000</v>
      </c>
      <c r="E38" s="17">
        <f t="shared" si="5"/>
        <v>2458000</v>
      </c>
      <c r="F38" s="17">
        <v>2335100</v>
      </c>
      <c r="G38" s="17">
        <v>122900</v>
      </c>
      <c r="H38" s="17">
        <v>0</v>
      </c>
      <c r="I38" s="17">
        <f t="shared" si="6"/>
        <v>122900</v>
      </c>
      <c r="J38" s="35">
        <v>0</v>
      </c>
      <c r="K38" s="36" t="s">
        <v>65</v>
      </c>
    </row>
    <row r="39" spans="1:110" s="15" customFormat="1" ht="57.75" customHeight="1" x14ac:dyDescent="0.2">
      <c r="A39" s="62" t="s">
        <v>72</v>
      </c>
      <c r="B39" s="52" t="s">
        <v>60</v>
      </c>
      <c r="C39" s="78" t="s">
        <v>33</v>
      </c>
      <c r="D39" s="17">
        <v>1750000</v>
      </c>
      <c r="E39" s="17">
        <f t="shared" si="5"/>
        <v>1750000</v>
      </c>
      <c r="F39" s="17">
        <v>1662500</v>
      </c>
      <c r="G39" s="17">
        <v>87500</v>
      </c>
      <c r="H39" s="17">
        <v>0</v>
      </c>
      <c r="I39" s="17">
        <f t="shared" si="6"/>
        <v>87500</v>
      </c>
      <c r="J39" s="35">
        <v>0</v>
      </c>
      <c r="K39" s="36" t="s">
        <v>65</v>
      </c>
    </row>
    <row r="40" spans="1:110" s="15" customFormat="1" ht="48" customHeight="1" thickBot="1" x14ac:dyDescent="0.25">
      <c r="A40" s="62" t="s">
        <v>77</v>
      </c>
      <c r="B40" s="53" t="s">
        <v>67</v>
      </c>
      <c r="C40" s="74" t="s">
        <v>17</v>
      </c>
      <c r="D40" s="75">
        <v>9996000</v>
      </c>
      <c r="E40" s="75">
        <v>9996000</v>
      </c>
      <c r="F40" s="75">
        <v>8496600</v>
      </c>
      <c r="G40" s="75">
        <v>1499400</v>
      </c>
      <c r="H40" s="75">
        <v>0</v>
      </c>
      <c r="I40" s="75">
        <f>G40+H40</f>
        <v>1499400</v>
      </c>
      <c r="J40" s="76">
        <v>0</v>
      </c>
      <c r="K40" s="77" t="s">
        <v>68</v>
      </c>
    </row>
    <row r="41" spans="1:110" s="4" customFormat="1" ht="30.75" customHeight="1" thickBot="1" x14ac:dyDescent="0.25">
      <c r="A41" s="119" t="s">
        <v>9</v>
      </c>
      <c r="B41" s="120"/>
      <c r="C41" s="30"/>
      <c r="D41" s="18">
        <f>SUM(D35:D40)</f>
        <v>21085500</v>
      </c>
      <c r="E41" s="18">
        <f t="shared" ref="E41" si="7">SUM(E35:E40)</f>
        <v>21086000</v>
      </c>
      <c r="F41" s="18">
        <f t="shared" ref="F41" si="8">SUM(F35:F40)</f>
        <v>19031624</v>
      </c>
      <c r="G41" s="18">
        <f t="shared" ref="G41" si="9">SUM(G35:G40)</f>
        <v>2054376</v>
      </c>
      <c r="H41" s="18">
        <f t="shared" ref="H41" si="10">SUM(H35:H40)</f>
        <v>0</v>
      </c>
      <c r="I41" s="18">
        <f t="shared" ref="I41" si="11">SUM(I35:I40)</f>
        <v>2054376</v>
      </c>
      <c r="J41" s="18">
        <f t="shared" ref="J41" si="12">SUM(J35:J40)</f>
        <v>0</v>
      </c>
      <c r="K41" s="56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</row>
    <row r="42" spans="1:110" s="15" customFormat="1" ht="30.75" customHeight="1" thickBot="1" x14ac:dyDescent="0.25">
      <c r="A42" s="11"/>
      <c r="B42" s="11"/>
      <c r="C42" s="29"/>
      <c r="D42" s="37"/>
      <c r="E42" s="37"/>
      <c r="F42" s="37"/>
      <c r="G42" s="37"/>
      <c r="H42" s="37"/>
      <c r="I42" s="37"/>
      <c r="J42" s="37"/>
      <c r="K42" s="58"/>
    </row>
    <row r="43" spans="1:110" s="4" customFormat="1" ht="48" customHeight="1" thickBot="1" x14ac:dyDescent="0.25">
      <c r="A43" s="116" t="s">
        <v>49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8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</row>
    <row r="44" spans="1:110" s="4" customFormat="1" ht="48" customHeight="1" thickBot="1" x14ac:dyDescent="0.25">
      <c r="A44" s="91" t="s">
        <v>82</v>
      </c>
      <c r="B44" s="69" t="s">
        <v>63</v>
      </c>
      <c r="C44" s="79" t="s">
        <v>17</v>
      </c>
      <c r="D44" s="80">
        <v>1507349.5</v>
      </c>
      <c r="E44" s="80">
        <v>741125</v>
      </c>
      <c r="F44" s="80">
        <v>296450</v>
      </c>
      <c r="G44" s="80">
        <f>E44-F44</f>
        <v>444675</v>
      </c>
      <c r="H44" s="80">
        <f>D44-E44</f>
        <v>766224.5</v>
      </c>
      <c r="I44" s="80">
        <f>G44+H44</f>
        <v>1210899.5</v>
      </c>
      <c r="J44" s="81">
        <v>0</v>
      </c>
      <c r="K44" s="82" t="s">
        <v>64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</row>
    <row r="45" spans="1:110" s="4" customFormat="1" ht="30.75" customHeight="1" thickBot="1" x14ac:dyDescent="0.25">
      <c r="A45" s="119" t="s">
        <v>9</v>
      </c>
      <c r="B45" s="120"/>
      <c r="C45" s="30"/>
      <c r="D45" s="18">
        <f t="shared" ref="D45" si="13">SUM(D43:D44)</f>
        <v>1507349.5</v>
      </c>
      <c r="E45" s="18">
        <f t="shared" ref="E45:J45" si="14">SUM(E43:E44)</f>
        <v>741125</v>
      </c>
      <c r="F45" s="18">
        <f t="shared" si="14"/>
        <v>296450</v>
      </c>
      <c r="G45" s="18">
        <f t="shared" si="14"/>
        <v>444675</v>
      </c>
      <c r="H45" s="18">
        <f t="shared" si="14"/>
        <v>766224.5</v>
      </c>
      <c r="I45" s="18">
        <f t="shared" si="14"/>
        <v>1210899.5</v>
      </c>
      <c r="J45" s="18">
        <f t="shared" si="14"/>
        <v>0</v>
      </c>
      <c r="K45" s="56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</row>
    <row r="46" spans="1:110" s="4" customFormat="1" ht="30.75" customHeight="1" thickBot="1" x14ac:dyDescent="0.25">
      <c r="A46" s="83"/>
      <c r="B46" s="84"/>
      <c r="C46" s="88"/>
      <c r="D46" s="89"/>
      <c r="E46" s="89"/>
      <c r="F46" s="89"/>
      <c r="G46" s="89"/>
      <c r="H46" s="89"/>
      <c r="I46" s="89"/>
      <c r="J46" s="89"/>
      <c r="K46" s="90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</row>
    <row r="47" spans="1:110" s="4" customFormat="1" ht="48" customHeight="1" thickBot="1" x14ac:dyDescent="0.25">
      <c r="A47" s="116" t="s">
        <v>75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8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</row>
    <row r="48" spans="1:110" s="4" customFormat="1" ht="48" customHeight="1" thickBot="1" x14ac:dyDescent="0.25">
      <c r="A48" s="91" t="s">
        <v>83</v>
      </c>
      <c r="B48" s="69" t="s">
        <v>73</v>
      </c>
      <c r="C48" s="79" t="s">
        <v>33</v>
      </c>
      <c r="D48" s="80">
        <v>2404000</v>
      </c>
      <c r="E48" s="80">
        <v>2404000</v>
      </c>
      <c r="F48" s="80">
        <v>1923200</v>
      </c>
      <c r="G48" s="80">
        <f>E48-F48</f>
        <v>480800</v>
      </c>
      <c r="H48" s="80">
        <f>D48-E48</f>
        <v>0</v>
      </c>
      <c r="I48" s="80">
        <f>G48+H48</f>
        <v>480800</v>
      </c>
      <c r="J48" s="81">
        <v>0</v>
      </c>
      <c r="K48" s="82" t="s">
        <v>74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</row>
    <row r="49" spans="1:110" s="4" customFormat="1" ht="30.75" customHeight="1" thickBot="1" x14ac:dyDescent="0.25">
      <c r="A49" s="119" t="s">
        <v>9</v>
      </c>
      <c r="B49" s="120"/>
      <c r="C49" s="30"/>
      <c r="D49" s="18">
        <f t="shared" ref="D49:J49" si="15">SUM(D47:D48)</f>
        <v>2404000</v>
      </c>
      <c r="E49" s="18">
        <f t="shared" si="15"/>
        <v>2404000</v>
      </c>
      <c r="F49" s="18">
        <f t="shared" si="15"/>
        <v>1923200</v>
      </c>
      <c r="G49" s="18">
        <f t="shared" si="15"/>
        <v>480800</v>
      </c>
      <c r="H49" s="18">
        <f t="shared" si="15"/>
        <v>0</v>
      </c>
      <c r="I49" s="18">
        <f t="shared" si="15"/>
        <v>480800</v>
      </c>
      <c r="J49" s="18">
        <f t="shared" si="15"/>
        <v>0</v>
      </c>
      <c r="K49" s="56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</row>
    <row r="50" spans="1:110" s="3" customFormat="1" ht="30.75" customHeight="1" thickBot="1" x14ac:dyDescent="0.25">
      <c r="A50" s="83"/>
      <c r="B50" s="84"/>
      <c r="C50" s="85"/>
      <c r="D50" s="86"/>
      <c r="E50" s="86"/>
      <c r="F50" s="86"/>
      <c r="G50" s="86"/>
      <c r="H50" s="86"/>
      <c r="I50" s="86"/>
      <c r="J50" s="86"/>
      <c r="K50" s="87"/>
    </row>
    <row r="51" spans="1:110" s="4" customFormat="1" ht="34.5" customHeight="1" thickBot="1" x14ac:dyDescent="0.25">
      <c r="A51" s="119" t="s">
        <v>22</v>
      </c>
      <c r="B51" s="127"/>
      <c r="C51" s="120"/>
      <c r="D51" s="18">
        <f>D13+D26+D32+D41+D45+D49</f>
        <v>175233128.61000001</v>
      </c>
      <c r="E51" s="18">
        <f t="shared" ref="E51:J51" si="16">E13+E26+E32+E41+E45+E49</f>
        <v>166925457.28000003</v>
      </c>
      <c r="F51" s="18">
        <f t="shared" si="16"/>
        <v>145847398.81999999</v>
      </c>
      <c r="G51" s="18">
        <f t="shared" si="16"/>
        <v>21068058.460000001</v>
      </c>
      <c r="H51" s="18">
        <f t="shared" si="16"/>
        <v>8308171.3299999991</v>
      </c>
      <c r="I51" s="18">
        <f t="shared" si="16"/>
        <v>29376229.789999999</v>
      </c>
      <c r="J51" s="18">
        <f t="shared" si="16"/>
        <v>0</v>
      </c>
      <c r="K51" s="59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</row>
    <row r="52" spans="1:110" x14ac:dyDescent="0.2">
      <c r="A52" s="9"/>
    </row>
    <row r="53" spans="1:110" s="26" customFormat="1" ht="15" x14ac:dyDescent="0.25">
      <c r="A53" s="121" t="s">
        <v>18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</row>
    <row r="54" spans="1:110" x14ac:dyDescent="0.2">
      <c r="B54" s="7"/>
      <c r="C54" s="27"/>
    </row>
    <row r="55" spans="1:110" x14ac:dyDescent="0.2">
      <c r="B55" s="7"/>
      <c r="C55" s="27"/>
      <c r="G55" s="34"/>
    </row>
    <row r="56" spans="1:110" x14ac:dyDescent="0.2">
      <c r="F56" s="34"/>
    </row>
    <row r="63" spans="1:110" x14ac:dyDescent="0.2">
      <c r="B63" s="33"/>
      <c r="C63" s="32"/>
    </row>
    <row r="66" spans="7:7" x14ac:dyDescent="0.2">
      <c r="G66" s="19"/>
    </row>
  </sheetData>
  <mergeCells count="26"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  <mergeCell ref="A43:K43"/>
    <mergeCell ref="A45:B45"/>
    <mergeCell ref="A53:K53"/>
    <mergeCell ref="A9:K9"/>
    <mergeCell ref="A15:K15"/>
    <mergeCell ref="A26:B26"/>
    <mergeCell ref="A13:B13"/>
    <mergeCell ref="A51:C51"/>
    <mergeCell ref="A28:K28"/>
    <mergeCell ref="A32:B32"/>
    <mergeCell ref="A34:K34"/>
    <mergeCell ref="A41:B41"/>
    <mergeCell ref="A47:K47"/>
    <mergeCell ref="A49:B49"/>
  </mergeCells>
  <phoneticPr fontId="4" type="noConversion"/>
  <pageMargins left="0.70866141732283472" right="0.70866141732283472" top="0.74803149606299213" bottom="0.74803149606299213" header="0.31496062992125984" footer="0.31496062992125984"/>
  <pageSetup paperSize="8" scale="77" firstPageNumber="3" fitToHeight="0" orientation="landscape" useFirstPageNumber="1" r:id="rId1"/>
  <headerFooter scaleWithDoc="0" alignWithMargins="0">
    <oddHeader>&amp;LPříloha č.1</oddHeader>
    <oddFooter>&amp;L&amp;"Arial,Kurzíva"Zastupitelstvo Olomouckého kraje 18. 9. 2017
49.- Projekty spolufinancované z evropských a národních fondů
Příloha č. 1 . Podané žádosti a realizované projekty&amp;R&amp;"Arial,Kurzíva"Strana &amp;P (celkem 19)</oddFooter>
  </headerFooter>
  <rowBreaks count="2" manualBreakCount="2">
    <brk id="23" max="10" man="1"/>
    <brk id="41" max="10" man="1"/>
  </rowBreaks>
  <colBreaks count="1" manualBreakCount="1">
    <brk id="3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2017-08-22T07:11:30Z</cp:lastPrinted>
  <dcterms:created xsi:type="dcterms:W3CDTF">2010-05-05T13:52:59Z</dcterms:created>
  <dcterms:modified xsi:type="dcterms:W3CDTF">2017-08-29T06:11:48Z</dcterms:modified>
</cp:coreProperties>
</file>