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18\2018-12-17\Projekty spolufinancované z EF a NF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List1!$A$1:$K$26</definedName>
  </definedNames>
  <calcPr calcId="162913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J22" i="1"/>
  <c r="F22" i="1"/>
  <c r="D22" i="1"/>
  <c r="E19" i="1" l="1"/>
  <c r="H19" i="1" s="1"/>
  <c r="E18" i="1"/>
  <c r="H18" i="1" s="1"/>
  <c r="G18" i="1" l="1"/>
  <c r="G19" i="1"/>
  <c r="I19" i="1"/>
  <c r="I18" i="1"/>
  <c r="E17" i="1"/>
  <c r="E16" i="1"/>
  <c r="E22" i="1" s="1"/>
  <c r="H20" i="1" l="1"/>
  <c r="G20" i="1"/>
  <c r="H17" i="1"/>
  <c r="G17" i="1"/>
  <c r="H21" i="1"/>
  <c r="G21" i="1"/>
  <c r="I21" i="1" l="1"/>
  <c r="I20" i="1"/>
  <c r="I17" i="1"/>
  <c r="J9" i="1" l="1"/>
  <c r="E9" i="1"/>
  <c r="D9" i="1"/>
  <c r="H8" i="1"/>
  <c r="H9" i="1" s="1"/>
  <c r="F9" i="1"/>
  <c r="G8" i="1" l="1"/>
  <c r="G9" i="1" l="1"/>
  <c r="I8" i="1"/>
  <c r="I9" i="1" s="1"/>
  <c r="H16" i="1" l="1"/>
  <c r="H22" i="1" s="1"/>
  <c r="G16" i="1"/>
  <c r="G22" i="1" s="1"/>
  <c r="I16" i="1" l="1"/>
  <c r="I22" i="1" s="1"/>
  <c r="H12" i="1" l="1"/>
  <c r="H13" i="1" s="1"/>
  <c r="G12" i="1"/>
  <c r="G13" i="1" s="1"/>
  <c r="D13" i="1"/>
  <c r="E13" i="1"/>
  <c r="F13" i="1"/>
  <c r="J13" i="1"/>
  <c r="I12" i="1" l="1"/>
  <c r="I13" i="1" s="1"/>
</calcChain>
</file>

<file path=xl/sharedStrings.xml><?xml version="1.0" encoding="utf-8"?>
<sst xmlns="http://schemas.openxmlformats.org/spreadsheetml/2006/main" count="56" uniqueCount="45">
  <si>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</si>
  <si>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</si>
  <si>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</si>
  <si>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</si>
  <si>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</si>
  <si>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</si>
  <si>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</si>
  <si>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</si>
  <si>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</si>
  <si>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</si>
  <si>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</si>
  <si>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</si>
  <si>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</si>
  <si>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</si>
  <si>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</si>
  <si>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</si>
  <si>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</si>
  <si>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</si>
  <si>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</si>
  <si>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</si>
  <si>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</si>
  <si>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4.</t>
  </si>
  <si>
    <t>II/150 Prostějov - Přerov</t>
  </si>
  <si>
    <t>II/444 Šternberk - průtah</t>
  </si>
  <si>
    <t>Transformace příspěvkové organizace Nové Zámky – poskytovatel sociálních služeb -IV.etapa - novostavba RD Zábřeh, ul. Havlíčkova</t>
  </si>
  <si>
    <t>Transformace příspěvkové organizace Nové Zámky – poskytovatel sociálních služeb -IV.etapa - novostavba RD Zábřeh, Malá Strana</t>
  </si>
  <si>
    <t>SMN a.s. - o.z. Nemocnice Šternberk - Interní pavilon</t>
  </si>
  <si>
    <t>UR/50/14/2018</t>
  </si>
  <si>
    <t>UR/39/16/2018</t>
  </si>
  <si>
    <t>UR/48/20/2018</t>
  </si>
  <si>
    <t>II/449 MÚK Unčovice - Litovel</t>
  </si>
  <si>
    <t>UR/53/16/2018</t>
  </si>
  <si>
    <t>II/570 Slatinice - Olomouc</t>
  </si>
  <si>
    <r>
      <t xml:space="preserve">Vybudování učebny polytechnického vzdělávání včetně zajištění konektivity                                                                   </t>
    </r>
    <r>
      <rPr>
        <sz val="12"/>
        <rFont val="Arial"/>
        <family val="2"/>
        <charset val="238"/>
      </rPr>
      <t>(Střední odborná škola a Střední odborné učiliště strojírenské a stavební, Jeseník, Dukelská 1240)</t>
    </r>
  </si>
  <si>
    <t>PO</t>
  </si>
  <si>
    <t>Projekty podané do Integrovaného regionálního operačního programu</t>
  </si>
  <si>
    <t>2.</t>
  </si>
  <si>
    <t>Projekt podaný do Operačního programu životní prostředí</t>
  </si>
  <si>
    <t>Projekt podaný do Integrovaného regionálního operačního programu - CLLD (komunitně vedený místní rozvoj)</t>
  </si>
  <si>
    <t>UR/53/33/2018</t>
  </si>
  <si>
    <t>3.</t>
  </si>
  <si>
    <t>7.</t>
  </si>
  <si>
    <t>5.</t>
  </si>
  <si>
    <t>6.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</si>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</sst>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2" fillId="5" borderId="13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2" fillId="0" borderId="1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164" fontId="5" fillId="5" borderId="13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right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center" vertical="center" wrapText="1"/>
    </xf>
    <xf numFmtId="164" fontId="5" fillId="5" borderId="29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1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9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A11" sqref="A11:K11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7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4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61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74" t="s">
        <v>1</v>
      </c>
      <c r="B3" s="63" t="s">
        <v>0</v>
      </c>
      <c r="C3" s="76" t="s">
        <v>14</v>
      </c>
      <c r="D3" s="65" t="s">
        <v>2</v>
      </c>
      <c r="E3" s="65" t="s">
        <v>3</v>
      </c>
      <c r="F3" s="65" t="s">
        <v>5</v>
      </c>
      <c r="G3" s="65" t="s">
        <v>6</v>
      </c>
      <c r="H3" s="67" t="s">
        <v>9</v>
      </c>
      <c r="I3" s="65" t="s">
        <v>4</v>
      </c>
      <c r="J3" s="65" t="s">
        <v>8</v>
      </c>
      <c r="K3" s="70" t="s">
        <v>20</v>
      </c>
    </row>
    <row r="4" spans="1:110" s="1" customFormat="1" ht="18.600000000000001" customHeight="1" x14ac:dyDescent="0.2">
      <c r="A4" s="75"/>
      <c r="B4" s="64"/>
      <c r="C4" s="77"/>
      <c r="D4" s="66"/>
      <c r="E4" s="66"/>
      <c r="F4" s="66"/>
      <c r="G4" s="66"/>
      <c r="H4" s="68"/>
      <c r="I4" s="66"/>
      <c r="J4" s="66"/>
      <c r="K4" s="71"/>
    </row>
    <row r="5" spans="1:110" s="1" customFormat="1" ht="17.25" customHeight="1" thickBot="1" x14ac:dyDescent="0.25">
      <c r="A5" s="20"/>
      <c r="B5" s="19"/>
      <c r="C5" s="78"/>
      <c r="D5" s="5" t="s">
        <v>11</v>
      </c>
      <c r="E5" s="5" t="s">
        <v>10</v>
      </c>
      <c r="F5" s="73"/>
      <c r="G5" s="73"/>
      <c r="H5" s="69"/>
      <c r="I5" s="5" t="s">
        <v>12</v>
      </c>
      <c r="J5" s="5" t="s">
        <v>13</v>
      </c>
      <c r="K5" s="72"/>
    </row>
    <row r="6" spans="1:110" s="1" customFormat="1" ht="21.4" customHeight="1" thickTop="1" thickBot="1" x14ac:dyDescent="0.25">
      <c r="A6" s="21">
        <v>1</v>
      </c>
      <c r="B6" s="22">
        <v>2</v>
      </c>
      <c r="C6" s="29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3">
        <v>10</v>
      </c>
      <c r="K6" s="24">
        <v>11</v>
      </c>
    </row>
    <row r="7" spans="1:110" s="37" customFormat="1" ht="61.5" customHeight="1" x14ac:dyDescent="0.2">
      <c r="A7" s="55" t="s">
        <v>38</v>
      </c>
      <c r="B7" s="56"/>
      <c r="C7" s="56"/>
      <c r="D7" s="56"/>
      <c r="E7" s="56"/>
      <c r="F7" s="56"/>
      <c r="G7" s="56"/>
      <c r="H7" s="56"/>
      <c r="I7" s="56"/>
      <c r="J7" s="56"/>
      <c r="K7" s="57"/>
    </row>
    <row r="8" spans="1:110" s="37" customFormat="1" ht="73.5" customHeight="1" thickBot="1" x14ac:dyDescent="0.25">
      <c r="A8" s="85" t="s">
        <v>19</v>
      </c>
      <c r="B8" s="15" t="s">
        <v>33</v>
      </c>
      <c r="C8" s="28" t="s">
        <v>34</v>
      </c>
      <c r="D8" s="16">
        <v>5605242</v>
      </c>
      <c r="E8" s="16">
        <v>5605242</v>
      </c>
      <c r="F8" s="16">
        <v>5324979.9000000004</v>
      </c>
      <c r="G8" s="16">
        <f>E8-F8</f>
        <v>280262.09999999963</v>
      </c>
      <c r="H8" s="16">
        <f>D8-E8</f>
        <v>0</v>
      </c>
      <c r="I8" s="16">
        <f>G8+H8</f>
        <v>280262.09999999963</v>
      </c>
      <c r="J8" s="16">
        <v>0</v>
      </c>
      <c r="K8" s="11" t="s">
        <v>39</v>
      </c>
    </row>
    <row r="9" spans="1:110" s="37" customFormat="1" ht="27" customHeight="1" thickBot="1" x14ac:dyDescent="0.25">
      <c r="A9" s="84" t="s">
        <v>7</v>
      </c>
      <c r="B9" s="59"/>
      <c r="C9" s="60"/>
      <c r="D9" s="17">
        <f>SUM(D8)</f>
        <v>5605242</v>
      </c>
      <c r="E9" s="17">
        <f t="shared" ref="E9:J9" si="0">SUM(E8)</f>
        <v>5605242</v>
      </c>
      <c r="F9" s="17">
        <f t="shared" si="0"/>
        <v>5324979.9000000004</v>
      </c>
      <c r="G9" s="17">
        <f t="shared" si="0"/>
        <v>280262.09999999963</v>
      </c>
      <c r="H9" s="17">
        <f t="shared" si="0"/>
        <v>0</v>
      </c>
      <c r="I9" s="17">
        <f t="shared" si="0"/>
        <v>280262.09999999963</v>
      </c>
      <c r="J9" s="17">
        <f t="shared" si="0"/>
        <v>0</v>
      </c>
      <c r="K9" s="12"/>
    </row>
    <row r="10" spans="1:110" s="37" customFormat="1" ht="21.4" customHeight="1" thickBot="1" x14ac:dyDescent="0.25">
      <c r="A10" s="9"/>
      <c r="B10" s="2"/>
      <c r="C10" s="27"/>
      <c r="D10"/>
      <c r="E10"/>
      <c r="F10"/>
      <c r="G10"/>
      <c r="H10" s="14"/>
      <c r="I10"/>
      <c r="J10"/>
      <c r="K10" s="1"/>
    </row>
    <row r="11" spans="1:110" s="13" customFormat="1" ht="57.75" customHeight="1" x14ac:dyDescent="0.2">
      <c r="A11" s="80" t="s">
        <v>37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</row>
    <row r="12" spans="1:110" s="37" customFormat="1" ht="42" customHeight="1" thickBot="1" x14ac:dyDescent="0.25">
      <c r="A12" s="86" t="s">
        <v>36</v>
      </c>
      <c r="B12" s="15" t="s">
        <v>26</v>
      </c>
      <c r="C12" s="28" t="s">
        <v>15</v>
      </c>
      <c r="D12" s="38">
        <v>220000000</v>
      </c>
      <c r="E12" s="38">
        <v>200174556</v>
      </c>
      <c r="F12" s="38">
        <v>50000000</v>
      </c>
      <c r="G12" s="38">
        <f>E12-F12</f>
        <v>150174556</v>
      </c>
      <c r="H12" s="38">
        <f>D12-E12</f>
        <v>19825444</v>
      </c>
      <c r="I12" s="38">
        <f>G12+H12</f>
        <v>170000000</v>
      </c>
      <c r="J12" s="38">
        <v>0</v>
      </c>
      <c r="K12" s="39" t="s">
        <v>27</v>
      </c>
    </row>
    <row r="13" spans="1:110" s="4" customFormat="1" ht="22.5" customHeight="1" thickBot="1" x14ac:dyDescent="0.25">
      <c r="A13" s="84" t="s">
        <v>7</v>
      </c>
      <c r="B13" s="59"/>
      <c r="C13" s="60"/>
      <c r="D13" s="17">
        <f>SUM(D12)</f>
        <v>220000000</v>
      </c>
      <c r="E13" s="17">
        <f t="shared" ref="E13:J13" si="1">SUM(E12)</f>
        <v>200174556</v>
      </c>
      <c r="F13" s="17">
        <f t="shared" si="1"/>
        <v>50000000</v>
      </c>
      <c r="G13" s="17">
        <f t="shared" si="1"/>
        <v>150174556</v>
      </c>
      <c r="H13" s="17">
        <f t="shared" si="1"/>
        <v>19825444</v>
      </c>
      <c r="I13" s="17">
        <f t="shared" si="1"/>
        <v>170000000</v>
      </c>
      <c r="J13" s="17">
        <f t="shared" si="1"/>
        <v>0</v>
      </c>
      <c r="K13" s="1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13.5" thickBot="1" x14ac:dyDescent="0.25">
      <c r="A14" s="9"/>
    </row>
    <row r="15" spans="1:110" s="13" customFormat="1" ht="57.75" customHeight="1" thickBot="1" x14ac:dyDescent="0.25">
      <c r="A15" s="81" t="s">
        <v>35</v>
      </c>
      <c r="B15" s="82"/>
      <c r="C15" s="82"/>
      <c r="D15" s="82"/>
      <c r="E15" s="82"/>
      <c r="F15" s="82"/>
      <c r="G15" s="82"/>
      <c r="H15" s="82"/>
      <c r="I15" s="82"/>
      <c r="J15" s="82"/>
      <c r="K15" s="83"/>
    </row>
    <row r="16" spans="1:110" s="37" customFormat="1" ht="42" customHeight="1" x14ac:dyDescent="0.2">
      <c r="A16" s="40" t="s">
        <v>40</v>
      </c>
      <c r="B16" s="41" t="s">
        <v>22</v>
      </c>
      <c r="C16" s="42" t="s">
        <v>15</v>
      </c>
      <c r="D16" s="43">
        <v>147726727</v>
      </c>
      <c r="E16" s="43">
        <f>100132461+11125829</f>
        <v>111258290</v>
      </c>
      <c r="F16" s="43">
        <v>100132461</v>
      </c>
      <c r="G16" s="43">
        <f>E16-F16</f>
        <v>11125829</v>
      </c>
      <c r="H16" s="43">
        <f>D16-E16</f>
        <v>36468437</v>
      </c>
      <c r="I16" s="43">
        <f>G16+H16</f>
        <v>47594266</v>
      </c>
      <c r="J16" s="43">
        <v>0</v>
      </c>
      <c r="K16" s="44" t="s">
        <v>28</v>
      </c>
    </row>
    <row r="17" spans="1:110" s="37" customFormat="1" ht="42" customHeight="1" x14ac:dyDescent="0.2">
      <c r="A17" s="45" t="s">
        <v>21</v>
      </c>
      <c r="B17" s="15" t="s">
        <v>23</v>
      </c>
      <c r="C17" s="28" t="s">
        <v>15</v>
      </c>
      <c r="D17" s="38">
        <v>135058498</v>
      </c>
      <c r="E17" s="38">
        <f>100681380+11186820</f>
        <v>111868200</v>
      </c>
      <c r="F17" s="38">
        <v>100681380</v>
      </c>
      <c r="G17" s="38">
        <f>E17-F17</f>
        <v>11186820</v>
      </c>
      <c r="H17" s="38">
        <f>D17-E17</f>
        <v>23190298</v>
      </c>
      <c r="I17" s="38">
        <f>G17+H17</f>
        <v>34377118</v>
      </c>
      <c r="J17" s="38">
        <v>0</v>
      </c>
      <c r="K17" s="39" t="s">
        <v>28</v>
      </c>
    </row>
    <row r="18" spans="1:110" s="37" customFormat="1" ht="42" customHeight="1" x14ac:dyDescent="0.2">
      <c r="A18" s="45" t="s">
        <v>42</v>
      </c>
      <c r="B18" s="15" t="s">
        <v>30</v>
      </c>
      <c r="C18" s="28" t="s">
        <v>15</v>
      </c>
      <c r="D18" s="38">
        <v>314989871</v>
      </c>
      <c r="E18" s="38">
        <f>271235861+30137318</f>
        <v>301373179</v>
      </c>
      <c r="F18" s="38">
        <v>271235861</v>
      </c>
      <c r="G18" s="38">
        <f t="shared" ref="G18:G19" si="2">E18-F18</f>
        <v>30137318</v>
      </c>
      <c r="H18" s="38">
        <f t="shared" ref="H18:H19" si="3">D18-E18</f>
        <v>13616692</v>
      </c>
      <c r="I18" s="38">
        <f t="shared" ref="I18:I19" si="4">G18+H18</f>
        <v>43754010</v>
      </c>
      <c r="J18" s="38">
        <v>0</v>
      </c>
      <c r="K18" s="39" t="s">
        <v>31</v>
      </c>
    </row>
    <row r="19" spans="1:110" s="37" customFormat="1" ht="42" customHeight="1" x14ac:dyDescent="0.2">
      <c r="A19" s="45" t="s">
        <v>43</v>
      </c>
      <c r="B19" s="15" t="s">
        <v>32</v>
      </c>
      <c r="C19" s="28" t="s">
        <v>15</v>
      </c>
      <c r="D19" s="38">
        <v>95046991</v>
      </c>
      <c r="E19" s="38">
        <f>79139160+8793240</f>
        <v>87932400</v>
      </c>
      <c r="F19" s="38">
        <v>79139160</v>
      </c>
      <c r="G19" s="38">
        <f t="shared" si="2"/>
        <v>8793240</v>
      </c>
      <c r="H19" s="38">
        <f t="shared" si="3"/>
        <v>7114591</v>
      </c>
      <c r="I19" s="38">
        <f t="shared" si="4"/>
        <v>15907831</v>
      </c>
      <c r="J19" s="38">
        <v>0</v>
      </c>
      <c r="K19" s="39" t="s">
        <v>31</v>
      </c>
    </row>
    <row r="20" spans="1:110" s="37" customFormat="1" ht="51.75" customHeight="1" x14ac:dyDescent="0.2">
      <c r="A20" s="46" t="s">
        <v>41</v>
      </c>
      <c r="B20" s="47" t="s">
        <v>24</v>
      </c>
      <c r="C20" s="48" t="s">
        <v>15</v>
      </c>
      <c r="D20" s="49">
        <v>22859145</v>
      </c>
      <c r="E20" s="49">
        <v>22067435</v>
      </c>
      <c r="F20" s="49">
        <v>19860692</v>
      </c>
      <c r="G20" s="49">
        <f>E20-F20</f>
        <v>2206743</v>
      </c>
      <c r="H20" s="49">
        <f>D20-E20</f>
        <v>791710</v>
      </c>
      <c r="I20" s="49">
        <f>G20+H20</f>
        <v>2998453</v>
      </c>
      <c r="J20" s="49">
        <v>0</v>
      </c>
      <c r="K20" s="39" t="s">
        <v>29</v>
      </c>
    </row>
    <row r="21" spans="1:110" s="37" customFormat="1" ht="50.25" customHeight="1" thickBot="1" x14ac:dyDescent="0.25">
      <c r="A21" s="50" t="s">
        <v>44</v>
      </c>
      <c r="B21" s="51" t="s">
        <v>25</v>
      </c>
      <c r="C21" s="52" t="s">
        <v>15</v>
      </c>
      <c r="D21" s="53">
        <v>31965665</v>
      </c>
      <c r="E21" s="53">
        <v>30917435</v>
      </c>
      <c r="F21" s="53">
        <v>27825692</v>
      </c>
      <c r="G21" s="53">
        <f>E21-F21</f>
        <v>3091743</v>
      </c>
      <c r="H21" s="53">
        <f>D21-E21</f>
        <v>1048230</v>
      </c>
      <c r="I21" s="53">
        <f>G21+H21</f>
        <v>4139973</v>
      </c>
      <c r="J21" s="53">
        <v>0</v>
      </c>
      <c r="K21" s="54" t="s">
        <v>29</v>
      </c>
    </row>
    <row r="22" spans="1:110" s="4" customFormat="1" ht="22.5" customHeight="1" thickBot="1" x14ac:dyDescent="0.25">
      <c r="A22" s="58" t="s">
        <v>7</v>
      </c>
      <c r="B22" s="59"/>
      <c r="C22" s="60"/>
      <c r="D22" s="17">
        <f t="shared" ref="D22:J22" si="5">SUM(D16:D21)</f>
        <v>747646897</v>
      </c>
      <c r="E22" s="17">
        <f t="shared" si="5"/>
        <v>665416939</v>
      </c>
      <c r="F22" s="17">
        <f t="shared" si="5"/>
        <v>598875246</v>
      </c>
      <c r="G22" s="17">
        <f t="shared" si="5"/>
        <v>66541693</v>
      </c>
      <c r="H22" s="17">
        <f t="shared" si="5"/>
        <v>82229958</v>
      </c>
      <c r="I22" s="17">
        <f t="shared" si="5"/>
        <v>148771651</v>
      </c>
      <c r="J22" s="17">
        <f t="shared" si="5"/>
        <v>0</v>
      </c>
      <c r="K22" s="1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 s="3" customFormat="1" ht="22.5" customHeight="1" thickBot="1" x14ac:dyDescent="0.25">
      <c r="A23" s="33"/>
      <c r="B23" s="34"/>
      <c r="C23" s="34"/>
      <c r="D23" s="36"/>
      <c r="E23" s="36"/>
      <c r="F23" s="36"/>
      <c r="G23" s="36"/>
      <c r="H23" s="36"/>
      <c r="I23" s="36"/>
      <c r="J23" s="36"/>
      <c r="K23" s="35"/>
    </row>
    <row r="24" spans="1:110" s="4" customFormat="1" ht="34.5" customHeight="1" thickBot="1" x14ac:dyDescent="0.25">
      <c r="A24" s="58" t="s">
        <v>18</v>
      </c>
      <c r="B24" s="59"/>
      <c r="C24" s="60"/>
      <c r="D24" s="17">
        <f t="shared" ref="D24:J24" si="6">D9+D13+D22</f>
        <v>973252139</v>
      </c>
      <c r="E24" s="17">
        <f t="shared" si="6"/>
        <v>871196737</v>
      </c>
      <c r="F24" s="17">
        <f t="shared" si="6"/>
        <v>654200225.89999998</v>
      </c>
      <c r="G24" s="17">
        <f t="shared" si="6"/>
        <v>216996511.09999999</v>
      </c>
      <c r="H24" s="17">
        <f t="shared" si="6"/>
        <v>102055402</v>
      </c>
      <c r="I24" s="17">
        <f t="shared" si="6"/>
        <v>319051913.10000002</v>
      </c>
      <c r="J24" s="17">
        <f t="shared" si="6"/>
        <v>0</v>
      </c>
      <c r="K24" s="10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1:110" x14ac:dyDescent="0.2">
      <c r="A25" s="9"/>
    </row>
    <row r="26" spans="1:110" s="25" customFormat="1" ht="15" x14ac:dyDescent="0.25">
      <c r="A26" s="79" t="s">
        <v>16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0" x14ac:dyDescent="0.2">
      <c r="B27" s="7"/>
      <c r="C27" s="26"/>
    </row>
    <row r="28" spans="1:110" x14ac:dyDescent="0.2">
      <c r="B28" s="7"/>
      <c r="C28" s="26"/>
      <c r="G28" s="32"/>
    </row>
    <row r="36" spans="2:7" x14ac:dyDescent="0.2">
      <c r="B36" s="31"/>
      <c r="C36" s="30"/>
    </row>
    <row r="39" spans="2:7" x14ac:dyDescent="0.2">
      <c r="G39" s="18"/>
    </row>
  </sheetData>
  <mergeCells count="20">
    <mergeCell ref="A26:K26"/>
    <mergeCell ref="A24:C24"/>
    <mergeCell ref="A11:K11"/>
    <mergeCell ref="A13:C13"/>
    <mergeCell ref="A15:K15"/>
    <mergeCell ref="A22:C22"/>
    <mergeCell ref="A7:K7"/>
    <mergeCell ref="A9:C9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17. 12. 2018
54. Projekty spolufinancované z evropských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2018-11-26T14:14:56Z</cp:lastPrinted>
  <dcterms:created xsi:type="dcterms:W3CDTF">2010-05-05T13:52:59Z</dcterms:created>
  <dcterms:modified xsi:type="dcterms:W3CDTF">2018-11-26T14:15:23Z</dcterms:modified>
</cp:coreProperties>
</file>