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19\ZOK 17.12.2018\"/>
    </mc:Choice>
  </mc:AlternateContent>
  <bookViews>
    <workbookView xWindow="120" yWindow="720" windowWidth="24915" windowHeight="11220" activeTab="9"/>
  </bookViews>
  <sheets>
    <sheet name="rekapitulace" sheetId="3" r:id="rId1"/>
    <sheet name="08" sheetId="8" r:id="rId2"/>
    <sheet name="09" sheetId="7" r:id="rId3"/>
    <sheet name="10" sheetId="6" r:id="rId4"/>
    <sheet name="11" sheetId="5" r:id="rId5"/>
    <sheet name="12" sheetId="4" r:id="rId6"/>
    <sheet name="13" sheetId="11" r:id="rId7"/>
    <sheet name="14" sheetId="1" r:id="rId8"/>
    <sheet name="18" sheetId="9" r:id="rId9"/>
    <sheet name="07 - ID" sheetId="2" r:id="rId10"/>
    <sheet name="IŽ" sheetId="12" state="hidden" r:id="rId11"/>
  </sheets>
  <definedNames>
    <definedName name="_xlnm.Print_Titles" localSheetId="0">rekapitulace!$3:$5</definedName>
    <definedName name="_xlnm.Print_Area" localSheetId="9">'07 - ID'!$A$1:$G$29</definedName>
    <definedName name="_xlnm.Print_Area" localSheetId="1">'08'!$A$1:$G$48</definedName>
    <definedName name="_xlnm.Print_Area" localSheetId="2">'09'!$A$1:$G$45</definedName>
    <definedName name="_xlnm.Print_Area" localSheetId="3">'10'!$A$1:$G$51</definedName>
    <definedName name="_xlnm.Print_Area" localSheetId="4">'11'!$A$1:$G$45</definedName>
    <definedName name="_xlnm.Print_Area" localSheetId="5">'12'!$A$1:$G$32</definedName>
    <definedName name="_xlnm.Print_Area" localSheetId="6">'13'!$A$1:$G$139</definedName>
    <definedName name="_xlnm.Print_Area" localSheetId="7">'14'!$A$1:$G$101</definedName>
    <definedName name="_xlnm.Print_Area" localSheetId="8">'18'!$A$1:$G$52</definedName>
    <definedName name="_xlnm.Print_Area" localSheetId="0">rekapitulace!$A$1:$H$125</definedName>
  </definedNames>
  <calcPr calcId="162913"/>
</workbook>
</file>

<file path=xl/calcChain.xml><?xml version="1.0" encoding="utf-8"?>
<calcChain xmlns="http://schemas.openxmlformats.org/spreadsheetml/2006/main">
  <c r="E22" i="1" l="1"/>
  <c r="I46" i="1"/>
  <c r="E10" i="1"/>
  <c r="E22" i="11"/>
  <c r="E16" i="11"/>
  <c r="E11" i="8"/>
  <c r="I27" i="8"/>
  <c r="G8" i="8"/>
  <c r="F49" i="1" l="1"/>
  <c r="F46" i="1"/>
  <c r="G85" i="3" l="1"/>
  <c r="H19" i="3"/>
  <c r="H46" i="1"/>
  <c r="E9" i="2"/>
  <c r="B19" i="12" l="1"/>
  <c r="G113" i="3" l="1"/>
  <c r="G112" i="3"/>
  <c r="E111" i="3"/>
  <c r="F50" i="9"/>
  <c r="F45" i="9"/>
  <c r="G111" i="3" s="1"/>
  <c r="G17" i="3" l="1"/>
  <c r="B10" i="12" l="1"/>
  <c r="F22" i="2"/>
  <c r="F71" i="3"/>
  <c r="E71" i="3"/>
  <c r="F70" i="3"/>
  <c r="E70" i="3"/>
  <c r="B42" i="12" l="1"/>
  <c r="E20" i="11"/>
  <c r="D20" i="11"/>
  <c r="F138" i="11"/>
  <c r="F111" i="11"/>
  <c r="G71" i="3" s="1"/>
  <c r="H71" i="3" s="1"/>
  <c r="F104" i="11"/>
  <c r="G70" i="3" s="1"/>
  <c r="F20" i="11" l="1"/>
  <c r="G20" i="11" s="1"/>
  <c r="F90" i="3"/>
  <c r="G90" i="3"/>
  <c r="E90" i="3"/>
  <c r="E11" i="2" l="1"/>
  <c r="D11" i="2"/>
  <c r="F118" i="3"/>
  <c r="E118" i="3"/>
  <c r="E117" i="3" l="1"/>
  <c r="E116" i="3" s="1"/>
  <c r="E119" i="3" s="1"/>
  <c r="F21" i="2"/>
  <c r="B59" i="12"/>
  <c r="G99" i="3" l="1"/>
  <c r="F97" i="1"/>
  <c r="F21" i="1" s="1"/>
  <c r="G98" i="3"/>
  <c r="F98" i="3"/>
  <c r="F97" i="3" s="1"/>
  <c r="F93" i="1"/>
  <c r="G96" i="3"/>
  <c r="G95" i="3"/>
  <c r="F95" i="3"/>
  <c r="F94" i="3" s="1"/>
  <c r="E95" i="3"/>
  <c r="E94" i="3" s="1"/>
  <c r="F89" i="3"/>
  <c r="E89" i="3"/>
  <c r="F88" i="3"/>
  <c r="E88" i="3"/>
  <c r="F87" i="3"/>
  <c r="E87" i="3"/>
  <c r="F85" i="3"/>
  <c r="E85" i="3"/>
  <c r="G86" i="3"/>
  <c r="F89" i="1"/>
  <c r="F17" i="1" s="1"/>
  <c r="F86" i="1"/>
  <c r="F16" i="1" s="1"/>
  <c r="F83" i="1"/>
  <c r="F15" i="1" s="1"/>
  <c r="E84" i="3" l="1"/>
  <c r="F84" i="3"/>
  <c r="G97" i="3"/>
  <c r="G94" i="3"/>
  <c r="F80" i="1"/>
  <c r="F14" i="1" s="1"/>
  <c r="F76" i="1"/>
  <c r="E13" i="1"/>
  <c r="F72" i="1"/>
  <c r="G89" i="3" s="1"/>
  <c r="E12" i="1"/>
  <c r="D12" i="1"/>
  <c r="F56" i="1"/>
  <c r="F11" i="1" s="1"/>
  <c r="F13" i="1" l="1"/>
  <c r="F53" i="1"/>
  <c r="F10" i="1" s="1"/>
  <c r="F83" i="3"/>
  <c r="F82" i="3"/>
  <c r="F81" i="3"/>
  <c r="F80" i="3"/>
  <c r="F79" i="3"/>
  <c r="E83" i="3"/>
  <c r="H83" i="3" s="1"/>
  <c r="E82" i="3"/>
  <c r="E81" i="3"/>
  <c r="E80" i="3"/>
  <c r="E79" i="3"/>
  <c r="I33" i="1"/>
  <c r="E9" i="1" s="1"/>
  <c r="H33" i="1"/>
  <c r="D9" i="1" s="1"/>
  <c r="F78" i="3" l="1"/>
  <c r="F77" i="3" s="1"/>
  <c r="E97" i="3"/>
  <c r="D10" i="1"/>
  <c r="D22" i="1" s="1"/>
  <c r="G84" i="3"/>
  <c r="E78" i="3"/>
  <c r="E77" i="3" s="1"/>
  <c r="E31" i="3" l="1"/>
  <c r="F31" i="3"/>
  <c r="G31" i="3"/>
  <c r="H31" i="3" l="1"/>
  <c r="G76" i="3"/>
  <c r="G75" i="3"/>
  <c r="G74" i="3"/>
  <c r="F73" i="3"/>
  <c r="F131" i="11"/>
  <c r="F22" i="11" s="1"/>
  <c r="H131" i="11"/>
  <c r="F127" i="11"/>
  <c r="F72" i="3"/>
  <c r="E72" i="3"/>
  <c r="E21" i="11"/>
  <c r="D21" i="11"/>
  <c r="E19" i="11"/>
  <c r="D19" i="11"/>
  <c r="G67" i="3"/>
  <c r="F69" i="3"/>
  <c r="F68" i="3"/>
  <c r="F67" i="3"/>
  <c r="E69" i="3"/>
  <c r="E68" i="3"/>
  <c r="E67" i="3"/>
  <c r="I96" i="11"/>
  <c r="H96" i="11"/>
  <c r="F63" i="3"/>
  <c r="G65" i="3"/>
  <c r="G64" i="3"/>
  <c r="E64" i="3"/>
  <c r="E63" i="3" s="1"/>
  <c r="F86" i="11"/>
  <c r="F17" i="11" s="1"/>
  <c r="F82" i="11"/>
  <c r="F62" i="3"/>
  <c r="E62" i="3"/>
  <c r="F78" i="11"/>
  <c r="F61" i="3"/>
  <c r="E61" i="3"/>
  <c r="E15" i="11"/>
  <c r="D15" i="11"/>
  <c r="F60" i="3"/>
  <c r="E60" i="3"/>
  <c r="E14" i="11"/>
  <c r="D14" i="11"/>
  <c r="F59" i="3"/>
  <c r="E59" i="3"/>
  <c r="E13" i="11"/>
  <c r="D13" i="11"/>
  <c r="F58" i="3"/>
  <c r="E58" i="3"/>
  <c r="E12" i="11"/>
  <c r="D12" i="11"/>
  <c r="G57" i="3"/>
  <c r="F56" i="3"/>
  <c r="E56" i="3"/>
  <c r="F55" i="3"/>
  <c r="E55" i="3"/>
  <c r="F54" i="3"/>
  <c r="E54" i="3"/>
  <c r="E10" i="11"/>
  <c r="D10" i="11"/>
  <c r="I45" i="11"/>
  <c r="E11" i="11" s="1"/>
  <c r="H45" i="11"/>
  <c r="D11" i="11" s="1"/>
  <c r="F45" i="11"/>
  <c r="F36" i="11"/>
  <c r="F52" i="3"/>
  <c r="F51" i="3"/>
  <c r="E52" i="3"/>
  <c r="E51" i="3"/>
  <c r="I31" i="11"/>
  <c r="E9" i="11" s="1"/>
  <c r="H31" i="11"/>
  <c r="D9" i="11" s="1"/>
  <c r="G62" i="3" l="1"/>
  <c r="F16" i="11"/>
  <c r="D18" i="11"/>
  <c r="E18" i="11"/>
  <c r="E24" i="11" s="1"/>
  <c r="E73" i="3"/>
  <c r="F23" i="11"/>
  <c r="D24" i="11"/>
  <c r="G73" i="3"/>
  <c r="F66" i="3"/>
  <c r="E66" i="3"/>
  <c r="G63" i="3"/>
  <c r="E53" i="3"/>
  <c r="F53" i="3"/>
  <c r="F50" i="3"/>
  <c r="F49" i="3" s="1"/>
  <c r="E50" i="3"/>
  <c r="F29" i="3"/>
  <c r="E29" i="3"/>
  <c r="F28" i="3"/>
  <c r="E28" i="3"/>
  <c r="E11" i="7"/>
  <c r="D11" i="7"/>
  <c r="I42" i="7"/>
  <c r="H42" i="7"/>
  <c r="F42" i="7"/>
  <c r="F26" i="3"/>
  <c r="E26" i="3"/>
  <c r="F25" i="3"/>
  <c r="E25" i="3"/>
  <c r="D10" i="7"/>
  <c r="I34" i="7"/>
  <c r="E10" i="7" s="1"/>
  <c r="H34" i="7"/>
  <c r="F34" i="7"/>
  <c r="F23" i="3"/>
  <c r="F22" i="3"/>
  <c r="E23" i="3"/>
  <c r="E22" i="3"/>
  <c r="E9" i="7"/>
  <c r="D9" i="7"/>
  <c r="I25" i="7"/>
  <c r="H25" i="7"/>
  <c r="F25" i="7"/>
  <c r="F20" i="3"/>
  <c r="E20" i="3"/>
  <c r="E8" i="7"/>
  <c r="D8" i="7"/>
  <c r="F16" i="3"/>
  <c r="E16" i="3"/>
  <c r="G18" i="3"/>
  <c r="F15" i="3"/>
  <c r="E15" i="3"/>
  <c r="G14" i="3"/>
  <c r="F14" i="3"/>
  <c r="E14" i="3"/>
  <c r="E10" i="8"/>
  <c r="D10" i="8"/>
  <c r="I40" i="8"/>
  <c r="H40" i="8"/>
  <c r="F32" i="8"/>
  <c r="F40" i="8"/>
  <c r="B17" i="12"/>
  <c r="B6" i="12" s="1"/>
  <c r="F17" i="2" s="1"/>
  <c r="G11" i="3"/>
  <c r="F12" i="3"/>
  <c r="F11" i="3"/>
  <c r="E12" i="3"/>
  <c r="E11" i="3"/>
  <c r="E9" i="8"/>
  <c r="D9" i="8"/>
  <c r="H27" i="8"/>
  <c r="G8" i="3"/>
  <c r="F9" i="3"/>
  <c r="F8" i="3"/>
  <c r="E9" i="3"/>
  <c r="E8" i="3"/>
  <c r="E8" i="8"/>
  <c r="D8" i="8"/>
  <c r="I18" i="8"/>
  <c r="H18" i="8"/>
  <c r="F37" i="3"/>
  <c r="E37" i="3"/>
  <c r="G36" i="3"/>
  <c r="F36" i="3"/>
  <c r="E36" i="3"/>
  <c r="G35" i="3"/>
  <c r="F35" i="3"/>
  <c r="E35" i="3"/>
  <c r="I43" i="6"/>
  <c r="E12" i="6" s="1"/>
  <c r="H43" i="6"/>
  <c r="F47" i="6"/>
  <c r="G37" i="3" s="1"/>
  <c r="F43" i="6"/>
  <c r="F12" i="6" s="1"/>
  <c r="F36" i="6"/>
  <c r="D12" i="6"/>
  <c r="F33" i="3"/>
  <c r="E33" i="3"/>
  <c r="E11" i="6"/>
  <c r="D11" i="6"/>
  <c r="F32" i="3"/>
  <c r="E32" i="3"/>
  <c r="E10" i="6"/>
  <c r="D10" i="6"/>
  <c r="E9" i="6"/>
  <c r="E14" i="6" s="1"/>
  <c r="D9" i="6"/>
  <c r="B25" i="12"/>
  <c r="F44" i="3"/>
  <c r="E44" i="3"/>
  <c r="F43" i="3"/>
  <c r="E43" i="3"/>
  <c r="F42" i="3"/>
  <c r="E42" i="3"/>
  <c r="F41" i="3"/>
  <c r="E41" i="3"/>
  <c r="F40" i="3"/>
  <c r="E40" i="3"/>
  <c r="F47" i="3"/>
  <c r="E47" i="3"/>
  <c r="F46" i="3"/>
  <c r="E46" i="3"/>
  <c r="F28" i="4"/>
  <c r="F11" i="4" s="1"/>
  <c r="E10" i="4"/>
  <c r="D10" i="4"/>
  <c r="E9" i="4"/>
  <c r="E12" i="4" s="1"/>
  <c r="D9" i="4"/>
  <c r="D12" i="4" s="1"/>
  <c r="B39" i="12"/>
  <c r="G48" i="3" l="1"/>
  <c r="E49" i="3"/>
  <c r="D14" i="6"/>
  <c r="F13" i="3"/>
  <c r="E13" i="3"/>
  <c r="H35" i="3"/>
  <c r="F45" i="3"/>
  <c r="E34" i="3"/>
  <c r="F34" i="3"/>
  <c r="E7" i="3"/>
  <c r="G34" i="3"/>
  <c r="F13" i="6"/>
  <c r="E45" i="3"/>
  <c r="E102" i="3"/>
  <c r="B49" i="12"/>
  <c r="F35" i="5" l="1"/>
  <c r="E13" i="5"/>
  <c r="D13" i="5"/>
  <c r="E12" i="5"/>
  <c r="D12" i="5"/>
  <c r="E11" i="5"/>
  <c r="D11" i="5"/>
  <c r="E10" i="5"/>
  <c r="D10" i="5"/>
  <c r="E9" i="5"/>
  <c r="D9" i="5"/>
  <c r="F20" i="5"/>
  <c r="F19" i="5"/>
  <c r="B35" i="12"/>
  <c r="F30" i="1"/>
  <c r="B13" i="12" l="1"/>
  <c r="F24" i="2" s="1"/>
  <c r="F111" i="3"/>
  <c r="F110" i="3"/>
  <c r="E110" i="3"/>
  <c r="F109" i="3"/>
  <c r="E109" i="3"/>
  <c r="F106" i="3"/>
  <c r="E106" i="3"/>
  <c r="F105" i="3"/>
  <c r="E105" i="3"/>
  <c r="F104" i="3"/>
  <c r="E104" i="3"/>
  <c r="F103" i="3"/>
  <c r="E103" i="3"/>
  <c r="F102" i="3"/>
  <c r="E12" i="9"/>
  <c r="D12" i="9"/>
  <c r="E11" i="9"/>
  <c r="D11" i="9"/>
  <c r="E13" i="9"/>
  <c r="D13" i="9"/>
  <c r="E9" i="9"/>
  <c r="D9" i="9"/>
  <c r="I24" i="9"/>
  <c r="E8" i="9" s="1"/>
  <c r="H24" i="9"/>
  <c r="F20" i="9"/>
  <c r="B47" i="12"/>
  <c r="B12" i="12" s="1"/>
  <c r="F23" i="2" s="1"/>
  <c r="B11" i="12"/>
  <c r="B9" i="12"/>
  <c r="F20" i="2" s="1"/>
  <c r="B8" i="12"/>
  <c r="F19" i="2" s="1"/>
  <c r="B7" i="12"/>
  <c r="F18" i="2" s="1"/>
  <c r="B15" i="12"/>
  <c r="D14" i="9" l="1"/>
  <c r="E101" i="3"/>
  <c r="E14" i="9"/>
  <c r="G102" i="3"/>
  <c r="E108" i="3"/>
  <c r="F101" i="3"/>
  <c r="F108" i="3"/>
  <c r="B5" i="12"/>
  <c r="E100" i="3" l="1"/>
  <c r="B4" i="12"/>
  <c r="F16" i="2"/>
  <c r="F15" i="2" s="1"/>
  <c r="G105" i="3" l="1"/>
  <c r="G104" i="3"/>
  <c r="G103" i="3"/>
  <c r="G88" i="3"/>
  <c r="G82" i="3"/>
  <c r="G81" i="3"/>
  <c r="G80" i="3"/>
  <c r="G79" i="3"/>
  <c r="G72" i="3"/>
  <c r="H72" i="3" s="1"/>
  <c r="G69" i="3"/>
  <c r="G68" i="3"/>
  <c r="G61" i="3"/>
  <c r="H61" i="3" s="1"/>
  <c r="G60" i="3"/>
  <c r="H60" i="3" s="1"/>
  <c r="G59" i="3"/>
  <c r="G58" i="3"/>
  <c r="G56" i="3"/>
  <c r="H56" i="3" s="1"/>
  <c r="G55" i="3"/>
  <c r="G54" i="3"/>
  <c r="G52" i="3"/>
  <c r="H52" i="3" s="1"/>
  <c r="G51" i="3"/>
  <c r="H51" i="3" s="1"/>
  <c r="G47" i="3"/>
  <c r="H47" i="3" s="1"/>
  <c r="G46" i="3"/>
  <c r="G44" i="3"/>
  <c r="G43" i="3"/>
  <c r="G42" i="3"/>
  <c r="G41" i="3"/>
  <c r="G40" i="3"/>
  <c r="G33" i="3"/>
  <c r="G32" i="3"/>
  <c r="G29" i="3"/>
  <c r="G28" i="3"/>
  <c r="G26" i="3"/>
  <c r="G25" i="3"/>
  <c r="G23" i="3"/>
  <c r="H23" i="3" s="1"/>
  <c r="G22" i="3"/>
  <c r="G20" i="3"/>
  <c r="G16" i="3"/>
  <c r="H16" i="3" s="1"/>
  <c r="G15" i="3"/>
  <c r="G12" i="3"/>
  <c r="G9" i="3"/>
  <c r="G53" i="3" l="1"/>
  <c r="H15" i="3"/>
  <c r="G13" i="3"/>
  <c r="G24" i="3"/>
  <c r="G10" i="3"/>
  <c r="G45" i="3"/>
  <c r="H45" i="3" s="1"/>
  <c r="H59" i="3"/>
  <c r="H46" i="3"/>
  <c r="H44" i="3"/>
  <c r="H34" i="3"/>
  <c r="H20" i="3"/>
  <c r="H105" i="3" l="1"/>
  <c r="H104" i="3"/>
  <c r="H103" i="3"/>
  <c r="H102" i="3"/>
  <c r="H88" i="3"/>
  <c r="F63" i="1"/>
  <c r="F33" i="1"/>
  <c r="H85" i="3"/>
  <c r="H79" i="3"/>
  <c r="H80" i="3"/>
  <c r="H81" i="3"/>
  <c r="H82" i="3"/>
  <c r="H68" i="3"/>
  <c r="H67" i="3"/>
  <c r="H58" i="3"/>
  <c r="H55" i="3"/>
  <c r="H54" i="3"/>
  <c r="H41" i="3" l="1"/>
  <c r="H43" i="3"/>
  <c r="H42" i="3"/>
  <c r="H40" i="3"/>
  <c r="H33" i="3"/>
  <c r="H32" i="3"/>
  <c r="H29" i="3"/>
  <c r="H26" i="3"/>
  <c r="H25" i="3"/>
  <c r="H22" i="3"/>
  <c r="D12" i="7"/>
  <c r="H14" i="3"/>
  <c r="H11" i="3"/>
  <c r="F10" i="5" l="1"/>
  <c r="G10" i="5" s="1"/>
  <c r="F9" i="5"/>
  <c r="F18" i="8" l="1"/>
  <c r="F8" i="8" s="1"/>
  <c r="G72" i="2" l="1"/>
  <c r="H12" i="3"/>
  <c r="H9" i="3"/>
  <c r="H8" i="3"/>
  <c r="G50" i="3"/>
  <c r="G30" i="3"/>
  <c r="H50" i="3" l="1"/>
  <c r="G21" i="3"/>
  <c r="G66" i="3"/>
  <c r="G49" i="3" s="1"/>
  <c r="G39" i="3"/>
  <c r="G78" i="3"/>
  <c r="G27" i="3"/>
  <c r="G7" i="3"/>
  <c r="H7" i="3" s="1"/>
  <c r="G77" i="3" l="1"/>
  <c r="G38" i="3"/>
  <c r="G6" i="3"/>
  <c r="G19" i="3"/>
  <c r="E30" i="3" l="1"/>
  <c r="H30" i="3" s="1"/>
  <c r="F116" i="3" l="1"/>
  <c r="G117" i="3" l="1"/>
  <c r="G116" i="3" l="1"/>
  <c r="H117" i="3"/>
  <c r="F9" i="2"/>
  <c r="F11" i="2" s="1"/>
  <c r="G119" i="3" l="1"/>
  <c r="H116" i="3"/>
  <c r="G9" i="2"/>
  <c r="H70" i="3"/>
  <c r="H66" i="3"/>
  <c r="F30" i="3"/>
  <c r="D11" i="8"/>
  <c r="H13" i="3"/>
  <c r="F10" i="3"/>
  <c r="E10" i="3"/>
  <c r="H10" i="3" s="1"/>
  <c r="F7" i="3"/>
  <c r="F27" i="3"/>
  <c r="E27" i="3"/>
  <c r="F24" i="3"/>
  <c r="E24" i="3"/>
  <c r="H24" i="3" s="1"/>
  <c r="F21" i="3"/>
  <c r="E21" i="3"/>
  <c r="H21" i="3" s="1"/>
  <c r="E14" i="5"/>
  <c r="F39" i="3"/>
  <c r="E39" i="3"/>
  <c r="F24" i="5"/>
  <c r="H27" i="3" l="1"/>
  <c r="H28" i="3"/>
  <c r="F6" i="3"/>
  <c r="E38" i="3"/>
  <c r="H38" i="3" s="1"/>
  <c r="H39" i="3"/>
  <c r="H119" i="3"/>
  <c r="E6" i="3"/>
  <c r="H6" i="3" s="1"/>
  <c r="E19" i="3"/>
  <c r="F19" i="3"/>
  <c r="H78" i="3"/>
  <c r="F26" i="1"/>
  <c r="F107" i="3"/>
  <c r="H84" i="3" l="1"/>
  <c r="H77" i="3"/>
  <c r="F100" i="3"/>
  <c r="F24" i="9" l="1"/>
  <c r="F8" i="9" s="1"/>
  <c r="G8" i="9" l="1"/>
  <c r="F118" i="11"/>
  <c r="F21" i="11" s="1"/>
  <c r="G21" i="11" s="1"/>
  <c r="F19" i="11"/>
  <c r="F96" i="11"/>
  <c r="F18" i="11" s="1"/>
  <c r="G18" i="11" s="1"/>
  <c r="F91" i="11"/>
  <c r="F72" i="11"/>
  <c r="F15" i="11" s="1"/>
  <c r="G15" i="11" s="1"/>
  <c r="F66" i="11"/>
  <c r="F58" i="11"/>
  <c r="F13" i="11" s="1"/>
  <c r="G13" i="11" s="1"/>
  <c r="F53" i="11"/>
  <c r="F11" i="11"/>
  <c r="G11" i="11" s="1"/>
  <c r="F42" i="11"/>
  <c r="F10" i="11" s="1"/>
  <c r="G10" i="11" s="1"/>
  <c r="F31" i="11"/>
  <c r="F9" i="11" s="1"/>
  <c r="G9" i="11" s="1"/>
  <c r="F27" i="11"/>
  <c r="F12" i="11" l="1"/>
  <c r="G12" i="11" s="1"/>
  <c r="G19" i="11"/>
  <c r="F14" i="11"/>
  <c r="G14" i="11" s="1"/>
  <c r="F41" i="9"/>
  <c r="F38" i="9"/>
  <c r="F24" i="11" l="1"/>
  <c r="G24" i="11" s="1"/>
  <c r="F13" i="9"/>
  <c r="G13" i="9" s="1"/>
  <c r="F11" i="9"/>
  <c r="G11" i="9" s="1"/>
  <c r="F12" i="9"/>
  <c r="G12" i="9" s="1"/>
  <c r="G10" i="9"/>
  <c r="F21" i="7"/>
  <c r="G109" i="3" l="1"/>
  <c r="F33" i="9"/>
  <c r="G110" i="3"/>
  <c r="H110" i="3" s="1"/>
  <c r="H111" i="3"/>
  <c r="F31" i="5"/>
  <c r="G108" i="3" l="1"/>
  <c r="H108" i="3" s="1"/>
  <c r="H109" i="3"/>
  <c r="F41" i="1"/>
  <c r="F23" i="4" l="1"/>
  <c r="F10" i="4" s="1"/>
  <c r="G10" i="4" s="1"/>
  <c r="F38" i="3"/>
  <c r="H53" i="3" l="1"/>
  <c r="H49" i="3"/>
  <c r="F119" i="3"/>
  <c r="E114" i="3" l="1"/>
  <c r="E121" i="3" s="1"/>
  <c r="F114" i="3"/>
  <c r="F121" i="3" l="1"/>
  <c r="F28" i="2"/>
  <c r="F27" i="2" s="1"/>
  <c r="F26" i="6" l="1"/>
  <c r="F10" i="6" s="1"/>
  <c r="G10" i="6" s="1"/>
  <c r="F32" i="6"/>
  <c r="F11" i="6" s="1"/>
  <c r="F19" i="6"/>
  <c r="F9" i="6" s="1"/>
  <c r="F14" i="6" s="1"/>
  <c r="G14" i="6" l="1"/>
  <c r="G12" i="6"/>
  <c r="G9" i="6"/>
  <c r="G11" i="6" l="1"/>
  <c r="F10" i="8" l="1"/>
  <c r="F23" i="8"/>
  <c r="F27" i="8"/>
  <c r="F9" i="8" s="1"/>
  <c r="G9" i="8" s="1"/>
  <c r="F14" i="8"/>
  <c r="G10" i="8" l="1"/>
  <c r="F11" i="8"/>
  <c r="F38" i="7"/>
  <c r="E12" i="7"/>
  <c r="G11" i="8" l="1"/>
  <c r="F11" i="7"/>
  <c r="G11" i="7" s="1"/>
  <c r="F29" i="7"/>
  <c r="F10" i="7" l="1"/>
  <c r="G10" i="7" s="1"/>
  <c r="F17" i="7"/>
  <c r="F8" i="7" s="1"/>
  <c r="F30" i="9"/>
  <c r="F9" i="9" l="1"/>
  <c r="F14" i="9" s="1"/>
  <c r="G14" i="9" s="1"/>
  <c r="G8" i="7"/>
  <c r="F9" i="7"/>
  <c r="G9" i="7" s="1"/>
  <c r="G9" i="9" l="1"/>
  <c r="G106" i="3"/>
  <c r="F17" i="9"/>
  <c r="F12" i="7"/>
  <c r="G12" i="7"/>
  <c r="G101" i="3" l="1"/>
  <c r="H106" i="3"/>
  <c r="D14" i="5"/>
  <c r="F12" i="5"/>
  <c r="G12" i="5" s="1"/>
  <c r="F28" i="5"/>
  <c r="F11" i="5" s="1"/>
  <c r="G9" i="5"/>
  <c r="F18" i="5"/>
  <c r="F37" i="5"/>
  <c r="F13" i="5" s="1"/>
  <c r="F18" i="4"/>
  <c r="F9" i="4" s="1"/>
  <c r="F12" i="4" s="1"/>
  <c r="G12" i="4" s="1"/>
  <c r="G11" i="2"/>
  <c r="G100" i="3" l="1"/>
  <c r="H101" i="3"/>
  <c r="F14" i="5"/>
  <c r="G14" i="5" s="1"/>
  <c r="G9" i="4"/>
  <c r="G13" i="5"/>
  <c r="F12" i="1"/>
  <c r="G12" i="1" s="1"/>
  <c r="G11" i="5"/>
  <c r="F9" i="1"/>
  <c r="F22" i="1" l="1"/>
  <c r="H22" i="1" s="1"/>
  <c r="G114" i="3"/>
  <c r="H100" i="3"/>
  <c r="G9" i="1"/>
  <c r="G10" i="1"/>
  <c r="G121" i="3" l="1"/>
  <c r="H121" i="3" s="1"/>
  <c r="H114" i="3"/>
  <c r="G22" i="1"/>
</calcChain>
</file>

<file path=xl/sharedStrings.xml><?xml version="1.0" encoding="utf-8"?>
<sst xmlns="http://schemas.openxmlformats.org/spreadsheetml/2006/main" count="738" uniqueCount="339">
  <si>
    <t>Odbor zdravotnictví</t>
  </si>
  <si>
    <t>ORJ - 14</t>
  </si>
  <si>
    <t xml:space="preserve">Správce: </t>
  </si>
  <si>
    <t>Ing. Bohuslav Kolář, MBA</t>
  </si>
  <si>
    <t>vedoucí odboru</t>
  </si>
  <si>
    <t>v tis.Kč</t>
  </si>
  <si>
    <t>§</t>
  </si>
  <si>
    <t>seskupení položek</t>
  </si>
  <si>
    <t>Název seskupení položek</t>
  </si>
  <si>
    <t>%</t>
  </si>
  <si>
    <t xml:space="preserve">Neinvestiční transfery soukromoprávním subjektům </t>
  </si>
  <si>
    <t xml:space="preserve">Neinvestiční transfery veřejnoprávním subjektům a mezi peněžními fondy téhož subjektu </t>
  </si>
  <si>
    <t>Celkem</t>
  </si>
  <si>
    <t>Komentář:</t>
  </si>
  <si>
    <t xml:space="preserve">§ 3541, seskupení pol. 52 - Neinvestiční transfery soukromoprávním subjektům </t>
  </si>
  <si>
    <t xml:space="preserve">Neinvestiční transfery obecně prospěšným společnostem </t>
  </si>
  <si>
    <t xml:space="preserve">Neinvestiční transfery spolkům </t>
  </si>
  <si>
    <t xml:space="preserve">§ 3543, seskupení pol. 52 - Neinvestiční transfery soukromoprávním subjektům </t>
  </si>
  <si>
    <t xml:space="preserve">§ 3592, seskupení pol. 52 - Neinvestiční transfery soukromoprávním subjektům </t>
  </si>
  <si>
    <t xml:space="preserve">Neinvestiční transfery nefinančním podnikatelským subjektům - fyzickým osobám </t>
  </si>
  <si>
    <t xml:space="preserve">Neinvestiční transfery nefinančním podnikatelským subjektům - právnickým osobám </t>
  </si>
  <si>
    <t xml:space="preserve">Dotační program: </t>
  </si>
  <si>
    <t xml:space="preserve">Dotační tituly: </t>
  </si>
  <si>
    <t>Kontaktní a poradenské služby</t>
  </si>
  <si>
    <t xml:space="preserve">Neinvestiční transfery vysokým školám </t>
  </si>
  <si>
    <t>Ostatní neinvestiční výdaje</t>
  </si>
  <si>
    <t xml:space="preserve">Odbor zdravotnictví </t>
  </si>
  <si>
    <t>ORJ</t>
  </si>
  <si>
    <t>UZ</t>
  </si>
  <si>
    <t xml:space="preserve">Odbor dopravy a silničního hospodářství </t>
  </si>
  <si>
    <t>ORJ - 12</t>
  </si>
  <si>
    <t>Ing. Ladislav Růžička</t>
  </si>
  <si>
    <t>Investiční transfery</t>
  </si>
  <si>
    <t xml:space="preserve">Investiční transfery obcím </t>
  </si>
  <si>
    <t>§ 2219, seskupení pol. 63 - Investiční transfery</t>
  </si>
  <si>
    <t xml:space="preserve">Odbor sociálních věcí </t>
  </si>
  <si>
    <t>ORJ - 11</t>
  </si>
  <si>
    <t>Mgr. Irena Sonntagová</t>
  </si>
  <si>
    <t xml:space="preserve">§ 4339, seskupení pol. 52 - Neinvestiční transfery soukromoprávním subjektům </t>
  </si>
  <si>
    <t xml:space="preserve">Ostatní neinvestiční transfery neziskovým a podobných organizacím </t>
  </si>
  <si>
    <t xml:space="preserve">§ 4349, seskupení pol. 52 - Neinvestiční transfery soukromoprávním subjektům </t>
  </si>
  <si>
    <t xml:space="preserve">§ 4399, seskupení pol. 52 - Neinvestiční transfery soukromoprávním subjektům </t>
  </si>
  <si>
    <t>Podpora prevence kriminality</t>
  </si>
  <si>
    <t>Podpora integrace romských komunit</t>
  </si>
  <si>
    <t>Podpora prorodinných aktivit</t>
  </si>
  <si>
    <t xml:space="preserve">Podpora aktivit směřujících k sociálnímu začleňování </t>
  </si>
  <si>
    <t xml:space="preserve">§ 5512, seskupení pol. 52 - Neinvestiční transfery soukromoprávním subjektům </t>
  </si>
  <si>
    <t xml:space="preserve">§ 5512, seskupení pol. 53 - Neinvestiční transfery veřejnoprávním subjektům a mezi peněžními fondy téhož subjektu </t>
  </si>
  <si>
    <t xml:space="preserve">Neinvestiční transfery obcím </t>
  </si>
  <si>
    <t>ORJ - 18</t>
  </si>
  <si>
    <t xml:space="preserve">§ 2143, seskupení pol. 52 - Neinvestiční transfery soukromoprávním subjektům </t>
  </si>
  <si>
    <t xml:space="preserve">§ 2143, seskupení pol. 53 - Neinvestiční transfery veřejnoprávním subjektům a mezi peněžními fondy téhož subjektu </t>
  </si>
  <si>
    <t>Nadregionální akce cestovního ruchu</t>
  </si>
  <si>
    <t xml:space="preserve">Podpora rozvoje zahraničních vztahů Olomouckého kraje </t>
  </si>
  <si>
    <t xml:space="preserve">Podpora zkvalitnění služeb turistických informačních center v Olomouckém kraji </t>
  </si>
  <si>
    <t>Podpora cestovního ruchu v turistických regionech Jeseníky a Střední Morava</t>
  </si>
  <si>
    <t>Podpora kinematografie v turistických regionech Jeseníky a Střední Morava</t>
  </si>
  <si>
    <t xml:space="preserve">Odbor životního prostředí a zemědělství </t>
  </si>
  <si>
    <t>ORJ - 09</t>
  </si>
  <si>
    <t>Ing. Josef Veselský</t>
  </si>
  <si>
    <t xml:space="preserve">Neinvestiční transfery obyvatelstvu </t>
  </si>
  <si>
    <t xml:space="preserve">§ 1037, seskupení pol. 52 - Neinvestiční transfery soukromoprávním subjektům </t>
  </si>
  <si>
    <t xml:space="preserve">§ 1099, seskupení pol. 54 - Neinvestiční transfery obyvatelstvu </t>
  </si>
  <si>
    <t xml:space="preserve">Účelové neinvestiční transfery fyzickým osobám </t>
  </si>
  <si>
    <t xml:space="preserve">§ 2310, seskupení pol. 53 - Neinvestiční transfery veřejnoprávním subjektům a mezi peněžními fondy téhož subjektu </t>
  </si>
  <si>
    <t xml:space="preserve">§ 3429, seskupení pol. 52 - Neinvestiční transfery soukromoprávním subjektům </t>
  </si>
  <si>
    <t>Řešení mimořádné situace na vodních dílech a realizace opatření k předcházení a odstraňování následků povodní</t>
  </si>
  <si>
    <t xml:space="preserve">Podpora činnosti záchranných stanic pro handicapované živočichy </t>
  </si>
  <si>
    <t>Odbor strategického rozvoje kraje</t>
  </si>
  <si>
    <t>ORJ - 08</t>
  </si>
  <si>
    <t xml:space="preserve">Ing. Radek Dosoudil </t>
  </si>
  <si>
    <t xml:space="preserve">§ 2125, seskupení pol. 52 - Neinvestiční transfery soukromoprávním subjektům </t>
  </si>
  <si>
    <t xml:space="preserve">§ 2141, seskupení pol. 52 - Neinvestiční transfery soukromoprávním subjektům </t>
  </si>
  <si>
    <t xml:space="preserve">§ 3639, seskupení pol. 53 - Neinvestiční transfery veřejnoprávním subjektům a mezi peněžními fondy téhož subjektu </t>
  </si>
  <si>
    <t>Podpora soutěží propagujících podnikatele</t>
  </si>
  <si>
    <t>Podpora poradenství pro podnikatele</t>
  </si>
  <si>
    <t xml:space="preserve">Podpora regionálního značení </t>
  </si>
  <si>
    <t>Podpora farmářských trhů</t>
  </si>
  <si>
    <t xml:space="preserve">§ 3319, seskupení pol. 52 - Neinvestiční transfery soukromoprávním subjektům </t>
  </si>
  <si>
    <t>Obnova kulturních památek</t>
  </si>
  <si>
    <t>Obnova staveb drobné architektury místního významu</t>
  </si>
  <si>
    <t>Podpora zpracování územně plánovací dokumentace</t>
  </si>
  <si>
    <t>odbor strategického rozvoje kraje</t>
  </si>
  <si>
    <t>ORJ - 10</t>
  </si>
  <si>
    <t>Mgr. Miroslav Gajdůšek, MBA</t>
  </si>
  <si>
    <t>Neinvestiční transfery obyvatelstvu</t>
  </si>
  <si>
    <t xml:space="preserve">§ 3299, seskupení pol. 52 - Neinvestiční transfery soukromoprávním subjektům </t>
  </si>
  <si>
    <t xml:space="preserve">Neinvestiční příspěvky zřízeným příspěvkovým organizacím </t>
  </si>
  <si>
    <t>§ 3299, seskupení pol. 54 - Neinvestiční transfery obyvatelstvu</t>
  </si>
  <si>
    <t xml:space="preserve">§ 3419, seskupení pol. 52 - Neinvestiční transfery soukromoprávním subjektům </t>
  </si>
  <si>
    <t xml:space="preserve">§ 3792, seskupení pol. 53 - Neinvestiční transfery veřejnoprávním subjektům a mezi peněžními fondy téhož subjektu </t>
  </si>
  <si>
    <t xml:space="preserve">Víceletá podpora významných kulturních akcí </t>
  </si>
  <si>
    <t xml:space="preserve">§ 3312, seskupení pol. 53 - Neinvestiční transfery veřejnoprávním subjektům a mezi peněžními fondy téhož subjektu </t>
  </si>
  <si>
    <t xml:space="preserve">Podpora celoroční sportovní činnosti </t>
  </si>
  <si>
    <t>Dotace na získání ternérské licence</t>
  </si>
  <si>
    <t xml:space="preserve">§ 3419, seskupení pol. 54 - Neinvestiční transfery obyvatelstvu </t>
  </si>
  <si>
    <t xml:space="preserve">Odbor </t>
  </si>
  <si>
    <t>odbor ekonomický</t>
  </si>
  <si>
    <t xml:space="preserve">§ 6409, seskupení pol. 52 - Neinvestiční transfery soukromoprávním subjektům </t>
  </si>
  <si>
    <t>Individuální dotace</t>
  </si>
  <si>
    <t xml:space="preserve">Dotace celkem </t>
  </si>
  <si>
    <t xml:space="preserve">§ 3599, seskupení pol. 52 - Neinvestiční transfery soukromoprávním subjektům </t>
  </si>
  <si>
    <t xml:space="preserve">odbor životního prostředí a zemědělství </t>
  </si>
  <si>
    <t xml:space="preserve">odbor dopravy a silničního hospodářství </t>
  </si>
  <si>
    <t xml:space="preserve">odbor sociálních věcí </t>
  </si>
  <si>
    <t xml:space="preserve">Podpora sportovních akcí </t>
  </si>
  <si>
    <t>Obnova nemovitostí, které nejsou kulturní památkou, nacházejících se na území památkových rezervací a památkových zón</t>
  </si>
  <si>
    <t xml:space="preserve">Podpora budování a obnovy infrastruktury obce </t>
  </si>
  <si>
    <t>Podpora přípravy projektové dokumentace</t>
  </si>
  <si>
    <t>Podpora začínajících včelařů</t>
  </si>
  <si>
    <t>Podpora stávajících včelařů</t>
  </si>
  <si>
    <t xml:space="preserve">Podpora akcí zaměřených na oblast životního prostředí a zemědělství a podpora činnosti zájmových spolků a organizací, předmětem jejichž činnosti je oblast životního prostředí a zemědělství </t>
  </si>
  <si>
    <t xml:space="preserve">Podpora reprezentantů ČR z Olomouckého kraje </t>
  </si>
  <si>
    <t>Specifická selektivní a indikovaná prevence</t>
  </si>
  <si>
    <t>Podpora zdravotně-preventivních aktivit pro specifické skupiny obyvatel</t>
  </si>
  <si>
    <t xml:space="preserve">Individuální návratné finančních výpomoci </t>
  </si>
  <si>
    <t>Kontaktní a poradenské služby (UZ 575)</t>
  </si>
  <si>
    <t>Specifická selektivní a indikovaná prevence (579)</t>
  </si>
  <si>
    <t>Podpora prevence kriminality (UZ 525)</t>
  </si>
  <si>
    <t>Podpora integrace romských komunit (UZ 526)</t>
  </si>
  <si>
    <t>Podpora prorodinných aktivit (UZ 527)</t>
  </si>
  <si>
    <t>Podpora aktivit směřujících k sociálnímu začleňování  (UZ 528)</t>
  </si>
  <si>
    <t>Podpora začínajících včelařů (UZ 455)</t>
  </si>
  <si>
    <t>Podpora stávajících včelařů (UZ 456)</t>
  </si>
  <si>
    <t>Řešení mimořádné situace na vodních dílech a realizace opatření k předcházení a odstraňování následků povodní (UZ 461)</t>
  </si>
  <si>
    <t>Podpora akcí zaměřených na oblast životního prostředí a zemědělství a podpora činnosti zájmových spolků a organizací, předmětem jejichž činnosti je oblast životního prostředí a zemědělství  (UZ 469)</t>
  </si>
  <si>
    <t>Odbor sportu, kultury a památkové péče</t>
  </si>
  <si>
    <t>Podpora soutěží propagujících podnikatele (UZ 435)</t>
  </si>
  <si>
    <t>Podpora poradenství pro podnikatele (UZ 436)</t>
  </si>
  <si>
    <t>Podpora regionálního značení (UZ 430)</t>
  </si>
  <si>
    <t>Podpora farmářských trhů (UZ 431)</t>
  </si>
  <si>
    <t>Podpora zpracování územně plánovací dokumentace (UZ 441)</t>
  </si>
  <si>
    <t>Podpora budování a obnovy infrastruktury obce (UZ 443)</t>
  </si>
  <si>
    <t>Podpora přípravy projektové dokumentace (UZ 444)</t>
  </si>
  <si>
    <t>§ 5512, seskupení pol. 63 - Investiční transfery</t>
  </si>
  <si>
    <t>Odbor školství a mládeže</t>
  </si>
  <si>
    <t>ORJ - 13</t>
  </si>
  <si>
    <t>Podpora celoroční sportovní činnosti (UZ 595)</t>
  </si>
  <si>
    <t>Podpora sportovních akcí (UZ 501)</t>
  </si>
  <si>
    <t>Dotace na získání ternérské licence (UZ 502)</t>
  </si>
  <si>
    <t>§ 3419, seskupení pol. 63 - Investiční transfery</t>
  </si>
  <si>
    <t>Obnova kulturních památek (UZ 550)</t>
  </si>
  <si>
    <t>Obnova staveb drobné architektury místního významu (UZ 551)</t>
  </si>
  <si>
    <t>Odbor kancelář hejtmana</t>
  </si>
  <si>
    <t>Podpora kinematografie v turistických regionech Jeseníky a Střední Morava (UZ 584)</t>
  </si>
  <si>
    <t>Nadregionální akce cestovního ruchu (UZ 580)</t>
  </si>
  <si>
    <t xml:space="preserve">Podpora rozvoje zahraničních vztahů Olomouckého kraje (UZ 581) </t>
  </si>
  <si>
    <t>Podpora cestovního ruchu v turistických regionech Jeseníky a Střední Morava (UZ 583)</t>
  </si>
  <si>
    <t>Terénní programy (UZ 576)</t>
  </si>
  <si>
    <t>Ambulantní léčba  (UZ 577)</t>
  </si>
  <si>
    <t>Doléčovací programy (UZ 578)</t>
  </si>
  <si>
    <t xml:space="preserve">Terénní programy </t>
  </si>
  <si>
    <t>Ambulantní léčba</t>
  </si>
  <si>
    <t>Doléčovací programy</t>
  </si>
  <si>
    <t>odbor školství a mládeže</t>
  </si>
  <si>
    <t>odbor sportu, kultury a památkové péče</t>
  </si>
  <si>
    <t xml:space="preserve">odbor zdravotnictví </t>
  </si>
  <si>
    <t>Neivnestiční půjčené prostředky</t>
  </si>
  <si>
    <t>RNDr. Bc. Iveta Tichá</t>
  </si>
  <si>
    <t xml:space="preserve">b) Dotační programy / tituly </t>
  </si>
  <si>
    <t>Ing. Luděk Niče</t>
  </si>
  <si>
    <t>Podpora činnosti záchranných stanic pro handicapované živočichy
(UZ 467)</t>
  </si>
  <si>
    <t>Obnova nemovitostí, které nejsou kulturní památkou, nacházejících se na území památkových rezervací a památkových zón (UZ 552)</t>
  </si>
  <si>
    <t>Podpora zdravotně-preventivních aktivit  pro všechny skupiny obyvatel</t>
  </si>
  <si>
    <t xml:space="preserve">Mgr. Olga Fidrová </t>
  </si>
  <si>
    <t>ORJ - 07</t>
  </si>
  <si>
    <t>Individuální dotace  (UZ 401)</t>
  </si>
  <si>
    <t>§ 2212, seskupení pol. 63 - Investiční transfery</t>
  </si>
  <si>
    <t xml:space="preserve">Rezerva Olomouckého kraje pro případ řešení krizové situace nebo mimořádné události </t>
  </si>
  <si>
    <t xml:space="preserve">Individuální žádosti </t>
  </si>
  <si>
    <t xml:space="preserve">odbro zdravotnictví </t>
  </si>
  <si>
    <t>odbor kancelář hejtmana</t>
  </si>
  <si>
    <t xml:space="preserve">mimořádné dotace </t>
  </si>
  <si>
    <t xml:space="preserve">bez konkrétního určení </t>
  </si>
  <si>
    <t>Střední škola stavební a podnikatelská s.r.o.</t>
  </si>
  <si>
    <t>Sluňákov - centrum ekologických aktivit města Olomouce, o.p.s.</t>
  </si>
  <si>
    <t>ARPOK, o.p.s.</t>
  </si>
  <si>
    <t>BEACPP4OK</t>
  </si>
  <si>
    <t xml:space="preserve">Středisko volného času a zařízení pro další vzdělávání pedagogických pracovníků Doris Šumperk </t>
  </si>
  <si>
    <t>Benjamin, p.o. Moravskoslezského kraje</t>
  </si>
  <si>
    <t>Krajská rada seniorů Olomouckého kraje pobočný spolek Rady seniorů České republiky</t>
  </si>
  <si>
    <t xml:space="preserve">ostatní </t>
  </si>
  <si>
    <t>BESIP</t>
  </si>
  <si>
    <t>Klub českých turistů</t>
  </si>
  <si>
    <t>Europe Direct</t>
  </si>
  <si>
    <t xml:space="preserve">Celkem </t>
  </si>
  <si>
    <t>Rezerva na indiviuální žádosti - návrh pro rok 2019</t>
  </si>
  <si>
    <t>Olomouc region Card - provozní náklady a administrace</t>
  </si>
  <si>
    <t>Schválený rozpočet 2018</t>
  </si>
  <si>
    <t>Návrh rozpočtu 2019</t>
  </si>
  <si>
    <t xml:space="preserve">Jeseníky - Sdružení cestovního ruchu - podpora koordinované strojové údržby běžeckých tratí v Jeseníkách </t>
  </si>
  <si>
    <t>Jeseníky - Sdružení cestovního ruchu - podpora marketingového rozvoje destinace Jeseníky</t>
  </si>
  <si>
    <t>Střední Moraval - Sdružení cestovního ruchu - rozvoj cestovního ruchu na Střední Moravě</t>
  </si>
  <si>
    <t>oblast krizového řízení - žádosti navazujícíc na Výzvu GŘ MV ČR - dotační program na Účelové investiční dotace pro jednotky sboru dobrovolných hasičů obcí (Stavba nebo rekonstrukce požární zbrojnice)</t>
  </si>
  <si>
    <t>Kroměřížská dráha - na vypravení zvláštních vlaků</t>
  </si>
  <si>
    <t>různé</t>
  </si>
  <si>
    <t>oblast krizového řízení (Český svaz bojovníků za svobodu, Letecký spolek generála Peřiny, Recsue Olomouc, Vojenský spolek rehabilitovaných a jiné)</t>
  </si>
  <si>
    <t xml:space="preserve">oblast krizového řízení    </t>
  </si>
  <si>
    <t>Podpora výstavby, obnovy a vybavení dětských dopravních hřišť (UZ 640)</t>
  </si>
  <si>
    <t>§ 2223, seskupení pol. 63 - Investiční transfery</t>
  </si>
  <si>
    <t>Podpora výstavby, obnovy a vybavení dětských dopravních hřišť</t>
  </si>
  <si>
    <t>3. Výdaje Olomouckého kraje na rok 2019</t>
  </si>
  <si>
    <t>Vysoká škola báňská - Technická univerzita Ostrava</t>
  </si>
  <si>
    <t>Cech instalatérů České republiky, z.s.</t>
  </si>
  <si>
    <t>Spolek Střední průmyslové školy strojnické Olomouc, z.s.</t>
  </si>
  <si>
    <t>Nadační fond Obchodní akademie Mohelnice</t>
  </si>
  <si>
    <t>Podpora rozvoje vysokoškolského vzdělávání na území Olomouckého kraje (UZ 480)</t>
  </si>
  <si>
    <t xml:space="preserve">§ 3299, seskupení pol. 53 - Neinvestiční transfery veřejnoprávním subjektům a mezi peněžními fondy téhož subjektu </t>
  </si>
  <si>
    <t>Podpora rozvoje vysokoškolského vzdělávání na území Olomouckého kraje</t>
  </si>
  <si>
    <t>Podpora venkovských prodejen (UZ 646)</t>
  </si>
  <si>
    <t>Podpora venkovských prodejen</t>
  </si>
  <si>
    <t>Podpora přípravy nových vzdělávacích programů na vysokých školách v Olomouckém kraji</t>
  </si>
  <si>
    <t>Podpora přípravy dětí a mládeže na vrcholový sport  (UZ 596)</t>
  </si>
  <si>
    <t>Podpora přípravy dětí a mládeže na vrcholový sport</t>
  </si>
  <si>
    <t>Program na podporu volnočasových a tělovýchovných aktivit v Olomouckém kraji v roce 2019 (UZ 505)</t>
  </si>
  <si>
    <t>Program na podporu sportovní činnosti v Olomouckém kraji v roce 2019</t>
  </si>
  <si>
    <t>Program na podporu sportovní činnosti v Olomouckém kraji 
v roce 2019</t>
  </si>
  <si>
    <t>Program na podporu sportu v Olomouckém kraji v roce 2019</t>
  </si>
  <si>
    <t>Program na podporu volnočasových a tělovýchovných aktivit v Olomouckém kraji v roce 2019</t>
  </si>
  <si>
    <t>Program na podporu sportovní činnosti dětí a mládeže v Olomouckém kraji v roce 2019</t>
  </si>
  <si>
    <t>Program na podporu sportovní činnosti dětí a mládeže v Olomouckém kraji v roce 2019 (UZ 515)</t>
  </si>
  <si>
    <t>Program na podporu handicapovaných sportovců v Olomouckém kraji v roce 2019 (UZ 600)</t>
  </si>
  <si>
    <t>Program na podporu handicapovaných sportovců v Olomouckém kraji v roce 2019</t>
  </si>
  <si>
    <t>Program na podporu výstavby a rekonstrukci sportovních zařízení v obcích v Olomouckém kraji v roce 2019 (U 605)</t>
  </si>
  <si>
    <t>Program na podporu výstavby a rekonstrukcí sportovních zařízení v obcích v Olomouckém kraji v roce 2019</t>
  </si>
  <si>
    <t>Program na podporu investičních akcí v oblasti sportu - provoz a údržba sportovních a tělovýchovných zařízení v Olomouckém kraji v roce 2019</t>
  </si>
  <si>
    <t>Program na podporu investičních akcí v oblasti sportu - provoz a údržba sportovních a tělovýchovných zařízení v Olomouckém kraji v roce 2019 (UZ 615)</t>
  </si>
  <si>
    <t xml:space="preserve">Víceletá podpora v oblasti sportu </t>
  </si>
  <si>
    <t>Víceletá podpora významných sportovních akcí  (UZ 650)</t>
  </si>
  <si>
    <t>Víceletá podpora významných sportovních akcí</t>
  </si>
  <si>
    <t>Program podpory kultury v Olomouckém kraji 2019</t>
  </si>
  <si>
    <t>Podpora výstavby a oprav cyklostezek 2019 (UZ 535)</t>
  </si>
  <si>
    <t>Podopora opatření pro zvýšení bezpečnosti provozu a budování přechodů pro chodce 2019 (UZ 590)</t>
  </si>
  <si>
    <t>Podpora výstavby a oprav cyklostezek 2019</t>
  </si>
  <si>
    <t>Podpora opatření pro zvýšení bezpečnosti provozu a budování přechodů pro chodce 2019</t>
  </si>
  <si>
    <t>Podpora profesně zaměřených studijních programů na vysokých školách v Olomouckém kraji (UZ 481)</t>
  </si>
  <si>
    <t>Podpora přípravy nových vzdělávacích programů na vysokých školách v Olomouckém kraji (UZ 482)</t>
  </si>
  <si>
    <t>Program na podporu environmentálního vzdělávání, výchovy a osvěty v Olomouckém kraji v roce 2019 (UZ 510)</t>
  </si>
  <si>
    <t>Program na podporu environmentálního vzdělávání, výchovy a osvěty v Olomouckém kraji v roce 2019</t>
  </si>
  <si>
    <t>Program na podporu vzdělávání na vysokých školách v Olomouckém kraji v roce 2019</t>
  </si>
  <si>
    <t xml:space="preserve">Program na podporu vzdělávání na vysokých školách v Olomouckém kraji 
v roce 2019   </t>
  </si>
  <si>
    <t>Program na podporu včelařů na území Olomouckého kraje 2019</t>
  </si>
  <si>
    <t>Dotace obcím na území Olomouckého kraje na řešení mimořádných událostí v oblasti vodohospodářské infrastruktury 2019</t>
  </si>
  <si>
    <t>Program na podporu aktivit v oblasti životního prostředí a zemědělství 2019</t>
  </si>
  <si>
    <t>Řešení mimořádné situace na infrastruktuře vodovodů a kanalizací pro veřejnou potřebu (UZ460)</t>
  </si>
  <si>
    <t xml:space="preserve">Řešení mimořádné situace na infrastruktuře vodovodů a kanalizací pro veřejnou potřebu </t>
  </si>
  <si>
    <t>Dotační program pro sociální oblast 2019</t>
  </si>
  <si>
    <t>Dotační program pro sociální oblast  2019</t>
  </si>
  <si>
    <t>Program na podporu podnikání 2019</t>
  </si>
  <si>
    <t xml:space="preserve">Program na podporu podnikání 2019 </t>
  </si>
  <si>
    <t>Program na podporu místních produktů 2019</t>
  </si>
  <si>
    <t>Program obnovy venkova Olomouckého kraje 2019</t>
  </si>
  <si>
    <t>Program na podporu cestovního ruchu a zahraničních vztahů 2019</t>
  </si>
  <si>
    <t>Program na podporu JSDH 2019</t>
  </si>
  <si>
    <t>Program pro oblast protidrogové prevence v roce 2019</t>
  </si>
  <si>
    <t>Program na podporu zdraví a zdravého životního stylu v roce 2019</t>
  </si>
  <si>
    <t>UZ 569</t>
  </si>
  <si>
    <t>Podpora významných aktivit v oblasti zdravotnictví</t>
  </si>
  <si>
    <t>Program pro vzdělávání ve zdravotnictví v roce 2019 (UZ 570)</t>
  </si>
  <si>
    <t>Program pro celoživotní vzdělávání na LF UP  v roce 2019 (UZ 625)</t>
  </si>
  <si>
    <t xml:space="preserve">§ 3545, seskupení pol. 52 - Neinvestiční transfery soukromoprávním subjektům </t>
  </si>
  <si>
    <t>§ 3545, seskupení pol. 63 - Investiční transfery</t>
  </si>
  <si>
    <t xml:space="preserve">Investiční transfery nefinančním podnikatelským subjektům - právnickým osobám </t>
  </si>
  <si>
    <t xml:space="preserve">Neinvestiční transfery církvím a náboženským společnostem </t>
  </si>
  <si>
    <t xml:space="preserve">Investiční transfery církvím a náboženským společnostem </t>
  </si>
  <si>
    <t>Program pro vzdělávání ve zdravotnictví v roce 2019</t>
  </si>
  <si>
    <t>Program pro celoživotní vzdělávání na LF UP  v roce 2019</t>
  </si>
  <si>
    <t>Program pro vzdělávání v paliativní péči v roce 2019</t>
  </si>
  <si>
    <t>Podpora specializačního vzdělávání lékařů v oblasti paliativní péče (UZ 665)</t>
  </si>
  <si>
    <t>Podpora odborného vzdělávání nelékařských zdravotnických pracovníků v oblasti paliativní péče (U 666)</t>
  </si>
  <si>
    <t>Podpora poskytovatelů lůžkové paliativní péče (UZ 660)</t>
  </si>
  <si>
    <t>Podpora poskytovatelů domácí paliativní péče (UZ 661)</t>
  </si>
  <si>
    <t>Podpora poskytovatelů lůžkové paliativní péče</t>
  </si>
  <si>
    <t>Podpora poskytovatelů domácí paliativní péče</t>
  </si>
  <si>
    <t>Podpora specializačního vzdělávání lékařů v oblasti paliativní péče</t>
  </si>
  <si>
    <t>Podpora odborného vzdělávání nelékařských zdravotnických pracovníků v oblasti paliativní péče</t>
  </si>
  <si>
    <t>Víceletá podpora sportovní činnosti (UZ 651)</t>
  </si>
  <si>
    <t>Víceletá podpora sportovní činnosti</t>
  </si>
  <si>
    <t>Povodí Moravy, s.p. - Opatření ke zlepšení jakosti vod ve vodní nádrži Plumlov</t>
  </si>
  <si>
    <t>Povodí Moravy, s.p. - protivodňová opatření - Morava Olomouc</t>
  </si>
  <si>
    <t>Obec Olšany u Prostějova - sanační zásah</t>
  </si>
  <si>
    <t>Českomoravská myslivecká jednota, z.s. - okresní myslivecký spolek (Národní výstava psů Floracanis Olomouc)</t>
  </si>
  <si>
    <t xml:space="preserve">Muzeum umění Olomouc </t>
  </si>
  <si>
    <t xml:space="preserve">Všechny odbory </t>
  </si>
  <si>
    <t>Podpora profesně zaměřených studijních programů na vysokých školách v Olomouckém kraji</t>
  </si>
  <si>
    <t>Dotační program na podporu zvlášť významných aktivit v oblasti zdravotnictví</t>
  </si>
  <si>
    <t>Podpora poskytovatelů domácí zdravotní péče poskytované pacientům v terminálním stadiu onemocnění</t>
  </si>
  <si>
    <t>Podpora mezinárodních konferencí a kongresů v oblasti zdravotnictví</t>
  </si>
  <si>
    <t>Podpora speciálních rehabilitací pro děti s DMO</t>
  </si>
  <si>
    <t xml:space="preserve">Investiční transfery spolkům </t>
  </si>
  <si>
    <t xml:space="preserve">§ 3412, seskupení pol. 63 - Investiční transfery </t>
  </si>
  <si>
    <t xml:space="preserve">§ 3312, seskupení pol. 52 - Neinvestiční transfery soukromoprávním subjektům </t>
  </si>
  <si>
    <t xml:space="preserve">§ 3319, seskupení pol. 63 - Investiční transfery </t>
  </si>
  <si>
    <t>individuální žádosti v oblasti sportu</t>
  </si>
  <si>
    <t>individuální žádosti v oblasti kultury</t>
  </si>
  <si>
    <t>individuální žádosti v oblasti památkové péče</t>
  </si>
  <si>
    <t>Program podpory kultury v Olomouckém kraji v roce 2019 (UZ 555)</t>
  </si>
  <si>
    <t>Víceletá podpora významných kulturních akcí  (UZ 670)</t>
  </si>
  <si>
    <t>Podpora obnovy kulturního zázemí v investiční oblasti (UZ 621)</t>
  </si>
  <si>
    <t>Podpora obnovy kulturního zázemí v investiční oblasti</t>
  </si>
  <si>
    <t xml:space="preserve">Podpora mládežnických reprezentantů ČR (do 21 let) z Olomouckého kraje </t>
  </si>
  <si>
    <t xml:space="preserve">Rekonstrukce a oprava kulturních domů </t>
  </si>
  <si>
    <t xml:space="preserve">Rekonstrukce a oprava kulturních domů (UZ 645) </t>
  </si>
  <si>
    <t>Program na podporu poskytovatelů paliativní péče v roce 2019</t>
  </si>
  <si>
    <t>Dotace na podporu lesních ekosystémů 2019-2020 (UZ 450)</t>
  </si>
  <si>
    <t>Dotace na podporu lesních ekosystémů 2019-2020</t>
  </si>
  <si>
    <t xml:space="preserve">Dotace na činnost, akce a projekty hasičů, spolků a pobočných spolků hasičů Olomouckého kraje 2019 </t>
  </si>
  <si>
    <t>Dotace na činnost spolků a pobočných spolků hasičů Olomouckého kraje 2019 (UZ 426)</t>
  </si>
  <si>
    <t xml:space="preserve">Dotace na akce hasičů, spolků a pobočných spolků hasičů Olomouckého kraje 2019 </t>
  </si>
  <si>
    <t>Dotace na činnost spolků a pobočných spolků hasičů Olomouckého kraje 2019</t>
  </si>
  <si>
    <t>Dotace pro JSDH obcí Olomouckého kraje na nákup dopravních automobilů a cisternových automobilových stříkaček 2019</t>
  </si>
  <si>
    <t>Dotace pro JSDH obcí Olomouckého kraje na nákup dopravních automobilů a cisternových automobilových stříkaček 2019  (UZ 416)</t>
  </si>
  <si>
    <t>obec Rapotín</t>
  </si>
  <si>
    <t xml:space="preserve">§ 3592, seskupení pol.54 - Neinvestiční transfery obyvatelstvu </t>
  </si>
  <si>
    <t>Individuální dotace - odbor ekonomický</t>
  </si>
  <si>
    <t>Podpora zkvalitnění služeb turistických informačních center v Olomouckém kraji (UZ 582)</t>
  </si>
  <si>
    <t>Dotace na pořízení, technické zhodnocení a opravu požární techniky a nákup věcného vybavení JSDH obcí Olomouckého kraje 2019 (UZ 415)</t>
  </si>
  <si>
    <t>Dotace na pořízení, technické zhodnocení a opravu požární techniky a nákup věcného vybavení JSDH obcí Olomouckého kraje 2019</t>
  </si>
  <si>
    <t>Dotace na akce hasičů, spolků a pobočných spolků hasičů Olomouckého kraje 2019 (UZ 425)</t>
  </si>
  <si>
    <t>Podpora významných aktivit v oblasti zdravotnictví (UZ 675)</t>
  </si>
  <si>
    <t>Podpora zdravotně-preventivních aktivit pro všechny skupiny obyvatel 
(UZ 566)</t>
  </si>
  <si>
    <t>Podpora mládežnických reprezentantů ČR (do 21 let) z Olomouckého kraje (UZ 504)</t>
  </si>
  <si>
    <t>Podpora reprezentantů ČR z Olomouckého kraje (UZ 503)</t>
  </si>
  <si>
    <t>Program na podporu investičních projektů v oblasti kultury v Olomouckém kraji v roce 2019</t>
  </si>
  <si>
    <t>Studijní stipendium Olomouckého kraje na studium v zahraničí v roce 2019 (UZ 495)</t>
  </si>
  <si>
    <t>Studijní stipendium Olomouckého kraje na studium v zahraničí  v roce 2019</t>
  </si>
  <si>
    <t>Program na podporu stálých profesionálních souborů v Olomouckém kraji  v roce  2019 (UZ 610)</t>
  </si>
  <si>
    <t>Program na podporu stálých profesionálních souborů v Olomouckém kraji v roce 2019</t>
  </si>
  <si>
    <t>Program na podporu práce s dětmi a mládeží v Olomouckém kraji v roce 2019  (UZ 520)</t>
  </si>
  <si>
    <t>Program na podporu práce s dětmi a mládeží v Olomouckém kraji v roce 2019</t>
  </si>
  <si>
    <t>Program finanční podpory poskytování sociálních služeb v Olomouckém kraji - Podprogram č. 2 (UZ 530)</t>
  </si>
  <si>
    <t>Program finanční podpory poskytování sociálních služeb v Olomouckém kraji - Podprogram č. 2</t>
  </si>
  <si>
    <t>Podpora výstavby a rekonstrukcí (UZ 620)</t>
  </si>
  <si>
    <t>Podpora výstavby a rekonstrukcí</t>
  </si>
  <si>
    <t>Program na podporu obnovy drobného majektu v oblasti kultury v Olomouckém kraji v roce 2019</t>
  </si>
  <si>
    <t>Program na podporu obnovy drobného majektu v oblasti kultury v Olomouckém kraji v roce 2019 (UZ 655)</t>
  </si>
  <si>
    <t>Program památkové péče v Olomouckém kraji v roce 2019</t>
  </si>
  <si>
    <t>Upravený rozpočet k 
31. 10. 2018</t>
  </si>
  <si>
    <t>7=6/4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</si>
</sst>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\&quot;tis.Kč&quot;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u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0"/>
      <name val="Arial"/>
      <family val="2"/>
      <charset val="238"/>
    </font>
    <font>
      <i/>
      <sz val="11"/>
      <name val="Arial"/>
      <family val="2"/>
      <charset val="238"/>
    </font>
    <font>
      <sz val="8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2" fillId="0" borderId="0"/>
  </cellStyleXfs>
  <cellXfs count="47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3" fontId="6" fillId="2" borderId="2" xfId="0" applyNumberFormat="1" applyFont="1" applyFill="1" applyBorder="1"/>
    <xf numFmtId="4" fontId="6" fillId="2" borderId="3" xfId="0" applyNumberFormat="1" applyFont="1" applyFill="1" applyBorder="1"/>
    <xf numFmtId="0" fontId="6" fillId="0" borderId="0" xfId="0" applyFont="1"/>
    <xf numFmtId="0" fontId="6" fillId="2" borderId="10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3" fontId="3" fillId="2" borderId="10" xfId="0" applyNumberFormat="1" applyFont="1" applyFill="1" applyBorder="1"/>
    <xf numFmtId="164" fontId="5" fillId="0" borderId="0" xfId="0" applyNumberFormat="1" applyFont="1"/>
    <xf numFmtId="0" fontId="6" fillId="0" borderId="0" xfId="0" applyFont="1" applyAlignment="1">
      <alignment horizontal="left"/>
    </xf>
    <xf numFmtId="3" fontId="5" fillId="3" borderId="5" xfId="0" applyNumberFormat="1" applyFont="1" applyFill="1" applyBorder="1"/>
    <xf numFmtId="0" fontId="3" fillId="0" borderId="0" xfId="0" applyFont="1" applyBorder="1"/>
    <xf numFmtId="0" fontId="12" fillId="2" borderId="2" xfId="1" applyFont="1" applyFill="1" applyBorder="1" applyAlignment="1">
      <alignment horizontal="center" vertical="center"/>
    </xf>
    <xf numFmtId="0" fontId="12" fillId="0" borderId="0" xfId="1" applyFont="1" applyFill="1"/>
    <xf numFmtId="4" fontId="12" fillId="2" borderId="3" xfId="0" applyNumberFormat="1" applyFont="1" applyFill="1" applyBorder="1" applyAlignment="1">
      <alignment horizontal="center" vertical="center"/>
    </xf>
    <xf numFmtId="3" fontId="13" fillId="3" borderId="0" xfId="1" applyNumberFormat="1" applyFont="1" applyFill="1"/>
    <xf numFmtId="0" fontId="13" fillId="3" borderId="0" xfId="1" applyFont="1" applyFill="1"/>
    <xf numFmtId="3" fontId="13" fillId="2" borderId="13" xfId="1" applyNumberFormat="1" applyFont="1" applyFill="1" applyBorder="1"/>
    <xf numFmtId="3" fontId="5" fillId="3" borderId="5" xfId="0" applyNumberFormat="1" applyFont="1" applyFill="1" applyBorder="1" applyProtection="1">
      <protection locked="0"/>
    </xf>
    <xf numFmtId="0" fontId="3" fillId="3" borderId="0" xfId="0" applyFont="1" applyFill="1"/>
    <xf numFmtId="0" fontId="0" fillId="3" borderId="0" xfId="0" applyFill="1" applyAlignment="1">
      <alignment horizontal="justify" wrapText="1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3" fontId="3" fillId="3" borderId="0" xfId="0" applyNumberFormat="1" applyFont="1" applyFill="1" applyBorder="1"/>
    <xf numFmtId="164" fontId="5" fillId="3" borderId="0" xfId="0" applyNumberFormat="1" applyFont="1" applyFill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4" fontId="3" fillId="3" borderId="6" xfId="0" applyNumberFormat="1" applyFont="1" applyFill="1" applyBorder="1"/>
    <xf numFmtId="0" fontId="0" fillId="0" borderId="0" xfId="0" applyAlignment="1">
      <alignment horizontal="justify" wrapText="1"/>
    </xf>
    <xf numFmtId="0" fontId="13" fillId="2" borderId="13" xfId="1" applyFont="1" applyFill="1" applyBorder="1" applyAlignment="1"/>
    <xf numFmtId="0" fontId="14" fillId="0" borderId="0" xfId="0" applyFont="1"/>
    <xf numFmtId="3" fontId="13" fillId="2" borderId="27" xfId="1" applyNumberFormat="1" applyFont="1" applyFill="1" applyBorder="1"/>
    <xf numFmtId="3" fontId="13" fillId="2" borderId="2" xfId="0" applyNumberFormat="1" applyFont="1" applyFill="1" applyBorder="1"/>
    <xf numFmtId="0" fontId="5" fillId="0" borderId="0" xfId="0" applyFont="1"/>
    <xf numFmtId="0" fontId="12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/>
    <xf numFmtId="0" fontId="12" fillId="2" borderId="13" xfId="1" applyFont="1" applyFill="1" applyBorder="1"/>
    <xf numFmtId="0" fontId="12" fillId="2" borderId="27" xfId="1" applyFont="1" applyFill="1" applyBorder="1"/>
    <xf numFmtId="0" fontId="12" fillId="2" borderId="13" xfId="1" applyFont="1" applyFill="1" applyBorder="1" applyAlignment="1"/>
    <xf numFmtId="0" fontId="16" fillId="2" borderId="5" xfId="1" applyFont="1" applyFill="1" applyBorder="1" applyAlignment="1">
      <alignment horizontal="center"/>
    </xf>
    <xf numFmtId="4" fontId="16" fillId="2" borderId="6" xfId="1" applyNumberFormat="1" applyFont="1" applyFill="1" applyBorder="1" applyAlignment="1">
      <alignment horizontal="center" vertical="center" wrapText="1"/>
    </xf>
    <xf numFmtId="0" fontId="16" fillId="0" borderId="0" xfId="1" applyFont="1" applyFill="1"/>
    <xf numFmtId="3" fontId="15" fillId="0" borderId="12" xfId="0" applyNumberFormat="1" applyFont="1" applyBorder="1"/>
    <xf numFmtId="3" fontId="15" fillId="0" borderId="22" xfId="0" applyNumberFormat="1" applyFont="1" applyBorder="1"/>
    <xf numFmtId="0" fontId="3" fillId="3" borderId="0" xfId="0" applyFont="1" applyFill="1" applyAlignment="1">
      <alignment horizontal="left"/>
    </xf>
    <xf numFmtId="164" fontId="3" fillId="3" borderId="0" xfId="0" applyNumberFormat="1" applyFont="1" applyFill="1" applyBorder="1" applyAlignment="1"/>
    <xf numFmtId="164" fontId="0" fillId="3" borderId="0" xfId="0" applyNumberFormat="1" applyFont="1" applyFill="1" applyBorder="1" applyAlignment="1"/>
    <xf numFmtId="0" fontId="3" fillId="3" borderId="5" xfId="0" applyFont="1" applyFill="1" applyBorder="1" applyAlignment="1">
      <alignment wrapText="1"/>
    </xf>
    <xf numFmtId="0" fontId="3" fillId="3" borderId="5" xfId="0" applyFont="1" applyFill="1" applyBorder="1"/>
    <xf numFmtId="0" fontId="8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3" fontId="3" fillId="3" borderId="0" xfId="0" applyNumberFormat="1" applyFont="1" applyFill="1"/>
    <xf numFmtId="0" fontId="5" fillId="3" borderId="0" xfId="0" applyFont="1" applyFill="1" applyBorder="1"/>
    <xf numFmtId="0" fontId="6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3" fontId="4" fillId="3" borderId="0" xfId="0" applyNumberFormat="1" applyFont="1" applyFill="1"/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3" fillId="3" borderId="11" xfId="0" applyFont="1" applyFill="1" applyBorder="1"/>
    <xf numFmtId="0" fontId="0" fillId="3" borderId="0" xfId="0" applyFill="1" applyAlignment="1">
      <alignment wrapText="1"/>
    </xf>
    <xf numFmtId="0" fontId="6" fillId="3" borderId="0" xfId="0" applyFont="1" applyFill="1" applyBorder="1" applyAlignment="1">
      <alignment horizontal="left"/>
    </xf>
    <xf numFmtId="0" fontId="0" fillId="3" borderId="0" xfId="0" applyFont="1" applyFill="1" applyAlignment="1">
      <alignment horizontal="justify" wrapText="1"/>
    </xf>
    <xf numFmtId="0" fontId="5" fillId="3" borderId="0" xfId="0" applyFont="1" applyFill="1"/>
    <xf numFmtId="0" fontId="12" fillId="3" borderId="0" xfId="0" applyFont="1" applyFill="1"/>
    <xf numFmtId="4" fontId="5" fillId="3" borderId="6" xfId="0" applyNumberFormat="1" applyFont="1" applyFill="1" applyBorder="1"/>
    <xf numFmtId="0" fontId="3" fillId="3" borderId="28" xfId="0" applyFont="1" applyFill="1" applyBorder="1"/>
    <xf numFmtId="0" fontId="15" fillId="3" borderId="0" xfId="0" applyFont="1" applyFill="1" applyBorder="1" applyAlignment="1">
      <alignment horizontal="left"/>
    </xf>
    <xf numFmtId="0" fontId="3" fillId="3" borderId="0" xfId="0" applyFont="1" applyFill="1" applyAlignment="1">
      <alignment horizontal="justify"/>
    </xf>
    <xf numFmtId="164" fontId="10" fillId="3" borderId="0" xfId="0" applyNumberFormat="1" applyFont="1" applyFill="1" applyBorder="1" applyAlignment="1">
      <alignment horizontal="left"/>
    </xf>
    <xf numFmtId="164" fontId="11" fillId="3" borderId="0" xfId="0" applyNumberFormat="1" applyFont="1" applyFill="1" applyBorder="1" applyAlignment="1">
      <alignment horizontal="left"/>
    </xf>
    <xf numFmtId="0" fontId="18" fillId="3" borderId="0" xfId="1" applyFont="1" applyFill="1"/>
    <xf numFmtId="0" fontId="19" fillId="3" borderId="0" xfId="1" applyFont="1" applyFill="1"/>
    <xf numFmtId="0" fontId="12" fillId="3" borderId="0" xfId="0" applyFont="1" applyFill="1" applyBorder="1" applyAlignment="1">
      <alignment wrapText="1"/>
    </xf>
    <xf numFmtId="3" fontId="12" fillId="3" borderId="5" xfId="0" applyNumberFormat="1" applyFont="1" applyFill="1" applyBorder="1"/>
    <xf numFmtId="0" fontId="12" fillId="3" borderId="26" xfId="0" applyFont="1" applyFill="1" applyBorder="1" applyAlignment="1">
      <alignment wrapText="1"/>
    </xf>
    <xf numFmtId="3" fontId="12" fillId="3" borderId="18" xfId="0" applyNumberFormat="1" applyFont="1" applyFill="1" applyBorder="1"/>
    <xf numFmtId="0" fontId="5" fillId="3" borderId="11" xfId="0" applyFont="1" applyFill="1" applyBorder="1"/>
    <xf numFmtId="3" fontId="15" fillId="3" borderId="17" xfId="0" applyNumberFormat="1" applyFont="1" applyFill="1" applyBorder="1"/>
    <xf numFmtId="0" fontId="5" fillId="3" borderId="5" xfId="0" applyFont="1" applyFill="1" applyBorder="1"/>
    <xf numFmtId="3" fontId="15" fillId="3" borderId="30" xfId="0" applyNumberFormat="1" applyFont="1" applyFill="1" applyBorder="1"/>
    <xf numFmtId="0" fontId="12" fillId="3" borderId="5" xfId="0" applyFont="1" applyFill="1" applyBorder="1" applyAlignment="1">
      <alignment wrapText="1"/>
    </xf>
    <xf numFmtId="3" fontId="15" fillId="3" borderId="5" xfId="0" applyNumberFormat="1" applyFont="1" applyFill="1" applyBorder="1"/>
    <xf numFmtId="3" fontId="15" fillId="3" borderId="12" xfId="0" applyNumberFormat="1" applyFont="1" applyFill="1" applyBorder="1"/>
    <xf numFmtId="0" fontId="15" fillId="3" borderId="35" xfId="0" applyFont="1" applyFill="1" applyBorder="1" applyAlignment="1">
      <alignment wrapText="1"/>
    </xf>
    <xf numFmtId="3" fontId="15" fillId="3" borderId="22" xfId="0" applyNumberFormat="1" applyFont="1" applyFill="1" applyBorder="1"/>
    <xf numFmtId="0" fontId="12" fillId="3" borderId="0" xfId="0" applyFont="1" applyFill="1" applyBorder="1"/>
    <xf numFmtId="0" fontId="12" fillId="3" borderId="5" xfId="0" applyFont="1" applyFill="1" applyBorder="1"/>
    <xf numFmtId="0" fontId="3" fillId="3" borderId="0" xfId="0" applyFont="1" applyFill="1" applyAlignment="1">
      <alignment horizontal="left"/>
    </xf>
    <xf numFmtId="3" fontId="5" fillId="3" borderId="0" xfId="0" applyNumberFormat="1" applyFont="1" applyFill="1"/>
    <xf numFmtId="3" fontId="13" fillId="2" borderId="13" xfId="0" applyNumberFormat="1" applyFont="1" applyFill="1" applyBorder="1"/>
    <xf numFmtId="4" fontId="5" fillId="3" borderId="0" xfId="0" applyNumberFormat="1" applyFont="1" applyFill="1"/>
    <xf numFmtId="3" fontId="12" fillId="2" borderId="2" xfId="0" applyNumberFormat="1" applyFont="1" applyFill="1" applyBorder="1" applyAlignment="1">
      <alignment horizontal="center" vertical="center" wrapText="1"/>
    </xf>
    <xf numFmtId="3" fontId="16" fillId="2" borderId="40" xfId="0" applyNumberFormat="1" applyFont="1" applyFill="1" applyBorder="1" applyAlignment="1">
      <alignment horizontal="center" wrapText="1"/>
    </xf>
    <xf numFmtId="0" fontId="12" fillId="3" borderId="18" xfId="0" applyFont="1" applyFill="1" applyBorder="1"/>
    <xf numFmtId="4" fontId="15" fillId="3" borderId="20" xfId="0" applyNumberFormat="1" applyFont="1" applyFill="1" applyBorder="1"/>
    <xf numFmtId="0" fontId="15" fillId="0" borderId="0" xfId="0" applyFont="1"/>
    <xf numFmtId="0" fontId="12" fillId="3" borderId="17" xfId="0" applyFont="1" applyFill="1" applyBorder="1" applyAlignment="1">
      <alignment horizontal="left"/>
    </xf>
    <xf numFmtId="0" fontId="5" fillId="3" borderId="17" xfId="0" applyFont="1" applyFill="1" applyBorder="1"/>
    <xf numFmtId="0" fontId="12" fillId="0" borderId="0" xfId="0" applyFont="1"/>
    <xf numFmtId="0" fontId="12" fillId="3" borderId="18" xfId="0" applyFont="1" applyFill="1" applyBorder="1" applyAlignment="1">
      <alignment wrapText="1"/>
    </xf>
    <xf numFmtId="0" fontId="12" fillId="3" borderId="27" xfId="0" applyFont="1" applyFill="1" applyBorder="1"/>
    <xf numFmtId="0" fontId="15" fillId="0" borderId="0" xfId="0" applyFont="1" applyBorder="1"/>
    <xf numFmtId="0" fontId="5" fillId="0" borderId="0" xfId="0" applyFont="1" applyBorder="1"/>
    <xf numFmtId="0" fontId="15" fillId="3" borderId="17" xfId="0" applyFont="1" applyFill="1" applyBorder="1" applyAlignment="1">
      <alignment horizontal="left"/>
    </xf>
    <xf numFmtId="0" fontId="5" fillId="3" borderId="24" xfId="0" applyFont="1" applyFill="1" applyBorder="1"/>
    <xf numFmtId="0" fontId="12" fillId="3" borderId="12" xfId="0" applyFont="1" applyFill="1" applyBorder="1" applyAlignment="1">
      <alignment horizontal="right"/>
    </xf>
    <xf numFmtId="0" fontId="5" fillId="3" borderId="12" xfId="0" applyFont="1" applyFill="1" applyBorder="1"/>
    <xf numFmtId="0" fontId="15" fillId="3" borderId="30" xfId="0" applyFont="1" applyFill="1" applyBorder="1" applyAlignment="1">
      <alignment wrapText="1"/>
    </xf>
    <xf numFmtId="0" fontId="12" fillId="3" borderId="30" xfId="0" applyFont="1" applyFill="1" applyBorder="1"/>
    <xf numFmtId="0" fontId="15" fillId="3" borderId="30" xfId="0" applyFont="1" applyFill="1" applyBorder="1"/>
    <xf numFmtId="0" fontId="15" fillId="3" borderId="25" xfId="0" applyFont="1" applyFill="1" applyBorder="1" applyAlignment="1">
      <alignment horizontal="left" wrapText="1"/>
    </xf>
    <xf numFmtId="0" fontId="15" fillId="3" borderId="33" xfId="0" applyFont="1" applyFill="1" applyBorder="1" applyAlignment="1">
      <alignment horizontal="left" wrapText="1"/>
    </xf>
    <xf numFmtId="0" fontId="12" fillId="3" borderId="30" xfId="0" applyFont="1" applyFill="1" applyBorder="1" applyAlignment="1">
      <alignment horizontal="right"/>
    </xf>
    <xf numFmtId="0" fontId="5" fillId="3" borderId="30" xfId="0" applyFont="1" applyFill="1" applyBorder="1"/>
    <xf numFmtId="0" fontId="12" fillId="3" borderId="5" xfId="0" applyFont="1" applyFill="1" applyBorder="1" applyAlignment="1">
      <alignment horizontal="left"/>
    </xf>
    <xf numFmtId="0" fontId="15" fillId="3" borderId="34" xfId="0" applyFont="1" applyFill="1" applyBorder="1" applyAlignment="1">
      <alignment horizontal="left" wrapText="1"/>
    </xf>
    <xf numFmtId="0" fontId="15" fillId="3" borderId="22" xfId="0" applyFont="1" applyFill="1" applyBorder="1" applyAlignment="1">
      <alignment wrapText="1"/>
    </xf>
    <xf numFmtId="0" fontId="12" fillId="3" borderId="22" xfId="0" applyFont="1" applyFill="1" applyBorder="1"/>
    <xf numFmtId="0" fontId="15" fillId="3" borderId="22" xfId="0" applyFont="1" applyFill="1" applyBorder="1"/>
    <xf numFmtId="0" fontId="12" fillId="0" borderId="12" xfId="0" applyFont="1" applyBorder="1"/>
    <xf numFmtId="0" fontId="15" fillId="0" borderId="12" xfId="0" applyFont="1" applyBorder="1"/>
    <xf numFmtId="0" fontId="15" fillId="0" borderId="22" xfId="0" applyFont="1" applyBorder="1"/>
    <xf numFmtId="4" fontId="15" fillId="0" borderId="23" xfId="0" applyNumberFormat="1" applyFont="1" applyBorder="1"/>
    <xf numFmtId="4" fontId="15" fillId="2" borderId="16" xfId="0" applyNumberFormat="1" applyFont="1" applyFill="1" applyBorder="1"/>
    <xf numFmtId="0" fontId="12" fillId="3" borderId="17" xfId="0" applyFont="1" applyFill="1" applyBorder="1"/>
    <xf numFmtId="4" fontId="13" fillId="2" borderId="14" xfId="0" applyNumberFormat="1" applyFont="1" applyFill="1" applyBorder="1"/>
    <xf numFmtId="0" fontId="15" fillId="3" borderId="5" xfId="0" applyFont="1" applyFill="1" applyBorder="1" applyAlignment="1">
      <alignment horizontal="left" wrapText="1"/>
    </xf>
    <xf numFmtId="0" fontId="13" fillId="0" borderId="0" xfId="0" applyFont="1"/>
    <xf numFmtId="3" fontId="5" fillId="0" borderId="0" xfId="0" applyNumberFormat="1" applyFont="1"/>
    <xf numFmtId="4" fontId="5" fillId="0" borderId="0" xfId="0" applyNumberFormat="1" applyFont="1"/>
    <xf numFmtId="0" fontId="21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3" fontId="12" fillId="3" borderId="0" xfId="0" applyNumberFormat="1" applyFont="1" applyFill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wrapText="1"/>
    </xf>
    <xf numFmtId="0" fontId="5" fillId="3" borderId="28" xfId="0" applyFont="1" applyFill="1" applyBorder="1"/>
    <xf numFmtId="0" fontId="22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13" fillId="2" borderId="10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3" fontId="5" fillId="2" borderId="10" xfId="0" applyNumberFormat="1" applyFont="1" applyFill="1" applyBorder="1"/>
    <xf numFmtId="0" fontId="13" fillId="3" borderId="0" xfId="0" applyFont="1" applyFill="1" applyAlignment="1">
      <alignment horizontal="left"/>
    </xf>
    <xf numFmtId="0" fontId="5" fillId="3" borderId="0" xfId="0" applyFont="1" applyFill="1" applyBorder="1" applyAlignment="1">
      <alignment horizontal="center"/>
    </xf>
    <xf numFmtId="3" fontId="5" fillId="3" borderId="0" xfId="0" applyNumberFormat="1" applyFont="1" applyFill="1" applyBorder="1"/>
    <xf numFmtId="0" fontId="23" fillId="3" borderId="0" xfId="0" applyFont="1" applyFill="1" applyAlignment="1">
      <alignment horizontal="justify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3" fillId="2" borderId="29" xfId="0" applyFont="1" applyFill="1" applyBorder="1" applyAlignment="1">
      <alignment horizontal="left"/>
    </xf>
    <xf numFmtId="0" fontId="13" fillId="2" borderId="13" xfId="0" applyFont="1" applyFill="1" applyBorder="1" applyAlignment="1">
      <alignment horizontal="left"/>
    </xf>
    <xf numFmtId="0" fontId="12" fillId="2" borderId="7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left"/>
    </xf>
    <xf numFmtId="0" fontId="13" fillId="2" borderId="32" xfId="1" applyFont="1" applyFill="1" applyBorder="1" applyAlignment="1">
      <alignment horizontal="left"/>
    </xf>
    <xf numFmtId="0" fontId="0" fillId="3" borderId="0" xfId="0" applyFill="1" applyAlignment="1">
      <alignment wrapText="1"/>
    </xf>
    <xf numFmtId="0" fontId="25" fillId="0" borderId="0" xfId="0" applyFont="1" applyBorder="1"/>
    <xf numFmtId="0" fontId="14" fillId="0" borderId="0" xfId="0" applyFont="1" applyBorder="1"/>
    <xf numFmtId="0" fontId="24" fillId="0" borderId="0" xfId="0" applyFont="1"/>
    <xf numFmtId="0" fontId="13" fillId="2" borderId="15" xfId="1" applyFont="1" applyFill="1" applyBorder="1"/>
    <xf numFmtId="3" fontId="13" fillId="2" borderId="15" xfId="1" applyNumberFormat="1" applyFont="1" applyFill="1" applyBorder="1"/>
    <xf numFmtId="0" fontId="15" fillId="3" borderId="12" xfId="0" applyFont="1" applyFill="1" applyBorder="1" applyAlignment="1">
      <alignment wrapText="1"/>
    </xf>
    <xf numFmtId="0" fontId="12" fillId="3" borderId="12" xfId="0" applyFont="1" applyFill="1" applyBorder="1"/>
    <xf numFmtId="0" fontId="15" fillId="3" borderId="12" xfId="0" applyFont="1" applyFill="1" applyBorder="1"/>
    <xf numFmtId="0" fontId="15" fillId="3" borderId="0" xfId="0" applyFont="1" applyFill="1"/>
    <xf numFmtId="0" fontId="15" fillId="0" borderId="21" xfId="0" applyFont="1" applyBorder="1"/>
    <xf numFmtId="3" fontId="26" fillId="0" borderId="0" xfId="0" applyNumberFormat="1" applyFont="1"/>
    <xf numFmtId="0" fontId="13" fillId="2" borderId="39" xfId="1" applyFont="1" applyFill="1" applyBorder="1" applyAlignment="1">
      <alignment horizontal="left"/>
    </xf>
    <xf numFmtId="0" fontId="13" fillId="2" borderId="38" xfId="1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164" fontId="6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0" fontId="3" fillId="3" borderId="0" xfId="0" applyFont="1" applyFill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12" fillId="0" borderId="5" xfId="0" applyFont="1" applyBorder="1"/>
    <xf numFmtId="0" fontId="15" fillId="0" borderId="5" xfId="0" applyFont="1" applyBorder="1"/>
    <xf numFmtId="3" fontId="15" fillId="0" borderId="5" xfId="0" applyNumberFormat="1" applyFont="1" applyBorder="1"/>
    <xf numFmtId="0" fontId="15" fillId="3" borderId="17" xfId="0" applyFont="1" applyFill="1" applyBorder="1" applyAlignment="1">
      <alignment wrapText="1"/>
    </xf>
    <xf numFmtId="0" fontId="15" fillId="3" borderId="17" xfId="0" applyFont="1" applyFill="1" applyBorder="1"/>
    <xf numFmtId="0" fontId="12" fillId="3" borderId="27" xfId="0" applyFont="1" applyFill="1" applyBorder="1" applyAlignment="1">
      <alignment wrapText="1"/>
    </xf>
    <xf numFmtId="3" fontId="12" fillId="3" borderId="27" xfId="0" applyNumberFormat="1" applyFont="1" applyFill="1" applyBorder="1"/>
    <xf numFmtId="0" fontId="3" fillId="3" borderId="42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3" fillId="3" borderId="40" xfId="0" applyFont="1" applyFill="1" applyBorder="1"/>
    <xf numFmtId="3" fontId="5" fillId="3" borderId="40" xfId="0" applyNumberFormat="1" applyFont="1" applyFill="1" applyBorder="1"/>
    <xf numFmtId="4" fontId="5" fillId="3" borderId="43" xfId="0" applyNumberFormat="1" applyFont="1" applyFill="1" applyBorder="1"/>
    <xf numFmtId="0" fontId="12" fillId="3" borderId="26" xfId="0" applyFont="1" applyFill="1" applyBorder="1"/>
    <xf numFmtId="0" fontId="5" fillId="3" borderId="11" xfId="0" applyFont="1" applyFill="1" applyBorder="1" applyAlignment="1">
      <alignment wrapText="1"/>
    </xf>
    <xf numFmtId="0" fontId="12" fillId="0" borderId="22" xfId="0" applyFont="1" applyBorder="1" applyAlignment="1">
      <alignment horizontal="right"/>
    </xf>
    <xf numFmtId="0" fontId="12" fillId="3" borderId="11" xfId="0" applyFont="1" applyFill="1" applyBorder="1"/>
    <xf numFmtId="0" fontId="12" fillId="3" borderId="31" xfId="0" applyFont="1" applyFill="1" applyBorder="1"/>
    <xf numFmtId="164" fontId="6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0" fontId="27" fillId="3" borderId="0" xfId="0" applyFont="1" applyFill="1" applyAlignment="1">
      <alignment horizontal="left" wrapText="1"/>
    </xf>
    <xf numFmtId="0" fontId="3" fillId="3" borderId="41" xfId="0" applyFont="1" applyFill="1" applyBorder="1" applyAlignment="1">
      <alignment horizontal="center"/>
    </xf>
    <xf numFmtId="0" fontId="13" fillId="2" borderId="45" xfId="1" applyFont="1" applyFill="1" applyBorder="1" applyAlignment="1">
      <alignment horizontal="left"/>
    </xf>
    <xf numFmtId="4" fontId="15" fillId="2" borderId="46" xfId="0" applyNumberFormat="1" applyFont="1" applyFill="1" applyBorder="1"/>
    <xf numFmtId="0" fontId="5" fillId="3" borderId="47" xfId="0" applyFont="1" applyFill="1" applyBorder="1"/>
    <xf numFmtId="4" fontId="15" fillId="3" borderId="48" xfId="0" applyNumberFormat="1" applyFont="1" applyFill="1" applyBorder="1"/>
    <xf numFmtId="0" fontId="12" fillId="3" borderId="4" xfId="0" applyFont="1" applyFill="1" applyBorder="1" applyAlignment="1">
      <alignment horizontal="left"/>
    </xf>
    <xf numFmtId="4" fontId="12" fillId="3" borderId="6" xfId="0" applyNumberFormat="1" applyFont="1" applyFill="1" applyBorder="1"/>
    <xf numFmtId="0" fontId="12" fillId="3" borderId="49" xfId="0" applyFont="1" applyFill="1" applyBorder="1"/>
    <xf numFmtId="4" fontId="12" fillId="3" borderId="50" xfId="0" applyNumberFormat="1" applyFont="1" applyFill="1" applyBorder="1"/>
    <xf numFmtId="0" fontId="5" fillId="3" borderId="4" xfId="0" applyFont="1" applyFill="1" applyBorder="1"/>
    <xf numFmtId="0" fontId="12" fillId="3" borderId="4" xfId="0" applyFont="1" applyFill="1" applyBorder="1"/>
    <xf numFmtId="0" fontId="5" fillId="3" borderId="52" xfId="0" applyFont="1" applyFill="1" applyBorder="1"/>
    <xf numFmtId="4" fontId="15" fillId="3" borderId="53" xfId="0" applyNumberFormat="1" applyFont="1" applyFill="1" applyBorder="1"/>
    <xf numFmtId="4" fontId="15" fillId="3" borderId="6" xfId="0" applyNumberFormat="1" applyFont="1" applyFill="1" applyBorder="1"/>
    <xf numFmtId="4" fontId="12" fillId="3" borderId="54" xfId="0" applyNumberFormat="1" applyFont="1" applyFill="1" applyBorder="1"/>
    <xf numFmtId="0" fontId="13" fillId="2" borderId="55" xfId="1" applyFont="1" applyFill="1" applyBorder="1" applyAlignment="1">
      <alignment horizontal="left"/>
    </xf>
    <xf numFmtId="4" fontId="15" fillId="2" borderId="54" xfId="0" applyNumberFormat="1" applyFont="1" applyFill="1" applyBorder="1"/>
    <xf numFmtId="0" fontId="5" fillId="3" borderId="56" xfId="0" applyFont="1" applyFill="1" applyBorder="1"/>
    <xf numFmtId="4" fontId="15" fillId="3" borderId="57" xfId="0" applyNumberFormat="1" applyFont="1" applyFill="1" applyBorder="1"/>
    <xf numFmtId="0" fontId="5" fillId="3" borderId="58" xfId="0" applyFont="1" applyFill="1" applyBorder="1"/>
    <xf numFmtId="0" fontId="5" fillId="0" borderId="56" xfId="0" applyFont="1" applyBorder="1"/>
    <xf numFmtId="4" fontId="15" fillId="0" borderId="48" xfId="0" applyNumberFormat="1" applyFont="1" applyBorder="1"/>
    <xf numFmtId="0" fontId="13" fillId="2" borderId="61" xfId="1" applyFont="1" applyFill="1" applyBorder="1" applyAlignment="1"/>
    <xf numFmtId="4" fontId="13" fillId="2" borderId="46" xfId="0" applyNumberFormat="1" applyFont="1" applyFill="1" applyBorder="1"/>
    <xf numFmtId="0" fontId="13" fillId="2" borderId="61" xfId="0" applyFont="1" applyFill="1" applyBorder="1" applyAlignment="1">
      <alignment horizontal="left"/>
    </xf>
    <xf numFmtId="3" fontId="5" fillId="0" borderId="0" xfId="0" applyNumberFormat="1" applyFont="1" applyBorder="1"/>
    <xf numFmtId="0" fontId="5" fillId="3" borderId="62" xfId="0" applyFont="1" applyFill="1" applyBorder="1"/>
    <xf numFmtId="3" fontId="5" fillId="3" borderId="62" xfId="0" applyNumberFormat="1" applyFont="1" applyFill="1" applyBorder="1"/>
    <xf numFmtId="4" fontId="5" fillId="3" borderId="62" xfId="0" applyNumberFormat="1" applyFont="1" applyFill="1" applyBorder="1"/>
    <xf numFmtId="4" fontId="5" fillId="0" borderId="0" xfId="0" applyNumberFormat="1" applyFont="1" applyBorder="1"/>
    <xf numFmtId="3" fontId="14" fillId="0" borderId="0" xfId="0" applyNumberFormat="1" applyFont="1"/>
    <xf numFmtId="3" fontId="14" fillId="3" borderId="0" xfId="0" applyNumberFormat="1" applyFont="1" applyFill="1"/>
    <xf numFmtId="3" fontId="14" fillId="3" borderId="62" xfId="0" applyNumberFormat="1" applyFont="1" applyFill="1" applyBorder="1"/>
    <xf numFmtId="3" fontId="14" fillId="0" borderId="0" xfId="0" applyNumberFormat="1" applyFont="1" applyBorder="1"/>
    <xf numFmtId="0" fontId="3" fillId="3" borderId="63" xfId="0" applyFont="1" applyFill="1" applyBorder="1" applyAlignment="1">
      <alignment horizontal="center"/>
    </xf>
    <xf numFmtId="0" fontId="5" fillId="3" borderId="64" xfId="0" applyFont="1" applyFill="1" applyBorder="1"/>
    <xf numFmtId="0" fontId="12" fillId="3" borderId="41" xfId="0" applyFont="1" applyFill="1" applyBorder="1" applyAlignment="1">
      <alignment horizontal="left"/>
    </xf>
    <xf numFmtId="0" fontId="12" fillId="3" borderId="41" xfId="0" applyFont="1" applyFill="1" applyBorder="1"/>
    <xf numFmtId="0" fontId="15" fillId="3" borderId="17" xfId="0" applyFont="1" applyFill="1" applyBorder="1" applyAlignment="1">
      <alignment horizontal="left" wrapText="1"/>
    </xf>
    <xf numFmtId="4" fontId="5" fillId="3" borderId="0" xfId="0" applyNumberFormat="1" applyFont="1" applyFill="1" applyAlignment="1">
      <alignment horizontal="right"/>
    </xf>
    <xf numFmtId="0" fontId="13" fillId="2" borderId="12" xfId="0" applyFont="1" applyFill="1" applyBorder="1" applyAlignment="1">
      <alignment horizontal="left"/>
    </xf>
    <xf numFmtId="164" fontId="13" fillId="2" borderId="12" xfId="0" applyNumberFormat="1" applyFont="1" applyFill="1" applyBorder="1"/>
    <xf numFmtId="0" fontId="29" fillId="0" borderId="12" xfId="0" applyFont="1" applyBorder="1"/>
    <xf numFmtId="164" fontId="29" fillId="0" borderId="12" xfId="0" applyNumberFormat="1" applyFont="1" applyBorder="1"/>
    <xf numFmtId="0" fontId="29" fillId="0" borderId="12" xfId="0" applyFont="1" applyBorder="1" applyAlignment="1">
      <alignment wrapText="1"/>
    </xf>
    <xf numFmtId="164" fontId="14" fillId="0" borderId="0" xfId="0" applyNumberFormat="1" applyFont="1"/>
    <xf numFmtId="164" fontId="25" fillId="0" borderId="0" xfId="0" applyNumberFormat="1" applyFont="1" applyBorder="1" applyAlignment="1"/>
    <xf numFmtId="164" fontId="14" fillId="0" borderId="0" xfId="0" applyNumberFormat="1" applyFont="1" applyBorder="1" applyAlignment="1"/>
    <xf numFmtId="0" fontId="19" fillId="0" borderId="0" xfId="0" applyFont="1"/>
    <xf numFmtId="3" fontId="16" fillId="2" borderId="2" xfId="0" applyNumberFormat="1" applyFont="1" applyFill="1" applyBorder="1" applyAlignment="1">
      <alignment horizontal="center" wrapText="1"/>
    </xf>
    <xf numFmtId="0" fontId="5" fillId="3" borderId="4" xfId="0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wrapText="1"/>
      <protection locked="0"/>
    </xf>
    <xf numFmtId="0" fontId="30" fillId="3" borderId="0" xfId="0" applyFont="1" applyFill="1" applyBorder="1" applyAlignment="1">
      <alignment horizontal="justify"/>
    </xf>
    <xf numFmtId="0" fontId="5" fillId="3" borderId="0" xfId="0" applyFont="1" applyFill="1" applyAlignment="1">
      <alignment horizontal="justify" vertical="justify" wrapText="1"/>
    </xf>
    <xf numFmtId="0" fontId="14" fillId="3" borderId="0" xfId="0" applyFont="1" applyFill="1" applyAlignment="1">
      <alignment horizontal="center"/>
    </xf>
    <xf numFmtId="0" fontId="14" fillId="3" borderId="0" xfId="0" applyFont="1" applyFill="1"/>
    <xf numFmtId="0" fontId="14" fillId="3" borderId="0" xfId="0" applyFont="1" applyFill="1" applyAlignment="1">
      <alignment horizontal="left"/>
    </xf>
    <xf numFmtId="0" fontId="31" fillId="0" borderId="0" xfId="0" applyFont="1" applyAlignment="1">
      <alignment horizontal="center"/>
    </xf>
    <xf numFmtId="0" fontId="26" fillId="0" borderId="0" xfId="0" applyFont="1"/>
    <xf numFmtId="0" fontId="32" fillId="3" borderId="0" xfId="0" applyFont="1" applyFill="1" applyAlignment="1">
      <alignment horizontal="left"/>
    </xf>
    <xf numFmtId="0" fontId="14" fillId="3" borderId="0" xfId="0" applyFont="1" applyFill="1" applyAlignment="1">
      <alignment horizontal="justify" vertical="justify" wrapText="1"/>
    </xf>
    <xf numFmtId="0" fontId="26" fillId="3" borderId="0" xfId="0" applyFont="1" applyFill="1" applyAlignment="1">
      <alignment horizontal="left"/>
    </xf>
    <xf numFmtId="164" fontId="26" fillId="3" borderId="0" xfId="0" applyNumberFormat="1" applyFont="1" applyFill="1" applyBorder="1" applyAlignment="1"/>
    <xf numFmtId="164" fontId="33" fillId="3" borderId="0" xfId="0" applyNumberFormat="1" applyFont="1" applyFill="1" applyBorder="1" applyAlignment="1"/>
    <xf numFmtId="0" fontId="25" fillId="3" borderId="0" xfId="0" applyFont="1" applyFill="1" applyAlignment="1">
      <alignment horizontal="left"/>
    </xf>
    <xf numFmtId="0" fontId="14" fillId="3" borderId="0" xfId="0" applyFont="1" applyFill="1" applyAlignment="1">
      <alignment horizontal="justify" wrapText="1"/>
    </xf>
    <xf numFmtId="0" fontId="28" fillId="3" borderId="0" xfId="0" applyFont="1" applyFill="1" applyAlignment="1">
      <alignment horizontal="justify" wrapText="1"/>
    </xf>
    <xf numFmtId="0" fontId="14" fillId="0" borderId="0" xfId="0" applyFont="1" applyAlignment="1">
      <alignment horizontal="center"/>
    </xf>
    <xf numFmtId="3" fontId="12" fillId="0" borderId="0" xfId="0" applyNumberFormat="1" applyFont="1"/>
    <xf numFmtId="3" fontId="12" fillId="0" borderId="0" xfId="0" applyNumberFormat="1" applyFont="1" applyAlignment="1">
      <alignment horizontal="center"/>
    </xf>
    <xf numFmtId="3" fontId="34" fillId="0" borderId="0" xfId="0" applyNumberFormat="1" applyFont="1"/>
    <xf numFmtId="3" fontId="12" fillId="0" borderId="10" xfId="0" applyNumberFormat="1" applyFont="1" applyBorder="1"/>
    <xf numFmtId="3" fontId="4" fillId="0" borderId="0" xfId="0" applyNumberFormat="1" applyFont="1"/>
    <xf numFmtId="3" fontId="6" fillId="0" borderId="0" xfId="0" applyNumberFormat="1" applyFont="1"/>
    <xf numFmtId="0" fontId="0" fillId="3" borderId="0" xfId="0" applyFill="1" applyAlignment="1">
      <alignment wrapText="1"/>
    </xf>
    <xf numFmtId="0" fontId="29" fillId="3" borderId="12" xfId="0" applyFont="1" applyFill="1" applyBorder="1" applyAlignment="1">
      <alignment horizontal="left"/>
    </xf>
    <xf numFmtId="164" fontId="29" fillId="3" borderId="12" xfId="0" applyNumberFormat="1" applyFont="1" applyFill="1" applyBorder="1"/>
    <xf numFmtId="164" fontId="6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164" fontId="13" fillId="3" borderId="0" xfId="0" applyNumberFormat="1" applyFont="1" applyFill="1" applyBorder="1" applyAlignment="1"/>
    <xf numFmtId="164" fontId="17" fillId="3" borderId="0" xfId="0" applyNumberFormat="1" applyFont="1" applyFill="1" applyBorder="1" applyAlignment="1"/>
    <xf numFmtId="164" fontId="12" fillId="0" borderId="0" xfId="0" applyNumberFormat="1" applyFont="1"/>
    <xf numFmtId="0" fontId="35" fillId="0" borderId="0" xfId="0" applyFont="1"/>
    <xf numFmtId="0" fontId="3" fillId="3" borderId="65" xfId="0" applyFont="1" applyFill="1" applyBorder="1" applyAlignment="1">
      <alignment horizontal="center"/>
    </xf>
    <xf numFmtId="0" fontId="3" fillId="3" borderId="63" xfId="0" applyFont="1" applyFill="1" applyBorder="1"/>
    <xf numFmtId="3" fontId="5" fillId="3" borderId="63" xfId="0" applyNumberFormat="1" applyFont="1" applyFill="1" applyBorder="1"/>
    <xf numFmtId="4" fontId="3" fillId="3" borderId="66" xfId="0" applyNumberFormat="1" applyFont="1" applyFill="1" applyBorder="1"/>
    <xf numFmtId="0" fontId="15" fillId="0" borderId="11" xfId="0" applyFont="1" applyBorder="1" applyAlignment="1">
      <alignment wrapText="1"/>
    </xf>
    <xf numFmtId="4" fontId="15" fillId="0" borderId="6" xfId="0" applyNumberFormat="1" applyFont="1" applyBorder="1"/>
    <xf numFmtId="0" fontId="26" fillId="2" borderId="19" xfId="1" applyFont="1" applyFill="1" applyBorder="1" applyAlignment="1">
      <alignment horizontal="left"/>
    </xf>
    <xf numFmtId="0" fontId="24" fillId="2" borderId="13" xfId="1" applyFont="1" applyFill="1" applyBorder="1"/>
    <xf numFmtId="3" fontId="26" fillId="3" borderId="0" xfId="1" applyNumberFormat="1" applyFont="1" applyFill="1"/>
    <xf numFmtId="0" fontId="26" fillId="3" borderId="0" xfId="1" applyFont="1" applyFill="1"/>
    <xf numFmtId="0" fontId="25" fillId="0" borderId="0" xfId="0" applyFont="1"/>
    <xf numFmtId="0" fontId="24" fillId="0" borderId="0" xfId="0" applyFont="1" applyBorder="1"/>
    <xf numFmtId="164" fontId="5" fillId="0" borderId="10" xfId="0" applyNumberFormat="1" applyFont="1" applyBorder="1"/>
    <xf numFmtId="0" fontId="12" fillId="3" borderId="17" xfId="0" applyFont="1" applyFill="1" applyBorder="1" applyAlignment="1">
      <alignment horizontal="right"/>
    </xf>
    <xf numFmtId="164" fontId="12" fillId="0" borderId="10" xfId="0" applyNumberFormat="1" applyFont="1" applyBorder="1"/>
    <xf numFmtId="0" fontId="29" fillId="3" borderId="12" xfId="0" applyFont="1" applyFill="1" applyBorder="1"/>
    <xf numFmtId="4" fontId="4" fillId="0" borderId="0" xfId="0" applyNumberFormat="1" applyFont="1"/>
    <xf numFmtId="4" fontId="12" fillId="0" borderId="10" xfId="0" applyNumberFormat="1" applyFont="1" applyBorder="1"/>
    <xf numFmtId="0" fontId="12" fillId="3" borderId="51" xfId="0" applyFont="1" applyFill="1" applyBorder="1"/>
    <xf numFmtId="0" fontId="34" fillId="0" borderId="0" xfId="0" applyFont="1"/>
    <xf numFmtId="164" fontId="12" fillId="3" borderId="0" xfId="0" applyNumberFormat="1" applyFont="1" applyFill="1"/>
    <xf numFmtId="0" fontId="29" fillId="3" borderId="12" xfId="0" applyFont="1" applyFill="1" applyBorder="1" applyAlignment="1">
      <alignment wrapText="1"/>
    </xf>
    <xf numFmtId="0" fontId="15" fillId="3" borderId="0" xfId="0" applyFont="1" applyFill="1" applyBorder="1" applyAlignment="1">
      <alignment wrapText="1"/>
    </xf>
    <xf numFmtId="0" fontId="36" fillId="3" borderId="5" xfId="0" applyFont="1" applyFill="1" applyBorder="1"/>
    <xf numFmtId="4" fontId="12" fillId="3" borderId="44" xfId="0" applyNumberFormat="1" applyFont="1" applyFill="1" applyBorder="1"/>
    <xf numFmtId="0" fontId="36" fillId="0" borderId="0" xfId="0" applyFont="1" applyBorder="1"/>
    <xf numFmtId="0" fontId="12" fillId="0" borderId="0" xfId="0" applyFont="1" applyBorder="1"/>
    <xf numFmtId="0" fontId="5" fillId="3" borderId="49" xfId="0" applyFont="1" applyFill="1" applyBorder="1"/>
    <xf numFmtId="0" fontId="5" fillId="3" borderId="18" xfId="0" applyFont="1" applyFill="1" applyBorder="1"/>
    <xf numFmtId="164" fontId="12" fillId="3" borderId="10" xfId="0" applyNumberFormat="1" applyFont="1" applyFill="1" applyBorder="1"/>
    <xf numFmtId="0" fontId="15" fillId="3" borderId="5" xfId="0" applyFont="1" applyFill="1" applyBorder="1" applyAlignment="1">
      <alignment horizontal="left"/>
    </xf>
    <xf numFmtId="0" fontId="15" fillId="3" borderId="26" xfId="0" applyFont="1" applyFill="1" applyBorder="1" applyAlignment="1">
      <alignment horizontal="left" wrapText="1"/>
    </xf>
    <xf numFmtId="0" fontId="12" fillId="3" borderId="18" xfId="0" applyFont="1" applyFill="1" applyBorder="1" applyAlignment="1">
      <alignment horizontal="right"/>
    </xf>
    <xf numFmtId="3" fontId="15" fillId="3" borderId="18" xfId="0" applyNumberFormat="1" applyFont="1" applyFill="1" applyBorder="1"/>
    <xf numFmtId="4" fontId="15" fillId="3" borderId="50" xfId="0" applyNumberFormat="1" applyFont="1" applyFill="1" applyBorder="1"/>
    <xf numFmtId="0" fontId="12" fillId="3" borderId="26" xfId="0" applyFont="1" applyFill="1" applyBorder="1" applyAlignment="1">
      <alignment horizontal="left" wrapText="1"/>
    </xf>
    <xf numFmtId="0" fontId="15" fillId="3" borderId="35" xfId="0" applyFont="1" applyFill="1" applyBorder="1" applyAlignment="1">
      <alignment horizontal="left" wrapText="1"/>
    </xf>
    <xf numFmtId="0" fontId="15" fillId="3" borderId="11" xfId="0" applyFont="1" applyFill="1" applyBorder="1" applyAlignment="1">
      <alignment horizontal="left" wrapText="1"/>
    </xf>
    <xf numFmtId="0" fontId="12" fillId="3" borderId="5" xfId="0" applyFont="1" applyFill="1" applyBorder="1" applyAlignment="1">
      <alignment horizontal="right"/>
    </xf>
    <xf numFmtId="0" fontId="5" fillId="3" borderId="41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left" wrapText="1"/>
    </xf>
    <xf numFmtId="3" fontId="36" fillId="3" borderId="5" xfId="0" applyNumberFormat="1" applyFont="1" applyFill="1" applyBorder="1"/>
    <xf numFmtId="4" fontId="36" fillId="3" borderId="6" xfId="0" applyNumberFormat="1" applyFont="1" applyFill="1" applyBorder="1"/>
    <xf numFmtId="0" fontId="12" fillId="3" borderId="31" xfId="0" applyFont="1" applyFill="1" applyBorder="1" applyAlignment="1">
      <alignment horizontal="left" wrapText="1"/>
    </xf>
    <xf numFmtId="3" fontId="36" fillId="3" borderId="18" xfId="0" applyNumberFormat="1" applyFont="1" applyFill="1" applyBorder="1"/>
    <xf numFmtId="4" fontId="36" fillId="3" borderId="50" xfId="0" applyNumberFormat="1" applyFont="1" applyFill="1" applyBorder="1"/>
    <xf numFmtId="4" fontId="15" fillId="0" borderId="57" xfId="0" applyNumberFormat="1" applyFont="1" applyBorder="1"/>
    <xf numFmtId="0" fontId="5" fillId="0" borderId="10" xfId="0" applyFont="1" applyBorder="1"/>
    <xf numFmtId="0" fontId="5" fillId="3" borderId="56" xfId="0" applyNumberFormat="1" applyFont="1" applyFill="1" applyBorder="1"/>
    <xf numFmtId="0" fontId="15" fillId="3" borderId="12" xfId="0" applyNumberFormat="1" applyFont="1" applyFill="1" applyBorder="1"/>
    <xf numFmtId="0" fontId="12" fillId="3" borderId="12" xfId="0" applyNumberFormat="1" applyFont="1" applyFill="1" applyBorder="1"/>
    <xf numFmtId="0" fontId="14" fillId="0" borderId="34" xfId="0" applyNumberFormat="1" applyFont="1" applyBorder="1"/>
    <xf numFmtId="0" fontId="14" fillId="0" borderId="25" xfId="0" applyNumberFormat="1" applyFont="1" applyBorder="1"/>
    <xf numFmtId="4" fontId="3" fillId="3" borderId="43" xfId="0" applyNumberFormat="1" applyFont="1" applyFill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3" fillId="0" borderId="5" xfId="0" applyNumberFormat="1" applyFont="1" applyBorder="1"/>
    <xf numFmtId="0" fontId="3" fillId="0" borderId="6" xfId="0" applyFont="1" applyBorder="1"/>
    <xf numFmtId="0" fontId="13" fillId="2" borderId="59" xfId="1" applyFont="1" applyFill="1" applyBorder="1" applyAlignment="1"/>
    <xf numFmtId="0" fontId="13" fillId="2" borderId="15" xfId="1" applyFont="1" applyFill="1" applyBorder="1" applyAlignment="1"/>
    <xf numFmtId="0" fontId="12" fillId="2" borderId="15" xfId="1" applyFont="1" applyFill="1" applyBorder="1" applyAlignment="1"/>
    <xf numFmtId="3" fontId="13" fillId="2" borderId="15" xfId="0" applyNumberFormat="1" applyFont="1" applyFill="1" applyBorder="1"/>
    <xf numFmtId="4" fontId="15" fillId="2" borderId="60" xfId="0" applyNumberFormat="1" applyFont="1" applyFill="1" applyBorder="1"/>
    <xf numFmtId="3" fontId="13" fillId="0" borderId="0" xfId="0" applyNumberFormat="1" applyFont="1"/>
    <xf numFmtId="0" fontId="5" fillId="0" borderId="0" xfId="0" applyFont="1" applyAlignment="1">
      <alignment horizontal="left"/>
    </xf>
    <xf numFmtId="164" fontId="5" fillId="0" borderId="0" xfId="0" applyNumberFormat="1" applyFont="1" applyBorder="1" applyAlignment="1"/>
    <xf numFmtId="0" fontId="29" fillId="0" borderId="12" xfId="0" applyFont="1" applyBorder="1" applyAlignment="1">
      <alignment horizontal="left"/>
    </xf>
    <xf numFmtId="164" fontId="15" fillId="0" borderId="0" xfId="0" applyNumberFormat="1" applyFont="1" applyBorder="1" applyAlignment="1"/>
    <xf numFmtId="164" fontId="3" fillId="0" borderId="0" xfId="0" applyNumberFormat="1" applyFont="1"/>
    <xf numFmtId="3" fontId="15" fillId="3" borderId="17" xfId="0" applyNumberFormat="1" applyFont="1" applyFill="1" applyBorder="1" applyAlignment="1">
      <alignment horizontal="right"/>
    </xf>
    <xf numFmtId="164" fontId="13" fillId="3" borderId="0" xfId="0" applyNumberFormat="1" applyFont="1" applyFill="1" applyBorder="1" applyAlignment="1"/>
    <xf numFmtId="164" fontId="17" fillId="3" borderId="0" xfId="0" applyNumberFormat="1" applyFont="1" applyFill="1" applyBorder="1" applyAlignment="1"/>
    <xf numFmtId="0" fontId="15" fillId="3" borderId="17" xfId="0" applyNumberFormat="1" applyFont="1" applyFill="1" applyBorder="1"/>
    <xf numFmtId="0" fontId="12" fillId="3" borderId="17" xfId="0" applyNumberFormat="1" applyFont="1" applyFill="1" applyBorder="1"/>
    <xf numFmtId="0" fontId="5" fillId="3" borderId="4" xfId="0" applyNumberFormat="1" applyFont="1" applyFill="1" applyBorder="1"/>
    <xf numFmtId="0" fontId="12" fillId="3" borderId="5" xfId="0" applyNumberFormat="1" applyFont="1" applyFill="1" applyBorder="1"/>
    <xf numFmtId="0" fontId="15" fillId="3" borderId="5" xfId="0" applyNumberFormat="1" applyFont="1" applyFill="1" applyBorder="1"/>
    <xf numFmtId="0" fontId="15" fillId="3" borderId="6" xfId="0" applyNumberFormat="1" applyFont="1" applyFill="1" applyBorder="1"/>
    <xf numFmtId="0" fontId="5" fillId="3" borderId="49" xfId="0" applyNumberFormat="1" applyFont="1" applyFill="1" applyBorder="1"/>
    <xf numFmtId="0" fontId="12" fillId="3" borderId="18" xfId="0" applyNumberFormat="1" applyFont="1" applyFill="1" applyBorder="1"/>
    <xf numFmtId="0" fontId="15" fillId="3" borderId="18" xfId="0" applyNumberFormat="1" applyFont="1" applyFill="1" applyBorder="1"/>
    <xf numFmtId="0" fontId="15" fillId="3" borderId="50" xfId="0" applyNumberFormat="1" applyFont="1" applyFill="1" applyBorder="1"/>
    <xf numFmtId="0" fontId="12" fillId="0" borderId="5" xfId="0" applyFont="1" applyBorder="1" applyAlignment="1">
      <alignment wrapText="1"/>
    </xf>
    <xf numFmtId="0" fontId="12" fillId="0" borderId="18" xfId="0" applyFont="1" applyBorder="1"/>
    <xf numFmtId="0" fontId="15" fillId="0" borderId="17" xfId="0" applyFont="1" applyBorder="1" applyAlignment="1">
      <alignment wrapText="1"/>
    </xf>
    <xf numFmtId="164" fontId="13" fillId="3" borderId="0" xfId="0" applyNumberFormat="1" applyFont="1" applyFill="1" applyBorder="1" applyAlignment="1"/>
    <xf numFmtId="164" fontId="17" fillId="3" borderId="0" xfId="0" applyNumberFormat="1" applyFont="1" applyFill="1" applyBorder="1" applyAlignment="1"/>
    <xf numFmtId="0" fontId="13" fillId="2" borderId="12" xfId="0" applyFont="1" applyFill="1" applyBorder="1"/>
    <xf numFmtId="4" fontId="15" fillId="3" borderId="17" xfId="0" applyNumberFormat="1" applyFont="1" applyFill="1" applyBorder="1"/>
    <xf numFmtId="2" fontId="15" fillId="3" borderId="57" xfId="0" applyNumberFormat="1" applyFont="1" applyFill="1" applyBorder="1"/>
    <xf numFmtId="0" fontId="15" fillId="3" borderId="34" xfId="0" applyFont="1" applyFill="1" applyBorder="1" applyAlignment="1">
      <alignment horizontal="left"/>
    </xf>
    <xf numFmtId="9" fontId="13" fillId="0" borderId="0" xfId="0" applyNumberFormat="1" applyFont="1"/>
    <xf numFmtId="164" fontId="3" fillId="3" borderId="0" xfId="0" applyNumberFormat="1" applyFont="1" applyFill="1" applyBorder="1" applyAlignment="1"/>
    <xf numFmtId="164" fontId="0" fillId="3" borderId="0" xfId="0" applyNumberFormat="1" applyFont="1" applyFill="1" applyBorder="1" applyAlignment="1"/>
    <xf numFmtId="164" fontId="5" fillId="3" borderId="0" xfId="0" applyNumberFormat="1" applyFont="1" applyFill="1" applyBorder="1" applyAlignment="1"/>
    <xf numFmtId="164" fontId="23" fillId="3" borderId="0" xfId="0" applyNumberFormat="1" applyFont="1" applyFill="1" applyBorder="1" applyAlignment="1"/>
    <xf numFmtId="0" fontId="5" fillId="3" borderId="0" xfId="0" applyFont="1" applyFill="1" applyAlignment="1">
      <alignment horizontal="left" wrapText="1"/>
    </xf>
    <xf numFmtId="164" fontId="3" fillId="3" borderId="0" xfId="0" applyNumberFormat="1" applyFont="1" applyFill="1"/>
    <xf numFmtId="164" fontId="13" fillId="3" borderId="0" xfId="0" applyNumberFormat="1" applyFont="1" applyFill="1" applyBorder="1" applyAlignment="1"/>
    <xf numFmtId="164" fontId="17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164" fontId="20" fillId="3" borderId="0" xfId="0" applyNumberFormat="1" applyFont="1" applyFill="1" applyBorder="1" applyAlignment="1"/>
    <xf numFmtId="164" fontId="13" fillId="3" borderId="0" xfId="0" applyNumberFormat="1" applyFont="1" applyFill="1" applyBorder="1" applyAlignment="1"/>
    <xf numFmtId="164" fontId="17" fillId="3" borderId="0" xfId="0" applyNumberFormat="1" applyFont="1" applyFill="1" applyBorder="1" applyAlignment="1"/>
    <xf numFmtId="164" fontId="5" fillId="3" borderId="0" xfId="0" applyNumberFormat="1" applyFont="1" applyFill="1" applyBorder="1" applyAlignment="1">
      <alignment vertical="top"/>
    </xf>
    <xf numFmtId="164" fontId="23" fillId="3" borderId="0" xfId="0" applyNumberFormat="1" applyFont="1" applyFill="1" applyBorder="1" applyAlignment="1">
      <alignment vertical="top"/>
    </xf>
    <xf numFmtId="164" fontId="6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164" fontId="13" fillId="3" borderId="0" xfId="0" applyNumberFormat="1" applyFont="1" applyFill="1" applyBorder="1" applyAlignment="1"/>
    <xf numFmtId="164" fontId="17" fillId="3" borderId="0" xfId="0" applyNumberFormat="1" applyFont="1" applyFill="1" applyBorder="1" applyAlignment="1"/>
    <xf numFmtId="0" fontId="5" fillId="3" borderId="67" xfId="0" applyFont="1" applyFill="1" applyBorder="1"/>
    <xf numFmtId="0" fontId="15" fillId="3" borderId="68" xfId="0" applyFont="1" applyFill="1" applyBorder="1" applyAlignment="1">
      <alignment wrapText="1"/>
    </xf>
    <xf numFmtId="0" fontId="12" fillId="3" borderId="68" xfId="0" applyFont="1" applyFill="1" applyBorder="1"/>
    <xf numFmtId="0" fontId="15" fillId="3" borderId="68" xfId="0" applyFont="1" applyFill="1" applyBorder="1"/>
    <xf numFmtId="3" fontId="15" fillId="3" borderId="68" xfId="0" applyNumberFormat="1" applyFont="1" applyFill="1" applyBorder="1"/>
    <xf numFmtId="4" fontId="15" fillId="3" borderId="69" xfId="0" applyNumberFormat="1" applyFont="1" applyFill="1" applyBorder="1"/>
    <xf numFmtId="0" fontId="12" fillId="3" borderId="65" xfId="0" applyFont="1" applyFill="1" applyBorder="1"/>
    <xf numFmtId="0" fontId="12" fillId="3" borderId="10" xfId="0" applyFont="1" applyFill="1" applyBorder="1" applyAlignment="1">
      <alignment wrapText="1"/>
    </xf>
    <xf numFmtId="0" fontId="12" fillId="3" borderId="63" xfId="0" applyFont="1" applyFill="1" applyBorder="1"/>
    <xf numFmtId="3" fontId="12" fillId="3" borderId="63" xfId="0" applyNumberFormat="1" applyFont="1" applyFill="1" applyBorder="1"/>
    <xf numFmtId="0" fontId="12" fillId="0" borderId="66" xfId="0" applyFont="1" applyBorder="1"/>
    <xf numFmtId="4" fontId="16" fillId="2" borderId="3" xfId="1" applyNumberFormat="1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wrapText="1"/>
    </xf>
    <xf numFmtId="0" fontId="5" fillId="0" borderId="52" xfId="0" applyFont="1" applyBorder="1"/>
    <xf numFmtId="0" fontId="5" fillId="0" borderId="51" xfId="0" applyFont="1" applyBorder="1"/>
    <xf numFmtId="164" fontId="6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164" fontId="13" fillId="3" borderId="0" xfId="0" applyNumberFormat="1" applyFont="1" applyFill="1" applyBorder="1" applyAlignment="1"/>
    <xf numFmtId="164" fontId="17" fillId="3" borderId="0" xfId="0" applyNumberFormat="1" applyFont="1" applyFill="1" applyBorder="1" applyAlignment="1"/>
    <xf numFmtId="164" fontId="12" fillId="4" borderId="10" xfId="0" applyNumberFormat="1" applyFont="1" applyFill="1" applyBorder="1"/>
    <xf numFmtId="3" fontId="3" fillId="3" borderId="5" xfId="0" applyNumberFormat="1" applyFont="1" applyFill="1" applyBorder="1"/>
    <xf numFmtId="0" fontId="3" fillId="3" borderId="6" xfId="0" applyFont="1" applyFill="1" applyBorder="1"/>
    <xf numFmtId="0" fontId="16" fillId="2" borderId="36" xfId="1" applyFont="1" applyFill="1" applyBorder="1" applyAlignment="1">
      <alignment horizontal="center"/>
    </xf>
    <xf numFmtId="0" fontId="16" fillId="2" borderId="37" xfId="1" applyFont="1" applyFill="1" applyBorder="1" applyAlignment="1">
      <alignment horizontal="center"/>
    </xf>
    <xf numFmtId="164" fontId="6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164" fontId="3" fillId="3" borderId="0" xfId="0" applyNumberFormat="1" applyFont="1" applyFill="1" applyBorder="1" applyAlignment="1"/>
    <xf numFmtId="164" fontId="0" fillId="3" borderId="0" xfId="0" applyNumberFormat="1" applyFont="1" applyFill="1" applyBorder="1" applyAlignment="1"/>
    <xf numFmtId="164" fontId="7" fillId="3" borderId="0" xfId="0" applyNumberFormat="1" applyFont="1" applyFill="1" applyBorder="1" applyAlignment="1"/>
    <xf numFmtId="164" fontId="9" fillId="3" borderId="0" xfId="0" applyNumberFormat="1" applyFont="1" applyFill="1" applyBorder="1" applyAlignment="1"/>
    <xf numFmtId="0" fontId="2" fillId="3" borderId="0" xfId="0" applyFont="1" applyFill="1" applyAlignment="1">
      <alignment horizontal="left" wrapText="1"/>
    </xf>
    <xf numFmtId="0" fontId="0" fillId="3" borderId="0" xfId="0" applyFill="1" applyAlignment="1">
      <alignment wrapText="1"/>
    </xf>
    <xf numFmtId="3" fontId="2" fillId="3" borderId="0" xfId="0" applyNumberFormat="1" applyFont="1" applyFill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164" fontId="6" fillId="2" borderId="10" xfId="0" applyNumberFormat="1" applyFont="1" applyFill="1" applyBorder="1" applyAlignment="1">
      <alignment horizontal="right"/>
    </xf>
    <xf numFmtId="0" fontId="6" fillId="2" borderId="10" xfId="0" applyFont="1" applyFill="1" applyBorder="1" applyAlignment="1">
      <alignment horizontal="left" wrapText="1"/>
    </xf>
    <xf numFmtId="0" fontId="0" fillId="2" borderId="10" xfId="0" applyFill="1" applyBorder="1" applyAlignment="1">
      <alignment wrapText="1"/>
    </xf>
    <xf numFmtId="0" fontId="7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164" fontId="3" fillId="3" borderId="0" xfId="0" applyNumberFormat="1" applyFont="1" applyFill="1" applyBorder="1" applyAlignment="1">
      <alignment horizontal="right"/>
    </xf>
    <xf numFmtId="0" fontId="13" fillId="2" borderId="10" xfId="0" applyFont="1" applyFill="1" applyBorder="1" applyAlignment="1">
      <alignment horizontal="left" wrapText="1"/>
    </xf>
    <xf numFmtId="0" fontId="23" fillId="2" borderId="10" xfId="0" applyFont="1" applyFill="1" applyBorder="1" applyAlignment="1">
      <alignment wrapText="1"/>
    </xf>
    <xf numFmtId="164" fontId="13" fillId="2" borderId="10" xfId="0" applyNumberFormat="1" applyFont="1" applyFill="1" applyBorder="1" applyAlignment="1">
      <alignment horizontal="right"/>
    </xf>
    <xf numFmtId="164" fontId="13" fillId="3" borderId="0" xfId="0" applyNumberFormat="1" applyFont="1" applyFill="1" applyBorder="1" applyAlignment="1"/>
    <xf numFmtId="164" fontId="17" fillId="3" borderId="0" xfId="0" applyNumberFormat="1" applyFont="1" applyFill="1" applyBorder="1" applyAlignment="1"/>
    <xf numFmtId="0" fontId="15" fillId="3" borderId="0" xfId="0" applyFont="1" applyFill="1" applyBorder="1" applyAlignment="1">
      <alignment horizontal="left" wrapText="1"/>
    </xf>
    <xf numFmtId="164" fontId="15" fillId="3" borderId="0" xfId="0" applyNumberFormat="1" applyFont="1" applyFill="1" applyBorder="1" applyAlignment="1"/>
    <xf numFmtId="164" fontId="20" fillId="3" borderId="0" xfId="0" applyNumberFormat="1" applyFont="1" applyFill="1" applyBorder="1" applyAlignment="1"/>
    <xf numFmtId="0" fontId="5" fillId="3" borderId="0" xfId="0" applyFont="1" applyFill="1" applyBorder="1" applyAlignment="1">
      <alignment horizontal="justify" wrapText="1"/>
    </xf>
    <xf numFmtId="3" fontId="21" fillId="3" borderId="0" xfId="0" applyNumberFormat="1" applyFont="1" applyFill="1" applyAlignment="1">
      <alignment horizontal="center"/>
    </xf>
    <xf numFmtId="0" fontId="13" fillId="2" borderId="7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0" fontId="13" fillId="2" borderId="9" xfId="0" applyFont="1" applyFill="1" applyBorder="1" applyAlignment="1">
      <alignment horizontal="left"/>
    </xf>
    <xf numFmtId="0" fontId="15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justify" wrapText="1"/>
    </xf>
    <xf numFmtId="0" fontId="15" fillId="0" borderId="0" xfId="0" applyFont="1" applyBorder="1" applyAlignment="1">
      <alignment horizontal="left" wrapText="1"/>
    </xf>
    <xf numFmtId="164" fontId="5" fillId="3" borderId="0" xfId="0" applyNumberFormat="1" applyFont="1" applyFill="1" applyBorder="1" applyAlignment="1"/>
    <xf numFmtId="164" fontId="23" fillId="3" borderId="0" xfId="0" applyNumberFormat="1" applyFont="1" applyFill="1" applyBorder="1" applyAlignment="1"/>
    <xf numFmtId="164" fontId="13" fillId="3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15" fillId="3" borderId="0" xfId="0" applyFont="1" applyFill="1" applyAlignment="1">
      <alignment horizontal="justify" wrapText="1"/>
    </xf>
    <xf numFmtId="164" fontId="5" fillId="3" borderId="0" xfId="0" applyNumberFormat="1" applyFont="1" applyFill="1" applyBorder="1" applyAlignment="1">
      <alignment vertical="top"/>
    </xf>
    <xf numFmtId="164" fontId="23" fillId="3" borderId="0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5" fillId="3" borderId="0" xfId="0" applyFont="1" applyFill="1" applyAlignment="1">
      <alignment horizontal="justify" vertical="top" wrapText="1"/>
    </xf>
    <xf numFmtId="0" fontId="5" fillId="3" borderId="0" xfId="0" applyFont="1" applyFill="1" applyAlignment="1">
      <alignment horizontal="justify" wrapText="1"/>
    </xf>
    <xf numFmtId="3" fontId="21" fillId="0" borderId="0" xfId="0" applyNumberFormat="1" applyFont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N125"/>
  <sheetViews>
    <sheetView view="pageBreakPreview" zoomScaleNormal="100" zoomScaleSheetLayoutView="100" workbookViewId="0">
      <selection activeCell="B114" sqref="B114"/>
    </sheetView>
  </sheetViews>
  <sheetFormatPr defaultRowHeight="14.25" x14ac:dyDescent="0.2"/>
  <cols>
    <col min="1" max="1" width="18" style="37" customWidth="1"/>
    <col min="2" max="2" width="61.7109375" style="37" customWidth="1"/>
    <col min="3" max="4" width="6.7109375" style="37" customWidth="1"/>
    <col min="5" max="5" width="15.7109375" style="37" customWidth="1"/>
    <col min="6" max="6" width="15.7109375" style="134" customWidth="1"/>
    <col min="7" max="7" width="15.7109375" style="238" customWidth="1"/>
    <col min="8" max="8" width="10.28515625" style="135" customWidth="1"/>
    <col min="9" max="16384" width="9.140625" style="37"/>
  </cols>
  <sheetData>
    <row r="1" spans="1:11" ht="20.25" x14ac:dyDescent="0.3">
      <c r="A1" s="76" t="s">
        <v>201</v>
      </c>
      <c r="B1" s="68"/>
      <c r="C1" s="68"/>
      <c r="D1" s="68"/>
      <c r="E1" s="68"/>
      <c r="F1" s="94"/>
      <c r="G1" s="239"/>
      <c r="H1" s="96"/>
    </row>
    <row r="2" spans="1:11" ht="15.75" x14ac:dyDescent="0.25">
      <c r="A2" s="77" t="s">
        <v>159</v>
      </c>
      <c r="B2" s="68"/>
      <c r="C2" s="68"/>
      <c r="D2" s="68"/>
      <c r="E2" s="68"/>
      <c r="F2" s="94"/>
      <c r="G2" s="239"/>
      <c r="H2" s="96"/>
    </row>
    <row r="3" spans="1:11" ht="15.75" customHeight="1" thickBot="1" x14ac:dyDescent="0.25">
      <c r="A3" s="68"/>
      <c r="B3" s="68"/>
      <c r="C3" s="68"/>
      <c r="D3" s="68"/>
      <c r="E3" s="68"/>
      <c r="F3" s="94"/>
      <c r="G3" s="239"/>
      <c r="H3" s="247" t="s">
        <v>5</v>
      </c>
    </row>
    <row r="4" spans="1:11" s="17" customFormat="1" ht="41.25" customHeight="1" thickTop="1" thickBot="1" x14ac:dyDescent="0.25">
      <c r="A4" s="165" t="s">
        <v>96</v>
      </c>
      <c r="B4" s="166"/>
      <c r="C4" s="16" t="s">
        <v>28</v>
      </c>
      <c r="D4" s="16" t="s">
        <v>27</v>
      </c>
      <c r="E4" s="97" t="s">
        <v>188</v>
      </c>
      <c r="F4" s="97" t="s">
        <v>337</v>
      </c>
      <c r="G4" s="97" t="s">
        <v>189</v>
      </c>
      <c r="H4" s="18" t="s">
        <v>9</v>
      </c>
    </row>
    <row r="5" spans="1:11" s="45" customFormat="1" ht="15" customHeight="1" thickTop="1" thickBot="1" x14ac:dyDescent="0.25">
      <c r="A5" s="424">
        <v>1</v>
      </c>
      <c r="B5" s="425"/>
      <c r="C5" s="43">
        <v>2</v>
      </c>
      <c r="D5" s="43">
        <v>3</v>
      </c>
      <c r="E5" s="98">
        <v>4</v>
      </c>
      <c r="F5" s="98">
        <v>5</v>
      </c>
      <c r="G5" s="98">
        <v>6</v>
      </c>
      <c r="H5" s="44" t="s">
        <v>338</v>
      </c>
    </row>
    <row r="6" spans="1:11" s="108" customFormat="1" ht="15.75" thickBot="1" x14ac:dyDescent="0.3">
      <c r="A6" s="209" t="s">
        <v>68</v>
      </c>
      <c r="B6" s="167"/>
      <c r="C6" s="40"/>
      <c r="D6" s="21">
        <v>8</v>
      </c>
      <c r="E6" s="21">
        <f>SUM(E7,E10,E13)</f>
        <v>36325</v>
      </c>
      <c r="F6" s="21">
        <f t="shared" ref="F6" si="0">SUM(F7,F10,F13)</f>
        <v>46325</v>
      </c>
      <c r="G6" s="21">
        <f>SUM(G7,G10,G13)</f>
        <v>63550</v>
      </c>
      <c r="H6" s="210">
        <f>G6/E6*100</f>
        <v>174.94838265657259</v>
      </c>
      <c r="I6" s="107"/>
      <c r="J6" s="107"/>
      <c r="K6" s="107"/>
    </row>
    <row r="7" spans="1:11" s="108" customFormat="1" x14ac:dyDescent="0.2">
      <c r="A7" s="211" t="s">
        <v>21</v>
      </c>
      <c r="B7" s="72" t="s">
        <v>249</v>
      </c>
      <c r="C7" s="102"/>
      <c r="D7" s="103"/>
      <c r="E7" s="83">
        <f>SUM(E8:E9)</f>
        <v>675</v>
      </c>
      <c r="F7" s="83">
        <f t="shared" ref="F7" si="1">SUM(F8:F9)</f>
        <v>725</v>
      </c>
      <c r="G7" s="83">
        <f>SUM(G8:G9)</f>
        <v>900</v>
      </c>
      <c r="H7" s="212">
        <f>G7/E7*100</f>
        <v>133.33333333333331</v>
      </c>
      <c r="I7" s="107"/>
      <c r="J7" s="107"/>
      <c r="K7" s="107"/>
    </row>
    <row r="8" spans="1:11" s="108" customFormat="1" x14ac:dyDescent="0.2">
      <c r="A8" s="213" t="s">
        <v>22</v>
      </c>
      <c r="B8" s="203" t="s">
        <v>74</v>
      </c>
      <c r="C8" s="86">
        <v>435</v>
      </c>
      <c r="D8" s="92"/>
      <c r="E8" s="79">
        <f>SUM('08'!H19)</f>
        <v>75</v>
      </c>
      <c r="F8" s="79">
        <f>SUM('08'!I19)</f>
        <v>125</v>
      </c>
      <c r="G8" s="79">
        <f>SUM('08'!F19:G19)</f>
        <v>100</v>
      </c>
      <c r="H8" s="214">
        <f t="shared" ref="H8:H16" si="2">G8/E8*100</f>
        <v>133.33333333333331</v>
      </c>
      <c r="I8" s="107"/>
      <c r="J8" s="107"/>
      <c r="K8" s="107"/>
    </row>
    <row r="9" spans="1:11" s="108" customFormat="1" x14ac:dyDescent="0.2">
      <c r="A9" s="215"/>
      <c r="B9" s="204" t="s">
        <v>75</v>
      </c>
      <c r="C9" s="86">
        <v>436</v>
      </c>
      <c r="D9" s="92"/>
      <c r="E9" s="79">
        <f>SUM('08'!H20)</f>
        <v>600</v>
      </c>
      <c r="F9" s="79">
        <f>SUM('08'!I20)</f>
        <v>600</v>
      </c>
      <c r="G9" s="79">
        <f>SUM('08'!F16:G16)</f>
        <v>800</v>
      </c>
      <c r="H9" s="214">
        <f t="shared" si="2"/>
        <v>133.33333333333331</v>
      </c>
      <c r="I9" s="107"/>
      <c r="J9" s="107"/>
      <c r="K9" s="107"/>
    </row>
    <row r="10" spans="1:11" s="108" customFormat="1" x14ac:dyDescent="0.2">
      <c r="A10" s="217" t="s">
        <v>21</v>
      </c>
      <c r="B10" s="72" t="s">
        <v>250</v>
      </c>
      <c r="C10" s="102"/>
      <c r="D10" s="103"/>
      <c r="E10" s="83">
        <f>SUM(E11:E12)</f>
        <v>650</v>
      </c>
      <c r="F10" s="83">
        <f t="shared" ref="F10" si="3">SUM(F11:F12)</f>
        <v>600</v>
      </c>
      <c r="G10" s="83">
        <f>SUM(G11:G12)</f>
        <v>650</v>
      </c>
      <c r="H10" s="212">
        <f t="shared" si="2"/>
        <v>100</v>
      </c>
      <c r="I10" s="107"/>
      <c r="J10" s="107"/>
      <c r="K10" s="107"/>
    </row>
    <row r="11" spans="1:11" s="108" customFormat="1" x14ac:dyDescent="0.2">
      <c r="A11" s="213" t="s">
        <v>22</v>
      </c>
      <c r="B11" s="91" t="s">
        <v>76</v>
      </c>
      <c r="C11" s="86">
        <v>430</v>
      </c>
      <c r="D11" s="92"/>
      <c r="E11" s="79">
        <f>SUM('08'!H28)</f>
        <v>500</v>
      </c>
      <c r="F11" s="79">
        <f>SUM('08'!I28)</f>
        <v>336</v>
      </c>
      <c r="G11" s="79">
        <f>SUM('08'!F28:G28)</f>
        <v>350</v>
      </c>
      <c r="H11" s="214">
        <f t="shared" si="2"/>
        <v>70</v>
      </c>
      <c r="I11" s="107"/>
      <c r="J11" s="107"/>
      <c r="K11" s="107"/>
    </row>
    <row r="12" spans="1:11" s="108" customFormat="1" x14ac:dyDescent="0.2">
      <c r="A12" s="215"/>
      <c r="B12" s="200" t="s">
        <v>77</v>
      </c>
      <c r="C12" s="105">
        <v>431</v>
      </c>
      <c r="D12" s="99"/>
      <c r="E12" s="81">
        <f>SUM('08'!H29)</f>
        <v>150</v>
      </c>
      <c r="F12" s="81">
        <f>SUM('08'!I29)</f>
        <v>264</v>
      </c>
      <c r="G12" s="81">
        <f>SUM('08'!F25:G25)</f>
        <v>300</v>
      </c>
      <c r="H12" s="216">
        <f t="shared" si="2"/>
        <v>200</v>
      </c>
      <c r="I12" s="107"/>
      <c r="J12" s="107"/>
      <c r="K12" s="107"/>
    </row>
    <row r="13" spans="1:11" s="108" customFormat="1" x14ac:dyDescent="0.2">
      <c r="A13" s="243" t="s">
        <v>21</v>
      </c>
      <c r="B13" s="109" t="s">
        <v>251</v>
      </c>
      <c r="C13" s="102"/>
      <c r="D13" s="103"/>
      <c r="E13" s="83">
        <f>SUM(E14:E18)</f>
        <v>35000</v>
      </c>
      <c r="F13" s="83">
        <f t="shared" ref="F13:G13" si="4">SUM(F14:F18)</f>
        <v>45000</v>
      </c>
      <c r="G13" s="83">
        <f t="shared" si="4"/>
        <v>62000</v>
      </c>
      <c r="H13" s="212">
        <f t="shared" si="2"/>
        <v>177.14285714285714</v>
      </c>
      <c r="I13" s="107"/>
      <c r="J13" s="107"/>
      <c r="K13" s="107"/>
    </row>
    <row r="14" spans="1:11" s="108" customFormat="1" x14ac:dyDescent="0.2">
      <c r="A14" s="244" t="s">
        <v>22</v>
      </c>
      <c r="B14" s="92" t="s">
        <v>81</v>
      </c>
      <c r="C14" s="86">
        <v>441</v>
      </c>
      <c r="D14" s="92"/>
      <c r="E14" s="79">
        <f>SUM('08'!H41)</f>
        <v>1000</v>
      </c>
      <c r="F14" s="79">
        <f>SUM('08'!I41)</f>
        <v>1505</v>
      </c>
      <c r="G14" s="79">
        <f>SUM('08'!F41:G41)</f>
        <v>1000</v>
      </c>
      <c r="H14" s="214">
        <f t="shared" si="2"/>
        <v>100</v>
      </c>
      <c r="I14" s="107"/>
      <c r="J14" s="107"/>
      <c r="K14" s="107"/>
    </row>
    <row r="15" spans="1:11" s="108" customFormat="1" x14ac:dyDescent="0.2">
      <c r="A15" s="245"/>
      <c r="B15" s="92" t="s">
        <v>107</v>
      </c>
      <c r="C15" s="86">
        <v>443</v>
      </c>
      <c r="D15" s="92"/>
      <c r="E15" s="79">
        <f>SUM('08'!H42)</f>
        <v>32000</v>
      </c>
      <c r="F15" s="79">
        <f>SUM('08'!I42)</f>
        <v>39495</v>
      </c>
      <c r="G15" s="79">
        <f>SUM('08'!F34:G34)</f>
        <v>40000</v>
      </c>
      <c r="H15" s="214">
        <f t="shared" si="2"/>
        <v>125</v>
      </c>
      <c r="I15" s="107"/>
      <c r="J15" s="107"/>
      <c r="K15" s="107"/>
    </row>
    <row r="16" spans="1:11" s="108" customFormat="1" x14ac:dyDescent="0.2">
      <c r="A16" s="245"/>
      <c r="B16" s="92" t="s">
        <v>108</v>
      </c>
      <c r="C16" s="86">
        <v>444</v>
      </c>
      <c r="D16" s="92"/>
      <c r="E16" s="79">
        <f>SUM('08'!H43)</f>
        <v>2000</v>
      </c>
      <c r="F16" s="79">
        <f>SUM('08'!I43)</f>
        <v>4000</v>
      </c>
      <c r="G16" s="79">
        <f>SUM('08'!F35:G35)</f>
        <v>4000</v>
      </c>
      <c r="H16" s="214">
        <f t="shared" si="2"/>
        <v>200</v>
      </c>
      <c r="I16" s="107"/>
      <c r="J16" s="107"/>
      <c r="K16" s="107"/>
    </row>
    <row r="17" spans="1:14" s="108" customFormat="1" x14ac:dyDescent="0.2">
      <c r="A17" s="245"/>
      <c r="B17" s="92" t="s">
        <v>301</v>
      </c>
      <c r="C17" s="86">
        <v>645</v>
      </c>
      <c r="D17" s="92"/>
      <c r="E17" s="79">
        <v>0</v>
      </c>
      <c r="F17" s="79">
        <v>0</v>
      </c>
      <c r="G17" s="79">
        <f>SUM('08'!F44:G44)</f>
        <v>10000</v>
      </c>
      <c r="H17" s="214"/>
      <c r="I17" s="107"/>
      <c r="J17" s="107"/>
      <c r="K17" s="107"/>
    </row>
    <row r="18" spans="1:14" s="108" customFormat="1" ht="15" thickBot="1" x14ac:dyDescent="0.25">
      <c r="A18" s="245"/>
      <c r="B18" s="92" t="s">
        <v>210</v>
      </c>
      <c r="C18" s="86">
        <v>646</v>
      </c>
      <c r="D18" s="92"/>
      <c r="E18" s="79">
        <v>0</v>
      </c>
      <c r="F18" s="79">
        <v>0</v>
      </c>
      <c r="G18" s="79">
        <f>SUM('08'!F37:G37)</f>
        <v>7000</v>
      </c>
      <c r="H18" s="214"/>
      <c r="I18" s="107"/>
      <c r="J18" s="107"/>
      <c r="K18" s="107"/>
    </row>
    <row r="19" spans="1:14" s="20" customFormat="1" ht="18" customHeight="1" thickBot="1" x14ac:dyDescent="0.3">
      <c r="A19" s="209" t="s">
        <v>57</v>
      </c>
      <c r="B19" s="167"/>
      <c r="C19" s="40"/>
      <c r="D19" s="21">
        <v>9</v>
      </c>
      <c r="E19" s="21">
        <f>SUM(E20,E21,E24,E27)</f>
        <v>13988</v>
      </c>
      <c r="F19" s="21">
        <f t="shared" ref="F19" si="5">SUM(F20,F21,F24,F27)</f>
        <v>16850</v>
      </c>
      <c r="G19" s="21">
        <f t="shared" ref="G19" si="6">SUM(G20,G21,G24,G27)</f>
        <v>14875</v>
      </c>
      <c r="H19" s="210">
        <f>G19/E19*100</f>
        <v>106.34114955676294</v>
      </c>
      <c r="I19" s="19"/>
      <c r="J19" s="19"/>
      <c r="K19" s="19"/>
      <c r="L19" s="19"/>
      <c r="M19" s="19"/>
      <c r="N19" s="19"/>
    </row>
    <row r="20" spans="1:14" x14ac:dyDescent="0.2">
      <c r="A20" s="219" t="s">
        <v>21</v>
      </c>
      <c r="B20" s="113" t="s">
        <v>305</v>
      </c>
      <c r="C20" s="114">
        <v>450</v>
      </c>
      <c r="D20" s="115"/>
      <c r="E20" s="85">
        <f>SUM('09'!H17)</f>
        <v>8000</v>
      </c>
      <c r="F20" s="85">
        <f>SUM('09'!I17)</f>
        <v>9229</v>
      </c>
      <c r="G20" s="85">
        <f>SUM('09'!F15:G15)</f>
        <v>7375</v>
      </c>
      <c r="H20" s="220">
        <f t="shared" ref="H20:H27" si="7">G20/E20*100</f>
        <v>92.1875</v>
      </c>
      <c r="I20" s="101"/>
      <c r="J20" s="101"/>
      <c r="K20" s="101"/>
    </row>
    <row r="21" spans="1:14" ht="29.25" customHeight="1" x14ac:dyDescent="0.2">
      <c r="A21" s="211" t="s">
        <v>21</v>
      </c>
      <c r="B21" s="191" t="s">
        <v>241</v>
      </c>
      <c r="C21" s="130"/>
      <c r="D21" s="192"/>
      <c r="E21" s="83">
        <f>SUM(E22:E23)</f>
        <v>738</v>
      </c>
      <c r="F21" s="83">
        <f t="shared" ref="F21" si="8">SUM(F22:F23)</f>
        <v>1121</v>
      </c>
      <c r="G21" s="361">
        <f t="shared" ref="G21" si="9">SUM(G22:G23)</f>
        <v>1000</v>
      </c>
      <c r="H21" s="212">
        <f t="shared" si="7"/>
        <v>135.50135501355015</v>
      </c>
      <c r="I21" s="101"/>
      <c r="J21" s="101"/>
      <c r="K21" s="101"/>
    </row>
    <row r="22" spans="1:14" s="104" customFormat="1" ht="12.75" x14ac:dyDescent="0.2">
      <c r="A22" s="218"/>
      <c r="B22" s="78" t="s">
        <v>109</v>
      </c>
      <c r="C22" s="92">
        <v>455</v>
      </c>
      <c r="D22" s="92"/>
      <c r="E22" s="79">
        <f>SUM('09'!H26)</f>
        <v>300</v>
      </c>
      <c r="F22" s="79">
        <f>SUM('09'!I26)</f>
        <v>557</v>
      </c>
      <c r="G22" s="79">
        <f>SUM('09'!F22:G22)</f>
        <v>500</v>
      </c>
      <c r="H22" s="214">
        <f t="shared" si="7"/>
        <v>166.66666666666669</v>
      </c>
    </row>
    <row r="23" spans="1:14" s="104" customFormat="1" ht="12.75" x14ac:dyDescent="0.2">
      <c r="A23" s="218"/>
      <c r="B23" s="78" t="s">
        <v>110</v>
      </c>
      <c r="C23" s="92">
        <v>456</v>
      </c>
      <c r="D23" s="92"/>
      <c r="E23" s="79">
        <f>SUM('09'!H27)</f>
        <v>438</v>
      </c>
      <c r="F23" s="79">
        <f>SUM('09'!I27)</f>
        <v>564</v>
      </c>
      <c r="G23" s="79">
        <f>SUM('09'!F23:G23)</f>
        <v>500</v>
      </c>
      <c r="H23" s="214">
        <f t="shared" si="7"/>
        <v>114.15525114155251</v>
      </c>
    </row>
    <row r="24" spans="1:14" ht="45" customHeight="1" x14ac:dyDescent="0.2">
      <c r="A24" s="211" t="s">
        <v>21</v>
      </c>
      <c r="B24" s="116" t="s">
        <v>242</v>
      </c>
      <c r="C24" s="102"/>
      <c r="D24" s="103"/>
      <c r="E24" s="83">
        <f>SUM(E25:E26)</f>
        <v>3000</v>
      </c>
      <c r="F24" s="83">
        <f t="shared" ref="F24" si="10">SUM(F25:F26)</f>
        <v>3000</v>
      </c>
      <c r="G24" s="83">
        <f>SUM(G25:G26)</f>
        <v>3000</v>
      </c>
      <c r="H24" s="212">
        <f t="shared" si="7"/>
        <v>100</v>
      </c>
    </row>
    <row r="25" spans="1:14" s="104" customFormat="1" ht="28.5" customHeight="1" x14ac:dyDescent="0.2">
      <c r="A25" s="213" t="s">
        <v>22</v>
      </c>
      <c r="B25" s="78" t="s">
        <v>245</v>
      </c>
      <c r="C25" s="86">
        <v>460</v>
      </c>
      <c r="D25" s="92"/>
      <c r="E25" s="79">
        <f>SUM('09'!H35)</f>
        <v>2500</v>
      </c>
      <c r="F25" s="79">
        <f>SUM('09'!I35)</f>
        <v>2895</v>
      </c>
      <c r="G25" s="79">
        <f>SUM('09'!F30:G30)</f>
        <v>2500</v>
      </c>
      <c r="H25" s="214">
        <f t="shared" si="7"/>
        <v>100</v>
      </c>
    </row>
    <row r="26" spans="1:14" s="104" customFormat="1" ht="30" customHeight="1" x14ac:dyDescent="0.2">
      <c r="A26" s="215"/>
      <c r="B26" s="80" t="s">
        <v>66</v>
      </c>
      <c r="C26" s="105">
        <v>461</v>
      </c>
      <c r="D26" s="99"/>
      <c r="E26" s="81">
        <f>SUM('09'!H36)</f>
        <v>500</v>
      </c>
      <c r="F26" s="81">
        <f>SUM('09'!I36)</f>
        <v>105</v>
      </c>
      <c r="G26" s="81">
        <f>SUM('09'!F32:G32)</f>
        <v>500</v>
      </c>
      <c r="H26" s="216">
        <f t="shared" si="7"/>
        <v>100</v>
      </c>
    </row>
    <row r="27" spans="1:14" s="34" customFormat="1" ht="30.75" customHeight="1" x14ac:dyDescent="0.2">
      <c r="A27" s="211" t="s">
        <v>21</v>
      </c>
      <c r="B27" s="116" t="s">
        <v>243</v>
      </c>
      <c r="C27" s="102"/>
      <c r="D27" s="103"/>
      <c r="E27" s="83">
        <f>SUM(E28:E29)</f>
        <v>2250</v>
      </c>
      <c r="F27" s="83">
        <f>SUM(F28:F29)</f>
        <v>3500</v>
      </c>
      <c r="G27" s="83">
        <f>SUM(G28:G29)</f>
        <v>3500</v>
      </c>
      <c r="H27" s="212">
        <f t="shared" si="7"/>
        <v>155.55555555555557</v>
      </c>
    </row>
    <row r="28" spans="1:14" s="172" customFormat="1" ht="15" customHeight="1" x14ac:dyDescent="0.2">
      <c r="A28" s="213"/>
      <c r="B28" s="78" t="s">
        <v>67</v>
      </c>
      <c r="C28" s="86">
        <v>467</v>
      </c>
      <c r="D28" s="92"/>
      <c r="E28" s="79">
        <f>SUM('09'!H43)</f>
        <v>225</v>
      </c>
      <c r="F28" s="79">
        <f>SUM('09'!I43)</f>
        <v>155</v>
      </c>
      <c r="G28" s="79">
        <f>SUM('09'!F39:G39)</f>
        <v>300</v>
      </c>
      <c r="H28" s="214">
        <f>G27/E27*100</f>
        <v>155.55555555555557</v>
      </c>
    </row>
    <row r="29" spans="1:14" s="172" customFormat="1" ht="40.5" customHeight="1" thickBot="1" x14ac:dyDescent="0.25">
      <c r="A29" s="310"/>
      <c r="B29" s="193" t="s">
        <v>111</v>
      </c>
      <c r="C29" s="193">
        <v>469</v>
      </c>
      <c r="D29" s="106"/>
      <c r="E29" s="194">
        <f>SUM('09'!H44)</f>
        <v>2025</v>
      </c>
      <c r="F29" s="194">
        <f>SUM('09'!I44)</f>
        <v>3345</v>
      </c>
      <c r="G29" s="194">
        <f>SUM('09'!F40:G40)</f>
        <v>3200</v>
      </c>
      <c r="H29" s="222">
        <f>G28/E28*100</f>
        <v>133.33333333333331</v>
      </c>
    </row>
    <row r="30" spans="1:14" s="20" customFormat="1" ht="18" customHeight="1" thickBot="1" x14ac:dyDescent="0.3">
      <c r="A30" s="223" t="s">
        <v>135</v>
      </c>
      <c r="B30" s="168"/>
      <c r="C30" s="41"/>
      <c r="D30" s="35">
        <v>10</v>
      </c>
      <c r="E30" s="35">
        <f>SUM(E31,E32,E33,E34)</f>
        <v>11475</v>
      </c>
      <c r="F30" s="35">
        <f>SUM(F31,F32,F33,F34)</f>
        <v>17699</v>
      </c>
      <c r="G30" s="35">
        <f>SUM(G31,G32,G33,G34)</f>
        <v>23905</v>
      </c>
      <c r="H30" s="224">
        <f t="shared" ref="H30:H35" si="11">G30/E30*100</f>
        <v>208.32244008714596</v>
      </c>
      <c r="I30" s="19"/>
      <c r="J30" s="19"/>
      <c r="K30" s="19"/>
      <c r="L30" s="19"/>
      <c r="M30" s="19"/>
      <c r="N30" s="19"/>
    </row>
    <row r="31" spans="1:14" ht="29.25" customHeight="1" x14ac:dyDescent="0.2">
      <c r="A31" s="219" t="s">
        <v>21</v>
      </c>
      <c r="B31" s="117" t="s">
        <v>325</v>
      </c>
      <c r="C31" s="118">
        <v>495</v>
      </c>
      <c r="D31" s="119"/>
      <c r="E31" s="85">
        <f>SUM('10'!H19)</f>
        <v>525</v>
      </c>
      <c r="F31" s="85">
        <f>SUM('10'!I19)</f>
        <v>589</v>
      </c>
      <c r="G31" s="85">
        <f>SUM('10'!F17:G17)</f>
        <v>525</v>
      </c>
      <c r="H31" s="220">
        <f t="shared" si="11"/>
        <v>100</v>
      </c>
    </row>
    <row r="32" spans="1:14" s="171" customFormat="1" ht="28.5" x14ac:dyDescent="0.2">
      <c r="A32" s="225" t="s">
        <v>21</v>
      </c>
      <c r="B32" s="89" t="s">
        <v>329</v>
      </c>
      <c r="C32" s="111">
        <v>520</v>
      </c>
      <c r="D32" s="112"/>
      <c r="E32" s="88">
        <f>SUM('10'!H26)</f>
        <v>180</v>
      </c>
      <c r="F32" s="88">
        <f>SUM('10'!I26)</f>
        <v>180</v>
      </c>
      <c r="G32" s="88">
        <f>SUM('10'!F24:G24)</f>
        <v>600</v>
      </c>
      <c r="H32" s="226">
        <f t="shared" si="11"/>
        <v>333.33333333333337</v>
      </c>
      <c r="I32" s="107"/>
      <c r="J32" s="107"/>
      <c r="K32" s="170"/>
    </row>
    <row r="33" spans="1:14" ht="29.25" customHeight="1" x14ac:dyDescent="0.2">
      <c r="A33" s="225" t="s">
        <v>21</v>
      </c>
      <c r="B33" s="121" t="s">
        <v>238</v>
      </c>
      <c r="C33" s="111">
        <v>510</v>
      </c>
      <c r="D33" s="112"/>
      <c r="E33" s="88">
        <f>SUM('10'!H32)</f>
        <v>420</v>
      </c>
      <c r="F33" s="88">
        <f>SUM('10'!I32)</f>
        <v>580</v>
      </c>
      <c r="G33" s="88">
        <f>SUM('10'!F30:G30)</f>
        <v>580</v>
      </c>
      <c r="H33" s="226">
        <f t="shared" si="11"/>
        <v>138.0952380952381</v>
      </c>
    </row>
    <row r="34" spans="1:14" ht="29.25" customHeight="1" x14ac:dyDescent="0.2">
      <c r="A34" s="211" t="s">
        <v>21</v>
      </c>
      <c r="B34" s="246" t="s">
        <v>239</v>
      </c>
      <c r="C34" s="305"/>
      <c r="D34" s="103"/>
      <c r="E34" s="83">
        <f>SUM(E35:E37)</f>
        <v>10350</v>
      </c>
      <c r="F34" s="83">
        <f t="shared" ref="F34:G34" si="12">SUM(F35:F37)</f>
        <v>16350</v>
      </c>
      <c r="G34" s="83">
        <f t="shared" si="12"/>
        <v>22200</v>
      </c>
      <c r="H34" s="212">
        <f t="shared" si="11"/>
        <v>214.49275362318843</v>
      </c>
      <c r="I34" s="108"/>
    </row>
    <row r="35" spans="1:14" s="104" customFormat="1" ht="27" customHeight="1" x14ac:dyDescent="0.2">
      <c r="A35" s="213" t="s">
        <v>22</v>
      </c>
      <c r="B35" s="86" t="s">
        <v>208</v>
      </c>
      <c r="C35" s="86">
        <v>480</v>
      </c>
      <c r="D35" s="92"/>
      <c r="E35" s="79">
        <f>SUM('10'!H44)</f>
        <v>10350</v>
      </c>
      <c r="F35" s="79">
        <f>SUM('10'!I44)</f>
        <v>10350</v>
      </c>
      <c r="G35" s="79">
        <f>SUM('10'!F44:G44)</f>
        <v>9000</v>
      </c>
      <c r="H35" s="214">
        <f t="shared" si="11"/>
        <v>86.956521739130437</v>
      </c>
    </row>
    <row r="36" spans="1:14" s="104" customFormat="1" ht="26.25" customHeight="1" x14ac:dyDescent="0.2">
      <c r="A36" s="218"/>
      <c r="B36" s="86" t="s">
        <v>284</v>
      </c>
      <c r="C36" s="86">
        <v>481</v>
      </c>
      <c r="D36" s="92"/>
      <c r="E36" s="79">
        <f>SUM('10'!H45)</f>
        <v>0</v>
      </c>
      <c r="F36" s="79">
        <f>SUM('10'!I45)</f>
        <v>6000</v>
      </c>
      <c r="G36" s="79">
        <f>SUM('10'!F45:G45)</f>
        <v>8200</v>
      </c>
      <c r="H36" s="214"/>
    </row>
    <row r="37" spans="1:14" s="104" customFormat="1" ht="30" customHeight="1" thickBot="1" x14ac:dyDescent="0.25">
      <c r="A37" s="218"/>
      <c r="B37" s="86" t="s">
        <v>211</v>
      </c>
      <c r="C37" s="86">
        <v>482</v>
      </c>
      <c r="D37" s="92"/>
      <c r="E37" s="79">
        <f>SUM('10'!H47)</f>
        <v>0</v>
      </c>
      <c r="F37" s="79">
        <f>SUM('10'!I47)</f>
        <v>0</v>
      </c>
      <c r="G37" s="79">
        <f>SUM('10'!F47:G47)</f>
        <v>5000</v>
      </c>
      <c r="H37" s="214"/>
    </row>
    <row r="38" spans="1:14" s="301" customFormat="1" ht="18" customHeight="1" thickBot="1" x14ac:dyDescent="0.3">
      <c r="A38" s="209" t="s">
        <v>35</v>
      </c>
      <c r="B38" s="167"/>
      <c r="C38" s="40"/>
      <c r="D38" s="21">
        <v>11</v>
      </c>
      <c r="E38" s="21">
        <f>SUM(E39,E44)</f>
        <v>27863</v>
      </c>
      <c r="F38" s="21">
        <f>SUM(F39,F44)</f>
        <v>38282</v>
      </c>
      <c r="G38" s="21">
        <f>SUM(G39,G44)</f>
        <v>36930</v>
      </c>
      <c r="H38" s="210">
        <f t="shared" ref="H38:H43" si="13">G38/E38*100</f>
        <v>132.5413630980153</v>
      </c>
      <c r="I38" s="300"/>
      <c r="J38" s="300"/>
      <c r="K38" s="300"/>
      <c r="L38" s="300"/>
      <c r="M38" s="300"/>
      <c r="N38" s="300"/>
    </row>
    <row r="39" spans="1:14" s="34" customFormat="1" ht="15" customHeight="1" x14ac:dyDescent="0.2">
      <c r="A39" s="211" t="s">
        <v>21</v>
      </c>
      <c r="B39" s="72" t="s">
        <v>247</v>
      </c>
      <c r="C39" s="102"/>
      <c r="D39" s="103"/>
      <c r="E39" s="83">
        <f>SUM(E40:E43)</f>
        <v>5363</v>
      </c>
      <c r="F39" s="83">
        <f>SUM(F40:F43)</f>
        <v>8282</v>
      </c>
      <c r="G39" s="83">
        <f>SUM(G40:G43)</f>
        <v>6930</v>
      </c>
      <c r="H39" s="212">
        <f t="shared" si="13"/>
        <v>129.21872086518741</v>
      </c>
    </row>
    <row r="40" spans="1:14" s="172" customFormat="1" ht="15" customHeight="1" x14ac:dyDescent="0.2">
      <c r="A40" s="213" t="s">
        <v>22</v>
      </c>
      <c r="B40" s="91" t="s">
        <v>42</v>
      </c>
      <c r="C40" s="86">
        <v>525</v>
      </c>
      <c r="D40" s="92"/>
      <c r="E40" s="79">
        <f>SUM('11'!H25)</f>
        <v>1500</v>
      </c>
      <c r="F40" s="79">
        <f>SUM('11'!I25)</f>
        <v>1437</v>
      </c>
      <c r="G40" s="79">
        <f>SUM('11'!F19:G19)</f>
        <v>1500</v>
      </c>
      <c r="H40" s="214">
        <f t="shared" si="13"/>
        <v>100</v>
      </c>
    </row>
    <row r="41" spans="1:14" s="172" customFormat="1" ht="15" customHeight="1" x14ac:dyDescent="0.2">
      <c r="A41" s="218"/>
      <c r="B41" s="91" t="s">
        <v>43</v>
      </c>
      <c r="C41" s="86">
        <v>526</v>
      </c>
      <c r="D41" s="92"/>
      <c r="E41" s="79">
        <f>SUM('11'!H26)</f>
        <v>113</v>
      </c>
      <c r="F41" s="79">
        <f>SUM('11'!I26)</f>
        <v>105</v>
      </c>
      <c r="G41" s="79">
        <f>SUM('11'!F20:G20)</f>
        <v>150</v>
      </c>
      <c r="H41" s="214">
        <f t="shared" si="13"/>
        <v>132.74336283185841</v>
      </c>
    </row>
    <row r="42" spans="1:14" s="172" customFormat="1" ht="15" customHeight="1" x14ac:dyDescent="0.2">
      <c r="A42" s="218"/>
      <c r="B42" s="91" t="s">
        <v>44</v>
      </c>
      <c r="C42" s="86">
        <v>527</v>
      </c>
      <c r="D42" s="92"/>
      <c r="E42" s="79">
        <f>SUM('11'!H29)</f>
        <v>1500</v>
      </c>
      <c r="F42" s="79">
        <f>SUM('11'!I29)</f>
        <v>3063</v>
      </c>
      <c r="G42" s="79">
        <f>SUM('11'!F21:G21)</f>
        <v>2400</v>
      </c>
      <c r="H42" s="214">
        <f t="shared" si="13"/>
        <v>160</v>
      </c>
    </row>
    <row r="43" spans="1:14" s="172" customFormat="1" ht="15" customHeight="1" x14ac:dyDescent="0.2">
      <c r="A43" s="218"/>
      <c r="B43" s="91" t="s">
        <v>45</v>
      </c>
      <c r="C43" s="86">
        <v>528</v>
      </c>
      <c r="D43" s="92"/>
      <c r="E43" s="79">
        <f>SUM('11'!H32)</f>
        <v>2250</v>
      </c>
      <c r="F43" s="79">
        <f>SUM('11'!I32)</f>
        <v>3677</v>
      </c>
      <c r="G43" s="79">
        <f>SUM('11'!F22:G22)</f>
        <v>2880</v>
      </c>
      <c r="H43" s="214">
        <f t="shared" si="13"/>
        <v>128</v>
      </c>
    </row>
    <row r="44" spans="1:14" s="34" customFormat="1" ht="29.25" thickBot="1" x14ac:dyDescent="0.25">
      <c r="A44" s="227" t="s">
        <v>21</v>
      </c>
      <c r="B44" s="122" t="s">
        <v>331</v>
      </c>
      <c r="C44" s="123">
        <v>530</v>
      </c>
      <c r="D44" s="124"/>
      <c r="E44" s="90">
        <f>SUM('11'!H37)</f>
        <v>22500</v>
      </c>
      <c r="F44" s="90">
        <f>SUM('11'!I37)</f>
        <v>30000</v>
      </c>
      <c r="G44" s="90">
        <f>SUM('11'!F35:G35)</f>
        <v>30000</v>
      </c>
      <c r="H44" s="226">
        <f>G44/F44*100</f>
        <v>100</v>
      </c>
      <c r="I44" s="302"/>
      <c r="J44" s="302"/>
      <c r="K44" s="302"/>
    </row>
    <row r="45" spans="1:14" s="20" customFormat="1" ht="18" customHeight="1" thickBot="1" x14ac:dyDescent="0.3">
      <c r="A45" s="209" t="s">
        <v>29</v>
      </c>
      <c r="B45" s="167"/>
      <c r="C45" s="40"/>
      <c r="D45" s="21">
        <v>12</v>
      </c>
      <c r="E45" s="21">
        <f>SUM(E46:E48)</f>
        <v>18750</v>
      </c>
      <c r="F45" s="21">
        <f>SUM(F46:F48)</f>
        <v>23250</v>
      </c>
      <c r="G45" s="21">
        <f>SUM(G46:G48)</f>
        <v>24500</v>
      </c>
      <c r="H45" s="210">
        <f>G45/E45*100</f>
        <v>130.66666666666666</v>
      </c>
      <c r="I45" s="19"/>
      <c r="J45" s="19"/>
      <c r="K45" s="19"/>
      <c r="L45" s="19"/>
      <c r="M45" s="19"/>
      <c r="N45" s="19"/>
    </row>
    <row r="46" spans="1:14" x14ac:dyDescent="0.2">
      <c r="A46" s="415" t="s">
        <v>21</v>
      </c>
      <c r="B46" s="414" t="s">
        <v>233</v>
      </c>
      <c r="C46" s="125">
        <v>535</v>
      </c>
      <c r="D46" s="126"/>
      <c r="E46" s="46">
        <f>SUM('12'!H18)</f>
        <v>10000</v>
      </c>
      <c r="F46" s="46">
        <f>SUM('12'!I18)</f>
        <v>13250</v>
      </c>
      <c r="G46" s="46">
        <f>SUM('12'!F16:G16)</f>
        <v>14000</v>
      </c>
      <c r="H46" s="229">
        <f>G46/E46*100</f>
        <v>140</v>
      </c>
      <c r="I46" s="101"/>
      <c r="J46" s="101"/>
      <c r="K46" s="101"/>
    </row>
    <row r="47" spans="1:14" ht="28.5" x14ac:dyDescent="0.2">
      <c r="A47" s="228" t="s">
        <v>21</v>
      </c>
      <c r="B47" s="414" t="s">
        <v>234</v>
      </c>
      <c r="C47" s="125">
        <v>590</v>
      </c>
      <c r="D47" s="126"/>
      <c r="E47" s="46">
        <f>SUM('12'!H23)</f>
        <v>8750</v>
      </c>
      <c r="F47" s="46">
        <f>SUM('12'!I23)</f>
        <v>10000</v>
      </c>
      <c r="G47" s="46">
        <f>SUM('12'!F21:G21)</f>
        <v>7500</v>
      </c>
      <c r="H47" s="338">
        <f>G47/E47*100</f>
        <v>85.714285714285708</v>
      </c>
      <c r="I47" s="101"/>
      <c r="J47" s="101"/>
      <c r="K47" s="101"/>
    </row>
    <row r="48" spans="1:14" ht="29.25" thickBot="1" x14ac:dyDescent="0.25">
      <c r="A48" s="416" t="s">
        <v>21</v>
      </c>
      <c r="B48" s="296" t="s">
        <v>200</v>
      </c>
      <c r="C48" s="188">
        <v>640</v>
      </c>
      <c r="D48" s="189"/>
      <c r="E48" s="190"/>
      <c r="F48" s="190"/>
      <c r="G48" s="190">
        <f>SUM('12'!F28:G28)</f>
        <v>3000</v>
      </c>
      <c r="H48" s="297"/>
      <c r="I48" s="101"/>
      <c r="J48" s="101"/>
      <c r="K48" s="101"/>
    </row>
    <row r="49" spans="1:14" s="301" customFormat="1" ht="18" customHeight="1" thickBot="1" x14ac:dyDescent="0.3">
      <c r="A49" s="209" t="s">
        <v>126</v>
      </c>
      <c r="B49" s="298"/>
      <c r="C49" s="299"/>
      <c r="D49" s="21">
        <v>13</v>
      </c>
      <c r="E49" s="21">
        <f>SUM(E50,E53,E58,E59,E60,E61,E62,E63,E66,E70,E71,E72,E73,E76)</f>
        <v>173600</v>
      </c>
      <c r="F49" s="21">
        <f t="shared" ref="F49:G49" si="14">SUM(F50,F53,F58,F59,F60,F61,F62,F63,F66,F70,F71,F72,F73,F76)</f>
        <v>232379</v>
      </c>
      <c r="G49" s="21">
        <f t="shared" si="14"/>
        <v>216650</v>
      </c>
      <c r="H49" s="210">
        <f t="shared" ref="H49:H56" si="15">G49/E49*100</f>
        <v>124.79838709677421</v>
      </c>
      <c r="I49" s="300"/>
      <c r="J49" s="300"/>
      <c r="K49" s="300"/>
      <c r="L49" s="300"/>
      <c r="M49" s="300"/>
      <c r="N49" s="300"/>
    </row>
    <row r="50" spans="1:14" s="108" customFormat="1" ht="28.5" customHeight="1" x14ac:dyDescent="0.2">
      <c r="A50" s="217" t="s">
        <v>21</v>
      </c>
      <c r="B50" s="314" t="s">
        <v>215</v>
      </c>
      <c r="C50" s="315"/>
      <c r="D50" s="315"/>
      <c r="E50" s="87">
        <f>SUM(E51:E52)</f>
        <v>52600</v>
      </c>
      <c r="F50" s="87">
        <f>SUM(F51:F52)</f>
        <v>52600</v>
      </c>
      <c r="G50" s="87">
        <f>SUM(G51:G52)</f>
        <v>54500</v>
      </c>
      <c r="H50" s="221">
        <f t="shared" si="15"/>
        <v>103.61216730038024</v>
      </c>
      <c r="I50" s="316"/>
      <c r="J50" s="107"/>
      <c r="K50" s="107"/>
    </row>
    <row r="51" spans="1:14" s="318" customFormat="1" ht="12.75" x14ac:dyDescent="0.2">
      <c r="A51" s="218" t="s">
        <v>22</v>
      </c>
      <c r="B51" s="91" t="s">
        <v>93</v>
      </c>
      <c r="C51" s="92">
        <v>595</v>
      </c>
      <c r="D51" s="92"/>
      <c r="E51" s="79">
        <f>SUM('13'!H32)</f>
        <v>30100</v>
      </c>
      <c r="F51" s="79">
        <f>SUM('13'!I32)</f>
        <v>30100</v>
      </c>
      <c r="G51" s="79">
        <f>SUM('13'!F28:G28)</f>
        <v>31000</v>
      </c>
      <c r="H51" s="214">
        <f t="shared" si="15"/>
        <v>102.99003322259136</v>
      </c>
      <c r="I51" s="317"/>
      <c r="J51" s="317"/>
      <c r="K51" s="317"/>
    </row>
    <row r="52" spans="1:14" s="318" customFormat="1" ht="12.75" x14ac:dyDescent="0.2">
      <c r="A52" s="215"/>
      <c r="B52" s="200" t="s">
        <v>213</v>
      </c>
      <c r="C52" s="99">
        <v>596</v>
      </c>
      <c r="D52" s="99"/>
      <c r="E52" s="81">
        <f>SUM('13'!H33)</f>
        <v>22500</v>
      </c>
      <c r="F52" s="81">
        <f>SUM('13'!I33)</f>
        <v>22500</v>
      </c>
      <c r="G52" s="81">
        <f>SUM('13'!F29:G29)</f>
        <v>23500</v>
      </c>
      <c r="H52" s="216">
        <f t="shared" si="15"/>
        <v>104.44444444444446</v>
      </c>
      <c r="I52" s="317"/>
      <c r="J52" s="317"/>
      <c r="K52" s="317"/>
    </row>
    <row r="53" spans="1:14" s="108" customFormat="1" x14ac:dyDescent="0.2">
      <c r="A53" s="217" t="s">
        <v>21</v>
      </c>
      <c r="B53" s="322" t="s">
        <v>217</v>
      </c>
      <c r="C53" s="120"/>
      <c r="D53" s="84"/>
      <c r="E53" s="87">
        <f t="shared" ref="E53:F53" si="16">SUM(E54:E57)</f>
        <v>11500</v>
      </c>
      <c r="F53" s="87">
        <f t="shared" si="16"/>
        <v>17200</v>
      </c>
      <c r="G53" s="87">
        <f>SUM(G54:G57)</f>
        <v>16400</v>
      </c>
      <c r="H53" s="221">
        <f t="shared" si="15"/>
        <v>142.60869565217391</v>
      </c>
      <c r="I53" s="107"/>
      <c r="J53" s="107"/>
      <c r="K53" s="107"/>
    </row>
    <row r="54" spans="1:14" s="318" customFormat="1" ht="12.75" x14ac:dyDescent="0.2">
      <c r="A54" s="218"/>
      <c r="B54" s="91" t="s">
        <v>105</v>
      </c>
      <c r="C54" s="86">
        <v>501</v>
      </c>
      <c r="D54" s="92"/>
      <c r="E54" s="79">
        <f>SUM('13'!H42)</f>
        <v>9300</v>
      </c>
      <c r="F54" s="79">
        <f>SUM('13'!I42)</f>
        <v>15000</v>
      </c>
      <c r="G54" s="79">
        <f>SUM('13'!F37:G37)</f>
        <v>13600</v>
      </c>
      <c r="H54" s="214">
        <f t="shared" si="15"/>
        <v>146.23655913978496</v>
      </c>
      <c r="I54" s="317"/>
      <c r="J54" s="317"/>
      <c r="K54" s="317"/>
    </row>
    <row r="55" spans="1:14" s="318" customFormat="1" ht="12.75" x14ac:dyDescent="0.2">
      <c r="A55" s="218"/>
      <c r="B55" s="91" t="s">
        <v>94</v>
      </c>
      <c r="C55" s="92">
        <v>502</v>
      </c>
      <c r="D55" s="92"/>
      <c r="E55" s="79">
        <f>SUM('13'!H46)</f>
        <v>200</v>
      </c>
      <c r="F55" s="79">
        <f>SUM('13'!I46)</f>
        <v>200</v>
      </c>
      <c r="G55" s="79">
        <f>SUM('13'!F38:G38)</f>
        <v>300</v>
      </c>
      <c r="H55" s="214">
        <f t="shared" si="15"/>
        <v>150</v>
      </c>
      <c r="I55" s="317"/>
      <c r="J55" s="317"/>
      <c r="K55" s="317"/>
    </row>
    <row r="56" spans="1:14" s="318" customFormat="1" ht="12.75" x14ac:dyDescent="0.2">
      <c r="A56" s="218"/>
      <c r="B56" s="91" t="s">
        <v>112</v>
      </c>
      <c r="C56" s="92">
        <v>503</v>
      </c>
      <c r="D56" s="92"/>
      <c r="E56" s="79">
        <f>SUM('13'!H47)</f>
        <v>2000</v>
      </c>
      <c r="F56" s="79">
        <f>SUM('13'!I47)</f>
        <v>2000</v>
      </c>
      <c r="G56" s="79">
        <f>SUM('13'!F39:G39)</f>
        <v>1100</v>
      </c>
      <c r="H56" s="214">
        <f t="shared" si="15"/>
        <v>55.000000000000007</v>
      </c>
      <c r="I56" s="317"/>
      <c r="J56" s="317"/>
      <c r="K56" s="317"/>
    </row>
    <row r="57" spans="1:14" s="318" customFormat="1" ht="26.25" thickBot="1" x14ac:dyDescent="0.25">
      <c r="A57" s="408"/>
      <c r="B57" s="409" t="s">
        <v>300</v>
      </c>
      <c r="C57" s="410">
        <v>504</v>
      </c>
      <c r="D57" s="410"/>
      <c r="E57" s="411"/>
      <c r="F57" s="411"/>
      <c r="G57" s="411">
        <f>SUM('13'!F40:G40)</f>
        <v>1400</v>
      </c>
      <c r="H57" s="412"/>
      <c r="I57" s="317"/>
      <c r="J57" s="317"/>
      <c r="K57" s="317"/>
    </row>
    <row r="58" spans="1:14" ht="29.25" customHeight="1" thickTop="1" x14ac:dyDescent="0.2">
      <c r="A58" s="319" t="s">
        <v>21</v>
      </c>
      <c r="B58" s="323" t="s">
        <v>218</v>
      </c>
      <c r="C58" s="324">
        <v>505</v>
      </c>
      <c r="D58" s="320"/>
      <c r="E58" s="325">
        <f>SUM('13'!H53)</f>
        <v>1250</v>
      </c>
      <c r="F58" s="325">
        <f>SUM('13'!I53)</f>
        <v>1250</v>
      </c>
      <c r="G58" s="325">
        <f>SUM('13'!F51:G51)</f>
        <v>1100</v>
      </c>
      <c r="H58" s="326">
        <f>G58/E58*100</f>
        <v>88</v>
      </c>
    </row>
    <row r="59" spans="1:14" s="108" customFormat="1" ht="28.5" x14ac:dyDescent="0.2">
      <c r="A59" s="225" t="s">
        <v>21</v>
      </c>
      <c r="B59" s="89" t="s">
        <v>219</v>
      </c>
      <c r="C59" s="111">
        <v>515</v>
      </c>
      <c r="D59" s="112"/>
      <c r="E59" s="88">
        <f>SUM('13'!H58)</f>
        <v>3800</v>
      </c>
      <c r="F59" s="88">
        <f>SUM('13'!I58)</f>
        <v>3800</v>
      </c>
      <c r="G59" s="88">
        <f>SUM('13'!F56:G56)</f>
        <v>4000</v>
      </c>
      <c r="H59" s="226">
        <f>G59/E59*100</f>
        <v>105.26315789473684</v>
      </c>
      <c r="I59" s="107"/>
      <c r="J59" s="107"/>
      <c r="K59" s="107"/>
    </row>
    <row r="60" spans="1:14" s="108" customFormat="1" ht="28.5" x14ac:dyDescent="0.2">
      <c r="A60" s="225" t="s">
        <v>21</v>
      </c>
      <c r="B60" s="89" t="s">
        <v>222</v>
      </c>
      <c r="C60" s="111">
        <v>600</v>
      </c>
      <c r="D60" s="112"/>
      <c r="E60" s="88">
        <f>SUM('13'!H66)</f>
        <v>800</v>
      </c>
      <c r="F60" s="88">
        <f>SUM('13'!I66)</f>
        <v>800</v>
      </c>
      <c r="G60" s="88">
        <f>SUM('13'!F64:G64)</f>
        <v>850</v>
      </c>
      <c r="H60" s="226">
        <f>G60/E60*100</f>
        <v>106.25</v>
      </c>
      <c r="I60" s="107"/>
      <c r="J60" s="107"/>
      <c r="K60" s="107"/>
    </row>
    <row r="61" spans="1:14" s="108" customFormat="1" ht="28.5" x14ac:dyDescent="0.2">
      <c r="A61" s="225" t="s">
        <v>21</v>
      </c>
      <c r="B61" s="89" t="s">
        <v>224</v>
      </c>
      <c r="C61" s="111">
        <v>605</v>
      </c>
      <c r="D61" s="112"/>
      <c r="E61" s="88">
        <f>SUM('13'!H72)</f>
        <v>56000</v>
      </c>
      <c r="F61" s="88">
        <f>SUM('13'!I71:I72)</f>
        <v>95000</v>
      </c>
      <c r="G61" s="88">
        <f>SUM('13'!F70:G70)</f>
        <v>68000</v>
      </c>
      <c r="H61" s="226">
        <f>G61/E61*100</f>
        <v>121.42857142857142</v>
      </c>
      <c r="I61" s="107"/>
      <c r="J61" s="107"/>
      <c r="K61" s="107"/>
    </row>
    <row r="62" spans="1:14" s="108" customFormat="1" ht="42.75" x14ac:dyDescent="0.2">
      <c r="A62" s="225" t="s">
        <v>21</v>
      </c>
      <c r="B62" s="89" t="s">
        <v>225</v>
      </c>
      <c r="C62" s="111">
        <v>615</v>
      </c>
      <c r="D62" s="112"/>
      <c r="E62" s="88">
        <f>SUM('13'!H78)</f>
        <v>0</v>
      </c>
      <c r="F62" s="88">
        <f>SUM('13'!I78)</f>
        <v>5179</v>
      </c>
      <c r="G62" s="88">
        <f>SUM('13'!F78:G78)</f>
        <v>4000</v>
      </c>
      <c r="H62" s="226"/>
      <c r="I62" s="107"/>
      <c r="J62" s="107"/>
      <c r="K62" s="107"/>
    </row>
    <row r="63" spans="1:14" s="108" customFormat="1" x14ac:dyDescent="0.2">
      <c r="A63" s="217" t="s">
        <v>21</v>
      </c>
      <c r="B63" s="314" t="s">
        <v>227</v>
      </c>
      <c r="C63" s="305"/>
      <c r="D63" s="103"/>
      <c r="E63" s="83">
        <f>SUM(E64:E65)</f>
        <v>0</v>
      </c>
      <c r="F63" s="83">
        <f t="shared" ref="F63:G63" si="17">SUM(F64:F65)</f>
        <v>0</v>
      </c>
      <c r="G63" s="83">
        <f t="shared" si="17"/>
        <v>13450</v>
      </c>
      <c r="H63" s="212"/>
      <c r="I63" s="107"/>
      <c r="J63" s="107"/>
      <c r="K63" s="107"/>
    </row>
    <row r="64" spans="1:14" s="318" customFormat="1" ht="12.75" x14ac:dyDescent="0.2">
      <c r="A64" s="218" t="s">
        <v>22</v>
      </c>
      <c r="B64" s="91" t="s">
        <v>229</v>
      </c>
      <c r="C64" s="92">
        <v>650</v>
      </c>
      <c r="D64" s="92"/>
      <c r="E64" s="79">
        <f>SUM('13'!H86)</f>
        <v>0</v>
      </c>
      <c r="F64" s="79">
        <v>0</v>
      </c>
      <c r="G64" s="79">
        <f>SUM('13'!F87:G87)</f>
        <v>6900</v>
      </c>
      <c r="H64" s="214"/>
      <c r="I64" s="317"/>
      <c r="J64" s="317"/>
      <c r="K64" s="317"/>
    </row>
    <row r="65" spans="1:11" s="318" customFormat="1" ht="12.75" x14ac:dyDescent="0.2">
      <c r="A65" s="215"/>
      <c r="B65" s="327" t="s">
        <v>277</v>
      </c>
      <c r="C65" s="99">
        <v>651</v>
      </c>
      <c r="D65" s="99"/>
      <c r="E65" s="81">
        <v>0</v>
      </c>
      <c r="F65" s="81">
        <v>0</v>
      </c>
      <c r="G65" s="81">
        <f>SUM('13'!F88:G88)</f>
        <v>6550</v>
      </c>
      <c r="H65" s="216"/>
      <c r="I65" s="317"/>
      <c r="J65" s="317"/>
      <c r="K65" s="317"/>
    </row>
    <row r="66" spans="1:11" s="108" customFormat="1" x14ac:dyDescent="0.2">
      <c r="A66" s="217" t="s">
        <v>21</v>
      </c>
      <c r="B66" s="72" t="s">
        <v>336</v>
      </c>
      <c r="C66" s="102"/>
      <c r="D66" s="103"/>
      <c r="E66" s="83">
        <f>SUM(E67:E69)</f>
        <v>13550</v>
      </c>
      <c r="F66" s="83">
        <f>SUM(F67:F69)</f>
        <v>13650</v>
      </c>
      <c r="G66" s="83">
        <f t="shared" ref="G66" si="18">SUM(G67:G69)</f>
        <v>13500</v>
      </c>
      <c r="H66" s="212">
        <f>G66/E66*100</f>
        <v>99.630996309963109</v>
      </c>
      <c r="I66" s="107"/>
      <c r="J66" s="107"/>
      <c r="K66" s="107"/>
    </row>
    <row r="67" spans="1:11" s="318" customFormat="1" ht="12.75" x14ac:dyDescent="0.2">
      <c r="A67" s="213" t="s">
        <v>22</v>
      </c>
      <c r="B67" s="91" t="s">
        <v>79</v>
      </c>
      <c r="C67" s="86">
        <v>550</v>
      </c>
      <c r="D67" s="92"/>
      <c r="E67" s="79">
        <f>SUM('13'!H97)</f>
        <v>10550</v>
      </c>
      <c r="F67" s="79">
        <f>SUM('13'!I97)</f>
        <v>11478</v>
      </c>
      <c r="G67" s="79">
        <f>SUM('13'!F97:G97)</f>
        <v>10500</v>
      </c>
      <c r="H67" s="214">
        <f>G67/E67*100</f>
        <v>99.526066350710892</v>
      </c>
      <c r="I67" s="317"/>
      <c r="J67" s="317"/>
      <c r="K67" s="317"/>
    </row>
    <row r="68" spans="1:11" s="318" customFormat="1" ht="12.75" x14ac:dyDescent="0.2">
      <c r="A68" s="218"/>
      <c r="B68" s="92" t="s">
        <v>80</v>
      </c>
      <c r="C68" s="86">
        <v>551</v>
      </c>
      <c r="D68" s="92"/>
      <c r="E68" s="79">
        <f>SUM('13'!H98)</f>
        <v>1500</v>
      </c>
      <c r="F68" s="79">
        <f>SUM('13'!I98)</f>
        <v>1182</v>
      </c>
      <c r="G68" s="79">
        <f>SUM('13'!F93:G93)</f>
        <v>1500</v>
      </c>
      <c r="H68" s="214">
        <f>G68/E68*100</f>
        <v>100</v>
      </c>
      <c r="I68" s="317"/>
      <c r="J68" s="317"/>
      <c r="K68" s="317"/>
    </row>
    <row r="69" spans="1:11" s="318" customFormat="1" ht="25.5" x14ac:dyDescent="0.2">
      <c r="A69" s="215"/>
      <c r="B69" s="105" t="s">
        <v>106</v>
      </c>
      <c r="C69" s="105">
        <v>552</v>
      </c>
      <c r="D69" s="99"/>
      <c r="E69" s="81">
        <f>SUM('13'!H99)</f>
        <v>1500</v>
      </c>
      <c r="F69" s="81">
        <f>SUM('13'!I99)</f>
        <v>990</v>
      </c>
      <c r="G69" s="81">
        <f>SUM('13'!F94:G94)</f>
        <v>1500</v>
      </c>
      <c r="H69" s="216"/>
      <c r="I69" s="317"/>
      <c r="J69" s="317"/>
      <c r="K69" s="317"/>
    </row>
    <row r="70" spans="1:11" s="108" customFormat="1" x14ac:dyDescent="0.2">
      <c r="A70" s="225" t="s">
        <v>21</v>
      </c>
      <c r="B70" s="382" t="s">
        <v>230</v>
      </c>
      <c r="C70" s="111">
        <v>555</v>
      </c>
      <c r="D70" s="112"/>
      <c r="E70" s="88">
        <f>SUM('13'!H104)</f>
        <v>22000</v>
      </c>
      <c r="F70" s="88">
        <f>SUM('13'!I104)</f>
        <v>26800</v>
      </c>
      <c r="G70" s="88">
        <f>SUM('13'!F104:G104)</f>
        <v>16500</v>
      </c>
      <c r="H70" s="226">
        <f>G70/E70*100</f>
        <v>75</v>
      </c>
      <c r="I70" s="107"/>
      <c r="J70" s="107"/>
      <c r="K70" s="107"/>
    </row>
    <row r="71" spans="1:11" s="108" customFormat="1" x14ac:dyDescent="0.2">
      <c r="A71" s="225" t="s">
        <v>21</v>
      </c>
      <c r="B71" s="382" t="s">
        <v>91</v>
      </c>
      <c r="C71" s="111">
        <v>670</v>
      </c>
      <c r="D71" s="112"/>
      <c r="E71" s="88">
        <f>SUM('13'!H111)</f>
        <v>8100</v>
      </c>
      <c r="F71" s="88">
        <f>SUM('13'!I111)</f>
        <v>8100</v>
      </c>
      <c r="G71" s="88">
        <f>SUM('13'!F111:G111)</f>
        <v>13000</v>
      </c>
      <c r="H71" s="226">
        <f>G71/E71*100</f>
        <v>160.49382716049382</v>
      </c>
      <c r="I71" s="107"/>
      <c r="J71" s="107"/>
      <c r="K71" s="107"/>
    </row>
    <row r="72" spans="1:11" s="34" customFormat="1" ht="29.25" customHeight="1" x14ac:dyDescent="0.2">
      <c r="A72" s="225" t="s">
        <v>21</v>
      </c>
      <c r="B72" s="328" t="s">
        <v>327</v>
      </c>
      <c r="C72" s="111">
        <v>610</v>
      </c>
      <c r="D72" s="112"/>
      <c r="E72" s="88">
        <f>SUM('13'!H118)</f>
        <v>4000</v>
      </c>
      <c r="F72" s="88">
        <f>SUM('13'!I118)</f>
        <v>4000</v>
      </c>
      <c r="G72" s="88">
        <f>SUM('13'!F116:G116)</f>
        <v>4700</v>
      </c>
      <c r="H72" s="226">
        <f>G72/E72*100</f>
        <v>117.5</v>
      </c>
      <c r="I72" s="171"/>
    </row>
    <row r="73" spans="1:11" s="34" customFormat="1" ht="29.25" customHeight="1" x14ac:dyDescent="0.2">
      <c r="A73" s="217" t="s">
        <v>21</v>
      </c>
      <c r="B73" s="329" t="s">
        <v>323</v>
      </c>
      <c r="C73" s="330"/>
      <c r="D73" s="84"/>
      <c r="E73" s="87">
        <f>SUM('13'!H131)</f>
        <v>0</v>
      </c>
      <c r="F73" s="87">
        <f>SUM('13'!I131)</f>
        <v>4000</v>
      </c>
      <c r="G73" s="87">
        <f>SUM(G74:G75)</f>
        <v>5800</v>
      </c>
      <c r="H73" s="221"/>
      <c r="I73" s="171"/>
    </row>
    <row r="74" spans="1:11" s="172" customFormat="1" ht="15" customHeight="1" x14ac:dyDescent="0.2">
      <c r="A74" s="213" t="s">
        <v>22</v>
      </c>
      <c r="B74" s="332" t="s">
        <v>333</v>
      </c>
      <c r="C74" s="330">
        <v>620</v>
      </c>
      <c r="D74" s="92"/>
      <c r="E74" s="333"/>
      <c r="F74" s="333"/>
      <c r="G74" s="79">
        <f>SUM('13'!F132:G132)</f>
        <v>5000</v>
      </c>
      <c r="H74" s="334"/>
      <c r="I74" s="303"/>
    </row>
    <row r="75" spans="1:11" s="172" customFormat="1" ht="15" customHeight="1" x14ac:dyDescent="0.2">
      <c r="A75" s="215"/>
      <c r="B75" s="335" t="s">
        <v>299</v>
      </c>
      <c r="C75" s="324">
        <v>621</v>
      </c>
      <c r="D75" s="99"/>
      <c r="E75" s="336"/>
      <c r="F75" s="336"/>
      <c r="G75" s="81">
        <f>SUM('13'!F133:G133)</f>
        <v>800</v>
      </c>
      <c r="H75" s="337"/>
      <c r="I75" s="303"/>
    </row>
    <row r="76" spans="1:11" s="34" customFormat="1" ht="29.25" customHeight="1" thickBot="1" x14ac:dyDescent="0.25">
      <c r="A76" s="225" t="s">
        <v>21</v>
      </c>
      <c r="B76" s="329" t="s">
        <v>334</v>
      </c>
      <c r="C76" s="330">
        <v>655</v>
      </c>
      <c r="D76" s="84"/>
      <c r="E76" s="87">
        <v>0</v>
      </c>
      <c r="F76" s="87">
        <v>0</v>
      </c>
      <c r="G76" s="87">
        <f>SUM('13'!F138:G138)</f>
        <v>850</v>
      </c>
      <c r="H76" s="221"/>
      <c r="I76" s="171"/>
    </row>
    <row r="77" spans="1:11" ht="15" x14ac:dyDescent="0.25">
      <c r="A77" s="350" t="s">
        <v>26</v>
      </c>
      <c r="B77" s="351"/>
      <c r="C77" s="352"/>
      <c r="D77" s="351">
        <v>14</v>
      </c>
      <c r="E77" s="353">
        <f>SUM(E78,E84,E88,E89,E94,E97)</f>
        <v>6375</v>
      </c>
      <c r="F77" s="353">
        <f>SUM(F78,F84,F88,F89,F90,F94,F97)</f>
        <v>12775</v>
      </c>
      <c r="G77" s="353">
        <f t="shared" ref="G77" si="19">SUM(G78,G84,G88,G89,G94,G97)</f>
        <v>16400</v>
      </c>
      <c r="H77" s="354">
        <f t="shared" ref="H77:H84" si="20">G77/E77*100</f>
        <v>257.25490196078431</v>
      </c>
    </row>
    <row r="78" spans="1:11" ht="15" customHeight="1" x14ac:dyDescent="0.2">
      <c r="A78" s="211" t="s">
        <v>21</v>
      </c>
      <c r="B78" s="109" t="s">
        <v>254</v>
      </c>
      <c r="C78" s="102"/>
      <c r="D78" s="103"/>
      <c r="E78" s="83">
        <f>SUM(E79:E83)</f>
        <v>2625</v>
      </c>
      <c r="F78" s="83">
        <f>SUM(F79:F83)</f>
        <v>2625</v>
      </c>
      <c r="G78" s="83">
        <f>SUM(G79:G83)</f>
        <v>3000</v>
      </c>
      <c r="H78" s="212">
        <f t="shared" si="20"/>
        <v>114.28571428571428</v>
      </c>
    </row>
    <row r="79" spans="1:11" s="104" customFormat="1" ht="15" customHeight="1" x14ac:dyDescent="0.2">
      <c r="A79" s="213" t="s">
        <v>22</v>
      </c>
      <c r="B79" s="86" t="s">
        <v>23</v>
      </c>
      <c r="C79" s="86">
        <v>575</v>
      </c>
      <c r="D79" s="92"/>
      <c r="E79" s="79">
        <f>SUM('14'!H34)</f>
        <v>1375</v>
      </c>
      <c r="F79" s="79">
        <f>SUM('14'!I34)</f>
        <v>1375</v>
      </c>
      <c r="G79" s="79">
        <f>SUM('14'!F27:G27)</f>
        <v>1250</v>
      </c>
      <c r="H79" s="214">
        <f t="shared" si="20"/>
        <v>90.909090909090907</v>
      </c>
    </row>
    <row r="80" spans="1:11" s="104" customFormat="1" ht="15" customHeight="1" x14ac:dyDescent="0.2">
      <c r="A80" s="218"/>
      <c r="B80" s="86" t="s">
        <v>151</v>
      </c>
      <c r="C80" s="86">
        <v>576</v>
      </c>
      <c r="D80" s="92"/>
      <c r="E80" s="79">
        <f>SUM('14'!H35)</f>
        <v>450</v>
      </c>
      <c r="F80" s="79">
        <f>SUM('14'!I35)</f>
        <v>450</v>
      </c>
      <c r="G80" s="79">
        <f>SUM('14'!F28:G28)</f>
        <v>750</v>
      </c>
      <c r="H80" s="214">
        <f t="shared" si="20"/>
        <v>166.66666666666669</v>
      </c>
    </row>
    <row r="81" spans="1:8" s="104" customFormat="1" ht="15" customHeight="1" x14ac:dyDescent="0.2">
      <c r="A81" s="218"/>
      <c r="B81" s="86" t="s">
        <v>152</v>
      </c>
      <c r="C81" s="86">
        <v>577</v>
      </c>
      <c r="D81" s="92"/>
      <c r="E81" s="79">
        <f>SUM('14'!H36)</f>
        <v>300</v>
      </c>
      <c r="F81" s="79">
        <f>SUM('14'!I36)</f>
        <v>300</v>
      </c>
      <c r="G81" s="79">
        <f>SUM('14'!F29:G29)</f>
        <v>400</v>
      </c>
      <c r="H81" s="214">
        <f t="shared" si="20"/>
        <v>133.33333333333331</v>
      </c>
    </row>
    <row r="82" spans="1:8" s="104" customFormat="1" ht="15" customHeight="1" x14ac:dyDescent="0.2">
      <c r="A82" s="218"/>
      <c r="B82" s="86" t="s">
        <v>153</v>
      </c>
      <c r="C82" s="86">
        <v>578</v>
      </c>
      <c r="D82" s="92"/>
      <c r="E82" s="79">
        <f>SUM('14'!H37)</f>
        <v>300</v>
      </c>
      <c r="F82" s="79">
        <f>SUM('14'!I37)</f>
        <v>300</v>
      </c>
      <c r="G82" s="79">
        <f>SUM('14'!F30:G30)</f>
        <v>400</v>
      </c>
      <c r="H82" s="214">
        <f t="shared" si="20"/>
        <v>133.33333333333331</v>
      </c>
    </row>
    <row r="83" spans="1:8" s="104" customFormat="1" ht="16.5" customHeight="1" x14ac:dyDescent="0.2">
      <c r="A83" s="218"/>
      <c r="B83" s="86" t="s">
        <v>113</v>
      </c>
      <c r="C83" s="86">
        <v>579</v>
      </c>
      <c r="D83" s="92"/>
      <c r="E83" s="79">
        <f>SUM('14'!H38)</f>
        <v>200</v>
      </c>
      <c r="F83" s="79">
        <f>SUM('14'!I38)</f>
        <v>200</v>
      </c>
      <c r="G83" s="79">
        <v>200</v>
      </c>
      <c r="H83" s="214">
        <f t="shared" si="20"/>
        <v>100</v>
      </c>
    </row>
    <row r="84" spans="1:8" ht="31.5" customHeight="1" x14ac:dyDescent="0.2">
      <c r="A84" s="211" t="s">
        <v>21</v>
      </c>
      <c r="B84" s="246" t="s">
        <v>255</v>
      </c>
      <c r="C84" s="130"/>
      <c r="D84" s="103"/>
      <c r="E84" s="83">
        <f>SUM(E85:E87)</f>
        <v>2250</v>
      </c>
      <c r="F84" s="83">
        <f t="shared" ref="F84:G84" si="21">SUM(F85:F87)</f>
        <v>2250</v>
      </c>
      <c r="G84" s="83">
        <f t="shared" si="21"/>
        <v>4900</v>
      </c>
      <c r="H84" s="212">
        <f t="shared" si="20"/>
        <v>217.77777777777777</v>
      </c>
    </row>
    <row r="85" spans="1:8" s="104" customFormat="1" ht="18.75" customHeight="1" x14ac:dyDescent="0.2">
      <c r="A85" s="213" t="s">
        <v>22</v>
      </c>
      <c r="B85" s="86" t="s">
        <v>163</v>
      </c>
      <c r="C85" s="92">
        <v>566</v>
      </c>
      <c r="D85" s="92"/>
      <c r="E85" s="79">
        <f>SUM('14'!H47)</f>
        <v>1550</v>
      </c>
      <c r="F85" s="79">
        <f>SUM('14'!I47)</f>
        <v>1550</v>
      </c>
      <c r="G85" s="79">
        <f>SUM('14'!F46:G46,'14'!F49:G49)</f>
        <v>1150</v>
      </c>
      <c r="H85" s="214">
        <f>G85/E85*100</f>
        <v>74.193548387096769</v>
      </c>
    </row>
    <row r="86" spans="1:8" s="104" customFormat="1" ht="17.25" customHeight="1" x14ac:dyDescent="0.2">
      <c r="A86" s="218"/>
      <c r="B86" s="86" t="s">
        <v>257</v>
      </c>
      <c r="C86" s="92">
        <v>675</v>
      </c>
      <c r="D86" s="92"/>
      <c r="E86" s="79"/>
      <c r="F86" s="79"/>
      <c r="G86" s="79">
        <f>SUM('14'!F44:G44)</f>
        <v>3750</v>
      </c>
      <c r="H86" s="214"/>
    </row>
    <row r="87" spans="1:8" s="104" customFormat="1" ht="19.5" customHeight="1" x14ac:dyDescent="0.2">
      <c r="A87" s="213"/>
      <c r="B87" s="86" t="s">
        <v>114</v>
      </c>
      <c r="C87" s="92">
        <v>569</v>
      </c>
      <c r="D87" s="92"/>
      <c r="E87" s="79">
        <f>SUM('14'!H52)</f>
        <v>700</v>
      </c>
      <c r="F87" s="79">
        <f>SUM('14'!I52)</f>
        <v>700</v>
      </c>
      <c r="G87" s="79"/>
      <c r="H87" s="214"/>
    </row>
    <row r="88" spans="1:8" s="343" customFormat="1" ht="15" customHeight="1" x14ac:dyDescent="0.2">
      <c r="A88" s="340" t="s">
        <v>21</v>
      </c>
      <c r="B88" s="341" t="s">
        <v>265</v>
      </c>
      <c r="C88" s="342">
        <v>570</v>
      </c>
      <c r="D88" s="341"/>
      <c r="E88" s="88">
        <f>SUM('14'!H63)</f>
        <v>1500</v>
      </c>
      <c r="F88" s="88">
        <f>SUM('14'!I63)</f>
        <v>1500</v>
      </c>
      <c r="G88" s="88">
        <f>SUM('14'!F61:G61)</f>
        <v>900</v>
      </c>
      <c r="H88" s="381">
        <f t="shared" ref="H88:H114" si="22">G88/E88*100</f>
        <v>60</v>
      </c>
    </row>
    <row r="89" spans="1:8" s="343" customFormat="1" ht="15" customHeight="1" x14ac:dyDescent="0.2">
      <c r="A89" s="340" t="s">
        <v>21</v>
      </c>
      <c r="B89" s="341" t="s">
        <v>266</v>
      </c>
      <c r="C89" s="342">
        <v>625</v>
      </c>
      <c r="D89" s="341"/>
      <c r="E89" s="341">
        <f>SUM('14'!H72)</f>
        <v>0</v>
      </c>
      <c r="F89" s="341">
        <f>SUM('14'!I72)</f>
        <v>900</v>
      </c>
      <c r="G89" s="341">
        <f>SUM('14'!F72:G72)</f>
        <v>900</v>
      </c>
      <c r="H89" s="381"/>
    </row>
    <row r="90" spans="1:8" s="343" customFormat="1" ht="33" customHeight="1" x14ac:dyDescent="0.2">
      <c r="A90" s="211" t="s">
        <v>21</v>
      </c>
      <c r="B90" s="376" t="s">
        <v>285</v>
      </c>
      <c r="C90" s="365"/>
      <c r="D90" s="364"/>
      <c r="E90" s="83">
        <f>SUM(E91:E93)</f>
        <v>0</v>
      </c>
      <c r="F90" s="83">
        <f t="shared" ref="F90:G90" si="23">SUM(F91:F93)</f>
        <v>5500</v>
      </c>
      <c r="G90" s="83">
        <f t="shared" si="23"/>
        <v>0</v>
      </c>
      <c r="H90" s="380"/>
    </row>
    <row r="91" spans="1:8" s="343" customFormat="1" ht="30.75" customHeight="1" x14ac:dyDescent="0.2">
      <c r="A91" s="213" t="s">
        <v>22</v>
      </c>
      <c r="B91" s="374" t="s">
        <v>286</v>
      </c>
      <c r="C91" s="367">
        <v>630</v>
      </c>
      <c r="D91" s="368"/>
      <c r="E91" s="79"/>
      <c r="F91" s="79">
        <v>3435</v>
      </c>
      <c r="G91" s="79"/>
      <c r="H91" s="369"/>
    </row>
    <row r="92" spans="1:8" s="343" customFormat="1" ht="15" customHeight="1" x14ac:dyDescent="0.2">
      <c r="A92" s="366"/>
      <c r="B92" s="188" t="s">
        <v>287</v>
      </c>
      <c r="C92" s="367">
        <v>631</v>
      </c>
      <c r="D92" s="368"/>
      <c r="E92" s="79"/>
      <c r="F92" s="79">
        <v>500</v>
      </c>
      <c r="G92" s="79"/>
      <c r="H92" s="369"/>
    </row>
    <row r="93" spans="1:8" s="343" customFormat="1" ht="15" customHeight="1" x14ac:dyDescent="0.2">
      <c r="A93" s="370"/>
      <c r="B93" s="375" t="s">
        <v>288</v>
      </c>
      <c r="C93" s="371">
        <v>632</v>
      </c>
      <c r="D93" s="372"/>
      <c r="E93" s="81"/>
      <c r="F93" s="81">
        <v>1565</v>
      </c>
      <c r="G93" s="81"/>
      <c r="H93" s="373"/>
    </row>
    <row r="94" spans="1:8" s="343" customFormat="1" ht="27.75" customHeight="1" x14ac:dyDescent="0.2">
      <c r="A94" s="211" t="s">
        <v>21</v>
      </c>
      <c r="B94" s="246" t="s">
        <v>303</v>
      </c>
      <c r="C94" s="130"/>
      <c r="D94" s="103"/>
      <c r="E94" s="83">
        <f t="shared" ref="E94:F94" si="24">SUM(E95:E96)</f>
        <v>0</v>
      </c>
      <c r="F94" s="83">
        <f t="shared" si="24"/>
        <v>0</v>
      </c>
      <c r="G94" s="83">
        <f>SUM(G95:G96)</f>
        <v>5500</v>
      </c>
      <c r="H94" s="212"/>
    </row>
    <row r="95" spans="1:8" s="344" customFormat="1" ht="15" customHeight="1" x14ac:dyDescent="0.2">
      <c r="A95" s="213" t="s">
        <v>22</v>
      </c>
      <c r="B95" s="86" t="s">
        <v>272</v>
      </c>
      <c r="C95" s="92">
        <v>660</v>
      </c>
      <c r="D95" s="92"/>
      <c r="E95" s="79">
        <f>SUM('14'!H55)</f>
        <v>0</v>
      </c>
      <c r="F95" s="79">
        <f>SUM('14'!I55)</f>
        <v>0</v>
      </c>
      <c r="G95" s="79">
        <f>SUM('14'!F77:G77)</f>
        <v>2000</v>
      </c>
      <c r="H95" s="214"/>
    </row>
    <row r="96" spans="1:8" s="344" customFormat="1" ht="15" customHeight="1" x14ac:dyDescent="0.2">
      <c r="A96" s="215"/>
      <c r="B96" s="105" t="s">
        <v>273</v>
      </c>
      <c r="C96" s="99">
        <v>661</v>
      </c>
      <c r="D96" s="99"/>
      <c r="E96" s="81">
        <v>0</v>
      </c>
      <c r="F96" s="81">
        <v>0</v>
      </c>
      <c r="G96" s="81">
        <f>SUM('14'!F78:G78)</f>
        <v>3500</v>
      </c>
      <c r="H96" s="216"/>
    </row>
    <row r="97" spans="1:11" s="343" customFormat="1" ht="15" customHeight="1" x14ac:dyDescent="0.2">
      <c r="A97" s="211" t="s">
        <v>21</v>
      </c>
      <c r="B97" s="246" t="s">
        <v>267</v>
      </c>
      <c r="C97" s="130"/>
      <c r="D97" s="103"/>
      <c r="E97" s="83">
        <f t="shared" ref="E97" si="25">SUM(E98:E99)</f>
        <v>0</v>
      </c>
      <c r="F97" s="83">
        <f t="shared" ref="F97" si="26">SUM(F98:F99)</f>
        <v>0</v>
      </c>
      <c r="G97" s="83">
        <f>SUM(G98:G99)</f>
        <v>1200</v>
      </c>
      <c r="H97" s="212"/>
    </row>
    <row r="98" spans="1:11" s="344" customFormat="1" ht="15" customHeight="1" x14ac:dyDescent="0.2">
      <c r="A98" s="213" t="s">
        <v>22</v>
      </c>
      <c r="B98" s="86" t="s">
        <v>274</v>
      </c>
      <c r="C98" s="92">
        <v>665</v>
      </c>
      <c r="D98" s="92"/>
      <c r="E98" s="79"/>
      <c r="F98" s="79">
        <f>SUM('14'!I58)</f>
        <v>0</v>
      </c>
      <c r="G98" s="79">
        <f>SUM('14'!F94:G94)</f>
        <v>600</v>
      </c>
      <c r="H98" s="214"/>
    </row>
    <row r="99" spans="1:11" s="344" customFormat="1" ht="30" customHeight="1" thickBot="1" x14ac:dyDescent="0.25">
      <c r="A99" s="215"/>
      <c r="B99" s="105" t="s">
        <v>275</v>
      </c>
      <c r="C99" s="99">
        <v>666</v>
      </c>
      <c r="D99" s="99"/>
      <c r="E99" s="81">
        <v>0</v>
      </c>
      <c r="F99" s="81">
        <v>0</v>
      </c>
      <c r="G99" s="81">
        <f>SUM('14'!F95:G95)</f>
        <v>600</v>
      </c>
      <c r="H99" s="216"/>
    </row>
    <row r="100" spans="1:11" ht="15.75" thickBot="1" x14ac:dyDescent="0.3">
      <c r="A100" s="230" t="s">
        <v>143</v>
      </c>
      <c r="B100" s="33"/>
      <c r="C100" s="42"/>
      <c r="D100" s="33">
        <v>18</v>
      </c>
      <c r="E100" s="95">
        <f>SUM(E101,E107,E108,E111)</f>
        <v>24100</v>
      </c>
      <c r="F100" s="95">
        <f t="shared" ref="F100" si="27">SUM(F101,F107,F108,F111)</f>
        <v>32798</v>
      </c>
      <c r="G100" s="95">
        <f t="shared" ref="G100" si="28">SUM(G101,G107,G108,G111)</f>
        <v>24475</v>
      </c>
      <c r="H100" s="231">
        <f t="shared" si="22"/>
        <v>101.55601659751036</v>
      </c>
    </row>
    <row r="101" spans="1:11" ht="30" customHeight="1" x14ac:dyDescent="0.2">
      <c r="A101" s="217" t="s">
        <v>21</v>
      </c>
      <c r="B101" s="132" t="s">
        <v>252</v>
      </c>
      <c r="C101" s="120"/>
      <c r="D101" s="84"/>
      <c r="E101" s="87">
        <f>SUM(E102:E106)</f>
        <v>8100</v>
      </c>
      <c r="F101" s="87">
        <f t="shared" ref="F101:G101" si="29">SUM(F102:F106)</f>
        <v>10690</v>
      </c>
      <c r="G101" s="87">
        <f t="shared" si="29"/>
        <v>9600</v>
      </c>
      <c r="H101" s="221">
        <f t="shared" si="22"/>
        <v>118.5185185185185</v>
      </c>
    </row>
    <row r="102" spans="1:11" s="104" customFormat="1" ht="15" customHeight="1" x14ac:dyDescent="0.2">
      <c r="A102" s="213" t="s">
        <v>22</v>
      </c>
      <c r="B102" s="86" t="s">
        <v>52</v>
      </c>
      <c r="C102" s="86">
        <v>580</v>
      </c>
      <c r="D102" s="92"/>
      <c r="E102" s="79">
        <f>SUM('18'!H25)</f>
        <v>1200</v>
      </c>
      <c r="F102" s="79">
        <f>SUM('18'!I25)</f>
        <v>1500</v>
      </c>
      <c r="G102" s="79">
        <f>SUM('18'!F18:G18)</f>
        <v>1200</v>
      </c>
      <c r="H102" s="214">
        <f t="shared" si="22"/>
        <v>100</v>
      </c>
    </row>
    <row r="103" spans="1:11" s="104" customFormat="1" ht="15" customHeight="1" x14ac:dyDescent="0.2">
      <c r="A103" s="218"/>
      <c r="B103" s="86" t="s">
        <v>53</v>
      </c>
      <c r="C103" s="86">
        <v>581</v>
      </c>
      <c r="D103" s="92"/>
      <c r="E103" s="79">
        <f>SUM('18'!H26)</f>
        <v>400</v>
      </c>
      <c r="F103" s="79">
        <f>SUM('18'!I26)</f>
        <v>900</v>
      </c>
      <c r="G103" s="79">
        <f>SUM('18'!F19:G19)</f>
        <v>800</v>
      </c>
      <c r="H103" s="214">
        <f t="shared" si="22"/>
        <v>200</v>
      </c>
    </row>
    <row r="104" spans="1:11" s="104" customFormat="1" ht="30" customHeight="1" x14ac:dyDescent="0.2">
      <c r="A104" s="218"/>
      <c r="B104" s="86" t="s">
        <v>54</v>
      </c>
      <c r="C104" s="86">
        <v>582</v>
      </c>
      <c r="D104" s="92"/>
      <c r="E104" s="79">
        <f>SUM('18'!H27)</f>
        <v>600</v>
      </c>
      <c r="F104" s="79">
        <f>SUM('18'!I27)</f>
        <v>800</v>
      </c>
      <c r="G104" s="79">
        <f>SUM('18'!F20:G20)</f>
        <v>800</v>
      </c>
      <c r="H104" s="214">
        <f t="shared" si="22"/>
        <v>133.33333333333331</v>
      </c>
    </row>
    <row r="105" spans="1:11" s="104" customFormat="1" ht="29.25" customHeight="1" x14ac:dyDescent="0.2">
      <c r="A105" s="218"/>
      <c r="B105" s="86" t="s">
        <v>55</v>
      </c>
      <c r="C105" s="86">
        <v>583</v>
      </c>
      <c r="D105" s="92"/>
      <c r="E105" s="79">
        <f>SUM('18'!H28)</f>
        <v>5300</v>
      </c>
      <c r="F105" s="79">
        <f>SUM('18'!I28)</f>
        <v>7100</v>
      </c>
      <c r="G105" s="79">
        <f>SUM('18'!F21:G21)</f>
        <v>6000</v>
      </c>
      <c r="H105" s="214">
        <f t="shared" si="22"/>
        <v>113.20754716981132</v>
      </c>
    </row>
    <row r="106" spans="1:11" ht="29.25" customHeight="1" x14ac:dyDescent="0.2">
      <c r="A106" s="217"/>
      <c r="B106" s="86" t="s">
        <v>56</v>
      </c>
      <c r="C106" s="86">
        <v>584</v>
      </c>
      <c r="D106" s="84"/>
      <c r="E106" s="79">
        <f>SUM('18'!H30)</f>
        <v>600</v>
      </c>
      <c r="F106" s="79">
        <f>SUM('18'!I30)</f>
        <v>390</v>
      </c>
      <c r="G106" s="79">
        <f>SUM('18'!F22:G22)</f>
        <v>800</v>
      </c>
      <c r="H106" s="214">
        <f t="shared" si="22"/>
        <v>133.33333333333331</v>
      </c>
    </row>
    <row r="107" spans="1:11" ht="29.25" thickBot="1" x14ac:dyDescent="0.25">
      <c r="A107" s="402" t="s">
        <v>21</v>
      </c>
      <c r="B107" s="403" t="s">
        <v>168</v>
      </c>
      <c r="C107" s="404">
        <v>420</v>
      </c>
      <c r="D107" s="405"/>
      <c r="E107" s="406">
        <v>4500</v>
      </c>
      <c r="F107" s="406">
        <f>SUM('18'!E10)</f>
        <v>4808</v>
      </c>
      <c r="G107" s="406"/>
      <c r="H107" s="407"/>
      <c r="I107" s="101"/>
      <c r="J107" s="101"/>
      <c r="K107" s="101"/>
    </row>
    <row r="108" spans="1:11" ht="15" customHeight="1" thickTop="1" x14ac:dyDescent="0.2">
      <c r="A108" s="217" t="s">
        <v>21</v>
      </c>
      <c r="B108" s="72" t="s">
        <v>253</v>
      </c>
      <c r="C108" s="120"/>
      <c r="D108" s="84"/>
      <c r="E108" s="87">
        <f>SUM(E109:E110)</f>
        <v>8000</v>
      </c>
      <c r="F108" s="87">
        <f t="shared" ref="F108:G108" si="30">SUM(F109:F110)</f>
        <v>13300</v>
      </c>
      <c r="G108" s="87">
        <f t="shared" si="30"/>
        <v>10875</v>
      </c>
      <c r="H108" s="221">
        <f t="shared" si="22"/>
        <v>135.9375</v>
      </c>
    </row>
    <row r="109" spans="1:11" s="104" customFormat="1" ht="29.25" customHeight="1" x14ac:dyDescent="0.2">
      <c r="A109" s="213" t="s">
        <v>22</v>
      </c>
      <c r="B109" s="78" t="s">
        <v>317</v>
      </c>
      <c r="C109" s="86">
        <v>415</v>
      </c>
      <c r="D109" s="92"/>
      <c r="E109" s="79">
        <f>SUM('18'!H38)</f>
        <v>6300</v>
      </c>
      <c r="F109" s="79">
        <f>SUM('18'!I38)</f>
        <v>11500</v>
      </c>
      <c r="G109" s="79">
        <f>SUM('18'!F35:G35)</f>
        <v>7075</v>
      </c>
      <c r="H109" s="214">
        <f t="shared" si="22"/>
        <v>112.3015873015873</v>
      </c>
    </row>
    <row r="110" spans="1:11" s="104" customFormat="1" ht="30" customHeight="1" x14ac:dyDescent="0.2">
      <c r="A110" s="215"/>
      <c r="B110" s="80" t="s">
        <v>310</v>
      </c>
      <c r="C110" s="105">
        <v>416</v>
      </c>
      <c r="D110" s="99"/>
      <c r="E110" s="81">
        <f>SUM('18'!H41)</f>
        <v>1700</v>
      </c>
      <c r="F110" s="81">
        <f>SUM('18'!I41)</f>
        <v>1800</v>
      </c>
      <c r="G110" s="81">
        <f>SUM('18'!F36:G36)</f>
        <v>3800</v>
      </c>
      <c r="H110" s="214">
        <f t="shared" si="22"/>
        <v>223.52941176470588</v>
      </c>
    </row>
    <row r="111" spans="1:11" ht="28.5" x14ac:dyDescent="0.2">
      <c r="A111" s="211" t="s">
        <v>21</v>
      </c>
      <c r="B111" s="191" t="s">
        <v>306</v>
      </c>
      <c r="C111" s="130"/>
      <c r="D111" s="192"/>
      <c r="E111" s="83">
        <f>SUM('18'!H50)</f>
        <v>3500</v>
      </c>
      <c r="F111" s="83">
        <f>SUM('18'!I50)</f>
        <v>4000</v>
      </c>
      <c r="G111" s="83">
        <f>SUM('18'!F45:G45)</f>
        <v>4000</v>
      </c>
      <c r="H111" s="212">
        <f t="shared" si="22"/>
        <v>114.28571428571428</v>
      </c>
      <c r="I111" s="101"/>
      <c r="J111" s="101"/>
      <c r="K111" s="101"/>
    </row>
    <row r="112" spans="1:11" s="104" customFormat="1" ht="25.5" x14ac:dyDescent="0.2">
      <c r="A112" s="218"/>
      <c r="B112" s="86" t="s">
        <v>308</v>
      </c>
      <c r="C112" s="92">
        <v>425</v>
      </c>
      <c r="D112" s="92"/>
      <c r="E112" s="79"/>
      <c r="F112" s="79"/>
      <c r="G112" s="79">
        <f>SUM('18'!F47:G47)</f>
        <v>2300</v>
      </c>
      <c r="H112" s="214"/>
    </row>
    <row r="113" spans="1:14" s="104" customFormat="1" ht="26.25" thickBot="1" x14ac:dyDescent="0.25">
      <c r="A113" s="310"/>
      <c r="B113" s="193" t="s">
        <v>309</v>
      </c>
      <c r="C113" s="106">
        <v>426</v>
      </c>
      <c r="D113" s="106"/>
      <c r="E113" s="194"/>
      <c r="F113" s="194"/>
      <c r="G113" s="194">
        <f>SUM('18'!F48:G48)</f>
        <v>1700</v>
      </c>
      <c r="H113" s="222"/>
    </row>
    <row r="114" spans="1:14" s="133" customFormat="1" ht="24" customHeight="1" thickBot="1" x14ac:dyDescent="0.3">
      <c r="A114" s="232" t="s">
        <v>100</v>
      </c>
      <c r="B114" s="164"/>
      <c r="C114" s="164"/>
      <c r="D114" s="164"/>
      <c r="E114" s="95">
        <f>SUM(E6,E19,E30,E38,E45,E49,E77,E100)</f>
        <v>312476</v>
      </c>
      <c r="F114" s="95">
        <f>SUM(F6,F19,F30,F38,F45,F49,F77,F100)</f>
        <v>420358</v>
      </c>
      <c r="G114" s="95">
        <f>SUM(G6,G19,G30,G38,G45,G49,G77,G100)</f>
        <v>421285</v>
      </c>
      <c r="H114" s="231">
        <f t="shared" si="22"/>
        <v>134.82155429536988</v>
      </c>
    </row>
    <row r="115" spans="1:14" ht="15" thickBot="1" x14ac:dyDescent="0.25">
      <c r="A115" s="234"/>
      <c r="B115" s="234"/>
      <c r="C115" s="234"/>
      <c r="D115" s="234"/>
      <c r="E115" s="234"/>
      <c r="F115" s="235"/>
      <c r="G115" s="240"/>
      <c r="H115" s="236"/>
    </row>
    <row r="116" spans="1:14" s="20" customFormat="1" ht="18" customHeight="1" x14ac:dyDescent="0.25">
      <c r="A116" s="181" t="s">
        <v>283</v>
      </c>
      <c r="B116" s="182"/>
      <c r="C116" s="173"/>
      <c r="D116" s="174"/>
      <c r="E116" s="174">
        <f>SUM(E117:E118)</f>
        <v>35344</v>
      </c>
      <c r="F116" s="174">
        <f>SUM(F117:F118)</f>
        <v>90258</v>
      </c>
      <c r="G116" s="174">
        <f>SUM(G117:G118)</f>
        <v>81040</v>
      </c>
      <c r="H116" s="129">
        <f>G116/E116*100</f>
        <v>229.28927116342237</v>
      </c>
      <c r="I116" s="19"/>
      <c r="J116" s="19"/>
      <c r="K116" s="19"/>
      <c r="L116" s="19"/>
      <c r="M116" s="19"/>
      <c r="N116" s="19"/>
    </row>
    <row r="117" spans="1:14" s="68" customFormat="1" ht="18" customHeight="1" x14ac:dyDescent="0.2">
      <c r="A117" s="110" t="s">
        <v>21</v>
      </c>
      <c r="B117" s="175" t="s">
        <v>99</v>
      </c>
      <c r="C117" s="176">
        <v>401</v>
      </c>
      <c r="D117" s="177"/>
      <c r="E117" s="88">
        <f>SUM('07 - ID'!D9)</f>
        <v>29942</v>
      </c>
      <c r="F117" s="88">
        <v>74092</v>
      </c>
      <c r="G117" s="88">
        <f>SUM('07 - ID'!F15:G15)</f>
        <v>81040</v>
      </c>
      <c r="H117" s="100">
        <f>G117/E117*100</f>
        <v>270.65660276534635</v>
      </c>
      <c r="I117" s="178"/>
      <c r="J117" s="178"/>
      <c r="K117" s="178"/>
    </row>
    <row r="118" spans="1:14" s="101" customFormat="1" ht="15" thickBot="1" x14ac:dyDescent="0.25">
      <c r="A118" s="179"/>
      <c r="B118" s="127" t="s">
        <v>115</v>
      </c>
      <c r="C118" s="202">
        <v>410</v>
      </c>
      <c r="D118" s="127"/>
      <c r="E118" s="47">
        <f>SUM('07 - ID'!D10)</f>
        <v>5402</v>
      </c>
      <c r="F118" s="47">
        <f>SUM('07 - ID'!E10)</f>
        <v>16166</v>
      </c>
      <c r="G118" s="90">
        <v>0</v>
      </c>
      <c r="H118" s="128"/>
    </row>
    <row r="119" spans="1:14" s="133" customFormat="1" ht="24" customHeight="1" thickBot="1" x14ac:dyDescent="0.3">
      <c r="A119" s="163" t="s">
        <v>100</v>
      </c>
      <c r="B119" s="164"/>
      <c r="C119" s="164"/>
      <c r="D119" s="164"/>
      <c r="E119" s="95">
        <f>SUM(E116)</f>
        <v>35344</v>
      </c>
      <c r="F119" s="95">
        <f t="shared" ref="F119" si="31">SUM(F116)</f>
        <v>90258</v>
      </c>
      <c r="G119" s="95">
        <f>SUM(G116)</f>
        <v>81040</v>
      </c>
      <c r="H119" s="131">
        <f>G119/E119*100</f>
        <v>229.28927116342237</v>
      </c>
    </row>
    <row r="120" spans="1:14" ht="15" thickBot="1" x14ac:dyDescent="0.25">
      <c r="A120" s="108"/>
      <c r="B120" s="108"/>
      <c r="C120" s="108"/>
      <c r="D120" s="108"/>
      <c r="E120" s="108"/>
      <c r="F120" s="233"/>
      <c r="G120" s="241"/>
      <c r="H120" s="237"/>
    </row>
    <row r="121" spans="1:14" s="133" customFormat="1" ht="24" customHeight="1" thickBot="1" x14ac:dyDescent="0.3">
      <c r="A121" s="163" t="s">
        <v>100</v>
      </c>
      <c r="B121" s="164"/>
      <c r="C121" s="164"/>
      <c r="D121" s="164"/>
      <c r="E121" s="95">
        <f>SUM(E114,E119)</f>
        <v>347820</v>
      </c>
      <c r="F121" s="95">
        <f t="shared" ref="F121" si="32">SUM(F114,F119)</f>
        <v>510616</v>
      </c>
      <c r="G121" s="95">
        <f>SUM(G114,G119)</f>
        <v>502325</v>
      </c>
      <c r="H121" s="131">
        <f>G121/E121*100</f>
        <v>144.42096486688516</v>
      </c>
    </row>
    <row r="123" spans="1:14" ht="15" x14ac:dyDescent="0.25">
      <c r="F123" s="355"/>
      <c r="G123" s="180"/>
    </row>
    <row r="125" spans="1:14" x14ac:dyDescent="0.2">
      <c r="F125" s="279"/>
    </row>
  </sheetData>
  <mergeCells count="1">
    <mergeCell ref="A5:B5"/>
  </mergeCells>
  <pageMargins left="0.70866141732283472" right="0.70866141732283472" top="0.78740157480314965" bottom="0.78740157480314965" header="0.31496062992125984" footer="0.31496062992125984"/>
  <pageSetup paperSize="9" scale="57" firstPageNumber="56" orientation="portrait" useFirstPageNumber="1" r:id="rId1"/>
  <headerFooter>
    <oddFooter xml:space="preserve">&amp;L&amp;"-,Kurzíva"Zastupitelstvo Olomouckého kraje 17-12-2018
6. - Rozpočet Olomouckého kraje 2019 - návrh rozpočtu
Příloha č. 3b): dotační tituly&amp;R&amp;"-,Kurzíva"Strana &amp;P (Celkem 179) </oddFooter>
  </headerFooter>
  <rowBreaks count="2" manualBreakCount="2">
    <brk id="57" max="7" man="1"/>
    <brk id="10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K72"/>
  <sheetViews>
    <sheetView tabSelected="1" view="pageBreakPreview" zoomScaleNormal="100" zoomScaleSheetLayoutView="100" workbookViewId="0">
      <selection activeCell="B114" sqref="B114"/>
    </sheetView>
  </sheetViews>
  <sheetFormatPr defaultRowHeight="14.25" x14ac:dyDescent="0.2"/>
  <cols>
    <col min="1" max="1" width="8.5703125" style="1" customWidth="1"/>
    <col min="2" max="2" width="9.140625" style="1"/>
    <col min="3" max="3" width="54.42578125" style="2" customWidth="1"/>
    <col min="4" max="6" width="14.140625" style="3" customWidth="1"/>
    <col min="7" max="7" width="9.140625" style="2" customWidth="1"/>
    <col min="8" max="8" width="17.5703125" style="2" customWidth="1"/>
    <col min="9" max="11" width="9.140625" style="2"/>
    <col min="12" max="12" width="13.28515625" style="2" customWidth="1"/>
    <col min="13" max="16384" width="9.140625" style="2"/>
  </cols>
  <sheetData>
    <row r="1" spans="1:9" ht="23.25" x14ac:dyDescent="0.35">
      <c r="A1" s="58" t="s">
        <v>314</v>
      </c>
      <c r="B1" s="54"/>
      <c r="C1" s="23"/>
      <c r="D1" s="55"/>
      <c r="E1" s="55"/>
      <c r="F1" s="473" t="s">
        <v>165</v>
      </c>
      <c r="G1" s="473"/>
    </row>
    <row r="2" spans="1:9" x14ac:dyDescent="0.2">
      <c r="A2" s="54"/>
      <c r="B2" s="54"/>
      <c r="C2" s="23"/>
      <c r="D2" s="55"/>
      <c r="E2" s="55"/>
      <c r="F2" s="55"/>
      <c r="G2" s="23"/>
    </row>
    <row r="3" spans="1:9" x14ac:dyDescent="0.2">
      <c r="A3" s="138" t="s">
        <v>2</v>
      </c>
      <c r="B3" s="138" t="s">
        <v>164</v>
      </c>
      <c r="C3" s="68"/>
      <c r="D3" s="55"/>
      <c r="E3" s="55"/>
      <c r="F3" s="55"/>
      <c r="G3" s="23"/>
    </row>
    <row r="4" spans="1:9" x14ac:dyDescent="0.2">
      <c r="A4" s="137"/>
      <c r="B4" s="138" t="s">
        <v>4</v>
      </c>
      <c r="C4" s="68"/>
      <c r="D4" s="55"/>
      <c r="E4" s="55"/>
      <c r="F4" s="55"/>
      <c r="G4" s="23"/>
    </row>
    <row r="5" spans="1:9" x14ac:dyDescent="0.2">
      <c r="A5" s="54"/>
      <c r="B5" s="54"/>
      <c r="C5" s="23"/>
      <c r="D5" s="55"/>
      <c r="E5" s="55"/>
      <c r="F5" s="55"/>
      <c r="G5" s="23"/>
    </row>
    <row r="6" spans="1:9" s="4" customFormat="1" ht="13.5" thickBot="1" x14ac:dyDescent="0.25">
      <c r="A6" s="59"/>
      <c r="B6" s="59"/>
      <c r="C6" s="60"/>
      <c r="D6" s="61"/>
      <c r="E6" s="61"/>
      <c r="F6" s="61"/>
      <c r="G6" s="60" t="s">
        <v>5</v>
      </c>
    </row>
    <row r="7" spans="1:9" s="172" customFormat="1" ht="39" customHeight="1" thickTop="1" thickBot="1" x14ac:dyDescent="0.25">
      <c r="A7" s="141" t="s">
        <v>6</v>
      </c>
      <c r="B7" s="142" t="s">
        <v>7</v>
      </c>
      <c r="C7" s="143" t="s">
        <v>8</v>
      </c>
      <c r="D7" s="97" t="s">
        <v>188</v>
      </c>
      <c r="E7" s="97" t="s">
        <v>337</v>
      </c>
      <c r="F7" s="97" t="s">
        <v>189</v>
      </c>
      <c r="G7" s="38" t="s">
        <v>9</v>
      </c>
      <c r="H7" s="277"/>
      <c r="I7" s="277"/>
    </row>
    <row r="8" spans="1:9" s="266" customFormat="1" thickTop="1" thickBot="1" x14ac:dyDescent="0.25">
      <c r="A8" s="144">
        <v>1</v>
      </c>
      <c r="B8" s="145">
        <v>2</v>
      </c>
      <c r="C8" s="145">
        <v>3</v>
      </c>
      <c r="D8" s="257">
        <v>4</v>
      </c>
      <c r="E8" s="257">
        <v>5</v>
      </c>
      <c r="F8" s="257">
        <v>6</v>
      </c>
      <c r="G8" s="413" t="s">
        <v>338</v>
      </c>
      <c r="H8" s="278"/>
      <c r="I8" s="278"/>
    </row>
    <row r="9" spans="1:9" ht="15" thickTop="1" x14ac:dyDescent="0.2">
      <c r="A9" s="208">
        <v>6409</v>
      </c>
      <c r="B9" s="196">
        <v>52</v>
      </c>
      <c r="C9" s="64" t="s">
        <v>10</v>
      </c>
      <c r="D9" s="14">
        <v>29942</v>
      </c>
      <c r="E9" s="14">
        <f>SUM(rekapitulace!F117)</f>
        <v>74092</v>
      </c>
      <c r="F9" s="14">
        <f>SUM(F15)</f>
        <v>81040</v>
      </c>
      <c r="G9" s="31">
        <f>F9/D9*100</f>
        <v>270.65660276534635</v>
      </c>
    </row>
    <row r="10" spans="1:9" ht="16.5" customHeight="1" thickBot="1" x14ac:dyDescent="0.25">
      <c r="A10" s="208">
        <v>6409</v>
      </c>
      <c r="B10" s="242">
        <v>56</v>
      </c>
      <c r="C10" s="201" t="s">
        <v>157</v>
      </c>
      <c r="D10" s="14">
        <v>5402</v>
      </c>
      <c r="E10" s="14">
        <v>16166</v>
      </c>
      <c r="F10" s="14"/>
      <c r="G10" s="31"/>
    </row>
    <row r="11" spans="1:9" s="7" customFormat="1" ht="16.5" thickTop="1" thickBot="1" x14ac:dyDescent="0.3">
      <c r="A11" s="435" t="s">
        <v>12</v>
      </c>
      <c r="B11" s="436"/>
      <c r="C11" s="437"/>
      <c r="D11" s="5">
        <f>SUM(D9:D10)</f>
        <v>35344</v>
      </c>
      <c r="E11" s="5">
        <f t="shared" ref="E11:F11" si="0">SUM(E9:E10)</f>
        <v>90258</v>
      </c>
      <c r="F11" s="5">
        <f t="shared" si="0"/>
        <v>81040</v>
      </c>
      <c r="G11" s="6">
        <f>F11/D11*100</f>
        <v>229.28927116342237</v>
      </c>
    </row>
    <row r="12" spans="1:9" ht="15" thickTop="1" x14ac:dyDescent="0.2">
      <c r="A12" s="23"/>
      <c r="B12" s="23"/>
      <c r="C12" s="23"/>
      <c r="D12" s="23"/>
      <c r="E12" s="23"/>
      <c r="F12" s="23"/>
      <c r="G12" s="23"/>
    </row>
    <row r="13" spans="1:9" x14ac:dyDescent="0.2">
      <c r="A13" s="62"/>
      <c r="B13" s="62"/>
      <c r="C13" s="62"/>
      <c r="D13" s="62"/>
      <c r="E13" s="62"/>
      <c r="F13" s="62"/>
      <c r="G13" s="62"/>
    </row>
    <row r="14" spans="1:9" ht="15" x14ac:dyDescent="0.25">
      <c r="A14" s="53" t="s">
        <v>13</v>
      </c>
      <c r="B14" s="54"/>
      <c r="C14" s="23"/>
      <c r="D14" s="55"/>
      <c r="E14" s="55"/>
      <c r="F14" s="55"/>
      <c r="G14" s="23"/>
    </row>
    <row r="15" spans="1:9" ht="15" x14ac:dyDescent="0.25">
      <c r="A15" s="23" t="s">
        <v>21</v>
      </c>
      <c r="B15" s="54"/>
      <c r="C15" s="63" t="s">
        <v>166</v>
      </c>
      <c r="D15" s="55"/>
      <c r="E15" s="55"/>
      <c r="F15" s="430">
        <f>SUM(F16:G24)</f>
        <v>81040</v>
      </c>
      <c r="G15" s="431"/>
    </row>
    <row r="16" spans="1:9" ht="15" x14ac:dyDescent="0.25">
      <c r="A16" s="23"/>
      <c r="B16" s="54"/>
      <c r="C16" s="48" t="s">
        <v>97</v>
      </c>
      <c r="D16" s="55"/>
      <c r="E16" s="55"/>
      <c r="F16" s="428">
        <f>SUM(IŽ!B5)</f>
        <v>0</v>
      </c>
      <c r="G16" s="429"/>
    </row>
    <row r="17" spans="1:11" ht="15" x14ac:dyDescent="0.25">
      <c r="A17" s="23"/>
      <c r="B17" s="54"/>
      <c r="C17" s="48" t="s">
        <v>82</v>
      </c>
      <c r="D17" s="55"/>
      <c r="E17" s="55"/>
      <c r="F17" s="428">
        <f>SUM(IŽ!B6)</f>
        <v>3000</v>
      </c>
      <c r="G17" s="429"/>
    </row>
    <row r="18" spans="1:11" ht="15" x14ac:dyDescent="0.25">
      <c r="A18" s="23"/>
      <c r="B18" s="54"/>
      <c r="C18" s="48" t="s">
        <v>102</v>
      </c>
      <c r="D18" s="55"/>
      <c r="E18" s="55"/>
      <c r="F18" s="428">
        <f>SUM(IŽ!B7)</f>
        <v>19340</v>
      </c>
      <c r="G18" s="429"/>
    </row>
    <row r="19" spans="1:11" ht="15" x14ac:dyDescent="0.25">
      <c r="A19" s="23"/>
      <c r="B19" s="54"/>
      <c r="C19" s="48" t="s">
        <v>154</v>
      </c>
      <c r="D19" s="55"/>
      <c r="E19" s="55"/>
      <c r="F19" s="428">
        <f>SUM(IŽ!B8)</f>
        <v>2350</v>
      </c>
      <c r="G19" s="429"/>
    </row>
    <row r="20" spans="1:11" ht="15" x14ac:dyDescent="0.25">
      <c r="A20" s="23"/>
      <c r="B20" s="54"/>
      <c r="C20" s="93" t="s">
        <v>104</v>
      </c>
      <c r="D20" s="55"/>
      <c r="E20" s="55"/>
      <c r="F20" s="428">
        <f>SUM(IŽ!B9)</f>
        <v>2000</v>
      </c>
      <c r="G20" s="429"/>
    </row>
    <row r="21" spans="1:11" ht="15" x14ac:dyDescent="0.25">
      <c r="A21" s="23"/>
      <c r="B21" s="54"/>
      <c r="C21" s="48" t="s">
        <v>103</v>
      </c>
      <c r="D21" s="55"/>
      <c r="E21" s="55"/>
      <c r="F21" s="428">
        <f>SUM(IŽ!B10)</f>
        <v>1050</v>
      </c>
      <c r="G21" s="429"/>
    </row>
    <row r="22" spans="1:11" ht="15" x14ac:dyDescent="0.25">
      <c r="A22" s="23"/>
      <c r="B22" s="54"/>
      <c r="C22" s="138" t="s">
        <v>155</v>
      </c>
      <c r="D22" s="94"/>
      <c r="E22" s="94"/>
      <c r="F22" s="461">
        <f>SUM(IŽ!B42)</f>
        <v>45785</v>
      </c>
      <c r="G22" s="462"/>
      <c r="H22" s="37"/>
    </row>
    <row r="23" spans="1:11" ht="15" x14ac:dyDescent="0.25">
      <c r="A23" s="23"/>
      <c r="B23" s="54"/>
      <c r="C23" s="186" t="s">
        <v>156</v>
      </c>
      <c r="D23" s="55"/>
      <c r="E23" s="55"/>
      <c r="F23" s="428">
        <f>SUM(IŽ!B12)</f>
        <v>1200</v>
      </c>
      <c r="G23" s="429"/>
    </row>
    <row r="24" spans="1:11" ht="15" x14ac:dyDescent="0.25">
      <c r="A24" s="23"/>
      <c r="B24" s="54"/>
      <c r="C24" s="48" t="s">
        <v>171</v>
      </c>
      <c r="D24" s="55"/>
      <c r="E24" s="55"/>
      <c r="F24" s="428">
        <f>SUM(IŽ!B13)</f>
        <v>6315</v>
      </c>
      <c r="G24" s="429"/>
    </row>
    <row r="25" spans="1:11" ht="15" x14ac:dyDescent="0.25">
      <c r="A25" s="23"/>
      <c r="B25" s="54"/>
      <c r="C25" s="48"/>
      <c r="D25" s="55"/>
      <c r="E25" s="55"/>
      <c r="F25" s="49"/>
      <c r="G25" s="50"/>
    </row>
    <row r="26" spans="1:11" ht="15" x14ac:dyDescent="0.25">
      <c r="A26" s="73"/>
      <c r="B26" s="24"/>
      <c r="C26" s="24"/>
      <c r="D26" s="24"/>
      <c r="E26" s="24"/>
      <c r="F26" s="74"/>
      <c r="G26" s="75"/>
    </row>
    <row r="27" spans="1:11" ht="17.25" customHeight="1" thickBot="1" x14ac:dyDescent="0.3">
      <c r="A27" s="8" t="s">
        <v>98</v>
      </c>
      <c r="B27" s="9"/>
      <c r="C27" s="10"/>
      <c r="D27" s="11"/>
      <c r="E27" s="11"/>
      <c r="F27" s="438">
        <f>SUM(F28)</f>
        <v>81040</v>
      </c>
      <c r="G27" s="438"/>
      <c r="H27" s="12"/>
    </row>
    <row r="28" spans="1:11" ht="15.75" thickTop="1" x14ac:dyDescent="0.25">
      <c r="A28" s="57" t="s">
        <v>15</v>
      </c>
      <c r="B28" s="54"/>
      <c r="C28" s="23"/>
      <c r="D28" s="55"/>
      <c r="E28" s="55"/>
      <c r="F28" s="426">
        <f>SUM(F15)</f>
        <v>81040</v>
      </c>
      <c r="G28" s="427"/>
    </row>
    <row r="29" spans="1:11" x14ac:dyDescent="0.2">
      <c r="A29" s="25"/>
      <c r="B29" s="25"/>
      <c r="C29" s="26"/>
      <c r="D29" s="27"/>
      <c r="E29" s="27"/>
      <c r="F29" s="27"/>
      <c r="G29" s="26"/>
      <c r="H29" s="15"/>
      <c r="I29" s="15"/>
      <c r="J29" s="15"/>
      <c r="K29" s="15"/>
    </row>
    <row r="30" spans="1:11" x14ac:dyDescent="0.2">
      <c r="A30" s="54"/>
      <c r="B30" s="54"/>
      <c r="C30" s="23"/>
      <c r="D30" s="55"/>
      <c r="E30" s="55"/>
      <c r="F30" s="55"/>
      <c r="G30" s="23"/>
    </row>
    <row r="31" spans="1:11" x14ac:dyDescent="0.2">
      <c r="A31" s="54"/>
      <c r="B31" s="54"/>
      <c r="C31" s="23"/>
      <c r="D31" s="55"/>
      <c r="E31" s="55"/>
      <c r="F31" s="55"/>
      <c r="G31" s="23"/>
    </row>
    <row r="32" spans="1:11" x14ac:dyDescent="0.2">
      <c r="A32" s="54"/>
      <c r="B32" s="54"/>
      <c r="C32" s="23"/>
      <c r="D32" s="55"/>
      <c r="E32" s="55"/>
      <c r="F32" s="55"/>
      <c r="G32" s="23"/>
    </row>
    <row r="33" spans="1:7" x14ac:dyDescent="0.2">
      <c r="A33" s="54"/>
      <c r="B33" s="54"/>
      <c r="C33" s="23"/>
      <c r="D33" s="55"/>
      <c r="E33" s="55"/>
      <c r="F33" s="55"/>
      <c r="G33" s="23"/>
    </row>
    <row r="34" spans="1:7" x14ac:dyDescent="0.2">
      <c r="A34" s="54"/>
      <c r="B34" s="54"/>
      <c r="C34" s="23"/>
      <c r="D34" s="55"/>
      <c r="E34" s="55"/>
      <c r="F34" s="55"/>
      <c r="G34" s="23"/>
    </row>
    <row r="35" spans="1:7" x14ac:dyDescent="0.2">
      <c r="A35" s="54"/>
      <c r="B35" s="54"/>
      <c r="C35" s="23"/>
      <c r="D35" s="55"/>
      <c r="E35" s="55"/>
      <c r="F35" s="55"/>
      <c r="G35" s="23"/>
    </row>
    <row r="36" spans="1:7" x14ac:dyDescent="0.2">
      <c r="A36" s="54"/>
      <c r="B36" s="54"/>
      <c r="C36" s="23"/>
      <c r="D36" s="55"/>
      <c r="E36" s="55"/>
      <c r="F36" s="55"/>
      <c r="G36" s="23"/>
    </row>
    <row r="72" spans="7:7" x14ac:dyDescent="0.2">
      <c r="G72" s="2">
        <f>SUM(G73,G79,G80,G83)</f>
        <v>0</v>
      </c>
    </row>
  </sheetData>
  <mergeCells count="14">
    <mergeCell ref="F23:G23"/>
    <mergeCell ref="F1:G1"/>
    <mergeCell ref="A11:C11"/>
    <mergeCell ref="F28:G28"/>
    <mergeCell ref="F18:G18"/>
    <mergeCell ref="F17:G17"/>
    <mergeCell ref="F19:G19"/>
    <mergeCell ref="F16:G16"/>
    <mergeCell ref="F15:G15"/>
    <mergeCell ref="F21:G21"/>
    <mergeCell ref="F27:G27"/>
    <mergeCell ref="F24:G24"/>
    <mergeCell ref="F20:G20"/>
    <mergeCell ref="F22:G22"/>
  </mergeCells>
  <pageMargins left="0.70866141732283472" right="0.70866141732283472" top="0.78740157480314965" bottom="0.78740157480314965" header="0.31496062992125984" footer="0.31496062992125984"/>
  <pageSetup paperSize="9" scale="70" firstPageNumber="70" orientation="portrait" useFirstPageNumber="1" r:id="rId1"/>
  <headerFooter>
    <oddFooter xml:space="preserve">&amp;L&amp;"-,Kurzíva"Zastupitelstvo Olomouckého kraje 17-12-2018
6. - Rozpočet Olomouckého kraje 2019 - návrh rozpočtu
Příloha č. 3b): dotační tituly&amp;R&amp;"-,Kurzíva"Strana &amp;P (Celkem 179)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view="pageBreakPreview" zoomScaleNormal="100" zoomScaleSheetLayoutView="100" workbookViewId="0">
      <selection sqref="A1:XFD1048576"/>
    </sheetView>
  </sheetViews>
  <sheetFormatPr defaultRowHeight="14.25" x14ac:dyDescent="0.2"/>
  <cols>
    <col min="1" max="1" width="67.85546875" style="34" customWidth="1"/>
    <col min="2" max="2" width="22.28515625" style="253" customWidth="1"/>
    <col min="3" max="3" width="9.140625" style="34"/>
    <col min="4" max="4" width="13.28515625" style="34" bestFit="1" customWidth="1"/>
    <col min="5" max="16384" width="9.140625" style="34"/>
  </cols>
  <sheetData>
    <row r="1" spans="1:5" s="37" customFormat="1" ht="15.75" x14ac:dyDescent="0.25">
      <c r="A1" s="256" t="s">
        <v>186</v>
      </c>
      <c r="B1" s="12"/>
    </row>
    <row r="4" spans="1:5" x14ac:dyDescent="0.2">
      <c r="A4" s="161" t="s">
        <v>169</v>
      </c>
      <c r="B4" s="359">
        <f>SUM(B5:B13)</f>
        <v>81040</v>
      </c>
      <c r="C4" s="238"/>
      <c r="E4" s="254"/>
    </row>
    <row r="5" spans="1:5" ht="17.25" customHeight="1" x14ac:dyDescent="0.2">
      <c r="A5" s="356" t="s">
        <v>97</v>
      </c>
      <c r="B5" s="357">
        <f>SUM(B15)</f>
        <v>0</v>
      </c>
      <c r="C5" s="238"/>
      <c r="E5" s="255"/>
    </row>
    <row r="6" spans="1:5" s="37" customFormat="1" x14ac:dyDescent="0.2">
      <c r="A6" s="356" t="s">
        <v>82</v>
      </c>
      <c r="B6" s="357">
        <f>SUM(B17)</f>
        <v>3000</v>
      </c>
      <c r="C6" s="134"/>
      <c r="E6" s="357"/>
    </row>
    <row r="7" spans="1:5" s="37" customFormat="1" x14ac:dyDescent="0.2">
      <c r="A7" s="356" t="s">
        <v>102</v>
      </c>
      <c r="B7" s="357">
        <f>SUM(B19)</f>
        <v>19340</v>
      </c>
      <c r="C7" s="134"/>
      <c r="E7" s="357"/>
    </row>
    <row r="8" spans="1:5" s="37" customFormat="1" x14ac:dyDescent="0.2">
      <c r="A8" s="356" t="s">
        <v>154</v>
      </c>
      <c r="B8" s="357">
        <f>SUM(B25)</f>
        <v>2350</v>
      </c>
      <c r="C8" s="134"/>
      <c r="E8" s="357"/>
    </row>
    <row r="9" spans="1:5" s="37" customFormat="1" x14ac:dyDescent="0.2">
      <c r="A9" s="356" t="s">
        <v>104</v>
      </c>
      <c r="B9" s="357">
        <f>SUM(B35)</f>
        <v>2000</v>
      </c>
      <c r="C9" s="134"/>
      <c r="E9" s="357"/>
    </row>
    <row r="10" spans="1:5" s="37" customFormat="1" x14ac:dyDescent="0.2">
      <c r="A10" s="356" t="s">
        <v>103</v>
      </c>
      <c r="B10" s="357">
        <f>SUM(B39)</f>
        <v>1050</v>
      </c>
      <c r="C10" s="134"/>
      <c r="E10" s="357"/>
    </row>
    <row r="11" spans="1:5" x14ac:dyDescent="0.2">
      <c r="A11" s="356" t="s">
        <v>155</v>
      </c>
      <c r="B11" s="357">
        <f>SUM(B42)</f>
        <v>45785</v>
      </c>
      <c r="C11" s="134"/>
      <c r="D11" s="37"/>
      <c r="E11" s="255"/>
    </row>
    <row r="12" spans="1:5" s="37" customFormat="1" x14ac:dyDescent="0.2">
      <c r="A12" s="356" t="s">
        <v>170</v>
      </c>
      <c r="B12" s="357">
        <f>SUM(B47)</f>
        <v>1200</v>
      </c>
      <c r="C12" s="134"/>
      <c r="E12" s="357"/>
    </row>
    <row r="13" spans="1:5" s="37" customFormat="1" x14ac:dyDescent="0.2">
      <c r="A13" s="356" t="s">
        <v>171</v>
      </c>
      <c r="B13" s="357">
        <f>SUM(B49)</f>
        <v>6315</v>
      </c>
      <c r="C13" s="134"/>
      <c r="E13" s="357"/>
    </row>
    <row r="15" spans="1:5" ht="15" x14ac:dyDescent="0.25">
      <c r="A15" s="248" t="s">
        <v>97</v>
      </c>
      <c r="B15" s="249">
        <f>SUM(B16)</f>
        <v>0</v>
      </c>
    </row>
    <row r="16" spans="1:5" x14ac:dyDescent="0.2">
      <c r="A16" s="358" t="s">
        <v>172</v>
      </c>
      <c r="B16" s="251"/>
    </row>
    <row r="17" spans="1:2" s="37" customFormat="1" ht="15" x14ac:dyDescent="0.25">
      <c r="A17" s="248" t="s">
        <v>82</v>
      </c>
      <c r="B17" s="249">
        <f>SUM(B18:B18)</f>
        <v>3000</v>
      </c>
    </row>
    <row r="18" spans="1:2" s="37" customFormat="1" x14ac:dyDescent="0.2">
      <c r="A18" s="307" t="s">
        <v>173</v>
      </c>
      <c r="B18" s="251">
        <v>3000</v>
      </c>
    </row>
    <row r="19" spans="1:2" ht="15" x14ac:dyDescent="0.25">
      <c r="A19" s="248" t="s">
        <v>102</v>
      </c>
      <c r="B19" s="249">
        <f>SUM(B20:B24)</f>
        <v>19340</v>
      </c>
    </row>
    <row r="20" spans="1:2" x14ac:dyDescent="0.2">
      <c r="A20" s="307" t="s">
        <v>278</v>
      </c>
      <c r="B20" s="251">
        <v>200</v>
      </c>
    </row>
    <row r="21" spans="1:2" x14ac:dyDescent="0.2">
      <c r="A21" s="307" t="s">
        <v>279</v>
      </c>
      <c r="B21" s="251">
        <v>8890</v>
      </c>
    </row>
    <row r="22" spans="1:2" x14ac:dyDescent="0.2">
      <c r="A22" s="307" t="s">
        <v>280</v>
      </c>
      <c r="B22" s="251">
        <v>5000</v>
      </c>
    </row>
    <row r="23" spans="1:2" ht="25.5" x14ac:dyDescent="0.2">
      <c r="A23" s="313" t="s">
        <v>281</v>
      </c>
      <c r="B23" s="251">
        <v>250</v>
      </c>
    </row>
    <row r="24" spans="1:2" x14ac:dyDescent="0.2">
      <c r="A24" s="313" t="s">
        <v>312</v>
      </c>
      <c r="B24" s="251">
        <v>5000</v>
      </c>
    </row>
    <row r="25" spans="1:2" ht="15" x14ac:dyDescent="0.25">
      <c r="A25" s="248" t="s">
        <v>154</v>
      </c>
      <c r="B25" s="249">
        <f>SUM(B26:B34)</f>
        <v>2350</v>
      </c>
    </row>
    <row r="26" spans="1:2" x14ac:dyDescent="0.2">
      <c r="A26" s="250" t="s">
        <v>202</v>
      </c>
      <c r="B26" s="251">
        <v>400</v>
      </c>
    </row>
    <row r="27" spans="1:2" x14ac:dyDescent="0.2">
      <c r="A27" s="250" t="s">
        <v>174</v>
      </c>
      <c r="B27" s="251">
        <v>80</v>
      </c>
    </row>
    <row r="28" spans="1:2" x14ac:dyDescent="0.2">
      <c r="A28" s="250" t="s">
        <v>175</v>
      </c>
      <c r="B28" s="251">
        <v>800</v>
      </c>
    </row>
    <row r="29" spans="1:2" x14ac:dyDescent="0.2">
      <c r="A29" s="250" t="s">
        <v>176</v>
      </c>
      <c r="B29" s="251">
        <v>150</v>
      </c>
    </row>
    <row r="30" spans="1:2" x14ac:dyDescent="0.2">
      <c r="A30" s="250" t="s">
        <v>203</v>
      </c>
      <c r="B30" s="251">
        <v>20</v>
      </c>
    </row>
    <row r="31" spans="1:2" x14ac:dyDescent="0.2">
      <c r="A31" s="250" t="s">
        <v>177</v>
      </c>
      <c r="B31" s="251">
        <v>450</v>
      </c>
    </row>
    <row r="32" spans="1:2" x14ac:dyDescent="0.2">
      <c r="A32" s="250" t="s">
        <v>204</v>
      </c>
      <c r="B32" s="251">
        <v>25</v>
      </c>
    </row>
    <row r="33" spans="1:4" x14ac:dyDescent="0.2">
      <c r="A33" s="250" t="s">
        <v>205</v>
      </c>
      <c r="B33" s="251">
        <v>25</v>
      </c>
    </row>
    <row r="34" spans="1:4" ht="25.5" x14ac:dyDescent="0.2">
      <c r="A34" s="252" t="s">
        <v>178</v>
      </c>
      <c r="B34" s="251">
        <v>400</v>
      </c>
    </row>
    <row r="35" spans="1:4" ht="15" x14ac:dyDescent="0.25">
      <c r="A35" s="248" t="s">
        <v>104</v>
      </c>
      <c r="B35" s="249">
        <f>SUM(B36:B38)</f>
        <v>2000</v>
      </c>
    </row>
    <row r="36" spans="1:4" x14ac:dyDescent="0.2">
      <c r="A36" s="250" t="s">
        <v>179</v>
      </c>
      <c r="B36" s="251">
        <v>500</v>
      </c>
      <c r="D36" s="253"/>
    </row>
    <row r="37" spans="1:4" ht="25.5" x14ac:dyDescent="0.2">
      <c r="A37" s="252" t="s">
        <v>180</v>
      </c>
      <c r="B37" s="251">
        <v>400</v>
      </c>
      <c r="D37" s="253"/>
    </row>
    <row r="38" spans="1:4" x14ac:dyDescent="0.2">
      <c r="A38" s="250" t="s">
        <v>181</v>
      </c>
      <c r="B38" s="251">
        <v>1100</v>
      </c>
      <c r="D38" s="253"/>
    </row>
    <row r="39" spans="1:4" ht="15" x14ac:dyDescent="0.25">
      <c r="A39" s="248" t="s">
        <v>103</v>
      </c>
      <c r="B39" s="249">
        <f>SUM(B40:B41)</f>
        <v>1050</v>
      </c>
    </row>
    <row r="40" spans="1:4" x14ac:dyDescent="0.2">
      <c r="A40" s="250" t="s">
        <v>182</v>
      </c>
      <c r="B40" s="251">
        <v>1000</v>
      </c>
    </row>
    <row r="41" spans="1:4" x14ac:dyDescent="0.2">
      <c r="A41" s="250" t="s">
        <v>194</v>
      </c>
      <c r="B41" s="251">
        <v>50</v>
      </c>
    </row>
    <row r="42" spans="1:4" ht="15" x14ac:dyDescent="0.25">
      <c r="A42" s="248" t="s">
        <v>155</v>
      </c>
      <c r="B42" s="249">
        <f>SUM(B43:B46)</f>
        <v>45785</v>
      </c>
    </row>
    <row r="43" spans="1:4" x14ac:dyDescent="0.2">
      <c r="A43" s="252" t="s">
        <v>293</v>
      </c>
      <c r="B43" s="285">
        <v>10000</v>
      </c>
      <c r="D43" s="253"/>
    </row>
    <row r="44" spans="1:4" x14ac:dyDescent="0.2">
      <c r="A44" s="252" t="s">
        <v>294</v>
      </c>
      <c r="B44" s="285">
        <v>7500</v>
      </c>
      <c r="D44" s="253"/>
    </row>
    <row r="45" spans="1:4" x14ac:dyDescent="0.2">
      <c r="A45" s="252" t="s">
        <v>295</v>
      </c>
      <c r="B45" s="285">
        <v>1000</v>
      </c>
      <c r="D45" s="253"/>
    </row>
    <row r="46" spans="1:4" x14ac:dyDescent="0.2">
      <c r="A46" s="250" t="s">
        <v>282</v>
      </c>
      <c r="B46" s="285">
        <v>27285</v>
      </c>
    </row>
    <row r="47" spans="1:4" ht="15" x14ac:dyDescent="0.25">
      <c r="A47" s="248" t="s">
        <v>156</v>
      </c>
      <c r="B47" s="249">
        <f>SUM(B48:B48)</f>
        <v>1200</v>
      </c>
    </row>
    <row r="48" spans="1:4" x14ac:dyDescent="0.2">
      <c r="A48" s="284" t="s">
        <v>195</v>
      </c>
      <c r="B48" s="285">
        <v>1200</v>
      </c>
    </row>
    <row r="49" spans="1:3" s="37" customFormat="1" ht="15" x14ac:dyDescent="0.25">
      <c r="A49" s="248" t="s">
        <v>171</v>
      </c>
      <c r="B49" s="249">
        <f>SUM(B50:B58)</f>
        <v>6315</v>
      </c>
    </row>
    <row r="50" spans="1:3" x14ac:dyDescent="0.2">
      <c r="A50" s="250" t="s">
        <v>187</v>
      </c>
      <c r="B50" s="251">
        <v>400</v>
      </c>
    </row>
    <row r="51" spans="1:3" x14ac:dyDescent="0.2">
      <c r="A51" s="250" t="s">
        <v>183</v>
      </c>
      <c r="B51" s="251">
        <v>500</v>
      </c>
    </row>
    <row r="52" spans="1:3" ht="25.5" x14ac:dyDescent="0.2">
      <c r="A52" s="252" t="s">
        <v>190</v>
      </c>
      <c r="B52" s="251">
        <v>800</v>
      </c>
    </row>
    <row r="53" spans="1:3" ht="25.5" x14ac:dyDescent="0.2">
      <c r="A53" s="252" t="s">
        <v>191</v>
      </c>
      <c r="B53" s="251">
        <v>200</v>
      </c>
    </row>
    <row r="54" spans="1:3" ht="25.5" x14ac:dyDescent="0.2">
      <c r="A54" s="252" t="s">
        <v>192</v>
      </c>
      <c r="B54" s="251">
        <v>400</v>
      </c>
    </row>
    <row r="55" spans="1:3" x14ac:dyDescent="0.2">
      <c r="A55" s="250" t="s">
        <v>184</v>
      </c>
      <c r="B55" s="251">
        <v>350</v>
      </c>
    </row>
    <row r="56" spans="1:3" ht="25.5" x14ac:dyDescent="0.2">
      <c r="A56" s="252" t="s">
        <v>196</v>
      </c>
      <c r="B56" s="251">
        <v>640</v>
      </c>
    </row>
    <row r="57" spans="1:3" x14ac:dyDescent="0.2">
      <c r="A57" s="252" t="s">
        <v>197</v>
      </c>
      <c r="B57" s="251">
        <v>25</v>
      </c>
    </row>
    <row r="58" spans="1:3" ht="38.25" x14ac:dyDescent="0.2">
      <c r="A58" s="313" t="s">
        <v>193</v>
      </c>
      <c r="B58" s="285">
        <v>3000</v>
      </c>
    </row>
    <row r="59" spans="1:3" ht="24" customHeight="1" x14ac:dyDescent="0.25">
      <c r="A59" s="379" t="s">
        <v>185</v>
      </c>
      <c r="B59" s="249">
        <f>SUM(B15,B17,B19,B25,B35,B39,B42,B47,B49)</f>
        <v>81040</v>
      </c>
      <c r="C59" s="37"/>
    </row>
    <row r="60" spans="1:3" x14ac:dyDescent="0.2">
      <c r="A60" s="37"/>
      <c r="B60" s="12"/>
      <c r="C60" s="37"/>
    </row>
  </sheetData>
  <pageMargins left="0.70866141732283472" right="0.70866141732283472" top="0.78740157480314965" bottom="0.78740157480314965" header="0.31496062992125984" footer="0.31496062992125984"/>
  <pageSetup paperSize="9" scale="96" firstPageNumber="75" orientation="portrait" useFirstPageNumber="1" r:id="rId1"/>
  <headerFooter>
    <oddFooter>&amp;L&amp;"-,Kurzíva"Rada Olomouckého kraje 26-11-2018
16.7. - Rozpočet Olomouckého kraje 2019 - návrh rozpočtu
Příloha č. 3b): dotační tituly&amp;R&amp;"-,Kurzíva"Strana &amp;P (Celkem 185)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50"/>
  <sheetViews>
    <sheetView view="pageBreakPreview" zoomScaleNormal="100" zoomScaleSheetLayoutView="100" workbookViewId="0">
      <selection activeCell="B114" sqref="B114"/>
    </sheetView>
  </sheetViews>
  <sheetFormatPr defaultRowHeight="14.25" x14ac:dyDescent="0.2"/>
  <cols>
    <col min="1" max="1" width="8.5703125" style="1" customWidth="1"/>
    <col min="2" max="2" width="9.140625" style="1"/>
    <col min="3" max="3" width="54.42578125" style="2" customWidth="1"/>
    <col min="4" max="6" width="14.140625" style="3" customWidth="1"/>
    <col min="7" max="7" width="9.140625" style="2" customWidth="1"/>
    <col min="8" max="9" width="13.5703125" style="4" customWidth="1"/>
    <col min="10" max="10" width="13.28515625" style="2" bestFit="1" customWidth="1"/>
    <col min="11" max="12" width="9.140625" style="2"/>
    <col min="13" max="13" width="13.28515625" style="2" customWidth="1"/>
    <col min="14" max="16384" width="9.140625" style="2"/>
  </cols>
  <sheetData>
    <row r="1" spans="1:9" ht="27.75" customHeight="1" x14ac:dyDescent="0.35">
      <c r="A1" s="432" t="s">
        <v>68</v>
      </c>
      <c r="B1" s="433"/>
      <c r="C1" s="433"/>
      <c r="D1" s="433"/>
      <c r="E1" s="433"/>
      <c r="F1" s="434" t="s">
        <v>69</v>
      </c>
      <c r="G1" s="434"/>
    </row>
    <row r="2" spans="1:9" x14ac:dyDescent="0.2">
      <c r="A2" s="54"/>
      <c r="B2" s="54"/>
      <c r="C2" s="23"/>
      <c r="D2" s="55"/>
      <c r="E2" s="55"/>
      <c r="F2" s="55"/>
      <c r="G2" s="23"/>
    </row>
    <row r="3" spans="1:9" x14ac:dyDescent="0.2">
      <c r="A3" s="48" t="s">
        <v>2</v>
      </c>
      <c r="B3" s="48" t="s">
        <v>70</v>
      </c>
      <c r="C3" s="23"/>
      <c r="D3" s="55"/>
      <c r="E3" s="55"/>
      <c r="F3" s="55"/>
      <c r="G3" s="23"/>
    </row>
    <row r="4" spans="1:9" x14ac:dyDescent="0.2">
      <c r="A4" s="54"/>
      <c r="B4" s="48" t="s">
        <v>4</v>
      </c>
      <c r="C4" s="23"/>
      <c r="D4" s="55"/>
      <c r="E4" s="55"/>
      <c r="F4" s="55"/>
      <c r="G4" s="23"/>
    </row>
    <row r="5" spans="1:9" s="4" customFormat="1" ht="13.5" thickBot="1" x14ac:dyDescent="0.25">
      <c r="A5" s="59"/>
      <c r="B5" s="59"/>
      <c r="C5" s="60"/>
      <c r="D5" s="61"/>
      <c r="E5" s="61"/>
      <c r="F5" s="61"/>
      <c r="G5" s="60" t="s">
        <v>5</v>
      </c>
    </row>
    <row r="6" spans="1:9" s="172" customFormat="1" ht="39" customHeight="1" thickTop="1" thickBot="1" x14ac:dyDescent="0.25">
      <c r="A6" s="141" t="s">
        <v>6</v>
      </c>
      <c r="B6" s="142" t="s">
        <v>7</v>
      </c>
      <c r="C6" s="143" t="s">
        <v>8</v>
      </c>
      <c r="D6" s="97" t="s">
        <v>188</v>
      </c>
      <c r="E6" s="97" t="s">
        <v>337</v>
      </c>
      <c r="F6" s="97" t="s">
        <v>189</v>
      </c>
      <c r="G6" s="38" t="s">
        <v>9</v>
      </c>
      <c r="H6" s="277"/>
      <c r="I6" s="277"/>
    </row>
    <row r="7" spans="1:9" s="266" customFormat="1" thickTop="1" thickBot="1" x14ac:dyDescent="0.25">
      <c r="A7" s="144">
        <v>1</v>
      </c>
      <c r="B7" s="145">
        <v>2</v>
      </c>
      <c r="C7" s="145">
        <v>3</v>
      </c>
      <c r="D7" s="257">
        <v>4</v>
      </c>
      <c r="E7" s="257">
        <v>5</v>
      </c>
      <c r="F7" s="257">
        <v>6</v>
      </c>
      <c r="G7" s="413" t="s">
        <v>338</v>
      </c>
      <c r="H7" s="278"/>
      <c r="I7" s="278"/>
    </row>
    <row r="8" spans="1:9" ht="15" thickTop="1" x14ac:dyDescent="0.2">
      <c r="A8" s="195">
        <v>2125</v>
      </c>
      <c r="B8" s="196">
        <v>52</v>
      </c>
      <c r="C8" s="197" t="s">
        <v>10</v>
      </c>
      <c r="D8" s="198">
        <f>SUM(H18)</f>
        <v>675</v>
      </c>
      <c r="E8" s="198">
        <f>SUM(I18)</f>
        <v>725</v>
      </c>
      <c r="F8" s="198">
        <f>SUM(F18)</f>
        <v>900</v>
      </c>
      <c r="G8" s="199">
        <f>F8/D8*100</f>
        <v>133.33333333333331</v>
      </c>
    </row>
    <row r="9" spans="1:9" x14ac:dyDescent="0.2">
      <c r="A9" s="29">
        <v>2141</v>
      </c>
      <c r="B9" s="30">
        <v>52</v>
      </c>
      <c r="C9" s="52" t="s">
        <v>10</v>
      </c>
      <c r="D9" s="14">
        <f>SUM(H27)</f>
        <v>650</v>
      </c>
      <c r="E9" s="14">
        <f>SUM(I27)</f>
        <v>600</v>
      </c>
      <c r="F9" s="14">
        <f>SUM(F27)</f>
        <v>650</v>
      </c>
      <c r="G9" s="70">
        <f>F9/D9*100</f>
        <v>100</v>
      </c>
      <c r="H9" s="172"/>
      <c r="I9" s="172"/>
    </row>
    <row r="10" spans="1:9" ht="30" customHeight="1" thickBot="1" x14ac:dyDescent="0.25">
      <c r="A10" s="29">
        <v>3639</v>
      </c>
      <c r="B10" s="30">
        <v>53</v>
      </c>
      <c r="C10" s="51" t="s">
        <v>11</v>
      </c>
      <c r="D10" s="14">
        <f>SUM(H40)</f>
        <v>35000</v>
      </c>
      <c r="E10" s="14">
        <f>SUM(I40)</f>
        <v>45000</v>
      </c>
      <c r="F10" s="14">
        <f>SUM(F40)</f>
        <v>62000</v>
      </c>
      <c r="G10" s="70">
        <f>F10/D10*100</f>
        <v>177.14285714285714</v>
      </c>
    </row>
    <row r="11" spans="1:9" s="7" customFormat="1" ht="16.5" thickTop="1" thickBot="1" x14ac:dyDescent="0.3">
      <c r="A11" s="435" t="s">
        <v>12</v>
      </c>
      <c r="B11" s="436"/>
      <c r="C11" s="437"/>
      <c r="D11" s="5">
        <f>SUM(D8:D10)</f>
        <v>36325</v>
      </c>
      <c r="E11" s="5">
        <f>SUM(E8:E10)</f>
        <v>46325</v>
      </c>
      <c r="F11" s="5">
        <f>SUM(F8:F10)</f>
        <v>63550</v>
      </c>
      <c r="G11" s="6">
        <f>F11/D11*100</f>
        <v>174.94838265657259</v>
      </c>
      <c r="H11" s="291"/>
      <c r="I11" s="291"/>
    </row>
    <row r="12" spans="1:9" ht="15" thickTop="1" x14ac:dyDescent="0.2">
      <c r="A12" s="207"/>
      <c r="B12" s="207"/>
      <c r="C12" s="207"/>
      <c r="D12" s="207"/>
      <c r="E12" s="207"/>
      <c r="F12" s="207"/>
      <c r="G12" s="207"/>
    </row>
    <row r="13" spans="1:9" ht="15" customHeight="1" x14ac:dyDescent="0.25">
      <c r="A13" s="53" t="s">
        <v>13</v>
      </c>
      <c r="B13" s="54"/>
      <c r="C13" s="23"/>
      <c r="D13" s="55"/>
      <c r="E13" s="55"/>
      <c r="F13" s="55"/>
      <c r="G13" s="23"/>
    </row>
    <row r="14" spans="1:9" ht="15" x14ac:dyDescent="0.25">
      <c r="A14" s="23" t="s">
        <v>21</v>
      </c>
      <c r="B14" s="54"/>
      <c r="C14" s="63" t="s">
        <v>248</v>
      </c>
      <c r="D14" s="55"/>
      <c r="E14" s="55"/>
      <c r="F14" s="430">
        <f>SUM(F15:G16)</f>
        <v>900</v>
      </c>
      <c r="G14" s="431"/>
    </row>
    <row r="15" spans="1:9" ht="15" x14ac:dyDescent="0.25">
      <c r="A15" s="48" t="s">
        <v>22</v>
      </c>
      <c r="B15" s="54"/>
      <c r="C15" s="56" t="s">
        <v>127</v>
      </c>
      <c r="D15" s="55"/>
      <c r="E15" s="55"/>
      <c r="F15" s="428">
        <v>100</v>
      </c>
      <c r="G15" s="429"/>
    </row>
    <row r="16" spans="1:9" ht="15" x14ac:dyDescent="0.25">
      <c r="A16" s="48"/>
      <c r="B16" s="54"/>
      <c r="C16" s="56" t="s">
        <v>128</v>
      </c>
      <c r="D16" s="55"/>
      <c r="E16" s="55"/>
      <c r="F16" s="428">
        <v>800</v>
      </c>
      <c r="G16" s="429"/>
    </row>
    <row r="17" spans="1:9" ht="15" customHeight="1" x14ac:dyDescent="0.25">
      <c r="A17" s="53"/>
      <c r="B17" s="54"/>
      <c r="C17" s="23"/>
      <c r="D17" s="55"/>
      <c r="E17" s="55"/>
      <c r="F17" s="55"/>
      <c r="G17" s="23"/>
    </row>
    <row r="18" spans="1:9" ht="17.25" customHeight="1" thickBot="1" x14ac:dyDescent="0.3">
      <c r="A18" s="8" t="s">
        <v>71</v>
      </c>
      <c r="B18" s="9"/>
      <c r="C18" s="10"/>
      <c r="D18" s="11"/>
      <c r="E18" s="11"/>
      <c r="F18" s="438">
        <f>SUM(F19:G20)</f>
        <v>900</v>
      </c>
      <c r="G18" s="438"/>
      <c r="H18" s="306">
        <f>SUM(H19:H20)</f>
        <v>675</v>
      </c>
      <c r="I18" s="306">
        <f>SUM(I19:I20)</f>
        <v>725</v>
      </c>
    </row>
    <row r="19" spans="1:9" ht="15.75" thickTop="1" x14ac:dyDescent="0.25">
      <c r="A19" s="57" t="s">
        <v>20</v>
      </c>
      <c r="B19" s="54"/>
      <c r="C19" s="23"/>
      <c r="D19" s="55"/>
      <c r="E19" s="55"/>
      <c r="F19" s="426">
        <v>100</v>
      </c>
      <c r="G19" s="427"/>
      <c r="H19" s="4">
        <v>75</v>
      </c>
      <c r="I19" s="4">
        <v>125</v>
      </c>
    </row>
    <row r="20" spans="1:9" ht="15" x14ac:dyDescent="0.25">
      <c r="A20" s="57" t="s">
        <v>20</v>
      </c>
      <c r="B20" s="54"/>
      <c r="C20" s="23"/>
      <c r="D20" s="55"/>
      <c r="E20" s="55"/>
      <c r="F20" s="426">
        <v>800</v>
      </c>
      <c r="G20" s="427"/>
      <c r="H20" s="4">
        <v>600</v>
      </c>
      <c r="I20" s="4">
        <v>600</v>
      </c>
    </row>
    <row r="21" spans="1:9" ht="15" customHeight="1" x14ac:dyDescent="0.25">
      <c r="A21" s="53"/>
      <c r="B21" s="54"/>
      <c r="C21" s="23"/>
      <c r="D21" s="55"/>
      <c r="E21" s="55"/>
      <c r="F21" s="55"/>
      <c r="G21" s="23"/>
    </row>
    <row r="22" spans="1:9" ht="15" customHeight="1" x14ac:dyDescent="0.25">
      <c r="A22" s="53"/>
      <c r="B22" s="54"/>
      <c r="C22" s="23"/>
      <c r="D22" s="55"/>
      <c r="E22" s="55"/>
      <c r="F22" s="55"/>
      <c r="G22" s="23"/>
    </row>
    <row r="23" spans="1:9" ht="15" x14ac:dyDescent="0.25">
      <c r="A23" s="23" t="s">
        <v>21</v>
      </c>
      <c r="B23" s="54"/>
      <c r="C23" s="63" t="s">
        <v>250</v>
      </c>
      <c r="D23" s="55"/>
      <c r="E23" s="55"/>
      <c r="F23" s="430">
        <f>SUM(F24:G25)</f>
        <v>650</v>
      </c>
      <c r="G23" s="431"/>
    </row>
    <row r="24" spans="1:9" ht="15" x14ac:dyDescent="0.25">
      <c r="A24" s="48" t="s">
        <v>22</v>
      </c>
      <c r="B24" s="54"/>
      <c r="C24" s="56" t="s">
        <v>129</v>
      </c>
      <c r="D24" s="55"/>
      <c r="E24" s="55"/>
      <c r="F24" s="428">
        <v>350</v>
      </c>
      <c r="G24" s="429"/>
    </row>
    <row r="25" spans="1:9" ht="15" x14ac:dyDescent="0.25">
      <c r="A25" s="48"/>
      <c r="B25" s="54"/>
      <c r="C25" s="56" t="s">
        <v>130</v>
      </c>
      <c r="D25" s="55"/>
      <c r="E25" s="55"/>
      <c r="F25" s="428">
        <v>300</v>
      </c>
      <c r="G25" s="429"/>
    </row>
    <row r="26" spans="1:9" ht="15" customHeight="1" x14ac:dyDescent="0.25">
      <c r="A26" s="53"/>
      <c r="B26" s="54"/>
      <c r="C26" s="23"/>
      <c r="D26" s="55"/>
      <c r="E26" s="55"/>
      <c r="F26" s="55"/>
      <c r="G26" s="23"/>
    </row>
    <row r="27" spans="1:9" ht="17.25" customHeight="1" thickBot="1" x14ac:dyDescent="0.3">
      <c r="A27" s="8" t="s">
        <v>72</v>
      </c>
      <c r="B27" s="9"/>
      <c r="C27" s="10"/>
      <c r="D27" s="11"/>
      <c r="E27" s="11"/>
      <c r="F27" s="438">
        <f>SUM(F28:G29)</f>
        <v>650</v>
      </c>
      <c r="G27" s="438"/>
      <c r="H27" s="306">
        <f>SUM(H28:H29)</f>
        <v>650</v>
      </c>
      <c r="I27" s="306">
        <f>SUM(I28:I29)</f>
        <v>600</v>
      </c>
    </row>
    <row r="28" spans="1:9" ht="15.75" thickTop="1" x14ac:dyDescent="0.25">
      <c r="A28" s="57" t="s">
        <v>15</v>
      </c>
      <c r="B28" s="54"/>
      <c r="C28" s="23"/>
      <c r="D28" s="55"/>
      <c r="E28" s="55"/>
      <c r="F28" s="426">
        <v>350</v>
      </c>
      <c r="G28" s="427"/>
      <c r="H28" s="4">
        <v>500</v>
      </c>
      <c r="I28" s="4">
        <v>336</v>
      </c>
    </row>
    <row r="29" spans="1:9" ht="15" x14ac:dyDescent="0.25">
      <c r="A29" s="57" t="s">
        <v>20</v>
      </c>
      <c r="B29" s="54"/>
      <c r="C29" s="23"/>
      <c r="D29" s="55"/>
      <c r="E29" s="55"/>
      <c r="F29" s="426">
        <v>300</v>
      </c>
      <c r="G29" s="427"/>
      <c r="H29" s="4">
        <v>150</v>
      </c>
      <c r="I29" s="4">
        <v>264</v>
      </c>
    </row>
    <row r="30" spans="1:9" x14ac:dyDescent="0.2">
      <c r="A30" s="54"/>
      <c r="B30" s="54"/>
      <c r="C30" s="23"/>
      <c r="D30" s="55"/>
      <c r="E30" s="55"/>
      <c r="F30" s="55"/>
      <c r="G30" s="23"/>
    </row>
    <row r="31" spans="1:9" x14ac:dyDescent="0.2">
      <c r="A31" s="54"/>
      <c r="B31" s="54"/>
      <c r="C31" s="23"/>
      <c r="D31" s="55"/>
      <c r="E31" s="55"/>
      <c r="F31" s="55"/>
      <c r="G31" s="23"/>
    </row>
    <row r="32" spans="1:9" ht="15" x14ac:dyDescent="0.25">
      <c r="A32" s="23" t="s">
        <v>21</v>
      </c>
      <c r="B32" s="54"/>
      <c r="C32" s="63" t="s">
        <v>251</v>
      </c>
      <c r="D32" s="55"/>
      <c r="E32" s="55"/>
      <c r="F32" s="430">
        <f>SUM(F33:G37)</f>
        <v>62000</v>
      </c>
      <c r="G32" s="431"/>
    </row>
    <row r="33" spans="1:9" ht="15" x14ac:dyDescent="0.25">
      <c r="A33" s="48" t="s">
        <v>22</v>
      </c>
      <c r="B33" s="54"/>
      <c r="C33" s="56" t="s">
        <v>131</v>
      </c>
      <c r="D33" s="55"/>
      <c r="E33" s="55"/>
      <c r="F33" s="428">
        <v>1000</v>
      </c>
      <c r="G33" s="429"/>
    </row>
    <row r="34" spans="1:9" ht="15" x14ac:dyDescent="0.25">
      <c r="A34" s="48"/>
      <c r="B34" s="54"/>
      <c r="C34" s="2" t="s">
        <v>132</v>
      </c>
      <c r="D34" s="55"/>
      <c r="E34" s="55"/>
      <c r="F34" s="428">
        <v>40000</v>
      </c>
      <c r="G34" s="429"/>
    </row>
    <row r="35" spans="1:9" ht="15" x14ac:dyDescent="0.25">
      <c r="A35" s="54"/>
      <c r="B35" s="54"/>
      <c r="C35" s="23" t="s">
        <v>133</v>
      </c>
      <c r="D35" s="55"/>
      <c r="E35" s="55"/>
      <c r="F35" s="428">
        <v>4000</v>
      </c>
      <c r="G35" s="429"/>
    </row>
    <row r="36" spans="1:9" ht="15" x14ac:dyDescent="0.25">
      <c r="A36" s="54"/>
      <c r="B36" s="54"/>
      <c r="C36" s="23" t="s">
        <v>302</v>
      </c>
      <c r="D36" s="55"/>
      <c r="E36" s="55"/>
      <c r="F36" s="428">
        <v>10000</v>
      </c>
      <c r="G36" s="429"/>
    </row>
    <row r="37" spans="1:9" ht="15" x14ac:dyDescent="0.25">
      <c r="A37" s="54"/>
      <c r="B37" s="54"/>
      <c r="C37" s="23" t="s">
        <v>209</v>
      </c>
      <c r="D37" s="55"/>
      <c r="E37" s="55"/>
      <c r="F37" s="428">
        <v>7000</v>
      </c>
      <c r="G37" s="429"/>
    </row>
    <row r="38" spans="1:9" ht="15" x14ac:dyDescent="0.25">
      <c r="A38" s="54"/>
      <c r="B38" s="54"/>
      <c r="C38" s="23"/>
      <c r="D38" s="55"/>
      <c r="E38" s="55"/>
      <c r="F38" s="384"/>
      <c r="G38" s="385"/>
    </row>
    <row r="39" spans="1:9" x14ac:dyDescent="0.2">
      <c r="A39" s="54"/>
      <c r="B39" s="54"/>
      <c r="C39" s="23"/>
      <c r="D39" s="55"/>
      <c r="E39" s="55"/>
      <c r="F39" s="389"/>
      <c r="G39" s="389"/>
    </row>
    <row r="40" spans="1:9" ht="30.75" customHeight="1" thickBot="1" x14ac:dyDescent="0.3">
      <c r="A40" s="439" t="s">
        <v>73</v>
      </c>
      <c r="B40" s="440"/>
      <c r="C40" s="440"/>
      <c r="D40" s="440"/>
      <c r="E40" s="440"/>
      <c r="F40" s="438">
        <f>SUM(F41:G45)</f>
        <v>62000</v>
      </c>
      <c r="G40" s="438"/>
      <c r="H40" s="309">
        <f>SUM(H41:H45)</f>
        <v>35000</v>
      </c>
      <c r="I40" s="309">
        <f>SUM(I41:I45)</f>
        <v>45000</v>
      </c>
    </row>
    <row r="41" spans="1:9" ht="14.25" customHeight="1" thickTop="1" x14ac:dyDescent="0.25">
      <c r="A41" s="57" t="s">
        <v>48</v>
      </c>
      <c r="B41" s="54"/>
      <c r="C41" s="23"/>
      <c r="D41" s="55"/>
      <c r="E41" s="55"/>
      <c r="F41" s="426">
        <v>1000</v>
      </c>
      <c r="G41" s="427"/>
      <c r="H41" s="308">
        <v>1000</v>
      </c>
      <c r="I41" s="308">
        <v>1505</v>
      </c>
    </row>
    <row r="42" spans="1:9" ht="14.25" customHeight="1" x14ac:dyDescent="0.25">
      <c r="A42" s="57" t="s">
        <v>48</v>
      </c>
      <c r="B42" s="54"/>
      <c r="C42" s="23"/>
      <c r="D42" s="55"/>
      <c r="E42" s="55"/>
      <c r="F42" s="426">
        <v>40000</v>
      </c>
      <c r="G42" s="427"/>
      <c r="H42" s="308">
        <v>32000</v>
      </c>
      <c r="I42" s="308">
        <v>39495</v>
      </c>
    </row>
    <row r="43" spans="1:9" ht="14.25" customHeight="1" x14ac:dyDescent="0.25">
      <c r="A43" s="57" t="s">
        <v>48</v>
      </c>
      <c r="B43" s="54"/>
      <c r="C43" s="23"/>
      <c r="D43" s="55"/>
      <c r="E43" s="55"/>
      <c r="F43" s="426">
        <v>4000</v>
      </c>
      <c r="G43" s="427"/>
      <c r="H43" s="308">
        <v>2000</v>
      </c>
      <c r="I43" s="308">
        <v>4000</v>
      </c>
    </row>
    <row r="44" spans="1:9" ht="14.25" customHeight="1" x14ac:dyDescent="0.25">
      <c r="A44" s="57" t="s">
        <v>48</v>
      </c>
      <c r="B44" s="54"/>
      <c r="C44" s="23"/>
      <c r="D44" s="55"/>
      <c r="E44" s="55"/>
      <c r="F44" s="426">
        <v>10000</v>
      </c>
      <c r="G44" s="427"/>
      <c r="H44" s="308"/>
      <c r="I44" s="308"/>
    </row>
    <row r="45" spans="1:9" ht="14.25" customHeight="1" x14ac:dyDescent="0.25">
      <c r="A45" s="57" t="s">
        <v>48</v>
      </c>
      <c r="B45" s="54"/>
      <c r="C45" s="23"/>
      <c r="D45" s="55"/>
      <c r="E45" s="55"/>
      <c r="F45" s="426">
        <v>7000</v>
      </c>
      <c r="G45" s="427"/>
      <c r="H45" s="308"/>
      <c r="I45" s="308"/>
    </row>
    <row r="46" spans="1:9" x14ac:dyDescent="0.2">
      <c r="F46" s="360"/>
      <c r="G46" s="360"/>
      <c r="H46" s="308"/>
      <c r="I46" s="308"/>
    </row>
    <row r="47" spans="1:9" x14ac:dyDescent="0.2">
      <c r="F47" s="360"/>
      <c r="G47" s="360"/>
      <c r="H47" s="308"/>
      <c r="I47" s="308"/>
    </row>
    <row r="48" spans="1:9" x14ac:dyDescent="0.2">
      <c r="H48" s="308"/>
      <c r="I48" s="308"/>
    </row>
    <row r="49" spans="8:9" x14ac:dyDescent="0.2">
      <c r="H49" s="308"/>
      <c r="I49" s="308"/>
    </row>
    <row r="50" spans="8:9" x14ac:dyDescent="0.2">
      <c r="H50" s="308"/>
      <c r="I50" s="308"/>
    </row>
  </sheetData>
  <mergeCells count="28">
    <mergeCell ref="A40:E40"/>
    <mergeCell ref="F40:G40"/>
    <mergeCell ref="F41:G41"/>
    <mergeCell ref="F14:G14"/>
    <mergeCell ref="F15:G15"/>
    <mergeCell ref="F16:G16"/>
    <mergeCell ref="F19:G19"/>
    <mergeCell ref="F24:G24"/>
    <mergeCell ref="F25:G25"/>
    <mergeCell ref="F27:G27"/>
    <mergeCell ref="F28:G28"/>
    <mergeCell ref="F29:G29"/>
    <mergeCell ref="A1:E1"/>
    <mergeCell ref="F1:G1"/>
    <mergeCell ref="A11:C11"/>
    <mergeCell ref="F18:G18"/>
    <mergeCell ref="F23:G23"/>
    <mergeCell ref="F20:G20"/>
    <mergeCell ref="F44:G44"/>
    <mergeCell ref="F45:G45"/>
    <mergeCell ref="F36:G36"/>
    <mergeCell ref="F37:G37"/>
    <mergeCell ref="F32:G32"/>
    <mergeCell ref="F33:G33"/>
    <mergeCell ref="F34:G34"/>
    <mergeCell ref="F42:G42"/>
    <mergeCell ref="F43:G43"/>
    <mergeCell ref="F35:G35"/>
  </mergeCells>
  <pageMargins left="0.70866141732283472" right="0.70866141732283472" top="0.78740157480314965" bottom="0.78740157480314965" header="0.31496062992125984" footer="0.31496062992125984"/>
  <pageSetup paperSize="9" scale="70" firstPageNumber="59" orientation="portrait" useFirstPageNumber="1" r:id="rId1"/>
  <headerFooter>
    <oddFooter xml:space="preserve">&amp;L&amp;"-,Kurzíva"Zastupitelstvo Olomouckého kraje 17-12-2018
6. - Rozpočet Olomouckého kraje 2019 - návrh rozpočtu
Příloha č. 3b): dotační tituly&amp;R&amp;"-,Kurzíva"Strana &amp;P (Celkem 179)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J45"/>
  <sheetViews>
    <sheetView view="pageBreakPreview" zoomScaleNormal="100" zoomScaleSheetLayoutView="100" workbookViewId="0">
      <selection activeCell="B114" sqref="B114"/>
    </sheetView>
  </sheetViews>
  <sheetFormatPr defaultRowHeight="14.25" x14ac:dyDescent="0.2"/>
  <cols>
    <col min="1" max="1" width="8.5703125" style="1" customWidth="1"/>
    <col min="2" max="2" width="9.140625" style="1"/>
    <col min="3" max="3" width="54.42578125" style="2" customWidth="1"/>
    <col min="4" max="4" width="14.140625" style="3" customWidth="1"/>
    <col min="5" max="6" width="13.85546875" style="3" customWidth="1"/>
    <col min="7" max="7" width="9.140625" style="2" customWidth="1"/>
    <col min="8" max="9" width="13.5703125" style="2" customWidth="1"/>
    <col min="10" max="12" width="9.140625" style="2"/>
    <col min="13" max="13" width="13.28515625" style="2" customWidth="1"/>
    <col min="14" max="16384" width="9.140625" style="2"/>
  </cols>
  <sheetData>
    <row r="1" spans="1:9" ht="23.25" x14ac:dyDescent="0.35">
      <c r="A1" s="58" t="s">
        <v>57</v>
      </c>
      <c r="B1" s="54"/>
      <c r="C1" s="23"/>
      <c r="D1" s="55"/>
      <c r="E1" s="55"/>
      <c r="F1" s="434" t="s">
        <v>58</v>
      </c>
      <c r="G1" s="434"/>
    </row>
    <row r="2" spans="1:9" x14ac:dyDescent="0.2">
      <c r="A2" s="54"/>
      <c r="B2" s="54"/>
      <c r="C2" s="23"/>
      <c r="D2" s="55"/>
      <c r="E2" s="55"/>
      <c r="F2" s="55"/>
      <c r="G2" s="23"/>
    </row>
    <row r="3" spans="1:9" x14ac:dyDescent="0.2">
      <c r="A3" s="48" t="s">
        <v>2</v>
      </c>
      <c r="B3" s="48" t="s">
        <v>59</v>
      </c>
      <c r="C3" s="23"/>
      <c r="D3" s="55"/>
      <c r="E3" s="55"/>
      <c r="F3" s="55"/>
      <c r="G3" s="23"/>
    </row>
    <row r="4" spans="1:9" x14ac:dyDescent="0.2">
      <c r="A4" s="54"/>
      <c r="B4" s="48" t="s">
        <v>4</v>
      </c>
      <c r="C4" s="23"/>
      <c r="D4" s="55"/>
      <c r="E4" s="55"/>
      <c r="F4" s="55"/>
      <c r="G4" s="23"/>
    </row>
    <row r="5" spans="1:9" s="4" customFormat="1" ht="13.5" thickBot="1" x14ac:dyDescent="0.25">
      <c r="A5" s="59"/>
      <c r="B5" s="59"/>
      <c r="C5" s="60"/>
      <c r="D5" s="61"/>
      <c r="E5" s="61"/>
      <c r="F5" s="61"/>
      <c r="G5" s="60" t="s">
        <v>5</v>
      </c>
    </row>
    <row r="6" spans="1:9" s="172" customFormat="1" ht="39" customHeight="1" thickTop="1" thickBot="1" x14ac:dyDescent="0.25">
      <c r="A6" s="141" t="s">
        <v>6</v>
      </c>
      <c r="B6" s="142" t="s">
        <v>7</v>
      </c>
      <c r="C6" s="143" t="s">
        <v>8</v>
      </c>
      <c r="D6" s="97" t="s">
        <v>188</v>
      </c>
      <c r="E6" s="97" t="s">
        <v>337</v>
      </c>
      <c r="F6" s="97" t="s">
        <v>189</v>
      </c>
      <c r="G6" s="38" t="s">
        <v>9</v>
      </c>
      <c r="H6" s="277"/>
      <c r="I6" s="277"/>
    </row>
    <row r="7" spans="1:9" s="266" customFormat="1" thickTop="1" thickBot="1" x14ac:dyDescent="0.25">
      <c r="A7" s="144">
        <v>1</v>
      </c>
      <c r="B7" s="145">
        <v>2</v>
      </c>
      <c r="C7" s="145">
        <v>3</v>
      </c>
      <c r="D7" s="257">
        <v>4</v>
      </c>
      <c r="E7" s="257">
        <v>5</v>
      </c>
      <c r="F7" s="257">
        <v>6</v>
      </c>
      <c r="G7" s="413" t="s">
        <v>338</v>
      </c>
      <c r="H7" s="278"/>
      <c r="I7" s="278"/>
    </row>
    <row r="8" spans="1:9" ht="15" thickTop="1" x14ac:dyDescent="0.2">
      <c r="A8" s="29">
        <v>1037</v>
      </c>
      <c r="B8" s="30">
        <v>52</v>
      </c>
      <c r="C8" s="52" t="s">
        <v>10</v>
      </c>
      <c r="D8" s="14">
        <f>SUM(H17)</f>
        <v>8000</v>
      </c>
      <c r="E8" s="14">
        <f>SUM(I17)</f>
        <v>9229</v>
      </c>
      <c r="F8" s="14">
        <f>SUM(F17)</f>
        <v>7375</v>
      </c>
      <c r="G8" s="31">
        <f>F8/D8*100</f>
        <v>92.1875</v>
      </c>
    </row>
    <row r="9" spans="1:9" x14ac:dyDescent="0.2">
      <c r="A9" s="29">
        <v>1099</v>
      </c>
      <c r="B9" s="30">
        <v>54</v>
      </c>
      <c r="C9" s="71" t="s">
        <v>60</v>
      </c>
      <c r="D9" s="14">
        <f>SUM(H25)</f>
        <v>738</v>
      </c>
      <c r="E9" s="14">
        <f>SUM(I25)</f>
        <v>1121</v>
      </c>
      <c r="F9" s="14">
        <f>SUM(F25)</f>
        <v>1000</v>
      </c>
      <c r="G9" s="31">
        <f>F9/D9*100</f>
        <v>135.50135501355015</v>
      </c>
    </row>
    <row r="10" spans="1:9" ht="27.75" customHeight="1" x14ac:dyDescent="0.2">
      <c r="A10" s="29">
        <v>2310</v>
      </c>
      <c r="B10" s="30">
        <v>53</v>
      </c>
      <c r="C10" s="51" t="s">
        <v>11</v>
      </c>
      <c r="D10" s="14">
        <f>SUM(H34)</f>
        <v>3000</v>
      </c>
      <c r="E10" s="14">
        <f>SUM(I34)</f>
        <v>3000</v>
      </c>
      <c r="F10" s="14">
        <f>SUM(F34)</f>
        <v>3000</v>
      </c>
      <c r="G10" s="31">
        <f>F10/D10*100</f>
        <v>100</v>
      </c>
    </row>
    <row r="11" spans="1:9" ht="15" thickBot="1" x14ac:dyDescent="0.25">
      <c r="A11" s="29">
        <v>3429</v>
      </c>
      <c r="B11" s="30">
        <v>52</v>
      </c>
      <c r="C11" s="52" t="s">
        <v>10</v>
      </c>
      <c r="D11" s="14">
        <f>SUM(H42)</f>
        <v>2250</v>
      </c>
      <c r="E11" s="14">
        <f>SUM(I42)</f>
        <v>3500</v>
      </c>
      <c r="F11" s="14">
        <f>SUM(F42)</f>
        <v>3500</v>
      </c>
      <c r="G11" s="31">
        <f>F11/D11*100</f>
        <v>155.55555555555557</v>
      </c>
    </row>
    <row r="12" spans="1:9" s="7" customFormat="1" ht="16.5" thickTop="1" thickBot="1" x14ac:dyDescent="0.3">
      <c r="A12" s="435" t="s">
        <v>12</v>
      </c>
      <c r="B12" s="436"/>
      <c r="C12" s="437"/>
      <c r="D12" s="5">
        <f>SUM(D8:D11)</f>
        <v>13988</v>
      </c>
      <c r="E12" s="5">
        <f>SUM(E8:E11)</f>
        <v>16850</v>
      </c>
      <c r="F12" s="5">
        <f>SUM(F8:F11)</f>
        <v>14875</v>
      </c>
      <c r="G12" s="6">
        <f>F12/D12*100</f>
        <v>106.34114955676294</v>
      </c>
    </row>
    <row r="13" spans="1:9" ht="15" thickTop="1" x14ac:dyDescent="0.2">
      <c r="A13" s="54"/>
      <c r="B13" s="54"/>
      <c r="C13" s="23"/>
      <c r="D13" s="55"/>
      <c r="E13" s="55"/>
      <c r="F13" s="55"/>
      <c r="G13" s="23"/>
    </row>
    <row r="14" spans="1:9" ht="15" x14ac:dyDescent="0.25">
      <c r="A14" s="53" t="s">
        <v>13</v>
      </c>
      <c r="B14" s="54"/>
      <c r="C14" s="23"/>
      <c r="D14" s="55"/>
      <c r="E14" s="55"/>
      <c r="F14" s="55"/>
      <c r="G14" s="23"/>
    </row>
    <row r="15" spans="1:9" ht="15" x14ac:dyDescent="0.25">
      <c r="A15" s="23" t="s">
        <v>21</v>
      </c>
      <c r="B15" s="54"/>
      <c r="C15" s="63" t="s">
        <v>304</v>
      </c>
      <c r="D15" s="55"/>
      <c r="E15" s="55"/>
      <c r="F15" s="430">
        <v>7375</v>
      </c>
      <c r="G15" s="431"/>
    </row>
    <row r="16" spans="1:9" ht="15" x14ac:dyDescent="0.25">
      <c r="A16" s="53"/>
      <c r="B16" s="54"/>
      <c r="C16" s="23"/>
      <c r="D16" s="55"/>
      <c r="E16" s="55"/>
      <c r="F16" s="55"/>
      <c r="G16" s="23"/>
    </row>
    <row r="17" spans="1:9" ht="17.25" customHeight="1" thickBot="1" x14ac:dyDescent="0.3">
      <c r="A17" s="8" t="s">
        <v>61</v>
      </c>
      <c r="B17" s="9"/>
      <c r="C17" s="10"/>
      <c r="D17" s="11"/>
      <c r="E17" s="11"/>
      <c r="F17" s="438">
        <f>SUM(F18)</f>
        <v>7375</v>
      </c>
      <c r="G17" s="438"/>
      <c r="H17" s="12">
        <v>8000</v>
      </c>
      <c r="I17" s="12">
        <v>9229</v>
      </c>
    </row>
    <row r="18" spans="1:9" s="23" customFormat="1" ht="15" customHeight="1" thickTop="1" x14ac:dyDescent="0.25">
      <c r="A18" s="57" t="s">
        <v>20</v>
      </c>
      <c r="B18" s="25"/>
      <c r="C18" s="26"/>
      <c r="D18" s="27"/>
      <c r="E18" s="27"/>
      <c r="F18" s="426">
        <v>7375</v>
      </c>
      <c r="G18" s="427"/>
      <c r="H18" s="28"/>
      <c r="I18" s="28"/>
    </row>
    <row r="19" spans="1:9" ht="14.25" customHeight="1" x14ac:dyDescent="0.25">
      <c r="A19" s="24"/>
      <c r="B19" s="24"/>
      <c r="C19" s="24"/>
      <c r="D19" s="24"/>
      <c r="E19" s="24"/>
      <c r="F19" s="24"/>
      <c r="G19" s="24"/>
    </row>
    <row r="20" spans="1:9" ht="14.25" customHeight="1" x14ac:dyDescent="0.25">
      <c r="A20" s="24"/>
      <c r="B20" s="24"/>
      <c r="C20" s="24"/>
      <c r="D20" s="24"/>
      <c r="E20" s="24"/>
      <c r="F20" s="24"/>
      <c r="G20" s="24"/>
    </row>
    <row r="21" spans="1:9" ht="15" x14ac:dyDescent="0.25">
      <c r="A21" s="23" t="s">
        <v>21</v>
      </c>
      <c r="B21" s="54"/>
      <c r="C21" s="63" t="s">
        <v>241</v>
      </c>
      <c r="D21" s="55"/>
      <c r="E21" s="55"/>
      <c r="F21" s="430">
        <f>SUM(F22:G23)</f>
        <v>1000</v>
      </c>
      <c r="G21" s="431"/>
    </row>
    <row r="22" spans="1:9" ht="15" x14ac:dyDescent="0.25">
      <c r="A22" s="183" t="s">
        <v>22</v>
      </c>
      <c r="B22" s="54"/>
      <c r="C22" s="183" t="s">
        <v>122</v>
      </c>
      <c r="D22" s="55"/>
      <c r="E22" s="55"/>
      <c r="F22" s="428">
        <v>500</v>
      </c>
      <c r="G22" s="429"/>
    </row>
    <row r="23" spans="1:9" ht="15" x14ac:dyDescent="0.25">
      <c r="A23" s="23"/>
      <c r="B23" s="54"/>
      <c r="C23" s="183" t="s">
        <v>123</v>
      </c>
      <c r="D23" s="55"/>
      <c r="E23" s="55"/>
      <c r="F23" s="428">
        <v>500</v>
      </c>
      <c r="G23" s="429"/>
    </row>
    <row r="24" spans="1:9" ht="14.25" customHeight="1" x14ac:dyDescent="0.25">
      <c r="A24" s="24"/>
      <c r="B24" s="24"/>
      <c r="C24" s="24"/>
      <c r="D24" s="24"/>
      <c r="E24" s="24"/>
      <c r="F24" s="24"/>
      <c r="G24" s="24"/>
    </row>
    <row r="25" spans="1:9" ht="17.25" customHeight="1" thickBot="1" x14ac:dyDescent="0.3">
      <c r="A25" s="8" t="s">
        <v>62</v>
      </c>
      <c r="B25" s="9"/>
      <c r="C25" s="10"/>
      <c r="D25" s="11"/>
      <c r="E25" s="11"/>
      <c r="F25" s="438">
        <f>SUM(F26:G27)</f>
        <v>1000</v>
      </c>
      <c r="G25" s="438"/>
      <c r="H25" s="304">
        <f>SUM(H26:H27)</f>
        <v>738</v>
      </c>
      <c r="I25" s="304">
        <f>SUM(I26:I27)</f>
        <v>1121</v>
      </c>
    </row>
    <row r="26" spans="1:9" ht="14.25" customHeight="1" thickTop="1" x14ac:dyDescent="0.25">
      <c r="A26" s="57" t="s">
        <v>63</v>
      </c>
      <c r="B26" s="24"/>
      <c r="C26" s="24"/>
      <c r="D26" s="24"/>
      <c r="E26" s="24"/>
      <c r="F26" s="426">
        <v>500</v>
      </c>
      <c r="G26" s="427"/>
      <c r="H26" s="2">
        <v>300</v>
      </c>
      <c r="I26" s="2">
        <v>557</v>
      </c>
    </row>
    <row r="27" spans="1:9" ht="14.25" customHeight="1" x14ac:dyDescent="0.25">
      <c r="A27" s="57" t="s">
        <v>63</v>
      </c>
      <c r="B27" s="24"/>
      <c r="C27" s="24"/>
      <c r="D27" s="24"/>
      <c r="E27" s="24"/>
      <c r="F27" s="426">
        <v>500</v>
      </c>
      <c r="G27" s="427"/>
      <c r="H27" s="2">
        <v>438</v>
      </c>
      <c r="I27" s="2">
        <v>564</v>
      </c>
    </row>
    <row r="28" spans="1:9" ht="14.25" customHeight="1" x14ac:dyDescent="0.25">
      <c r="A28" s="57"/>
      <c r="B28" s="24"/>
      <c r="C28" s="24"/>
      <c r="D28" s="24"/>
      <c r="E28" s="24"/>
      <c r="F28" s="24"/>
      <c r="G28" s="24"/>
    </row>
    <row r="29" spans="1:9" ht="42" customHeight="1" x14ac:dyDescent="0.25">
      <c r="A29" s="23" t="s">
        <v>21</v>
      </c>
      <c r="B29" s="54"/>
      <c r="C29" s="441" t="s">
        <v>242</v>
      </c>
      <c r="D29" s="441"/>
      <c r="E29" s="441"/>
      <c r="F29" s="430">
        <f>SUM(F30:G32)</f>
        <v>3000</v>
      </c>
      <c r="G29" s="431"/>
    </row>
    <row r="30" spans="1:9" ht="27" customHeight="1" x14ac:dyDescent="0.25">
      <c r="A30" s="57"/>
      <c r="B30" s="24"/>
      <c r="C30" s="443" t="s">
        <v>244</v>
      </c>
      <c r="D30" s="443"/>
      <c r="E30" s="55"/>
      <c r="F30" s="428">
        <v>2500</v>
      </c>
      <c r="G30" s="429"/>
    </row>
    <row r="31" spans="1:9" ht="14.25" customHeight="1" x14ac:dyDescent="0.25">
      <c r="A31" s="57"/>
      <c r="B31" s="24"/>
      <c r="C31" s="443" t="s">
        <v>124</v>
      </c>
      <c r="D31" s="443"/>
      <c r="E31" s="443"/>
      <c r="F31" s="23"/>
      <c r="G31" s="23"/>
    </row>
    <row r="32" spans="1:9" ht="14.25" customHeight="1" x14ac:dyDescent="0.25">
      <c r="A32" s="57"/>
      <c r="B32" s="24"/>
      <c r="C32" s="443"/>
      <c r="D32" s="443"/>
      <c r="E32" s="443"/>
      <c r="F32" s="428">
        <v>500</v>
      </c>
      <c r="G32" s="429"/>
    </row>
    <row r="33" spans="1:10" ht="14.25" customHeight="1" x14ac:dyDescent="0.25">
      <c r="A33" s="57"/>
      <c r="B33" s="24"/>
      <c r="C33" s="24"/>
      <c r="D33" s="24"/>
      <c r="E33" s="24"/>
      <c r="F33" s="24"/>
      <c r="G33" s="24"/>
    </row>
    <row r="34" spans="1:10" ht="30.75" customHeight="1" thickBot="1" x14ac:dyDescent="0.3">
      <c r="A34" s="439" t="s">
        <v>64</v>
      </c>
      <c r="B34" s="440"/>
      <c r="C34" s="440"/>
      <c r="D34" s="440"/>
      <c r="E34" s="440"/>
      <c r="F34" s="438">
        <f>SUM(F35:G36)</f>
        <v>3000</v>
      </c>
      <c r="G34" s="438"/>
      <c r="H34" s="304">
        <f>SUM(H35:H36)</f>
        <v>3000</v>
      </c>
      <c r="I34" s="304">
        <f t="shared" ref="I34" si="0">SUM(I35:I36)</f>
        <v>3000</v>
      </c>
      <c r="J34" s="12"/>
    </row>
    <row r="35" spans="1:10" ht="14.25" customHeight="1" thickTop="1" x14ac:dyDescent="0.25">
      <c r="A35" s="57" t="s">
        <v>48</v>
      </c>
      <c r="B35" s="54"/>
      <c r="C35" s="23"/>
      <c r="D35" s="55"/>
      <c r="E35" s="55"/>
      <c r="F35" s="426">
        <v>2500</v>
      </c>
      <c r="G35" s="427"/>
      <c r="H35" s="2">
        <v>2500</v>
      </c>
      <c r="I35" s="2">
        <v>2895</v>
      </c>
    </row>
    <row r="36" spans="1:10" ht="14.25" customHeight="1" x14ac:dyDescent="0.25">
      <c r="A36" s="57" t="s">
        <v>48</v>
      </c>
      <c r="B36" s="54"/>
      <c r="C36" s="23"/>
      <c r="D36" s="55"/>
      <c r="E36" s="55"/>
      <c r="F36" s="426">
        <v>500</v>
      </c>
      <c r="G36" s="427"/>
      <c r="H36" s="2">
        <v>500</v>
      </c>
      <c r="I36" s="2">
        <v>105</v>
      </c>
    </row>
    <row r="37" spans="1:10" ht="14.25" customHeight="1" x14ac:dyDescent="0.25">
      <c r="A37" s="57"/>
      <c r="B37" s="24"/>
      <c r="C37" s="24"/>
      <c r="D37" s="24"/>
      <c r="E37" s="24"/>
      <c r="F37" s="24"/>
      <c r="G37" s="24"/>
    </row>
    <row r="38" spans="1:10" ht="30.75" customHeight="1" x14ac:dyDescent="0.25">
      <c r="A38" s="23" t="s">
        <v>21</v>
      </c>
      <c r="B38" s="54"/>
      <c r="C38" s="441" t="s">
        <v>243</v>
      </c>
      <c r="D38" s="441"/>
      <c r="E38" s="55"/>
      <c r="F38" s="430">
        <f>SUM(F39:G40)</f>
        <v>3500</v>
      </c>
      <c r="G38" s="431"/>
    </row>
    <row r="39" spans="1:10" ht="29.25" customHeight="1" x14ac:dyDescent="0.2">
      <c r="A39" s="48" t="s">
        <v>22</v>
      </c>
      <c r="B39" s="54"/>
      <c r="C39" s="443" t="s">
        <v>161</v>
      </c>
      <c r="D39" s="443"/>
      <c r="E39" s="55"/>
      <c r="F39" s="444">
        <v>300</v>
      </c>
      <c r="G39" s="444"/>
    </row>
    <row r="40" spans="1:10" ht="44.25" customHeight="1" x14ac:dyDescent="0.2">
      <c r="A40" s="48"/>
      <c r="B40" s="54"/>
      <c r="C40" s="442" t="s">
        <v>125</v>
      </c>
      <c r="D40" s="442"/>
      <c r="E40" s="442"/>
      <c r="F40" s="444">
        <v>3200</v>
      </c>
      <c r="G40" s="444"/>
    </row>
    <row r="41" spans="1:10" ht="14.25" customHeight="1" x14ac:dyDescent="0.25">
      <c r="A41" s="57"/>
      <c r="B41" s="24"/>
      <c r="C41" s="23"/>
      <c r="D41" s="23"/>
      <c r="E41" s="23"/>
      <c r="F41" s="23"/>
      <c r="G41" s="23"/>
    </row>
    <row r="42" spans="1:10" ht="17.25" customHeight="1" thickBot="1" x14ac:dyDescent="0.3">
      <c r="A42" s="8" t="s">
        <v>65</v>
      </c>
      <c r="B42" s="9"/>
      <c r="C42" s="10"/>
      <c r="D42" s="11"/>
      <c r="E42" s="11"/>
      <c r="F42" s="438">
        <f>SUM(F43:G44)</f>
        <v>3500</v>
      </c>
      <c r="G42" s="438"/>
      <c r="H42" s="304">
        <f>SUM(H43:H44)</f>
        <v>2250</v>
      </c>
      <c r="I42" s="304">
        <f>SUM(I43:I44)</f>
        <v>3500</v>
      </c>
    </row>
    <row r="43" spans="1:10" s="23" customFormat="1" ht="15" customHeight="1" thickTop="1" x14ac:dyDescent="0.25">
      <c r="A43" s="57" t="s">
        <v>16</v>
      </c>
      <c r="B43" s="25"/>
      <c r="C43" s="26"/>
      <c r="D43" s="27"/>
      <c r="E43" s="27"/>
      <c r="F43" s="426">
        <v>300</v>
      </c>
      <c r="G43" s="427"/>
      <c r="H43" s="28">
        <v>225</v>
      </c>
      <c r="I43" s="28">
        <v>155</v>
      </c>
    </row>
    <row r="44" spans="1:10" s="23" customFormat="1" ht="15" customHeight="1" x14ac:dyDescent="0.25">
      <c r="A44" s="57" t="s">
        <v>16</v>
      </c>
      <c r="B44" s="25"/>
      <c r="C44" s="26"/>
      <c r="D44" s="27"/>
      <c r="E44" s="27"/>
      <c r="F44" s="426">
        <v>3200</v>
      </c>
      <c r="G44" s="427"/>
      <c r="H44" s="28">
        <v>2025</v>
      </c>
      <c r="I44" s="28">
        <v>3345</v>
      </c>
    </row>
    <row r="45" spans="1:10" ht="15" x14ac:dyDescent="0.25">
      <c r="A45" s="13"/>
      <c r="B45" s="32"/>
      <c r="C45" s="32"/>
      <c r="D45" s="32"/>
      <c r="E45" s="32"/>
      <c r="F45" s="32"/>
      <c r="G45" s="32"/>
    </row>
  </sheetData>
  <mergeCells count="30">
    <mergeCell ref="F42:G42"/>
    <mergeCell ref="F43:G43"/>
    <mergeCell ref="A34:E34"/>
    <mergeCell ref="F34:G34"/>
    <mergeCell ref="F35:G35"/>
    <mergeCell ref="F39:G39"/>
    <mergeCell ref="F40:G40"/>
    <mergeCell ref="F38:G38"/>
    <mergeCell ref="F26:G26"/>
    <mergeCell ref="C38:D38"/>
    <mergeCell ref="C39:D39"/>
    <mergeCell ref="C30:D30"/>
    <mergeCell ref="F27:G27"/>
    <mergeCell ref="F36:G36"/>
    <mergeCell ref="F44:G44"/>
    <mergeCell ref="F1:G1"/>
    <mergeCell ref="A12:C12"/>
    <mergeCell ref="F15:G15"/>
    <mergeCell ref="F18:G18"/>
    <mergeCell ref="F17:G17"/>
    <mergeCell ref="F21:G21"/>
    <mergeCell ref="C29:E29"/>
    <mergeCell ref="F22:G22"/>
    <mergeCell ref="F23:G23"/>
    <mergeCell ref="C40:E40"/>
    <mergeCell ref="F32:G32"/>
    <mergeCell ref="C31:E32"/>
    <mergeCell ref="F29:G29"/>
    <mergeCell ref="F30:G30"/>
    <mergeCell ref="F25:G25"/>
  </mergeCells>
  <pageMargins left="0.70866141732283472" right="0.70866141732283472" top="0.78740157480314965" bottom="0.78740157480314965" header="0.31496062992125984" footer="0.31496062992125984"/>
  <pageSetup paperSize="9" scale="70" firstPageNumber="60" orientation="portrait" useFirstPageNumber="1" r:id="rId1"/>
  <headerFooter>
    <oddFooter xml:space="preserve">&amp;L&amp;"-,Kurzíva"Zastupitelstvo Olomouckého kraje 17-12-2018
6. - Rozpočet Olomouckého kraje 2019 - návrh rozpočtu
Příloha č. 3b): dotační tituly&amp;R&amp;"-,Kurzíva"Strana &amp;P (Celkem 179)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I50"/>
  <sheetViews>
    <sheetView view="pageBreakPreview" zoomScaleNormal="100" zoomScaleSheetLayoutView="100" workbookViewId="0">
      <selection activeCell="B114" sqref="B114"/>
    </sheetView>
  </sheetViews>
  <sheetFormatPr defaultRowHeight="14.25" x14ac:dyDescent="0.2"/>
  <cols>
    <col min="1" max="1" width="8.5703125" style="160" customWidth="1"/>
    <col min="2" max="2" width="9.140625" style="160"/>
    <col min="3" max="3" width="54.42578125" style="37" customWidth="1"/>
    <col min="4" max="5" width="14.140625" style="134" customWidth="1"/>
    <col min="6" max="6" width="13.140625" style="134" customWidth="1"/>
    <col min="7" max="7" width="9.140625" style="37" customWidth="1"/>
    <col min="8" max="9" width="13.5703125" style="37" customWidth="1"/>
    <col min="10" max="12" width="9.140625" style="37"/>
    <col min="13" max="13" width="13.28515625" style="37" customWidth="1"/>
    <col min="14" max="16384" width="9.140625" style="37"/>
  </cols>
  <sheetData>
    <row r="1" spans="1:9" ht="23.25" x14ac:dyDescent="0.35">
      <c r="A1" s="136" t="s">
        <v>135</v>
      </c>
      <c r="B1" s="137"/>
      <c r="C1" s="68"/>
      <c r="D1" s="94"/>
      <c r="E1" s="94"/>
      <c r="F1" s="454" t="s">
        <v>83</v>
      </c>
      <c r="G1" s="454"/>
    </row>
    <row r="2" spans="1:9" x14ac:dyDescent="0.2">
      <c r="A2" s="137"/>
      <c r="B2" s="137"/>
      <c r="C2" s="68"/>
      <c r="D2" s="94"/>
      <c r="E2" s="94"/>
      <c r="F2" s="94"/>
      <c r="G2" s="68"/>
    </row>
    <row r="3" spans="1:9" x14ac:dyDescent="0.2">
      <c r="A3" s="138" t="s">
        <v>2</v>
      </c>
      <c r="B3" s="138" t="s">
        <v>84</v>
      </c>
      <c r="C3" s="68"/>
      <c r="D3" s="94"/>
      <c r="E3" s="94"/>
      <c r="F3" s="94"/>
      <c r="G3" s="68"/>
    </row>
    <row r="4" spans="1:9" x14ac:dyDescent="0.2">
      <c r="A4" s="137"/>
      <c r="B4" s="138" t="s">
        <v>4</v>
      </c>
      <c r="C4" s="68"/>
      <c r="D4" s="94"/>
      <c r="E4" s="94"/>
      <c r="F4" s="94"/>
      <c r="G4" s="68"/>
    </row>
    <row r="5" spans="1:9" x14ac:dyDescent="0.2">
      <c r="A5" s="137"/>
      <c r="B5" s="137"/>
      <c r="C5" s="68"/>
      <c r="D5" s="94"/>
      <c r="E5" s="94"/>
      <c r="F5" s="94"/>
      <c r="G5" s="68"/>
    </row>
    <row r="6" spans="1:9" s="104" customFormat="1" ht="13.5" thickBot="1" x14ac:dyDescent="0.25">
      <c r="A6" s="139"/>
      <c r="B6" s="139"/>
      <c r="C6" s="69"/>
      <c r="D6" s="140"/>
      <c r="E6" s="140"/>
      <c r="F6" s="140"/>
      <c r="G6" s="69" t="s">
        <v>5</v>
      </c>
    </row>
    <row r="7" spans="1:9" s="172" customFormat="1" ht="39" customHeight="1" thickTop="1" thickBot="1" x14ac:dyDescent="0.25">
      <c r="A7" s="141" t="s">
        <v>6</v>
      </c>
      <c r="B7" s="142" t="s">
        <v>7</v>
      </c>
      <c r="C7" s="143" t="s">
        <v>8</v>
      </c>
      <c r="D7" s="97" t="s">
        <v>188</v>
      </c>
      <c r="E7" s="97" t="s">
        <v>337</v>
      </c>
      <c r="F7" s="97" t="s">
        <v>189</v>
      </c>
      <c r="G7" s="38" t="s">
        <v>9</v>
      </c>
      <c r="H7" s="277"/>
      <c r="I7" s="277"/>
    </row>
    <row r="8" spans="1:9" s="266" customFormat="1" thickTop="1" thickBot="1" x14ac:dyDescent="0.25">
      <c r="A8" s="144">
        <v>1</v>
      </c>
      <c r="B8" s="145">
        <v>2</v>
      </c>
      <c r="C8" s="145">
        <v>3</v>
      </c>
      <c r="D8" s="257">
        <v>4</v>
      </c>
      <c r="E8" s="257">
        <v>5</v>
      </c>
      <c r="F8" s="257">
        <v>6</v>
      </c>
      <c r="G8" s="413" t="s">
        <v>338</v>
      </c>
      <c r="H8" s="278"/>
      <c r="I8" s="278"/>
    </row>
    <row r="9" spans="1:9" ht="15" thickTop="1" x14ac:dyDescent="0.2">
      <c r="A9" s="146">
        <v>3299</v>
      </c>
      <c r="B9" s="147">
        <v>54</v>
      </c>
      <c r="C9" s="82" t="s">
        <v>85</v>
      </c>
      <c r="D9" s="14">
        <f>SUM(H19)</f>
        <v>525</v>
      </c>
      <c r="E9" s="14">
        <f>SUM(I19)</f>
        <v>589</v>
      </c>
      <c r="F9" s="14">
        <f>SUM(F19)</f>
        <v>525</v>
      </c>
      <c r="G9" s="70">
        <f>F9/D9*100</f>
        <v>100</v>
      </c>
    </row>
    <row r="10" spans="1:9" ht="15" customHeight="1" x14ac:dyDescent="0.2">
      <c r="A10" s="146">
        <v>3429</v>
      </c>
      <c r="B10" s="147">
        <v>52</v>
      </c>
      <c r="C10" s="84" t="s">
        <v>10</v>
      </c>
      <c r="D10" s="14">
        <f>SUM(H26)</f>
        <v>180</v>
      </c>
      <c r="E10" s="14">
        <f>SUM(I26)</f>
        <v>180</v>
      </c>
      <c r="F10" s="14">
        <f>SUM(F26)</f>
        <v>600</v>
      </c>
      <c r="G10" s="70">
        <f>F10/D10*100</f>
        <v>333.33333333333337</v>
      </c>
    </row>
    <row r="11" spans="1:9" ht="31.5" customHeight="1" x14ac:dyDescent="0.2">
      <c r="A11" s="146">
        <v>3792</v>
      </c>
      <c r="B11" s="147">
        <v>53</v>
      </c>
      <c r="C11" s="148" t="s">
        <v>11</v>
      </c>
      <c r="D11" s="14">
        <f>SUM(H32)</f>
        <v>420</v>
      </c>
      <c r="E11" s="14">
        <f>SUM(I32)</f>
        <v>580</v>
      </c>
      <c r="F11" s="14">
        <f>SUM(F32)</f>
        <v>580</v>
      </c>
      <c r="G11" s="70">
        <f>F11/D11*100</f>
        <v>138.0952380952381</v>
      </c>
    </row>
    <row r="12" spans="1:9" x14ac:dyDescent="0.2">
      <c r="A12" s="146">
        <v>3299</v>
      </c>
      <c r="B12" s="147">
        <v>52</v>
      </c>
      <c r="C12" s="84" t="s">
        <v>10</v>
      </c>
      <c r="D12" s="14">
        <f>SUM(H44)</f>
        <v>10350</v>
      </c>
      <c r="E12" s="14">
        <f>SUM(I43)</f>
        <v>16350</v>
      </c>
      <c r="F12" s="14">
        <f>SUM(F43)</f>
        <v>17200</v>
      </c>
      <c r="G12" s="70">
        <f>F12/D12*100</f>
        <v>166.18357487922705</v>
      </c>
    </row>
    <row r="13" spans="1:9" ht="29.25" thickBot="1" x14ac:dyDescent="0.25">
      <c r="A13" s="146">
        <v>3299</v>
      </c>
      <c r="B13" s="147">
        <v>53</v>
      </c>
      <c r="C13" s="148" t="s">
        <v>11</v>
      </c>
      <c r="D13" s="14"/>
      <c r="E13" s="14"/>
      <c r="F13" s="14">
        <f>SUM(F47)</f>
        <v>5000</v>
      </c>
      <c r="G13" s="70"/>
    </row>
    <row r="14" spans="1:9" s="133" customFormat="1" ht="16.5" thickTop="1" thickBot="1" x14ac:dyDescent="0.3">
      <c r="A14" s="455" t="s">
        <v>12</v>
      </c>
      <c r="B14" s="456"/>
      <c r="C14" s="457"/>
      <c r="D14" s="36">
        <f>SUM(D9:D13)</f>
        <v>11475</v>
      </c>
      <c r="E14" s="36">
        <f>SUM(E9:E13)</f>
        <v>17699</v>
      </c>
      <c r="F14" s="36">
        <f>SUM(F9:F13)</f>
        <v>23905</v>
      </c>
      <c r="G14" s="39">
        <f>F14/D14*100</f>
        <v>208.32244008714596</v>
      </c>
      <c r="I14" s="383"/>
    </row>
    <row r="15" spans="1:9" ht="15" thickTop="1" x14ac:dyDescent="0.2">
      <c r="A15" s="207"/>
      <c r="B15" s="207"/>
      <c r="C15" s="207"/>
      <c r="D15" s="207"/>
      <c r="E15" s="207"/>
      <c r="F15" s="207"/>
      <c r="G15" s="207"/>
    </row>
    <row r="16" spans="1:9" ht="15" x14ac:dyDescent="0.25">
      <c r="A16" s="150" t="s">
        <v>13</v>
      </c>
      <c r="B16" s="137"/>
      <c r="C16" s="68"/>
      <c r="D16" s="94"/>
      <c r="E16" s="94"/>
      <c r="F16" s="94"/>
      <c r="G16" s="68"/>
    </row>
    <row r="17" spans="1:9" ht="27" customHeight="1" x14ac:dyDescent="0.25">
      <c r="A17" s="68" t="s">
        <v>21</v>
      </c>
      <c r="B17" s="137"/>
      <c r="C17" s="458" t="s">
        <v>324</v>
      </c>
      <c r="D17" s="458"/>
      <c r="E17" s="94"/>
      <c r="F17" s="451">
        <v>525</v>
      </c>
      <c r="G17" s="452"/>
    </row>
    <row r="18" spans="1:9" ht="15" x14ac:dyDescent="0.25">
      <c r="A18" s="150"/>
      <c r="B18" s="137"/>
      <c r="C18" s="68"/>
      <c r="D18" s="94"/>
      <c r="E18" s="94"/>
      <c r="F18" s="94"/>
      <c r="G18" s="68"/>
    </row>
    <row r="19" spans="1:9" ht="15.75" thickBot="1" x14ac:dyDescent="0.3">
      <c r="A19" s="152" t="s">
        <v>88</v>
      </c>
      <c r="B19" s="153"/>
      <c r="C19" s="154"/>
      <c r="D19" s="155"/>
      <c r="E19" s="155"/>
      <c r="F19" s="447">
        <f>SUM(F20)</f>
        <v>525</v>
      </c>
      <c r="G19" s="447"/>
      <c r="H19" s="12">
        <v>525</v>
      </c>
      <c r="I19" s="12">
        <v>589</v>
      </c>
    </row>
    <row r="20" spans="1:9" ht="15.75" thickTop="1" x14ac:dyDescent="0.25">
      <c r="A20" s="156" t="s">
        <v>63</v>
      </c>
      <c r="B20" s="137"/>
      <c r="C20" s="68"/>
      <c r="D20" s="94"/>
      <c r="E20" s="94"/>
      <c r="F20" s="448">
        <v>525</v>
      </c>
      <c r="G20" s="449"/>
    </row>
    <row r="21" spans="1:9" ht="15" x14ac:dyDescent="0.25">
      <c r="A21" s="150"/>
      <c r="B21" s="137"/>
      <c r="C21" s="68"/>
      <c r="D21" s="94"/>
      <c r="E21" s="94"/>
      <c r="F21" s="94"/>
      <c r="G21" s="68"/>
    </row>
    <row r="22" spans="1:9" x14ac:dyDescent="0.2">
      <c r="A22" s="137"/>
      <c r="B22" s="137"/>
      <c r="C22" s="68"/>
      <c r="D22" s="94"/>
      <c r="E22" s="94"/>
      <c r="F22" s="94"/>
      <c r="G22" s="68"/>
    </row>
    <row r="23" spans="1:9" x14ac:dyDescent="0.2">
      <c r="A23" s="68" t="s">
        <v>21</v>
      </c>
      <c r="B23" s="137"/>
      <c r="C23" s="450" t="s">
        <v>328</v>
      </c>
      <c r="D23" s="450"/>
      <c r="E23" s="450"/>
      <c r="F23" s="68"/>
      <c r="G23" s="68"/>
    </row>
    <row r="24" spans="1:9" ht="15" x14ac:dyDescent="0.25">
      <c r="A24" s="137"/>
      <c r="B24" s="137"/>
      <c r="C24" s="450"/>
      <c r="D24" s="450"/>
      <c r="E24" s="450"/>
      <c r="F24" s="451">
        <v>600</v>
      </c>
      <c r="G24" s="452"/>
    </row>
    <row r="25" spans="1:9" x14ac:dyDescent="0.2">
      <c r="A25" s="137"/>
      <c r="B25" s="137"/>
      <c r="C25" s="68"/>
      <c r="D25" s="94"/>
      <c r="E25" s="94"/>
      <c r="F25" s="94"/>
      <c r="G25" s="68"/>
    </row>
    <row r="26" spans="1:9" ht="17.25" customHeight="1" thickBot="1" x14ac:dyDescent="0.3">
      <c r="A26" s="152" t="s">
        <v>65</v>
      </c>
      <c r="B26" s="153"/>
      <c r="C26" s="154"/>
      <c r="D26" s="155"/>
      <c r="E26" s="155"/>
      <c r="F26" s="447">
        <f>SUM(F27)</f>
        <v>600</v>
      </c>
      <c r="G26" s="447"/>
      <c r="H26" s="12">
        <v>180</v>
      </c>
      <c r="I26" s="12">
        <v>180</v>
      </c>
    </row>
    <row r="27" spans="1:9" s="68" customFormat="1" ht="15" customHeight="1" thickTop="1" x14ac:dyDescent="0.25">
      <c r="A27" s="156" t="s">
        <v>16</v>
      </c>
      <c r="B27" s="157"/>
      <c r="C27" s="56"/>
      <c r="D27" s="158"/>
      <c r="E27" s="158"/>
      <c r="F27" s="448">
        <v>600</v>
      </c>
      <c r="G27" s="449"/>
      <c r="H27" s="28"/>
      <c r="I27" s="28"/>
    </row>
    <row r="28" spans="1:9" x14ac:dyDescent="0.2">
      <c r="A28" s="137"/>
      <c r="B28" s="137"/>
      <c r="C28" s="68"/>
      <c r="D28" s="94"/>
      <c r="E28" s="94"/>
      <c r="F28" s="94"/>
      <c r="G28" s="68"/>
    </row>
    <row r="29" spans="1:9" x14ac:dyDescent="0.2">
      <c r="A29" s="137"/>
      <c r="B29" s="137"/>
      <c r="C29" s="68"/>
      <c r="D29" s="94"/>
      <c r="E29" s="94"/>
      <c r="F29" s="94"/>
      <c r="G29" s="68"/>
    </row>
    <row r="30" spans="1:9" ht="30" customHeight="1" x14ac:dyDescent="0.25">
      <c r="A30" s="68" t="s">
        <v>21</v>
      </c>
      <c r="B30" s="137"/>
      <c r="C30" s="450" t="s">
        <v>237</v>
      </c>
      <c r="D30" s="450"/>
      <c r="E30" s="94"/>
      <c r="F30" s="451">
        <v>580</v>
      </c>
      <c r="G30" s="452"/>
    </row>
    <row r="31" spans="1:9" x14ac:dyDescent="0.2">
      <c r="A31" s="137"/>
      <c r="B31" s="137"/>
      <c r="C31" s="68"/>
      <c r="D31" s="94"/>
      <c r="E31" s="94"/>
      <c r="F31" s="94"/>
      <c r="G31" s="68"/>
    </row>
    <row r="32" spans="1:9" ht="30.75" customHeight="1" thickBot="1" x14ac:dyDescent="0.3">
      <c r="A32" s="445" t="s">
        <v>90</v>
      </c>
      <c r="B32" s="446"/>
      <c r="C32" s="446"/>
      <c r="D32" s="446"/>
      <c r="E32" s="446"/>
      <c r="F32" s="447">
        <f>SUM(F33)</f>
        <v>580</v>
      </c>
      <c r="G32" s="447"/>
      <c r="H32" s="12">
        <v>420</v>
      </c>
      <c r="I32" s="12">
        <v>580</v>
      </c>
    </row>
    <row r="33" spans="1:9" ht="14.25" customHeight="1" thickTop="1" x14ac:dyDescent="0.25">
      <c r="A33" s="156" t="s">
        <v>87</v>
      </c>
      <c r="B33" s="137"/>
      <c r="C33" s="68"/>
      <c r="D33" s="94"/>
      <c r="E33" s="94"/>
      <c r="F33" s="448">
        <v>580</v>
      </c>
      <c r="G33" s="449"/>
    </row>
    <row r="34" spans="1:9" x14ac:dyDescent="0.2">
      <c r="A34" s="137"/>
      <c r="B34" s="137"/>
      <c r="C34" s="68"/>
      <c r="D34" s="94"/>
      <c r="E34" s="94"/>
      <c r="F34" s="94"/>
      <c r="G34" s="68"/>
    </row>
    <row r="35" spans="1:9" x14ac:dyDescent="0.2">
      <c r="A35" s="137"/>
      <c r="B35" s="137"/>
      <c r="C35" s="68"/>
      <c r="D35" s="94"/>
      <c r="E35" s="94"/>
      <c r="F35" s="94"/>
      <c r="G35" s="68"/>
    </row>
    <row r="36" spans="1:9" ht="29.25" customHeight="1" x14ac:dyDescent="0.25">
      <c r="A36" s="68" t="s">
        <v>21</v>
      </c>
      <c r="B36" s="137"/>
      <c r="C36" s="450" t="s">
        <v>240</v>
      </c>
      <c r="D36" s="450"/>
      <c r="E36" s="450"/>
      <c r="F36" s="451">
        <f>SUM(F37:G41)</f>
        <v>22200</v>
      </c>
      <c r="G36" s="452"/>
    </row>
    <row r="37" spans="1:9" ht="14.25" customHeight="1" x14ac:dyDescent="0.25">
      <c r="A37" s="68"/>
      <c r="B37" s="137"/>
      <c r="C37" s="453" t="s">
        <v>206</v>
      </c>
      <c r="D37" s="453"/>
      <c r="E37" s="453"/>
      <c r="F37" s="428">
        <v>9000</v>
      </c>
      <c r="G37" s="429"/>
    </row>
    <row r="38" spans="1:9" ht="14.25" customHeight="1" x14ac:dyDescent="0.2">
      <c r="A38" s="68"/>
      <c r="B38" s="137"/>
      <c r="C38" s="443" t="s">
        <v>235</v>
      </c>
      <c r="D38" s="443"/>
      <c r="E38" s="443"/>
      <c r="F38" s="68"/>
      <c r="G38" s="68"/>
    </row>
    <row r="39" spans="1:9" ht="14.25" customHeight="1" x14ac:dyDescent="0.25">
      <c r="A39" s="68"/>
      <c r="B39" s="137"/>
      <c r="C39" s="443"/>
      <c r="D39" s="443"/>
      <c r="E39" s="443"/>
      <c r="F39" s="428">
        <v>8200</v>
      </c>
      <c r="G39" s="429"/>
    </row>
    <row r="40" spans="1:9" ht="15" customHeight="1" x14ac:dyDescent="0.25">
      <c r="A40" s="137"/>
      <c r="B40" s="137"/>
      <c r="C40" s="443" t="s">
        <v>236</v>
      </c>
      <c r="D40" s="443"/>
      <c r="E40" s="443"/>
      <c r="F40" s="451"/>
      <c r="G40" s="452"/>
    </row>
    <row r="41" spans="1:9" ht="15" x14ac:dyDescent="0.25">
      <c r="A41" s="137"/>
      <c r="B41" s="137"/>
      <c r="C41" s="443"/>
      <c r="D41" s="443"/>
      <c r="E41" s="443"/>
      <c r="F41" s="428">
        <v>5000</v>
      </c>
      <c r="G41" s="429"/>
    </row>
    <row r="42" spans="1:9" x14ac:dyDescent="0.2">
      <c r="A42" s="137"/>
      <c r="B42" s="137"/>
      <c r="C42" s="68"/>
      <c r="D42" s="94"/>
      <c r="E42" s="94"/>
      <c r="F42" s="94"/>
      <c r="G42" s="68"/>
    </row>
    <row r="43" spans="1:9" ht="17.25" customHeight="1" thickBot="1" x14ac:dyDescent="0.3">
      <c r="A43" s="152" t="s">
        <v>86</v>
      </c>
      <c r="B43" s="153"/>
      <c r="C43" s="154"/>
      <c r="D43" s="155"/>
      <c r="E43" s="155"/>
      <c r="F43" s="447">
        <f>SUM(F44:G46)</f>
        <v>17200</v>
      </c>
      <c r="G43" s="447"/>
      <c r="H43" s="304">
        <f>SUM(H44:H45)</f>
        <v>10350</v>
      </c>
      <c r="I43" s="304">
        <f>SUM(I44:I45)</f>
        <v>16350</v>
      </c>
    </row>
    <row r="44" spans="1:9" ht="15.75" thickTop="1" x14ac:dyDescent="0.25">
      <c r="A44" s="156" t="s">
        <v>15</v>
      </c>
      <c r="B44" s="137"/>
      <c r="C44" s="68"/>
      <c r="D44" s="94"/>
      <c r="E44" s="94"/>
      <c r="F44" s="448">
        <v>9000</v>
      </c>
      <c r="G44" s="449"/>
      <c r="H44" s="12">
        <v>10350</v>
      </c>
      <c r="I44" s="12">
        <v>10350</v>
      </c>
    </row>
    <row r="45" spans="1:9" ht="15" x14ac:dyDescent="0.25">
      <c r="A45" s="156" t="s">
        <v>15</v>
      </c>
      <c r="B45" s="137"/>
      <c r="C45" s="68"/>
      <c r="D45" s="94"/>
      <c r="E45" s="94"/>
      <c r="F45" s="448">
        <v>8200</v>
      </c>
      <c r="G45" s="449"/>
      <c r="H45" s="12">
        <v>0</v>
      </c>
      <c r="I45" s="12">
        <v>6000</v>
      </c>
    </row>
    <row r="46" spans="1:9" ht="15" x14ac:dyDescent="0.25">
      <c r="A46" s="156"/>
      <c r="B46" s="137"/>
      <c r="C46" s="68"/>
      <c r="D46" s="94"/>
      <c r="E46" s="94"/>
      <c r="F46" s="448"/>
      <c r="G46" s="449"/>
    </row>
    <row r="47" spans="1:9" ht="30.75" customHeight="1" thickBot="1" x14ac:dyDescent="0.3">
      <c r="A47" s="445" t="s">
        <v>207</v>
      </c>
      <c r="B47" s="446"/>
      <c r="C47" s="446"/>
      <c r="D47" s="446"/>
      <c r="E47" s="446"/>
      <c r="F47" s="447">
        <f>SUM(F48)</f>
        <v>5000</v>
      </c>
      <c r="G47" s="447"/>
      <c r="H47" s="12">
        <v>0</v>
      </c>
      <c r="I47" s="12">
        <v>0</v>
      </c>
    </row>
    <row r="48" spans="1:9" ht="15.75" thickTop="1" x14ac:dyDescent="0.25">
      <c r="A48" s="156" t="s">
        <v>24</v>
      </c>
      <c r="B48" s="137"/>
      <c r="C48" s="68"/>
      <c r="D48" s="94"/>
      <c r="E48" s="94"/>
      <c r="F48" s="448">
        <v>5000</v>
      </c>
      <c r="G48" s="449"/>
      <c r="H48" s="12"/>
      <c r="I48" s="12"/>
    </row>
    <row r="49" spans="1:1" x14ac:dyDescent="0.2">
      <c r="A49" s="161"/>
    </row>
    <row r="50" spans="1:1" x14ac:dyDescent="0.2">
      <c r="A50" s="162"/>
    </row>
  </sheetData>
  <mergeCells count="31">
    <mergeCell ref="F17:G17"/>
    <mergeCell ref="F20:G20"/>
    <mergeCell ref="F1:G1"/>
    <mergeCell ref="A14:C14"/>
    <mergeCell ref="F19:G19"/>
    <mergeCell ref="C17:D17"/>
    <mergeCell ref="C23:E24"/>
    <mergeCell ref="F30:G30"/>
    <mergeCell ref="F44:G44"/>
    <mergeCell ref="A32:E32"/>
    <mergeCell ref="F40:G40"/>
    <mergeCell ref="F43:G43"/>
    <mergeCell ref="F24:G24"/>
    <mergeCell ref="F26:G26"/>
    <mergeCell ref="F27:G27"/>
    <mergeCell ref="F33:G33"/>
    <mergeCell ref="F32:G32"/>
    <mergeCell ref="C30:D30"/>
    <mergeCell ref="A47:E47"/>
    <mergeCell ref="F47:G47"/>
    <mergeCell ref="F48:G48"/>
    <mergeCell ref="C36:E36"/>
    <mergeCell ref="C38:E39"/>
    <mergeCell ref="C40:E41"/>
    <mergeCell ref="F37:G37"/>
    <mergeCell ref="F39:G39"/>
    <mergeCell ref="F41:G41"/>
    <mergeCell ref="F36:G36"/>
    <mergeCell ref="F45:G45"/>
    <mergeCell ref="F46:G46"/>
    <mergeCell ref="C37:E37"/>
  </mergeCells>
  <pageMargins left="0.70866141732283472" right="0.70866141732283472" top="0.78740157480314965" bottom="0.78740157480314965" header="0.31496062992125984" footer="0.31496062992125984"/>
  <pageSetup paperSize="9" scale="71" firstPageNumber="61" orientation="portrait" useFirstPageNumber="1" r:id="rId1"/>
  <headerFooter>
    <oddFooter xml:space="preserve">&amp;L&amp;"-,Kurzíva"Zastupitelstvo Olomouckého kraje 17-12-2018
6. - Rozpočet Olomouckého kraje 2019 - návrh rozpočtu
Příloha č. 3b): dotační tituly&amp;R&amp;"-,Kurzíva"Strana &amp;P (Celkem 179) 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I45"/>
  <sheetViews>
    <sheetView view="pageBreakPreview" zoomScaleNormal="100" zoomScaleSheetLayoutView="100" workbookViewId="0">
      <selection activeCell="B114" sqref="B114"/>
    </sheetView>
  </sheetViews>
  <sheetFormatPr defaultRowHeight="14.25" x14ac:dyDescent="0.2"/>
  <cols>
    <col min="1" max="1" width="8.5703125" style="1" customWidth="1"/>
    <col min="2" max="2" width="9.140625" style="1"/>
    <col min="3" max="3" width="54.42578125" style="2" customWidth="1"/>
    <col min="4" max="6" width="14.140625" style="3" customWidth="1"/>
    <col min="7" max="7" width="9.140625" style="2" customWidth="1"/>
    <col min="8" max="9" width="13.5703125" style="3" customWidth="1"/>
    <col min="10" max="12" width="9.140625" style="2"/>
    <col min="13" max="13" width="13.28515625" style="2" customWidth="1"/>
    <col min="14" max="16384" width="9.140625" style="2"/>
  </cols>
  <sheetData>
    <row r="1" spans="1:9" ht="23.25" x14ac:dyDescent="0.35">
      <c r="A1" s="58" t="s">
        <v>35</v>
      </c>
      <c r="B1" s="54"/>
      <c r="C1" s="23"/>
      <c r="D1" s="55"/>
      <c r="E1" s="55"/>
      <c r="F1" s="434" t="s">
        <v>36</v>
      </c>
      <c r="G1" s="434"/>
    </row>
    <row r="2" spans="1:9" x14ac:dyDescent="0.2">
      <c r="A2" s="54"/>
      <c r="B2" s="54"/>
      <c r="C2" s="23"/>
      <c r="D2" s="55"/>
      <c r="E2" s="55"/>
      <c r="F2" s="55"/>
      <c r="G2" s="23"/>
    </row>
    <row r="3" spans="1:9" x14ac:dyDescent="0.2">
      <c r="A3" s="48" t="s">
        <v>2</v>
      </c>
      <c r="B3" s="48" t="s">
        <v>37</v>
      </c>
      <c r="C3" s="23"/>
      <c r="D3" s="55"/>
      <c r="E3" s="55"/>
      <c r="F3" s="55"/>
      <c r="G3" s="23"/>
    </row>
    <row r="4" spans="1:9" x14ac:dyDescent="0.2">
      <c r="A4" s="54"/>
      <c r="B4" s="48" t="s">
        <v>4</v>
      </c>
      <c r="C4" s="23"/>
      <c r="D4" s="55"/>
      <c r="E4" s="55"/>
      <c r="F4" s="55"/>
      <c r="G4" s="23"/>
    </row>
    <row r="5" spans="1:9" x14ac:dyDescent="0.2">
      <c r="A5" s="54"/>
      <c r="B5" s="54"/>
      <c r="C5" s="23"/>
      <c r="D5" s="55"/>
      <c r="E5" s="55"/>
      <c r="F5" s="55"/>
      <c r="G5" s="23"/>
    </row>
    <row r="6" spans="1:9" s="4" customFormat="1" ht="13.5" thickBot="1" x14ac:dyDescent="0.25">
      <c r="A6" s="59"/>
      <c r="B6" s="59"/>
      <c r="C6" s="60"/>
      <c r="D6" s="61"/>
      <c r="E6" s="61"/>
      <c r="F6" s="61"/>
      <c r="G6" s="60" t="s">
        <v>5</v>
      </c>
      <c r="H6" s="281"/>
      <c r="I6" s="281"/>
    </row>
    <row r="7" spans="1:9" s="172" customFormat="1" ht="39" customHeight="1" thickTop="1" thickBot="1" x14ac:dyDescent="0.25">
      <c r="A7" s="141" t="s">
        <v>6</v>
      </c>
      <c r="B7" s="142" t="s">
        <v>7</v>
      </c>
      <c r="C7" s="143" t="s">
        <v>8</v>
      </c>
      <c r="D7" s="97" t="s">
        <v>188</v>
      </c>
      <c r="E7" s="97" t="s">
        <v>337</v>
      </c>
      <c r="F7" s="97" t="s">
        <v>189</v>
      </c>
      <c r="G7" s="38" t="s">
        <v>9</v>
      </c>
      <c r="H7" s="277"/>
      <c r="I7" s="277"/>
    </row>
    <row r="8" spans="1:9" s="266" customFormat="1" thickTop="1" thickBot="1" x14ac:dyDescent="0.25">
      <c r="A8" s="144">
        <v>1</v>
      </c>
      <c r="B8" s="145">
        <v>2</v>
      </c>
      <c r="C8" s="145">
        <v>3</v>
      </c>
      <c r="D8" s="257">
        <v>4</v>
      </c>
      <c r="E8" s="257">
        <v>5</v>
      </c>
      <c r="F8" s="257">
        <v>6</v>
      </c>
      <c r="G8" s="413" t="s">
        <v>338</v>
      </c>
      <c r="H8" s="278"/>
      <c r="I8" s="278"/>
    </row>
    <row r="9" spans="1:9" ht="15" thickTop="1" x14ac:dyDescent="0.2">
      <c r="A9" s="29">
        <v>4349</v>
      </c>
      <c r="B9" s="30">
        <v>52</v>
      </c>
      <c r="C9" s="52" t="s">
        <v>10</v>
      </c>
      <c r="D9" s="14">
        <f>SUM(H25)</f>
        <v>1500</v>
      </c>
      <c r="E9" s="14">
        <f>SUM(I25)</f>
        <v>1437</v>
      </c>
      <c r="F9" s="14">
        <f>SUM(F25)</f>
        <v>1500</v>
      </c>
      <c r="G9" s="31">
        <f t="shared" ref="G9:G14" si="0">F9/D9*100</f>
        <v>100</v>
      </c>
    </row>
    <row r="10" spans="1:9" x14ac:dyDescent="0.2">
      <c r="A10" s="29">
        <v>4349</v>
      </c>
      <c r="B10" s="30">
        <v>52</v>
      </c>
      <c r="C10" s="52" t="s">
        <v>10</v>
      </c>
      <c r="D10" s="14">
        <f>SUM(H26)</f>
        <v>113</v>
      </c>
      <c r="E10" s="14">
        <f>SUM(I26)</f>
        <v>105</v>
      </c>
      <c r="F10" s="14">
        <f>SUM(F26)</f>
        <v>150</v>
      </c>
      <c r="G10" s="31">
        <f t="shared" si="0"/>
        <v>132.74336283185841</v>
      </c>
    </row>
    <row r="11" spans="1:9" x14ac:dyDescent="0.2">
      <c r="A11" s="29">
        <v>4339</v>
      </c>
      <c r="B11" s="30">
        <v>52</v>
      </c>
      <c r="C11" s="52" t="s">
        <v>10</v>
      </c>
      <c r="D11" s="14">
        <f>SUM(H29)</f>
        <v>1500</v>
      </c>
      <c r="E11" s="14">
        <f>SUM(I29)</f>
        <v>3063</v>
      </c>
      <c r="F11" s="14">
        <f>SUM(F28)</f>
        <v>2400</v>
      </c>
      <c r="G11" s="31">
        <f t="shared" si="0"/>
        <v>160</v>
      </c>
    </row>
    <row r="12" spans="1:9" x14ac:dyDescent="0.2">
      <c r="A12" s="29">
        <v>4399</v>
      </c>
      <c r="B12" s="30">
        <v>52</v>
      </c>
      <c r="C12" s="52" t="s">
        <v>10</v>
      </c>
      <c r="D12" s="14">
        <f>SUM(H32)</f>
        <v>2250</v>
      </c>
      <c r="E12" s="14">
        <f>SUM(I32)</f>
        <v>3677</v>
      </c>
      <c r="F12" s="14">
        <f>SUM(F31)</f>
        <v>2880</v>
      </c>
      <c r="G12" s="31">
        <f t="shared" si="0"/>
        <v>128</v>
      </c>
    </row>
    <row r="13" spans="1:9" ht="15" thickBot="1" x14ac:dyDescent="0.25">
      <c r="A13" s="29">
        <v>4349</v>
      </c>
      <c r="B13" s="30">
        <v>52</v>
      </c>
      <c r="C13" s="52" t="s">
        <v>10</v>
      </c>
      <c r="D13" s="14">
        <f>SUM(H37)</f>
        <v>22500</v>
      </c>
      <c r="E13" s="14">
        <f>SUM(I37)</f>
        <v>30000</v>
      </c>
      <c r="F13" s="14">
        <f>SUM(F37)</f>
        <v>30000</v>
      </c>
      <c r="G13" s="31">
        <f t="shared" si="0"/>
        <v>133.33333333333331</v>
      </c>
    </row>
    <row r="14" spans="1:9" s="7" customFormat="1" ht="16.5" thickTop="1" thickBot="1" x14ac:dyDescent="0.3">
      <c r="A14" s="435" t="s">
        <v>12</v>
      </c>
      <c r="B14" s="436"/>
      <c r="C14" s="437"/>
      <c r="D14" s="5">
        <f>SUM(D9:D13)</f>
        <v>27863</v>
      </c>
      <c r="E14" s="5">
        <f>SUM(E9:E13)</f>
        <v>38282</v>
      </c>
      <c r="F14" s="5">
        <f>SUM(F9:F13)</f>
        <v>36930</v>
      </c>
      <c r="G14" s="6">
        <f t="shared" si="0"/>
        <v>132.5413630980153</v>
      </c>
      <c r="H14" s="282"/>
      <c r="I14" s="282"/>
    </row>
    <row r="15" spans="1:9" ht="15" thickTop="1" x14ac:dyDescent="0.2">
      <c r="A15" s="23"/>
      <c r="B15" s="23"/>
      <c r="C15" s="23"/>
      <c r="D15" s="23"/>
      <c r="E15" s="23"/>
      <c r="F15" s="23"/>
      <c r="G15" s="23"/>
    </row>
    <row r="16" spans="1:9" x14ac:dyDescent="0.2">
      <c r="A16" s="62"/>
      <c r="B16" s="62"/>
      <c r="C16" s="62"/>
      <c r="D16" s="62"/>
      <c r="E16" s="62"/>
      <c r="F16" s="62"/>
      <c r="G16" s="62"/>
    </row>
    <row r="17" spans="1:9" ht="15" x14ac:dyDescent="0.25">
      <c r="A17" s="53" t="s">
        <v>13</v>
      </c>
      <c r="B17" s="54"/>
      <c r="C17" s="23"/>
      <c r="D17" s="55"/>
      <c r="E17" s="55"/>
      <c r="F17" s="55"/>
      <c r="G17" s="23"/>
    </row>
    <row r="18" spans="1:9" ht="15" x14ac:dyDescent="0.25">
      <c r="A18" s="23" t="s">
        <v>21</v>
      </c>
      <c r="B18" s="54"/>
      <c r="C18" s="63" t="s">
        <v>246</v>
      </c>
      <c r="D18" s="55"/>
      <c r="E18" s="55"/>
      <c r="F18" s="430">
        <f>SUM(F19:G22)</f>
        <v>6930</v>
      </c>
      <c r="G18" s="431"/>
    </row>
    <row r="19" spans="1:9" ht="15" x14ac:dyDescent="0.25">
      <c r="A19" s="48" t="s">
        <v>22</v>
      </c>
      <c r="B19" s="54"/>
      <c r="C19" s="56" t="s">
        <v>118</v>
      </c>
      <c r="D19" s="55"/>
      <c r="E19" s="55"/>
      <c r="F19" s="428">
        <f>SUM(F25)</f>
        <v>1500</v>
      </c>
      <c r="G19" s="429"/>
    </row>
    <row r="20" spans="1:9" ht="15" x14ac:dyDescent="0.25">
      <c r="A20" s="48"/>
      <c r="B20" s="54"/>
      <c r="C20" s="56" t="s">
        <v>119</v>
      </c>
      <c r="D20" s="55"/>
      <c r="E20" s="55"/>
      <c r="F20" s="428">
        <f>SUM(F26)</f>
        <v>150</v>
      </c>
      <c r="G20" s="429"/>
    </row>
    <row r="21" spans="1:9" ht="15" x14ac:dyDescent="0.25">
      <c r="A21" s="48"/>
      <c r="B21" s="54"/>
      <c r="C21" s="56" t="s">
        <v>120</v>
      </c>
      <c r="D21" s="55"/>
      <c r="E21" s="55"/>
      <c r="F21" s="428">
        <v>2400</v>
      </c>
      <c r="G21" s="429"/>
    </row>
    <row r="22" spans="1:9" ht="15" x14ac:dyDescent="0.25">
      <c r="A22" s="48"/>
      <c r="B22" s="54"/>
      <c r="C22" s="56" t="s">
        <v>121</v>
      </c>
      <c r="D22" s="55"/>
      <c r="E22" s="55"/>
      <c r="F22" s="428">
        <v>2880</v>
      </c>
      <c r="G22" s="429"/>
    </row>
    <row r="23" spans="1:9" ht="15" x14ac:dyDescent="0.25">
      <c r="A23" s="53"/>
      <c r="B23" s="54"/>
      <c r="C23" s="23"/>
      <c r="D23" s="55"/>
      <c r="E23" s="55"/>
      <c r="F23" s="55"/>
      <c r="G23" s="23"/>
    </row>
    <row r="24" spans="1:9" ht="17.25" customHeight="1" thickBot="1" x14ac:dyDescent="0.3">
      <c r="A24" s="8" t="s">
        <v>40</v>
      </c>
      <c r="B24" s="9"/>
      <c r="C24" s="10"/>
      <c r="D24" s="11"/>
      <c r="E24" s="11"/>
      <c r="F24" s="438">
        <f>SUM(F25:G26)</f>
        <v>1650</v>
      </c>
      <c r="G24" s="438"/>
      <c r="H24" s="134"/>
      <c r="I24" s="134"/>
    </row>
    <row r="25" spans="1:9" ht="15.75" thickTop="1" x14ac:dyDescent="0.25">
      <c r="A25" s="57" t="s">
        <v>39</v>
      </c>
      <c r="B25" s="54"/>
      <c r="C25" s="23"/>
      <c r="D25" s="55"/>
      <c r="E25" s="55"/>
      <c r="F25" s="426">
        <v>1500</v>
      </c>
      <c r="G25" s="427"/>
      <c r="H25" s="3">
        <v>1500</v>
      </c>
      <c r="I25" s="3">
        <v>1437</v>
      </c>
    </row>
    <row r="26" spans="1:9" ht="15" x14ac:dyDescent="0.25">
      <c r="A26" s="57" t="s">
        <v>39</v>
      </c>
      <c r="B26" s="54"/>
      <c r="C26" s="23"/>
      <c r="D26" s="55"/>
      <c r="E26" s="55"/>
      <c r="F26" s="426">
        <v>150</v>
      </c>
      <c r="G26" s="427"/>
      <c r="H26" s="3">
        <v>113</v>
      </c>
      <c r="I26" s="3">
        <v>105</v>
      </c>
    </row>
    <row r="27" spans="1:9" ht="15" x14ac:dyDescent="0.25">
      <c r="A27" s="67"/>
      <c r="B27" s="67"/>
      <c r="C27" s="67"/>
      <c r="D27" s="67"/>
      <c r="E27" s="67"/>
      <c r="F27" s="67"/>
      <c r="G27" s="67"/>
    </row>
    <row r="28" spans="1:9" ht="17.25" customHeight="1" thickBot="1" x14ac:dyDescent="0.3">
      <c r="A28" s="8" t="s">
        <v>38</v>
      </c>
      <c r="B28" s="9"/>
      <c r="C28" s="10"/>
      <c r="D28" s="11"/>
      <c r="E28" s="11"/>
      <c r="F28" s="438">
        <f>SUM(F29)</f>
        <v>2400</v>
      </c>
      <c r="G28" s="438"/>
      <c r="H28" s="134"/>
      <c r="I28" s="134"/>
    </row>
    <row r="29" spans="1:9" ht="15.75" thickTop="1" x14ac:dyDescent="0.25">
      <c r="A29" s="57" t="s">
        <v>39</v>
      </c>
      <c r="B29" s="54"/>
      <c r="C29" s="23"/>
      <c r="D29" s="55"/>
      <c r="E29" s="55"/>
      <c r="F29" s="426">
        <v>2400</v>
      </c>
      <c r="G29" s="427"/>
      <c r="H29" s="3">
        <v>1500</v>
      </c>
      <c r="I29" s="3">
        <v>3063</v>
      </c>
    </row>
    <row r="30" spans="1:9" ht="15" x14ac:dyDescent="0.25">
      <c r="A30" s="67"/>
      <c r="B30" s="67"/>
      <c r="C30" s="67"/>
      <c r="D30" s="67"/>
      <c r="E30" s="67"/>
      <c r="F30" s="67"/>
      <c r="G30" s="67"/>
    </row>
    <row r="31" spans="1:9" ht="17.25" customHeight="1" thickBot="1" x14ac:dyDescent="0.3">
      <c r="A31" s="8" t="s">
        <v>41</v>
      </c>
      <c r="B31" s="9"/>
      <c r="C31" s="10"/>
      <c r="D31" s="11"/>
      <c r="E31" s="11"/>
      <c r="F31" s="438">
        <f>SUM(F32)</f>
        <v>2880</v>
      </c>
      <c r="G31" s="438"/>
      <c r="H31" s="134"/>
      <c r="I31" s="134"/>
    </row>
    <row r="32" spans="1:9" ht="15.75" thickTop="1" x14ac:dyDescent="0.25">
      <c r="A32" s="57" t="s">
        <v>39</v>
      </c>
      <c r="B32" s="54"/>
      <c r="C32" s="23"/>
      <c r="D32" s="55"/>
      <c r="E32" s="55"/>
      <c r="F32" s="426">
        <v>2880</v>
      </c>
      <c r="G32" s="427"/>
      <c r="H32" s="3">
        <v>2250</v>
      </c>
      <c r="I32" s="3">
        <v>3677</v>
      </c>
    </row>
    <row r="33" spans="1:9" ht="15" x14ac:dyDescent="0.25">
      <c r="A33" s="67"/>
      <c r="B33" s="67"/>
      <c r="C33" s="67"/>
      <c r="D33" s="67"/>
      <c r="E33" s="67"/>
      <c r="F33" s="67"/>
      <c r="G33" s="67"/>
    </row>
    <row r="34" spans="1:9" ht="15" x14ac:dyDescent="0.25">
      <c r="A34" s="67"/>
      <c r="B34" s="67"/>
      <c r="C34" s="67"/>
      <c r="D34" s="67"/>
      <c r="E34" s="67"/>
      <c r="F34" s="67"/>
      <c r="G34" s="67"/>
    </row>
    <row r="35" spans="1:9" ht="30" customHeight="1" x14ac:dyDescent="0.25">
      <c r="A35" s="23" t="s">
        <v>21</v>
      </c>
      <c r="B35" s="54"/>
      <c r="C35" s="441" t="s">
        <v>330</v>
      </c>
      <c r="D35" s="433"/>
      <c r="E35" s="433"/>
      <c r="F35" s="430">
        <f>SUM(F37)</f>
        <v>30000</v>
      </c>
      <c r="G35" s="431"/>
    </row>
    <row r="36" spans="1:9" ht="15" x14ac:dyDescent="0.25">
      <c r="A36" s="67"/>
      <c r="B36" s="67"/>
      <c r="C36" s="67"/>
      <c r="D36" s="67"/>
      <c r="E36" s="67"/>
      <c r="F36" s="67"/>
      <c r="G36" s="67"/>
    </row>
    <row r="37" spans="1:9" ht="17.25" customHeight="1" thickBot="1" x14ac:dyDescent="0.3">
      <c r="A37" s="8" t="s">
        <v>40</v>
      </c>
      <c r="B37" s="9"/>
      <c r="C37" s="10"/>
      <c r="D37" s="11"/>
      <c r="E37" s="11"/>
      <c r="F37" s="438">
        <f>SUM(F38)</f>
        <v>30000</v>
      </c>
      <c r="G37" s="438"/>
      <c r="H37" s="134">
        <v>22500</v>
      </c>
      <c r="I37" s="134">
        <v>30000</v>
      </c>
    </row>
    <row r="38" spans="1:9" ht="15.75" thickTop="1" x14ac:dyDescent="0.25">
      <c r="A38" s="57" t="s">
        <v>39</v>
      </c>
      <c r="B38" s="54"/>
      <c r="C38" s="23"/>
      <c r="D38" s="55"/>
      <c r="E38" s="55"/>
      <c r="F38" s="426">
        <v>30000</v>
      </c>
      <c r="G38" s="427"/>
    </row>
    <row r="39" spans="1:9" x14ac:dyDescent="0.2">
      <c r="A39" s="54"/>
      <c r="B39" s="54"/>
      <c r="C39" s="23"/>
      <c r="D39" s="55"/>
      <c r="E39" s="55"/>
      <c r="F39" s="55"/>
      <c r="G39" s="23"/>
    </row>
    <row r="40" spans="1:9" x14ac:dyDescent="0.2">
      <c r="A40" s="54"/>
      <c r="B40" s="54"/>
      <c r="C40" s="23"/>
      <c r="D40" s="55"/>
      <c r="E40" s="55"/>
      <c r="F40" s="55"/>
      <c r="G40" s="23"/>
    </row>
    <row r="41" spans="1:9" x14ac:dyDescent="0.2">
      <c r="A41" s="54"/>
      <c r="B41" s="54"/>
      <c r="C41" s="23"/>
      <c r="D41" s="55"/>
      <c r="E41" s="55"/>
      <c r="F41" s="55"/>
      <c r="G41" s="23"/>
    </row>
    <row r="42" spans="1:9" x14ac:dyDescent="0.2">
      <c r="A42" s="54"/>
      <c r="B42" s="54"/>
      <c r="C42" s="23"/>
      <c r="D42" s="55"/>
      <c r="E42" s="55"/>
      <c r="F42" s="55"/>
      <c r="G42" s="23"/>
    </row>
    <row r="43" spans="1:9" x14ac:dyDescent="0.2">
      <c r="A43" s="54"/>
      <c r="B43" s="54"/>
      <c r="C43" s="23"/>
      <c r="D43" s="55"/>
      <c r="E43" s="55"/>
      <c r="F43" s="55"/>
      <c r="G43" s="23"/>
    </row>
    <row r="44" spans="1:9" x14ac:dyDescent="0.2">
      <c r="A44" s="54"/>
      <c r="B44" s="54"/>
      <c r="C44" s="23"/>
      <c r="D44" s="55"/>
      <c r="E44" s="55"/>
      <c r="F44" s="55"/>
      <c r="G44" s="23"/>
    </row>
    <row r="45" spans="1:9" x14ac:dyDescent="0.2">
      <c r="A45" s="54"/>
      <c r="B45" s="54"/>
      <c r="C45" s="23"/>
      <c r="D45" s="55"/>
      <c r="E45" s="55"/>
      <c r="F45" s="55"/>
      <c r="G45" s="23"/>
    </row>
  </sheetData>
  <mergeCells count="18">
    <mergeCell ref="C35:E35"/>
    <mergeCell ref="F1:G1"/>
    <mergeCell ref="A14:C14"/>
    <mergeCell ref="F28:G28"/>
    <mergeCell ref="F29:G29"/>
    <mergeCell ref="F31:G31"/>
    <mergeCell ref="F18:G18"/>
    <mergeCell ref="F19:G19"/>
    <mergeCell ref="F20:G20"/>
    <mergeCell ref="F21:G21"/>
    <mergeCell ref="F22:G22"/>
    <mergeCell ref="F24:G24"/>
    <mergeCell ref="F25:G25"/>
    <mergeCell ref="F37:G37"/>
    <mergeCell ref="F38:G38"/>
    <mergeCell ref="F32:G32"/>
    <mergeCell ref="F35:G35"/>
    <mergeCell ref="F26:G26"/>
  </mergeCells>
  <pageMargins left="0.70866141732283472" right="0.70866141732283472" top="0.78740157480314965" bottom="0.78740157480314965" header="0.31496062992125984" footer="0.31496062992125984"/>
  <pageSetup paperSize="9" scale="70" firstPageNumber="62" orientation="portrait" useFirstPageNumber="1" r:id="rId1"/>
  <headerFooter>
    <oddFooter xml:space="preserve">&amp;L&amp;"-,Kurzíva"Zastupitelstvo Olomouckého kraje 17-12-2018
6. - Rozpočet Olomouckého kraje 2019 - návrh rozpočtu
Příloha č. 3b): dotační tituly&amp;R&amp;"-,Kurzíva"Strana &amp;P (Celkem 179)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K31"/>
  <sheetViews>
    <sheetView view="pageBreakPreview" topLeftCell="A4" zoomScaleNormal="100" zoomScaleSheetLayoutView="100" workbookViewId="0">
      <selection activeCell="B114" sqref="B114"/>
    </sheetView>
  </sheetViews>
  <sheetFormatPr defaultRowHeight="14.25" x14ac:dyDescent="0.2"/>
  <cols>
    <col min="1" max="1" width="8.5703125" style="1" customWidth="1"/>
    <col min="2" max="2" width="9.140625" style="1"/>
    <col min="3" max="3" width="54.42578125" style="2" customWidth="1"/>
    <col min="4" max="6" width="14.140625" style="3" customWidth="1"/>
    <col min="7" max="7" width="9.140625" style="2" customWidth="1"/>
    <col min="8" max="9" width="16.140625" style="2" customWidth="1"/>
    <col min="10" max="10" width="9.140625" style="2"/>
    <col min="11" max="11" width="14.42578125" style="2" bestFit="1" customWidth="1"/>
    <col min="12" max="12" width="9.140625" style="2"/>
    <col min="13" max="13" width="13.28515625" style="2" customWidth="1"/>
    <col min="14" max="16384" width="9.140625" style="2"/>
  </cols>
  <sheetData>
    <row r="1" spans="1:10" ht="23.25" x14ac:dyDescent="0.35">
      <c r="A1" s="58" t="s">
        <v>29</v>
      </c>
      <c r="B1" s="54"/>
      <c r="C1" s="23"/>
      <c r="D1" s="55"/>
      <c r="E1" s="55"/>
      <c r="F1" s="434" t="s">
        <v>30</v>
      </c>
      <c r="G1" s="434"/>
    </row>
    <row r="2" spans="1:10" x14ac:dyDescent="0.2">
      <c r="A2" s="54"/>
      <c r="B2" s="54"/>
      <c r="C2" s="23"/>
      <c r="D2" s="55"/>
      <c r="E2" s="55"/>
      <c r="F2" s="55"/>
      <c r="G2" s="23"/>
    </row>
    <row r="3" spans="1:10" x14ac:dyDescent="0.2">
      <c r="A3" s="48" t="s">
        <v>2</v>
      </c>
      <c r="B3" s="48" t="s">
        <v>31</v>
      </c>
      <c r="C3" s="23"/>
      <c r="D3" s="55"/>
      <c r="E3" s="55"/>
      <c r="F3" s="55"/>
      <c r="G3" s="23"/>
    </row>
    <row r="4" spans="1:10" x14ac:dyDescent="0.2">
      <c r="A4" s="54"/>
      <c r="B4" s="48" t="s">
        <v>4</v>
      </c>
      <c r="C4" s="23"/>
      <c r="D4" s="55"/>
      <c r="E4" s="55"/>
      <c r="F4" s="55"/>
      <c r="G4" s="23"/>
    </row>
    <row r="5" spans="1:10" x14ac:dyDescent="0.2">
      <c r="A5" s="54"/>
      <c r="B5" s="54"/>
      <c r="C5" s="23"/>
      <c r="D5" s="55"/>
      <c r="E5" s="55"/>
      <c r="F5" s="55"/>
      <c r="G5" s="23"/>
    </row>
    <row r="6" spans="1:10" s="4" customFormat="1" ht="13.5" thickBot="1" x14ac:dyDescent="0.25">
      <c r="A6" s="59"/>
      <c r="B6" s="59"/>
      <c r="C6" s="60"/>
      <c r="D6" s="61"/>
      <c r="E6" s="61"/>
      <c r="F6" s="61"/>
      <c r="G6" s="60" t="s">
        <v>5</v>
      </c>
    </row>
    <row r="7" spans="1:10" s="172" customFormat="1" ht="39" customHeight="1" thickTop="1" thickBot="1" x14ac:dyDescent="0.25">
      <c r="A7" s="141" t="s">
        <v>6</v>
      </c>
      <c r="B7" s="142" t="s">
        <v>7</v>
      </c>
      <c r="C7" s="143" t="s">
        <v>8</v>
      </c>
      <c r="D7" s="97" t="s">
        <v>188</v>
      </c>
      <c r="E7" s="97" t="s">
        <v>337</v>
      </c>
      <c r="F7" s="97" t="s">
        <v>189</v>
      </c>
      <c r="G7" s="38" t="s">
        <v>9</v>
      </c>
      <c r="H7" s="277"/>
      <c r="I7" s="277"/>
    </row>
    <row r="8" spans="1:10" s="266" customFormat="1" thickTop="1" thickBot="1" x14ac:dyDescent="0.25">
      <c r="A8" s="144">
        <v>1</v>
      </c>
      <c r="B8" s="145">
        <v>2</v>
      </c>
      <c r="C8" s="145">
        <v>3</v>
      </c>
      <c r="D8" s="257">
        <v>4</v>
      </c>
      <c r="E8" s="257">
        <v>5</v>
      </c>
      <c r="F8" s="257">
        <v>6</v>
      </c>
      <c r="G8" s="413" t="s">
        <v>338</v>
      </c>
      <c r="H8" s="278"/>
      <c r="I8" s="278"/>
    </row>
    <row r="9" spans="1:10" ht="15" thickTop="1" x14ac:dyDescent="0.2">
      <c r="A9" s="29">
        <v>2219</v>
      </c>
      <c r="B9" s="30">
        <v>63</v>
      </c>
      <c r="C9" s="52" t="s">
        <v>32</v>
      </c>
      <c r="D9" s="14">
        <f>SUM(H18)</f>
        <v>10000</v>
      </c>
      <c r="E9" s="14">
        <f>SUM(I18)</f>
        <v>13250</v>
      </c>
      <c r="F9" s="14">
        <f>SUM(F18)</f>
        <v>14000</v>
      </c>
      <c r="G9" s="31">
        <f>F9/D9*100</f>
        <v>140</v>
      </c>
      <c r="H9" s="4"/>
      <c r="I9" s="4"/>
      <c r="J9" s="4"/>
    </row>
    <row r="10" spans="1:10" x14ac:dyDescent="0.2">
      <c r="A10" s="29">
        <v>2212</v>
      </c>
      <c r="B10" s="30">
        <v>63</v>
      </c>
      <c r="C10" s="52" t="s">
        <v>32</v>
      </c>
      <c r="D10" s="14">
        <f>SUM(H23)</f>
        <v>8750</v>
      </c>
      <c r="E10" s="14">
        <f>SUM(I23)</f>
        <v>10000</v>
      </c>
      <c r="F10" s="14">
        <f>SUM(F23)</f>
        <v>7500</v>
      </c>
      <c r="G10" s="31">
        <f>F10/D10*100</f>
        <v>85.714285714285708</v>
      </c>
      <c r="H10" s="4"/>
      <c r="I10" s="4"/>
      <c r="J10" s="4"/>
    </row>
    <row r="11" spans="1:10" ht="15" thickBot="1" x14ac:dyDescent="0.25">
      <c r="A11" s="292">
        <v>2223</v>
      </c>
      <c r="B11" s="242">
        <v>63</v>
      </c>
      <c r="C11" s="293" t="s">
        <v>32</v>
      </c>
      <c r="D11" s="294">
        <v>0</v>
      </c>
      <c r="E11" s="294">
        <v>0</v>
      </c>
      <c r="F11" s="294">
        <f>SUM(F28)</f>
        <v>3000</v>
      </c>
      <c r="G11" s="295"/>
      <c r="H11" s="4"/>
      <c r="I11" s="4"/>
      <c r="J11" s="4"/>
    </row>
    <row r="12" spans="1:10" s="7" customFormat="1" ht="16.5" thickTop="1" thickBot="1" x14ac:dyDescent="0.3">
      <c r="A12" s="435" t="s">
        <v>12</v>
      </c>
      <c r="B12" s="436"/>
      <c r="C12" s="437"/>
      <c r="D12" s="5">
        <f>SUM(D9:D11)</f>
        <v>18750</v>
      </c>
      <c r="E12" s="5">
        <f>SUM(E9:E11)</f>
        <v>23250</v>
      </c>
      <c r="F12" s="5">
        <f>SUM(F9:F11)</f>
        <v>24500</v>
      </c>
      <c r="G12" s="6">
        <f>F12/D12*100</f>
        <v>130.66666666666666</v>
      </c>
      <c r="H12" s="291"/>
      <c r="I12" s="291"/>
      <c r="J12" s="291"/>
    </row>
    <row r="13" spans="1:10" ht="15" thickTop="1" x14ac:dyDescent="0.2">
      <c r="A13" s="54"/>
      <c r="B13" s="54"/>
      <c r="C13" s="23"/>
      <c r="D13" s="55"/>
      <c r="E13" s="55"/>
      <c r="F13" s="55"/>
      <c r="G13" s="23"/>
      <c r="H13" s="4"/>
      <c r="I13" s="4"/>
      <c r="J13" s="4"/>
    </row>
    <row r="14" spans="1:10" x14ac:dyDescent="0.2">
      <c r="A14" s="54"/>
      <c r="B14" s="54"/>
      <c r="C14" s="23"/>
      <c r="D14" s="55"/>
      <c r="E14" s="55"/>
      <c r="F14" s="55"/>
      <c r="G14" s="23"/>
      <c r="H14" s="4"/>
      <c r="I14" s="4"/>
      <c r="J14" s="4"/>
    </row>
    <row r="15" spans="1:10" ht="15" x14ac:dyDescent="0.25">
      <c r="A15" s="53" t="s">
        <v>13</v>
      </c>
      <c r="B15" s="54"/>
      <c r="C15" s="23"/>
      <c r="D15" s="55"/>
      <c r="E15" s="55"/>
      <c r="F15" s="55"/>
      <c r="G15" s="23"/>
      <c r="H15" s="4"/>
      <c r="I15" s="4"/>
      <c r="J15" s="4"/>
    </row>
    <row r="16" spans="1:10" ht="21" customHeight="1" x14ac:dyDescent="0.25">
      <c r="A16" s="23" t="s">
        <v>21</v>
      </c>
      <c r="B16" s="54"/>
      <c r="C16" s="441" t="s">
        <v>231</v>
      </c>
      <c r="D16" s="433"/>
      <c r="E16" s="433"/>
      <c r="F16" s="430">
        <v>14000</v>
      </c>
      <c r="G16" s="431"/>
      <c r="H16" s="4"/>
      <c r="I16" s="4"/>
      <c r="J16" s="4"/>
    </row>
    <row r="17" spans="1:11" ht="15" x14ac:dyDescent="0.25">
      <c r="A17" s="65"/>
      <c r="B17" s="65"/>
      <c r="C17" s="65"/>
      <c r="D17" s="65"/>
      <c r="E17" s="65"/>
      <c r="F17" s="65"/>
      <c r="G17" s="65"/>
      <c r="H17" s="4"/>
      <c r="I17" s="4"/>
      <c r="J17" s="4"/>
    </row>
    <row r="18" spans="1:11" ht="17.25" customHeight="1" thickBot="1" x14ac:dyDescent="0.3">
      <c r="A18" s="8" t="s">
        <v>34</v>
      </c>
      <c r="B18" s="9"/>
      <c r="C18" s="10"/>
      <c r="D18" s="11"/>
      <c r="E18" s="11"/>
      <c r="F18" s="438">
        <f>SUM(F19)</f>
        <v>14000</v>
      </c>
      <c r="G18" s="438"/>
      <c r="H18" s="290">
        <v>10000</v>
      </c>
      <c r="I18" s="290">
        <v>13250</v>
      </c>
      <c r="J18" s="4"/>
      <c r="K18" s="4"/>
    </row>
    <row r="19" spans="1:11" ht="17.25" customHeight="1" thickTop="1" x14ac:dyDescent="0.25">
      <c r="A19" s="66" t="s">
        <v>33</v>
      </c>
      <c r="B19" s="25"/>
      <c r="C19" s="26"/>
      <c r="D19" s="27"/>
      <c r="E19" s="27"/>
      <c r="F19" s="426">
        <v>14000</v>
      </c>
      <c r="G19" s="427"/>
      <c r="H19" s="290"/>
      <c r="I19" s="290"/>
      <c r="J19" s="4"/>
    </row>
    <row r="20" spans="1:11" ht="17.25" customHeight="1" x14ac:dyDescent="0.25">
      <c r="A20" s="66"/>
      <c r="B20" s="25"/>
      <c r="C20" s="26"/>
      <c r="D20" s="27"/>
      <c r="E20" s="27"/>
      <c r="F20" s="205"/>
      <c r="G20" s="206"/>
      <c r="H20" s="290"/>
      <c r="I20" s="290"/>
      <c r="J20" s="4"/>
    </row>
    <row r="21" spans="1:11" ht="31.5" customHeight="1" x14ac:dyDescent="0.25">
      <c r="A21" s="23" t="s">
        <v>21</v>
      </c>
      <c r="B21" s="54"/>
      <c r="C21" s="441" t="s">
        <v>232</v>
      </c>
      <c r="D21" s="433"/>
      <c r="E21" s="433"/>
      <c r="F21" s="430">
        <v>7500</v>
      </c>
      <c r="G21" s="431"/>
      <c r="H21" s="4"/>
      <c r="I21" s="4"/>
      <c r="J21" s="4"/>
    </row>
    <row r="22" spans="1:11" ht="15" x14ac:dyDescent="0.25">
      <c r="A22" s="169"/>
      <c r="B22" s="169"/>
      <c r="C22" s="169"/>
      <c r="D22" s="169"/>
      <c r="E22" s="169"/>
      <c r="F22" s="169"/>
      <c r="G22" s="169"/>
      <c r="H22" s="4"/>
      <c r="I22" s="4"/>
      <c r="J22" s="4"/>
    </row>
    <row r="23" spans="1:11" ht="17.25" customHeight="1" thickBot="1" x14ac:dyDescent="0.3">
      <c r="A23" s="8" t="s">
        <v>167</v>
      </c>
      <c r="B23" s="9"/>
      <c r="C23" s="10"/>
      <c r="D23" s="11"/>
      <c r="E23" s="11"/>
      <c r="F23" s="438">
        <f>SUM(F24)</f>
        <v>7500</v>
      </c>
      <c r="G23" s="438"/>
      <c r="H23" s="290">
        <v>8750</v>
      </c>
      <c r="I23" s="290">
        <v>10000</v>
      </c>
      <c r="J23" s="4"/>
    </row>
    <row r="24" spans="1:11" ht="17.25" customHeight="1" thickTop="1" x14ac:dyDescent="0.25">
      <c r="A24" s="66" t="s">
        <v>33</v>
      </c>
      <c r="B24" s="25"/>
      <c r="C24" s="26"/>
      <c r="D24" s="27"/>
      <c r="E24" s="27"/>
      <c r="F24" s="426">
        <v>7500</v>
      </c>
      <c r="G24" s="427"/>
      <c r="H24" s="290"/>
      <c r="I24" s="290"/>
      <c r="J24" s="4"/>
    </row>
    <row r="25" spans="1:11" x14ac:dyDescent="0.2">
      <c r="A25" s="54"/>
      <c r="B25" s="54"/>
      <c r="C25" s="23"/>
      <c r="D25" s="55"/>
      <c r="E25" s="55"/>
      <c r="F25" s="55"/>
      <c r="G25" s="23"/>
      <c r="H25" s="4"/>
      <c r="I25" s="4"/>
      <c r="J25" s="4"/>
    </row>
    <row r="26" spans="1:11" ht="15.95" customHeight="1" x14ac:dyDescent="0.25">
      <c r="A26" s="23" t="s">
        <v>21</v>
      </c>
      <c r="B26" s="54"/>
      <c r="C26" s="459" t="s">
        <v>198</v>
      </c>
      <c r="D26" s="459"/>
      <c r="E26" s="459"/>
      <c r="F26" s="430">
        <v>3000</v>
      </c>
      <c r="G26" s="431"/>
      <c r="H26" s="4"/>
      <c r="I26" s="4"/>
      <c r="J26" s="4"/>
    </row>
    <row r="27" spans="1:11" ht="15" x14ac:dyDescent="0.25">
      <c r="A27" s="283"/>
      <c r="B27" s="283"/>
      <c r="C27" s="283"/>
      <c r="D27" s="283"/>
      <c r="E27" s="283"/>
      <c r="F27" s="283"/>
      <c r="G27" s="283"/>
      <c r="H27" s="4"/>
      <c r="I27" s="4"/>
      <c r="J27" s="4"/>
    </row>
    <row r="28" spans="1:11" ht="17.25" customHeight="1" thickBot="1" x14ac:dyDescent="0.3">
      <c r="A28" s="8" t="s">
        <v>199</v>
      </c>
      <c r="B28" s="9"/>
      <c r="C28" s="10"/>
      <c r="D28" s="11"/>
      <c r="E28" s="11"/>
      <c r="F28" s="438">
        <f>SUM(F29)</f>
        <v>3000</v>
      </c>
      <c r="G28" s="438"/>
      <c r="H28" s="290">
        <v>0</v>
      </c>
      <c r="I28" s="290">
        <v>0</v>
      </c>
      <c r="J28" s="4"/>
    </row>
    <row r="29" spans="1:11" ht="17.25" customHeight="1" thickTop="1" x14ac:dyDescent="0.25">
      <c r="A29" s="66" t="s">
        <v>33</v>
      </c>
      <c r="B29" s="25"/>
      <c r="C29" s="26"/>
      <c r="D29" s="27"/>
      <c r="E29" s="27"/>
      <c r="F29" s="426">
        <v>3000</v>
      </c>
      <c r="G29" s="427"/>
      <c r="H29" s="290"/>
      <c r="I29" s="290"/>
      <c r="J29" s="4"/>
    </row>
    <row r="30" spans="1:11" x14ac:dyDescent="0.2">
      <c r="H30" s="4"/>
      <c r="I30" s="4"/>
      <c r="J30" s="4"/>
    </row>
    <row r="31" spans="1:11" x14ac:dyDescent="0.2">
      <c r="H31" s="4"/>
      <c r="I31" s="4"/>
      <c r="J31" s="4"/>
    </row>
  </sheetData>
  <mergeCells count="14">
    <mergeCell ref="F1:G1"/>
    <mergeCell ref="A12:C12"/>
    <mergeCell ref="F19:G19"/>
    <mergeCell ref="F16:G16"/>
    <mergeCell ref="F18:G18"/>
    <mergeCell ref="C16:E16"/>
    <mergeCell ref="F26:G26"/>
    <mergeCell ref="F28:G28"/>
    <mergeCell ref="F29:G29"/>
    <mergeCell ref="C21:E21"/>
    <mergeCell ref="F21:G21"/>
    <mergeCell ref="F23:G23"/>
    <mergeCell ref="F24:G24"/>
    <mergeCell ref="C26:E26"/>
  </mergeCells>
  <pageMargins left="0.70866141732283472" right="0.70866141732283472" top="0.78740157480314965" bottom="0.78740157480314965" header="0.31496062992125984" footer="0.31496062992125984"/>
  <pageSetup paperSize="9" scale="70" firstPageNumber="63" orientation="portrait" useFirstPageNumber="1" r:id="rId1"/>
  <headerFooter>
    <oddFooter xml:space="preserve">&amp;L&amp;"-,Kurzíva"Zastupitelstvo Olomouckého kraje 17-12-2018
6. - Rozpočet Olomouckého kraje 2019 - návrh rozpočtu
Příloha č. 3b): dotační tituly&amp;R&amp;"-,Kurzíva"Strana &amp;P (Celkem 179)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J139"/>
  <sheetViews>
    <sheetView view="pageBreakPreview" zoomScaleNormal="100" zoomScaleSheetLayoutView="100" workbookViewId="0">
      <selection activeCell="B114" sqref="B114"/>
    </sheetView>
  </sheetViews>
  <sheetFormatPr defaultRowHeight="14.25" x14ac:dyDescent="0.2"/>
  <cols>
    <col min="1" max="1" width="8.5703125" style="160" customWidth="1"/>
    <col min="2" max="2" width="9.140625" style="160"/>
    <col min="3" max="3" width="54.42578125" style="37" customWidth="1"/>
    <col min="4" max="6" width="14.140625" style="134" customWidth="1"/>
    <col min="7" max="7" width="9.140625" style="37" customWidth="1"/>
    <col min="8" max="9" width="13.5703125" style="104" customWidth="1"/>
    <col min="10" max="12" width="9.140625" style="37"/>
    <col min="13" max="13" width="13.28515625" style="37" customWidth="1"/>
    <col min="14" max="16384" width="9.140625" style="37"/>
  </cols>
  <sheetData>
    <row r="1" spans="1:9" ht="23.25" x14ac:dyDescent="0.35">
      <c r="A1" s="136" t="s">
        <v>126</v>
      </c>
      <c r="B1" s="137"/>
      <c r="C1" s="68"/>
      <c r="D1" s="94"/>
      <c r="E1" s="94"/>
      <c r="F1" s="454" t="s">
        <v>136</v>
      </c>
      <c r="G1" s="454"/>
    </row>
    <row r="2" spans="1:9" x14ac:dyDescent="0.2">
      <c r="A2" s="137"/>
      <c r="B2" s="137"/>
      <c r="C2" s="68"/>
      <c r="D2" s="94"/>
      <c r="E2" s="94"/>
      <c r="F2" s="94"/>
      <c r="G2" s="68"/>
    </row>
    <row r="3" spans="1:9" x14ac:dyDescent="0.2">
      <c r="A3" s="138" t="s">
        <v>2</v>
      </c>
      <c r="B3" s="138" t="s">
        <v>158</v>
      </c>
      <c r="C3" s="68"/>
      <c r="D3" s="94"/>
      <c r="E3" s="94"/>
      <c r="F3" s="94"/>
      <c r="G3" s="68"/>
    </row>
    <row r="4" spans="1:9" x14ac:dyDescent="0.2">
      <c r="A4" s="137"/>
      <c r="B4" s="138" t="s">
        <v>4</v>
      </c>
      <c r="C4" s="68"/>
      <c r="D4" s="94"/>
      <c r="E4" s="94"/>
      <c r="F4" s="94"/>
      <c r="G4" s="68"/>
    </row>
    <row r="5" spans="1:9" x14ac:dyDescent="0.2">
      <c r="A5" s="137"/>
      <c r="B5" s="137"/>
      <c r="C5" s="68"/>
      <c r="D5" s="94"/>
      <c r="E5" s="94"/>
      <c r="F5" s="94"/>
      <c r="G5" s="68"/>
    </row>
    <row r="6" spans="1:9" s="104" customFormat="1" ht="13.5" thickBot="1" x14ac:dyDescent="0.25">
      <c r="A6" s="139"/>
      <c r="B6" s="139"/>
      <c r="C6" s="69"/>
      <c r="D6" s="140"/>
      <c r="E6" s="140"/>
      <c r="F6" s="140"/>
      <c r="G6" s="69" t="s">
        <v>5</v>
      </c>
    </row>
    <row r="7" spans="1:9" s="172" customFormat="1" ht="39" customHeight="1" thickTop="1" thickBot="1" x14ac:dyDescent="0.25">
      <c r="A7" s="141" t="s">
        <v>6</v>
      </c>
      <c r="B7" s="142" t="s">
        <v>7</v>
      </c>
      <c r="C7" s="143" t="s">
        <v>8</v>
      </c>
      <c r="D7" s="97" t="s">
        <v>188</v>
      </c>
      <c r="E7" s="97" t="s">
        <v>337</v>
      </c>
      <c r="F7" s="97" t="s">
        <v>189</v>
      </c>
      <c r="G7" s="38" t="s">
        <v>9</v>
      </c>
      <c r="H7" s="277"/>
      <c r="I7" s="277"/>
    </row>
    <row r="8" spans="1:9" s="266" customFormat="1" thickTop="1" thickBot="1" x14ac:dyDescent="0.25">
      <c r="A8" s="144">
        <v>1</v>
      </c>
      <c r="B8" s="145">
        <v>2</v>
      </c>
      <c r="C8" s="145">
        <v>3</v>
      </c>
      <c r="D8" s="257">
        <v>4</v>
      </c>
      <c r="E8" s="257">
        <v>5</v>
      </c>
      <c r="F8" s="257">
        <v>6</v>
      </c>
      <c r="G8" s="413" t="s">
        <v>338</v>
      </c>
      <c r="H8" s="278"/>
      <c r="I8" s="278"/>
    </row>
    <row r="9" spans="1:9" ht="15.75" customHeight="1" thickTop="1" x14ac:dyDescent="0.2">
      <c r="A9" s="146">
        <v>3419</v>
      </c>
      <c r="B9" s="147">
        <v>52</v>
      </c>
      <c r="C9" s="84" t="s">
        <v>10</v>
      </c>
      <c r="D9" s="14">
        <f>SUM(H31)</f>
        <v>52600</v>
      </c>
      <c r="E9" s="14">
        <f>SUM(I31)</f>
        <v>52600</v>
      </c>
      <c r="F9" s="14">
        <f>SUM(F31)</f>
        <v>54500</v>
      </c>
      <c r="G9" s="31">
        <f>F9/D9*100</f>
        <v>103.61216730038024</v>
      </c>
    </row>
    <row r="10" spans="1:9" x14ac:dyDescent="0.2">
      <c r="A10" s="146">
        <v>3419</v>
      </c>
      <c r="B10" s="147">
        <v>52</v>
      </c>
      <c r="C10" s="84" t="s">
        <v>10</v>
      </c>
      <c r="D10" s="14">
        <f>SUM(H42)</f>
        <v>9300</v>
      </c>
      <c r="E10" s="14">
        <f>SUM(I42)</f>
        <v>15000</v>
      </c>
      <c r="F10" s="14">
        <f>SUM(F42)</f>
        <v>13600</v>
      </c>
      <c r="G10" s="31">
        <f>F10/D10*100</f>
        <v>146.23655913978496</v>
      </c>
    </row>
    <row r="11" spans="1:9" x14ac:dyDescent="0.2">
      <c r="A11" s="146">
        <v>3419</v>
      </c>
      <c r="B11" s="147">
        <v>54</v>
      </c>
      <c r="C11" s="149" t="s">
        <v>60</v>
      </c>
      <c r="D11" s="14">
        <f>SUM(H45)</f>
        <v>2200</v>
      </c>
      <c r="E11" s="14">
        <f>SUM(I45)</f>
        <v>2200</v>
      </c>
      <c r="F11" s="14">
        <f>SUM(F45)</f>
        <v>2800</v>
      </c>
      <c r="G11" s="31">
        <f>F11/D11*100</f>
        <v>127.27272727272727</v>
      </c>
    </row>
    <row r="12" spans="1:9" x14ac:dyDescent="0.2">
      <c r="A12" s="146">
        <v>3429</v>
      </c>
      <c r="B12" s="147">
        <v>52</v>
      </c>
      <c r="C12" s="84" t="s">
        <v>10</v>
      </c>
      <c r="D12" s="14">
        <f>SUM(H53)</f>
        <v>1250</v>
      </c>
      <c r="E12" s="14">
        <f>SUM(I53)</f>
        <v>1250</v>
      </c>
      <c r="F12" s="14">
        <f>SUM(F53)</f>
        <v>1100</v>
      </c>
      <c r="G12" s="31">
        <f>F12/D12*100</f>
        <v>88</v>
      </c>
      <c r="H12" s="277"/>
      <c r="I12" s="277"/>
    </row>
    <row r="13" spans="1:9" ht="15.75" customHeight="1" x14ac:dyDescent="0.2">
      <c r="A13" s="146">
        <v>3419</v>
      </c>
      <c r="B13" s="147">
        <v>52</v>
      </c>
      <c r="C13" s="84" t="s">
        <v>10</v>
      </c>
      <c r="D13" s="14">
        <f>SUM(H58)</f>
        <v>3800</v>
      </c>
      <c r="E13" s="14">
        <f>SUM(I58)</f>
        <v>3800</v>
      </c>
      <c r="F13" s="14">
        <f>SUM(F58)</f>
        <v>4000</v>
      </c>
      <c r="G13" s="31">
        <f>F13/D13*100</f>
        <v>105.26315789473684</v>
      </c>
    </row>
    <row r="14" spans="1:9" ht="15.75" customHeight="1" x14ac:dyDescent="0.2">
      <c r="A14" s="146">
        <v>3419</v>
      </c>
      <c r="B14" s="147">
        <v>54</v>
      </c>
      <c r="C14" s="149" t="s">
        <v>60</v>
      </c>
      <c r="D14" s="14">
        <f>SUM(H66)</f>
        <v>800</v>
      </c>
      <c r="E14" s="14">
        <f>SUM(I66)</f>
        <v>800</v>
      </c>
      <c r="F14" s="14">
        <f>SUM(F66)</f>
        <v>850</v>
      </c>
      <c r="G14" s="31">
        <f t="shared" ref="G14:G15" si="0">F14/D14*100</f>
        <v>106.25</v>
      </c>
    </row>
    <row r="15" spans="1:9" ht="15.75" customHeight="1" x14ac:dyDescent="0.2">
      <c r="A15" s="146">
        <v>3419</v>
      </c>
      <c r="B15" s="147">
        <v>63</v>
      </c>
      <c r="C15" s="64" t="s">
        <v>32</v>
      </c>
      <c r="D15" s="14">
        <f>SUM(H72)</f>
        <v>56000</v>
      </c>
      <c r="E15" s="14">
        <f>SUM(I72)</f>
        <v>95000</v>
      </c>
      <c r="F15" s="14">
        <f>SUM(F72)</f>
        <v>68000</v>
      </c>
      <c r="G15" s="31">
        <f t="shared" si="0"/>
        <v>121.42857142857142</v>
      </c>
    </row>
    <row r="16" spans="1:9" ht="15.75" customHeight="1" x14ac:dyDescent="0.2">
      <c r="A16" s="146">
        <v>3412</v>
      </c>
      <c r="B16" s="147">
        <v>63</v>
      </c>
      <c r="C16" s="64" t="s">
        <v>32</v>
      </c>
      <c r="D16" s="14"/>
      <c r="E16" s="14">
        <f>SUM(I78)</f>
        <v>5179</v>
      </c>
      <c r="F16" s="14">
        <f>SUM(F78)</f>
        <v>4000</v>
      </c>
      <c r="G16" s="31"/>
    </row>
    <row r="17" spans="1:9" ht="15.75" customHeight="1" x14ac:dyDescent="0.2">
      <c r="A17" s="146">
        <v>3419</v>
      </c>
      <c r="B17" s="147">
        <v>52</v>
      </c>
      <c r="C17" s="84" t="s">
        <v>10</v>
      </c>
      <c r="D17" s="14"/>
      <c r="E17" s="14"/>
      <c r="F17" s="14">
        <f>SUM(F86)</f>
        <v>13450</v>
      </c>
      <c r="G17" s="31"/>
    </row>
    <row r="18" spans="1:9" ht="15.75" customHeight="1" x14ac:dyDescent="0.2">
      <c r="A18" s="146">
        <v>3319</v>
      </c>
      <c r="B18" s="147">
        <v>52</v>
      </c>
      <c r="C18" s="84" t="s">
        <v>10</v>
      </c>
      <c r="D18" s="14">
        <f>SUM(H96)</f>
        <v>13550</v>
      </c>
      <c r="E18" s="14">
        <f>SUM(I96)</f>
        <v>13650</v>
      </c>
      <c r="F18" s="14">
        <f>SUM(F96)</f>
        <v>13500</v>
      </c>
      <c r="G18" s="31">
        <f>F18/D18*100</f>
        <v>99.630996309963109</v>
      </c>
    </row>
    <row r="19" spans="1:9" ht="15.75" customHeight="1" x14ac:dyDescent="0.2">
      <c r="A19" s="146">
        <v>3319</v>
      </c>
      <c r="B19" s="147">
        <v>52</v>
      </c>
      <c r="C19" s="84" t="s">
        <v>10</v>
      </c>
      <c r="D19" s="14">
        <f>SUM(H104)</f>
        <v>22000</v>
      </c>
      <c r="E19" s="14">
        <f>SUM(I104)</f>
        <v>26800</v>
      </c>
      <c r="F19" s="14">
        <f>SUM(F104)</f>
        <v>16500</v>
      </c>
      <c r="G19" s="31">
        <f>F19/D19*100</f>
        <v>75</v>
      </c>
      <c r="H19" s="277"/>
      <c r="I19" s="277"/>
    </row>
    <row r="20" spans="1:9" ht="15.75" customHeight="1" x14ac:dyDescent="0.2">
      <c r="A20" s="146">
        <v>3312</v>
      </c>
      <c r="B20" s="147">
        <v>52</v>
      </c>
      <c r="C20" s="84" t="s">
        <v>10</v>
      </c>
      <c r="D20" s="14">
        <f>SUM(H111)</f>
        <v>8100</v>
      </c>
      <c r="E20" s="14">
        <f>SUM(I111)</f>
        <v>8100</v>
      </c>
      <c r="F20" s="14">
        <f>SUM(F111)</f>
        <v>13000</v>
      </c>
      <c r="G20" s="31">
        <f t="shared" ref="G20:G21" si="1">F20/D20*100</f>
        <v>160.49382716049382</v>
      </c>
      <c r="H20" s="277"/>
      <c r="I20" s="277"/>
    </row>
    <row r="21" spans="1:9" ht="30.75" customHeight="1" x14ac:dyDescent="0.2">
      <c r="A21" s="146">
        <v>3312</v>
      </c>
      <c r="B21" s="147">
        <v>53</v>
      </c>
      <c r="C21" s="51" t="s">
        <v>11</v>
      </c>
      <c r="D21" s="14">
        <f>SUM(H118)</f>
        <v>4000</v>
      </c>
      <c r="E21" s="14">
        <f>SUM(I118)</f>
        <v>4000</v>
      </c>
      <c r="F21" s="14">
        <f>SUM(F118)</f>
        <v>4700</v>
      </c>
      <c r="G21" s="31">
        <f t="shared" si="1"/>
        <v>117.5</v>
      </c>
    </row>
    <row r="22" spans="1:9" ht="15.75" customHeight="1" x14ac:dyDescent="0.2">
      <c r="A22" s="331">
        <v>3319</v>
      </c>
      <c r="B22" s="147">
        <v>63</v>
      </c>
      <c r="C22" s="64" t="s">
        <v>32</v>
      </c>
      <c r="D22" s="14"/>
      <c r="E22" s="14">
        <f>SUM(I131)</f>
        <v>4000</v>
      </c>
      <c r="F22" s="14">
        <f>SUM(F131)</f>
        <v>5800</v>
      </c>
      <c r="G22" s="31"/>
      <c r="H22" s="277"/>
      <c r="I22" s="277"/>
    </row>
    <row r="23" spans="1:9" ht="15.75" customHeight="1" thickBot="1" x14ac:dyDescent="0.25">
      <c r="A23" s="331">
        <v>3319</v>
      </c>
      <c r="B23" s="147">
        <v>52</v>
      </c>
      <c r="C23" s="84" t="s">
        <v>10</v>
      </c>
      <c r="D23" s="14">
        <v>0</v>
      </c>
      <c r="E23" s="14">
        <v>0</v>
      </c>
      <c r="F23" s="14">
        <f>SUM(F138)</f>
        <v>850</v>
      </c>
      <c r="G23" s="31"/>
      <c r="H23" s="277"/>
      <c r="I23" s="277"/>
    </row>
    <row r="24" spans="1:9" s="133" customFormat="1" ht="16.5" thickTop="1" thickBot="1" x14ac:dyDescent="0.3">
      <c r="A24" s="455" t="s">
        <v>12</v>
      </c>
      <c r="B24" s="456"/>
      <c r="C24" s="457"/>
      <c r="D24" s="36">
        <f t="shared" ref="D24" si="2">SUM(D9:D23)</f>
        <v>173600</v>
      </c>
      <c r="E24" s="36">
        <f>SUM(E9:E23)</f>
        <v>232379</v>
      </c>
      <c r="F24" s="36">
        <f>SUM(F9:F23)</f>
        <v>216650</v>
      </c>
      <c r="G24" s="39">
        <f>F24/D24*100</f>
        <v>124.79838709677421</v>
      </c>
      <c r="H24" s="311"/>
      <c r="I24" s="311"/>
    </row>
    <row r="25" spans="1:9" ht="15" thickTop="1" x14ac:dyDescent="0.2">
      <c r="A25" s="72"/>
      <c r="B25" s="72"/>
      <c r="C25" s="72"/>
      <c r="D25" s="72"/>
      <c r="E25" s="72"/>
      <c r="F25" s="72"/>
      <c r="G25" s="72"/>
    </row>
    <row r="26" spans="1:9" ht="15" x14ac:dyDescent="0.25">
      <c r="A26" s="150" t="s">
        <v>13</v>
      </c>
      <c r="B26" s="137"/>
      <c r="C26" s="68"/>
      <c r="D26" s="94"/>
      <c r="E26" s="94"/>
      <c r="F26" s="94"/>
      <c r="G26" s="68"/>
    </row>
    <row r="27" spans="1:9" ht="33.75" customHeight="1" x14ac:dyDescent="0.25">
      <c r="A27" s="68" t="s">
        <v>21</v>
      </c>
      <c r="B27" s="137"/>
      <c r="C27" s="450" t="s">
        <v>216</v>
      </c>
      <c r="D27" s="450"/>
      <c r="E27" s="94"/>
      <c r="F27" s="451">
        <f>SUM(F28:G29)</f>
        <v>54500</v>
      </c>
      <c r="G27" s="452"/>
    </row>
    <row r="28" spans="1:9" ht="15" x14ac:dyDescent="0.25">
      <c r="A28" s="138" t="s">
        <v>22</v>
      </c>
      <c r="B28" s="137"/>
      <c r="C28" s="56" t="s">
        <v>137</v>
      </c>
      <c r="D28" s="94"/>
      <c r="E28" s="94"/>
      <c r="F28" s="461">
        <v>31000</v>
      </c>
      <c r="G28" s="462"/>
    </row>
    <row r="29" spans="1:9" ht="15" customHeight="1" x14ac:dyDescent="0.25">
      <c r="A29" s="137"/>
      <c r="B29" s="137"/>
      <c r="C29" s="443" t="s">
        <v>212</v>
      </c>
      <c r="D29" s="443"/>
      <c r="E29" s="94"/>
      <c r="F29" s="461">
        <v>23500</v>
      </c>
      <c r="G29" s="462"/>
    </row>
    <row r="30" spans="1:9" x14ac:dyDescent="0.2">
      <c r="A30" s="137"/>
      <c r="B30" s="137"/>
      <c r="C30" s="68"/>
      <c r="D30" s="94"/>
      <c r="E30" s="94"/>
      <c r="F30" s="94"/>
      <c r="G30" s="68"/>
    </row>
    <row r="31" spans="1:9" ht="17.25" customHeight="1" thickBot="1" x14ac:dyDescent="0.3">
      <c r="A31" s="152" t="s">
        <v>89</v>
      </c>
      <c r="B31" s="153"/>
      <c r="C31" s="154"/>
      <c r="D31" s="155"/>
      <c r="E31" s="155"/>
      <c r="F31" s="447">
        <f>SUM(F32:G34)</f>
        <v>54500</v>
      </c>
      <c r="G31" s="447"/>
      <c r="H31" s="306">
        <f>SUM(H32:H33)</f>
        <v>52600</v>
      </c>
      <c r="I31" s="421">
        <f>SUM(I32:I33)</f>
        <v>52600</v>
      </c>
    </row>
    <row r="32" spans="1:9" s="68" customFormat="1" ht="15" customHeight="1" thickTop="1" x14ac:dyDescent="0.25">
      <c r="A32" s="156" t="s">
        <v>16</v>
      </c>
      <c r="B32" s="157"/>
      <c r="C32" s="56"/>
      <c r="D32" s="158"/>
      <c r="E32" s="158"/>
      <c r="F32" s="448">
        <v>31000</v>
      </c>
      <c r="G32" s="449"/>
      <c r="H32" s="312">
        <v>30100</v>
      </c>
      <c r="I32" s="312">
        <v>30100</v>
      </c>
    </row>
    <row r="33" spans="1:9" s="68" customFormat="1" ht="15" customHeight="1" x14ac:dyDescent="0.25">
      <c r="A33" s="156" t="s">
        <v>16</v>
      </c>
      <c r="B33" s="157"/>
      <c r="C33" s="56"/>
      <c r="D33" s="158"/>
      <c r="E33" s="158"/>
      <c r="F33" s="448">
        <v>23500</v>
      </c>
      <c r="G33" s="449"/>
      <c r="H33" s="312">
        <v>22500</v>
      </c>
      <c r="I33" s="312">
        <v>22500</v>
      </c>
    </row>
    <row r="34" spans="1:9" x14ac:dyDescent="0.2">
      <c r="A34" s="137"/>
      <c r="B34" s="137"/>
      <c r="C34" s="68"/>
      <c r="D34" s="94"/>
      <c r="E34" s="94"/>
      <c r="F34" s="94"/>
      <c r="G34" s="68"/>
    </row>
    <row r="35" spans="1:9" x14ac:dyDescent="0.2">
      <c r="A35" s="137"/>
      <c r="B35" s="137"/>
      <c r="C35" s="68"/>
      <c r="D35" s="94"/>
      <c r="E35" s="94"/>
      <c r="F35" s="94"/>
      <c r="G35" s="68"/>
    </row>
    <row r="36" spans="1:9" ht="15" x14ac:dyDescent="0.25">
      <c r="A36" s="68" t="s">
        <v>21</v>
      </c>
      <c r="B36" s="137"/>
      <c r="C36" s="72" t="s">
        <v>217</v>
      </c>
      <c r="D36" s="94"/>
      <c r="E36" s="94"/>
      <c r="F36" s="451">
        <f>SUM(F37:G40)</f>
        <v>16400</v>
      </c>
      <c r="G36" s="452"/>
    </row>
    <row r="37" spans="1:9" ht="15" x14ac:dyDescent="0.25">
      <c r="A37" s="138" t="s">
        <v>22</v>
      </c>
      <c r="B37" s="137"/>
      <c r="C37" s="56" t="s">
        <v>138</v>
      </c>
      <c r="D37" s="94"/>
      <c r="E37" s="94"/>
      <c r="F37" s="461">
        <v>13600</v>
      </c>
      <c r="G37" s="462"/>
    </row>
    <row r="38" spans="1:9" ht="15" x14ac:dyDescent="0.25">
      <c r="A38" s="138"/>
      <c r="B38" s="137"/>
      <c r="C38" s="56" t="s">
        <v>139</v>
      </c>
      <c r="D38" s="94"/>
      <c r="E38" s="94"/>
      <c r="F38" s="461">
        <v>300</v>
      </c>
      <c r="G38" s="462"/>
    </row>
    <row r="39" spans="1:9" ht="15" x14ac:dyDescent="0.25">
      <c r="A39" s="137"/>
      <c r="B39" s="137"/>
      <c r="C39" s="68" t="s">
        <v>322</v>
      </c>
      <c r="D39" s="94"/>
      <c r="E39" s="94"/>
      <c r="F39" s="461">
        <v>1100</v>
      </c>
      <c r="G39" s="462"/>
    </row>
    <row r="40" spans="1:9" ht="15" customHeight="1" x14ac:dyDescent="0.25">
      <c r="A40" s="137"/>
      <c r="B40" s="137"/>
      <c r="C40" s="465" t="s">
        <v>321</v>
      </c>
      <c r="D40" s="465"/>
      <c r="E40" s="465"/>
      <c r="F40" s="461">
        <v>1400</v>
      </c>
      <c r="G40" s="462"/>
    </row>
    <row r="41" spans="1:9" ht="15" x14ac:dyDescent="0.25">
      <c r="A41" s="150"/>
      <c r="B41" s="137"/>
      <c r="C41" s="68"/>
      <c r="D41" s="94"/>
      <c r="E41" s="94"/>
      <c r="F41" s="94"/>
      <c r="G41" s="68"/>
      <c r="H41" s="37"/>
    </row>
    <row r="42" spans="1:9" ht="17.25" customHeight="1" thickBot="1" x14ac:dyDescent="0.3">
      <c r="A42" s="152" t="s">
        <v>89</v>
      </c>
      <c r="B42" s="153"/>
      <c r="C42" s="154"/>
      <c r="D42" s="155"/>
      <c r="E42" s="155"/>
      <c r="F42" s="447">
        <f>SUM(F43)</f>
        <v>13600</v>
      </c>
      <c r="G42" s="447"/>
      <c r="H42" s="321">
        <v>9300</v>
      </c>
      <c r="I42" s="306">
        <v>15000</v>
      </c>
    </row>
    <row r="43" spans="1:9" s="68" customFormat="1" ht="15" customHeight="1" thickTop="1" x14ac:dyDescent="0.25">
      <c r="A43" s="156" t="s">
        <v>16</v>
      </c>
      <c r="B43" s="157"/>
      <c r="C43" s="56"/>
      <c r="D43" s="158"/>
      <c r="E43" s="158"/>
      <c r="F43" s="448">
        <v>13600</v>
      </c>
      <c r="G43" s="449"/>
      <c r="I43" s="312"/>
    </row>
    <row r="44" spans="1:9" x14ac:dyDescent="0.2">
      <c r="A44" s="137"/>
      <c r="B44" s="137"/>
      <c r="C44" s="68"/>
      <c r="D44" s="94"/>
      <c r="E44" s="94"/>
      <c r="F44" s="94"/>
      <c r="G44" s="68"/>
    </row>
    <row r="45" spans="1:9" ht="17.25" customHeight="1" thickBot="1" x14ac:dyDescent="0.3">
      <c r="A45" s="152" t="s">
        <v>95</v>
      </c>
      <c r="B45" s="153"/>
      <c r="C45" s="154"/>
      <c r="D45" s="155"/>
      <c r="E45" s="155"/>
      <c r="F45" s="447">
        <f>SUM(F46:G48)</f>
        <v>2800</v>
      </c>
      <c r="G45" s="447"/>
      <c r="H45" s="306">
        <f>SUM(H46:H48)</f>
        <v>2200</v>
      </c>
      <c r="I45" s="306">
        <f>SUM(I46:I48)</f>
        <v>2200</v>
      </c>
    </row>
    <row r="46" spans="1:9" ht="14.25" customHeight="1" thickTop="1" x14ac:dyDescent="0.25">
      <c r="A46" s="156" t="s">
        <v>63</v>
      </c>
      <c r="B46" s="159"/>
      <c r="C46" s="159"/>
      <c r="D46" s="159"/>
      <c r="E46" s="159"/>
      <c r="F46" s="448">
        <v>300</v>
      </c>
      <c r="G46" s="449"/>
      <c r="H46" s="104">
        <v>200</v>
      </c>
      <c r="I46" s="104">
        <v>200</v>
      </c>
    </row>
    <row r="47" spans="1:9" ht="14.25" customHeight="1" x14ac:dyDescent="0.25">
      <c r="A47" s="156" t="s">
        <v>63</v>
      </c>
      <c r="B47" s="159"/>
      <c r="C47" s="159"/>
      <c r="D47" s="159"/>
      <c r="E47" s="159"/>
      <c r="F47" s="448">
        <v>1100</v>
      </c>
      <c r="G47" s="449"/>
      <c r="H47" s="104">
        <v>2000</v>
      </c>
      <c r="I47" s="290">
        <v>2000</v>
      </c>
    </row>
    <row r="48" spans="1:9" ht="14.25" customHeight="1" x14ac:dyDescent="0.25">
      <c r="A48" s="156" t="s">
        <v>63</v>
      </c>
      <c r="B48" s="159"/>
      <c r="C48" s="159"/>
      <c r="D48" s="159"/>
      <c r="E48" s="159"/>
      <c r="F48" s="463">
        <v>1400</v>
      </c>
      <c r="G48" s="463"/>
      <c r="I48" s="290"/>
    </row>
    <row r="49" spans="1:10" x14ac:dyDescent="0.2">
      <c r="A49" s="137"/>
      <c r="B49" s="137"/>
      <c r="C49" s="68"/>
      <c r="D49" s="94"/>
      <c r="E49" s="94"/>
      <c r="F49" s="94"/>
      <c r="G49" s="68"/>
    </row>
    <row r="50" spans="1:10" x14ac:dyDescent="0.2">
      <c r="A50" s="137"/>
      <c r="B50" s="137"/>
      <c r="C50" s="68"/>
      <c r="D50" s="94"/>
      <c r="E50" s="94"/>
      <c r="F50" s="94"/>
      <c r="G50" s="68"/>
      <c r="H50" s="290"/>
    </row>
    <row r="51" spans="1:10" ht="27.75" customHeight="1" x14ac:dyDescent="0.25">
      <c r="A51" s="68" t="s">
        <v>21</v>
      </c>
      <c r="B51" s="137"/>
      <c r="C51" s="450" t="s">
        <v>214</v>
      </c>
      <c r="D51" s="450"/>
      <c r="E51" s="450"/>
      <c r="F51" s="451">
        <v>1100</v>
      </c>
      <c r="G51" s="452"/>
    </row>
    <row r="52" spans="1:10" x14ac:dyDescent="0.2">
      <c r="A52" s="137"/>
      <c r="B52" s="137"/>
      <c r="C52" s="68"/>
      <c r="D52" s="94"/>
      <c r="E52" s="94"/>
      <c r="F52" s="94"/>
      <c r="G52" s="68"/>
    </row>
    <row r="53" spans="1:10" ht="17.25" customHeight="1" thickBot="1" x14ac:dyDescent="0.3">
      <c r="A53" s="152" t="s">
        <v>65</v>
      </c>
      <c r="B53" s="153"/>
      <c r="C53" s="154"/>
      <c r="D53" s="155"/>
      <c r="E53" s="155"/>
      <c r="F53" s="447">
        <f>SUM(F54)</f>
        <v>1100</v>
      </c>
      <c r="G53" s="447"/>
      <c r="H53" s="306">
        <v>1250</v>
      </c>
      <c r="I53" s="306">
        <v>1250</v>
      </c>
      <c r="J53" s="34"/>
    </row>
    <row r="54" spans="1:10" s="68" customFormat="1" ht="15" customHeight="1" thickTop="1" x14ac:dyDescent="0.25">
      <c r="A54" s="156" t="s">
        <v>16</v>
      </c>
      <c r="B54" s="157"/>
      <c r="C54" s="56"/>
      <c r="D54" s="158"/>
      <c r="E54" s="158"/>
      <c r="F54" s="448">
        <v>1100</v>
      </c>
      <c r="G54" s="449"/>
      <c r="H54" s="312"/>
      <c r="I54" s="312"/>
    </row>
    <row r="55" spans="1:10" x14ac:dyDescent="0.2">
      <c r="A55" s="137"/>
      <c r="B55" s="137"/>
      <c r="C55" s="68"/>
      <c r="D55" s="94"/>
      <c r="E55" s="94"/>
      <c r="F55" s="94"/>
      <c r="G55" s="68"/>
    </row>
    <row r="56" spans="1:10" ht="29.25" customHeight="1" x14ac:dyDescent="0.25">
      <c r="A56" s="68" t="s">
        <v>21</v>
      </c>
      <c r="B56" s="137"/>
      <c r="C56" s="450" t="s">
        <v>220</v>
      </c>
      <c r="D56" s="450"/>
      <c r="E56" s="450"/>
      <c r="F56" s="451">
        <v>4000</v>
      </c>
      <c r="G56" s="452"/>
    </row>
    <row r="57" spans="1:10" x14ac:dyDescent="0.2">
      <c r="A57" s="137"/>
      <c r="B57" s="137"/>
      <c r="C57" s="68"/>
      <c r="D57" s="94"/>
      <c r="E57" s="94"/>
      <c r="F57" s="94"/>
      <c r="G57" s="68"/>
    </row>
    <row r="58" spans="1:10" ht="17.25" customHeight="1" thickBot="1" x14ac:dyDescent="0.3">
      <c r="A58" s="152" t="s">
        <v>89</v>
      </c>
      <c r="B58" s="153"/>
      <c r="C58" s="154"/>
      <c r="D58" s="155"/>
      <c r="E58" s="155"/>
      <c r="F58" s="447">
        <f>SUM(F59)</f>
        <v>4000</v>
      </c>
      <c r="G58" s="447"/>
      <c r="H58" s="306">
        <v>3800</v>
      </c>
      <c r="I58" s="306">
        <v>3800</v>
      </c>
    </row>
    <row r="59" spans="1:10" s="68" customFormat="1" ht="15" customHeight="1" thickTop="1" x14ac:dyDescent="0.25">
      <c r="A59" s="156" t="s">
        <v>16</v>
      </c>
      <c r="B59" s="157"/>
      <c r="C59" s="56"/>
      <c r="D59" s="158"/>
      <c r="E59" s="158"/>
      <c r="F59" s="448">
        <v>4000</v>
      </c>
      <c r="G59" s="449"/>
      <c r="H59" s="312"/>
      <c r="I59" s="312"/>
    </row>
    <row r="60" spans="1:10" ht="15" x14ac:dyDescent="0.25">
      <c r="A60" s="150"/>
      <c r="B60" s="137"/>
      <c r="C60" s="68"/>
      <c r="D60" s="94"/>
      <c r="E60" s="94"/>
      <c r="F60" s="94"/>
      <c r="G60" s="68"/>
    </row>
    <row r="61" spans="1:10" ht="15" x14ac:dyDescent="0.25">
      <c r="A61" s="150"/>
      <c r="B61" s="137"/>
      <c r="C61" s="68"/>
      <c r="D61" s="94"/>
      <c r="E61" s="94"/>
      <c r="F61" s="94"/>
      <c r="G61" s="68"/>
    </row>
    <row r="62" spans="1:10" ht="15" x14ac:dyDescent="0.25">
      <c r="A62" s="150"/>
      <c r="B62" s="137"/>
      <c r="C62" s="68"/>
      <c r="D62" s="94"/>
      <c r="E62" s="94"/>
      <c r="F62" s="94"/>
      <c r="G62" s="68"/>
    </row>
    <row r="63" spans="1:10" ht="15" x14ac:dyDescent="0.25">
      <c r="A63" s="150"/>
      <c r="B63" s="137"/>
      <c r="C63" s="68"/>
      <c r="D63" s="94"/>
      <c r="E63" s="94"/>
      <c r="F63" s="94"/>
      <c r="G63" s="68"/>
    </row>
    <row r="64" spans="1:10" ht="29.25" customHeight="1" x14ac:dyDescent="0.25">
      <c r="A64" s="68" t="s">
        <v>21</v>
      </c>
      <c r="B64" s="137"/>
      <c r="C64" s="458" t="s">
        <v>221</v>
      </c>
      <c r="D64" s="458"/>
      <c r="E64" s="94"/>
      <c r="F64" s="451">
        <v>850</v>
      </c>
      <c r="G64" s="452"/>
    </row>
    <row r="65" spans="1:9" ht="15" x14ac:dyDescent="0.25">
      <c r="A65" s="150"/>
      <c r="B65" s="137"/>
      <c r="C65" s="68"/>
      <c r="D65" s="94"/>
      <c r="E65" s="94"/>
      <c r="F65" s="94"/>
      <c r="G65" s="68"/>
    </row>
    <row r="66" spans="1:9" ht="17.25" customHeight="1" thickBot="1" x14ac:dyDescent="0.3">
      <c r="A66" s="152" t="s">
        <v>95</v>
      </c>
      <c r="B66" s="153"/>
      <c r="C66" s="154"/>
      <c r="D66" s="155"/>
      <c r="E66" s="155"/>
      <c r="F66" s="447">
        <f>SUM(F67:G69)</f>
        <v>850</v>
      </c>
      <c r="G66" s="447"/>
      <c r="H66" s="306">
        <v>800</v>
      </c>
      <c r="I66" s="306">
        <v>800</v>
      </c>
    </row>
    <row r="67" spans="1:9" ht="14.25" customHeight="1" thickTop="1" x14ac:dyDescent="0.25">
      <c r="A67" s="156" t="s">
        <v>63</v>
      </c>
      <c r="B67" s="159"/>
      <c r="C67" s="159"/>
      <c r="D67" s="159"/>
      <c r="E67" s="159"/>
      <c r="F67" s="448">
        <v>850</v>
      </c>
      <c r="G67" s="449"/>
    </row>
    <row r="68" spans="1:9" ht="14.25" customHeight="1" x14ac:dyDescent="0.25">
      <c r="A68" s="156"/>
      <c r="B68" s="159"/>
      <c r="C68" s="159"/>
      <c r="D68" s="159"/>
      <c r="E68" s="159"/>
      <c r="F68" s="394"/>
      <c r="G68" s="395"/>
    </row>
    <row r="69" spans="1:9" ht="15" x14ac:dyDescent="0.25">
      <c r="A69" s="150"/>
      <c r="B69" s="137"/>
      <c r="C69" s="68"/>
      <c r="D69" s="94"/>
      <c r="E69" s="94"/>
      <c r="F69" s="94"/>
      <c r="G69" s="68"/>
    </row>
    <row r="70" spans="1:9" ht="30" customHeight="1" x14ac:dyDescent="0.25">
      <c r="A70" s="68" t="s">
        <v>21</v>
      </c>
      <c r="B70" s="137"/>
      <c r="C70" s="458" t="s">
        <v>223</v>
      </c>
      <c r="D70" s="458"/>
      <c r="E70" s="458"/>
      <c r="F70" s="451">
        <v>68000</v>
      </c>
      <c r="G70" s="452"/>
    </row>
    <row r="71" spans="1:9" ht="15" x14ac:dyDescent="0.25">
      <c r="A71" s="150"/>
      <c r="B71" s="137"/>
      <c r="C71" s="68"/>
      <c r="D71" s="94"/>
      <c r="E71" s="94"/>
      <c r="F71" s="94"/>
      <c r="G71" s="68"/>
    </row>
    <row r="72" spans="1:9" s="2" customFormat="1" ht="17.25" customHeight="1" thickBot="1" x14ac:dyDescent="0.3">
      <c r="A72" s="8" t="s">
        <v>140</v>
      </c>
      <c r="B72" s="9"/>
      <c r="C72" s="10"/>
      <c r="D72" s="11"/>
      <c r="E72" s="11"/>
      <c r="F72" s="447">
        <f>SUM(F73)</f>
        <v>68000</v>
      </c>
      <c r="G72" s="447"/>
      <c r="H72" s="306">
        <v>56000</v>
      </c>
      <c r="I72" s="306">
        <v>95000</v>
      </c>
    </row>
    <row r="73" spans="1:9" s="2" customFormat="1" ht="17.25" customHeight="1" thickTop="1" x14ac:dyDescent="0.25">
      <c r="A73" s="66" t="s">
        <v>289</v>
      </c>
      <c r="B73" s="25"/>
      <c r="C73" s="26"/>
      <c r="D73" s="27"/>
      <c r="E73" s="27"/>
      <c r="F73" s="448">
        <v>68000</v>
      </c>
      <c r="G73" s="449"/>
      <c r="H73" s="290"/>
      <c r="I73" s="290"/>
    </row>
    <row r="74" spans="1:9" s="2" customFormat="1" ht="17.25" customHeight="1" x14ac:dyDescent="0.25">
      <c r="A74" s="66"/>
      <c r="B74" s="25"/>
      <c r="C74" s="26"/>
      <c r="D74" s="27"/>
      <c r="E74" s="27"/>
      <c r="F74" s="184"/>
      <c r="G74" s="185"/>
      <c r="H74" s="290"/>
      <c r="I74" s="290"/>
    </row>
    <row r="75" spans="1:9" ht="30" customHeight="1" x14ac:dyDescent="0.25">
      <c r="A75" s="68" t="s">
        <v>21</v>
      </c>
      <c r="B75" s="137"/>
      <c r="C75" s="466" t="s">
        <v>226</v>
      </c>
      <c r="D75" s="466"/>
      <c r="E75" s="466"/>
      <c r="F75" s="451">
        <v>4000</v>
      </c>
      <c r="G75" s="452"/>
    </row>
    <row r="76" spans="1:9" ht="15" customHeight="1" x14ac:dyDescent="0.25">
      <c r="A76" s="68"/>
      <c r="B76" s="137"/>
      <c r="C76" s="466"/>
      <c r="D76" s="466"/>
      <c r="E76" s="466"/>
      <c r="F76" s="392"/>
      <c r="G76" s="393"/>
    </row>
    <row r="77" spans="1:9" ht="15" x14ac:dyDescent="0.25">
      <c r="A77" s="150"/>
      <c r="B77" s="137"/>
      <c r="C77" s="68"/>
      <c r="D77" s="94"/>
      <c r="E77" s="94"/>
      <c r="F77" s="94"/>
      <c r="G77" s="68"/>
    </row>
    <row r="78" spans="1:9" s="2" customFormat="1" ht="17.25" customHeight="1" thickBot="1" x14ac:dyDescent="0.3">
      <c r="A78" s="152" t="s">
        <v>290</v>
      </c>
      <c r="B78" s="9"/>
      <c r="C78" s="10"/>
      <c r="D78" s="11"/>
      <c r="E78" s="11"/>
      <c r="F78" s="447">
        <f>SUM(F79)</f>
        <v>4000</v>
      </c>
      <c r="G78" s="447"/>
      <c r="H78" s="306">
        <v>0</v>
      </c>
      <c r="I78" s="306">
        <v>5179</v>
      </c>
    </row>
    <row r="79" spans="1:9" s="2" customFormat="1" ht="17.25" customHeight="1" thickTop="1" x14ac:dyDescent="0.25">
      <c r="A79" s="156" t="s">
        <v>289</v>
      </c>
      <c r="B79" s="25"/>
      <c r="C79" s="26"/>
      <c r="D79" s="27"/>
      <c r="E79" s="27"/>
      <c r="F79" s="448">
        <v>4000</v>
      </c>
      <c r="G79" s="449"/>
      <c r="H79" s="290"/>
      <c r="I79" s="290"/>
    </row>
    <row r="80" spans="1:9" s="2" customFormat="1" ht="17.25" customHeight="1" x14ac:dyDescent="0.25">
      <c r="A80" s="66"/>
      <c r="B80" s="25"/>
      <c r="C80" s="26"/>
      <c r="D80" s="27"/>
      <c r="E80" s="27"/>
      <c r="F80" s="286"/>
      <c r="G80" s="287"/>
      <c r="H80" s="290"/>
      <c r="I80" s="290"/>
    </row>
    <row r="81" spans="1:9" s="2" customFormat="1" ht="17.25" customHeight="1" x14ac:dyDescent="0.25">
      <c r="A81" s="66"/>
      <c r="B81" s="25"/>
      <c r="C81" s="26"/>
      <c r="D81" s="27"/>
      <c r="E81" s="27"/>
      <c r="F81" s="398"/>
      <c r="G81" s="399"/>
      <c r="H81" s="290"/>
      <c r="I81" s="290"/>
    </row>
    <row r="82" spans="1:9" ht="15" x14ac:dyDescent="0.25">
      <c r="A82" s="68" t="s">
        <v>21</v>
      </c>
      <c r="B82" s="137"/>
      <c r="C82" s="72" t="s">
        <v>227</v>
      </c>
      <c r="D82" s="94"/>
      <c r="E82" s="94"/>
      <c r="F82" s="451">
        <f>SUM(F83:G84)</f>
        <v>13450</v>
      </c>
      <c r="G82" s="452"/>
    </row>
    <row r="83" spans="1:9" ht="15" x14ac:dyDescent="0.25">
      <c r="A83" s="138" t="s">
        <v>22</v>
      </c>
      <c r="B83" s="137"/>
      <c r="C83" s="56" t="s">
        <v>228</v>
      </c>
      <c r="D83" s="94"/>
      <c r="E83" s="94"/>
      <c r="F83" s="461">
        <v>6900</v>
      </c>
      <c r="G83" s="462"/>
    </row>
    <row r="84" spans="1:9" ht="15" customHeight="1" x14ac:dyDescent="0.25">
      <c r="A84" s="138"/>
      <c r="B84" s="137"/>
      <c r="C84" s="443" t="s">
        <v>276</v>
      </c>
      <c r="D84" s="443"/>
      <c r="E84" s="443"/>
      <c r="F84" s="461">
        <v>6550</v>
      </c>
      <c r="G84" s="462"/>
    </row>
    <row r="85" spans="1:9" s="2" customFormat="1" ht="17.25" customHeight="1" x14ac:dyDescent="0.25">
      <c r="A85" s="66"/>
      <c r="B85" s="25"/>
      <c r="C85" s="26"/>
      <c r="D85" s="27"/>
      <c r="E85" s="27"/>
      <c r="F85" s="286"/>
      <c r="G85" s="287"/>
      <c r="H85" s="290"/>
      <c r="I85" s="290"/>
    </row>
    <row r="86" spans="1:9" s="2" customFormat="1" ht="17.25" customHeight="1" thickBot="1" x14ac:dyDescent="0.3">
      <c r="A86" s="152" t="s">
        <v>89</v>
      </c>
      <c r="B86" s="9"/>
      <c r="C86" s="10"/>
      <c r="D86" s="11"/>
      <c r="E86" s="11"/>
      <c r="F86" s="447">
        <f>SUM(F87:G88)</f>
        <v>13450</v>
      </c>
      <c r="G86" s="447"/>
      <c r="H86" s="306">
        <v>0</v>
      </c>
      <c r="I86" s="306">
        <v>0</v>
      </c>
    </row>
    <row r="87" spans="1:9" s="2" customFormat="1" ht="17.25" customHeight="1" thickTop="1" x14ac:dyDescent="0.25">
      <c r="A87" s="156" t="s">
        <v>16</v>
      </c>
      <c r="B87" s="25"/>
      <c r="C87" s="26"/>
      <c r="D87" s="27"/>
      <c r="E87" s="27"/>
      <c r="F87" s="448">
        <v>6900</v>
      </c>
      <c r="G87" s="449"/>
      <c r="H87" s="290"/>
      <c r="I87" s="290"/>
    </row>
    <row r="88" spans="1:9" s="2" customFormat="1" ht="17.25" customHeight="1" x14ac:dyDescent="0.25">
      <c r="A88" s="156" t="s">
        <v>16</v>
      </c>
      <c r="B88" s="25"/>
      <c r="C88" s="26"/>
      <c r="D88" s="27"/>
      <c r="E88" s="27"/>
      <c r="F88" s="448">
        <v>6550</v>
      </c>
      <c r="G88" s="449"/>
      <c r="H88" s="290"/>
      <c r="I88" s="290"/>
    </row>
    <row r="89" spans="1:9" s="2" customFormat="1" ht="17.25" customHeight="1" x14ac:dyDescent="0.25">
      <c r="A89" s="66"/>
      <c r="B89" s="25"/>
      <c r="C89" s="26"/>
      <c r="D89" s="27"/>
      <c r="E89" s="27"/>
      <c r="F89" s="286"/>
      <c r="G89" s="287"/>
      <c r="H89" s="290"/>
      <c r="I89" s="290"/>
    </row>
    <row r="90" spans="1:9" s="2" customFormat="1" ht="17.25" customHeight="1" x14ac:dyDescent="0.25">
      <c r="A90" s="66"/>
      <c r="B90" s="25"/>
      <c r="C90" s="26"/>
      <c r="D90" s="27"/>
      <c r="E90" s="27"/>
      <c r="F90" s="398"/>
      <c r="G90" s="399"/>
      <c r="H90" s="290"/>
      <c r="I90" s="290"/>
    </row>
    <row r="91" spans="1:9" ht="15" x14ac:dyDescent="0.25">
      <c r="A91" s="68" t="s">
        <v>21</v>
      </c>
      <c r="B91" s="137"/>
      <c r="C91" s="151" t="s">
        <v>336</v>
      </c>
      <c r="D91" s="94"/>
      <c r="E91" s="94"/>
      <c r="F91" s="451">
        <f>SUM(F92:G94)</f>
        <v>13500</v>
      </c>
      <c r="G91" s="452"/>
    </row>
    <row r="92" spans="1:9" ht="15" x14ac:dyDescent="0.25">
      <c r="A92" s="138" t="s">
        <v>22</v>
      </c>
      <c r="B92" s="137"/>
      <c r="C92" s="108" t="s">
        <v>141</v>
      </c>
      <c r="D92" s="94"/>
      <c r="E92" s="94"/>
      <c r="F92" s="461">
        <v>10500</v>
      </c>
      <c r="G92" s="462"/>
    </row>
    <row r="93" spans="1:9" ht="15" x14ac:dyDescent="0.25">
      <c r="A93" s="138"/>
      <c r="B93" s="137"/>
      <c r="C93" s="56" t="s">
        <v>142</v>
      </c>
      <c r="D93" s="94"/>
      <c r="E93" s="94"/>
      <c r="F93" s="461">
        <v>1500</v>
      </c>
      <c r="G93" s="462"/>
    </row>
    <row r="94" spans="1:9" ht="30" customHeight="1" x14ac:dyDescent="0.25">
      <c r="A94" s="138"/>
      <c r="B94" s="137"/>
      <c r="C94" s="464" t="s">
        <v>162</v>
      </c>
      <c r="D94" s="464"/>
      <c r="E94" s="464"/>
      <c r="F94" s="461">
        <v>1500</v>
      </c>
      <c r="G94" s="462"/>
    </row>
    <row r="95" spans="1:9" ht="15" x14ac:dyDescent="0.25">
      <c r="A95" s="150"/>
      <c r="B95" s="137"/>
      <c r="C95" s="68"/>
      <c r="D95" s="94"/>
      <c r="E95" s="94"/>
      <c r="F95" s="94"/>
      <c r="G95" s="68"/>
    </row>
    <row r="96" spans="1:9" ht="17.25" customHeight="1" thickBot="1" x14ac:dyDescent="0.3">
      <c r="A96" s="152" t="s">
        <v>78</v>
      </c>
      <c r="B96" s="153"/>
      <c r="C96" s="154"/>
      <c r="D96" s="155"/>
      <c r="E96" s="155"/>
      <c r="F96" s="447">
        <f>SUM(F97:G99)</f>
        <v>13500</v>
      </c>
      <c r="G96" s="447"/>
      <c r="H96" s="306">
        <f>SUM(H97:H99)</f>
        <v>13550</v>
      </c>
      <c r="I96" s="306">
        <f>SUM(I97:I99)</f>
        <v>13650</v>
      </c>
    </row>
    <row r="97" spans="1:9" s="68" customFormat="1" ht="15" customHeight="1" thickTop="1" x14ac:dyDescent="0.25">
      <c r="A97" s="156" t="s">
        <v>16</v>
      </c>
      <c r="B97" s="157"/>
      <c r="C97" s="56"/>
      <c r="D97" s="158"/>
      <c r="E97" s="158"/>
      <c r="F97" s="448">
        <v>10500</v>
      </c>
      <c r="G97" s="449"/>
      <c r="H97" s="312">
        <v>10550</v>
      </c>
      <c r="I97" s="312">
        <v>11478</v>
      </c>
    </row>
    <row r="98" spans="1:9" s="68" customFormat="1" ht="15" customHeight="1" x14ac:dyDescent="0.25">
      <c r="A98" s="156" t="s">
        <v>16</v>
      </c>
      <c r="B98" s="157"/>
      <c r="C98" s="56"/>
      <c r="D98" s="158"/>
      <c r="E98" s="158"/>
      <c r="F98" s="448">
        <v>1500</v>
      </c>
      <c r="G98" s="449"/>
      <c r="H98" s="312">
        <v>1500</v>
      </c>
      <c r="I98" s="312">
        <v>1182</v>
      </c>
    </row>
    <row r="99" spans="1:9" s="68" customFormat="1" ht="15" customHeight="1" x14ac:dyDescent="0.25">
      <c r="A99" s="156" t="s">
        <v>16</v>
      </c>
      <c r="B99" s="157"/>
      <c r="C99" s="56"/>
      <c r="D99" s="158"/>
      <c r="E99" s="158"/>
      <c r="F99" s="448">
        <v>1500</v>
      </c>
      <c r="G99" s="449"/>
      <c r="H99" s="312">
        <v>1500</v>
      </c>
      <c r="I99" s="312">
        <v>990</v>
      </c>
    </row>
    <row r="100" spans="1:9" s="2" customFormat="1" ht="17.25" customHeight="1" x14ac:dyDescent="0.25">
      <c r="A100" s="66"/>
      <c r="B100" s="25"/>
      <c r="C100" s="26"/>
      <c r="D100" s="27"/>
      <c r="E100" s="27"/>
      <c r="F100" s="184"/>
      <c r="G100" s="185"/>
      <c r="H100" s="290"/>
      <c r="I100" s="290"/>
    </row>
    <row r="101" spans="1:9" s="2" customFormat="1" ht="17.25" customHeight="1" x14ac:dyDescent="0.25">
      <c r="A101" s="66"/>
      <c r="B101" s="25"/>
      <c r="C101" s="26"/>
      <c r="D101" s="27"/>
      <c r="E101" s="27"/>
      <c r="F101" s="398"/>
      <c r="G101" s="399"/>
      <c r="H101" s="290"/>
      <c r="I101" s="290"/>
    </row>
    <row r="102" spans="1:9" ht="15" x14ac:dyDescent="0.25">
      <c r="A102" s="68" t="s">
        <v>21</v>
      </c>
      <c r="B102" s="137"/>
      <c r="C102" s="151" t="s">
        <v>296</v>
      </c>
      <c r="D102" s="94"/>
      <c r="E102" s="94"/>
      <c r="F102" s="451">
        <v>16500</v>
      </c>
      <c r="G102" s="452"/>
    </row>
    <row r="103" spans="1:9" ht="15" x14ac:dyDescent="0.25">
      <c r="A103" s="150"/>
      <c r="B103" s="137"/>
      <c r="C103" s="68"/>
      <c r="D103" s="94"/>
      <c r="E103" s="94"/>
      <c r="F103" s="94"/>
      <c r="G103" s="68"/>
    </row>
    <row r="104" spans="1:9" ht="17.25" customHeight="1" thickBot="1" x14ac:dyDescent="0.3">
      <c r="A104" s="152" t="s">
        <v>78</v>
      </c>
      <c r="B104" s="153"/>
      <c r="C104" s="154"/>
      <c r="D104" s="155"/>
      <c r="E104" s="155"/>
      <c r="F104" s="447">
        <f>SUM(F105)</f>
        <v>16500</v>
      </c>
      <c r="G104" s="447"/>
      <c r="H104" s="306">
        <v>22000</v>
      </c>
      <c r="I104" s="306">
        <v>26800</v>
      </c>
    </row>
    <row r="105" spans="1:9" s="68" customFormat="1" ht="15" customHeight="1" thickTop="1" x14ac:dyDescent="0.25">
      <c r="A105" s="156" t="s">
        <v>16</v>
      </c>
      <c r="B105" s="157"/>
      <c r="C105" s="56"/>
      <c r="D105" s="158"/>
      <c r="E105" s="158"/>
      <c r="F105" s="448">
        <v>16500</v>
      </c>
      <c r="G105" s="449"/>
      <c r="H105" s="312"/>
      <c r="I105" s="312"/>
    </row>
    <row r="106" spans="1:9" s="68" customFormat="1" ht="15" customHeight="1" x14ac:dyDescent="0.25">
      <c r="A106" s="156"/>
      <c r="B106" s="157"/>
      <c r="C106" s="56"/>
      <c r="D106" s="158"/>
      <c r="E106" s="158"/>
      <c r="F106" s="362"/>
      <c r="G106" s="363"/>
      <c r="H106" s="312"/>
      <c r="I106" s="312"/>
    </row>
    <row r="107" spans="1:9" s="68" customFormat="1" ht="15" customHeight="1" x14ac:dyDescent="0.25">
      <c r="A107" s="156"/>
      <c r="B107" s="157"/>
      <c r="C107" s="56"/>
      <c r="D107" s="158"/>
      <c r="E107" s="158"/>
      <c r="F107" s="400"/>
      <c r="G107" s="401"/>
      <c r="H107" s="312"/>
      <c r="I107" s="312"/>
    </row>
    <row r="108" spans="1:9" s="68" customFormat="1" ht="15" customHeight="1" x14ac:dyDescent="0.25">
      <c r="A108" s="156"/>
      <c r="B108" s="157"/>
      <c r="C108" s="56"/>
      <c r="D108" s="158"/>
      <c r="E108" s="158"/>
      <c r="F108" s="419"/>
      <c r="G108" s="420"/>
      <c r="H108" s="312"/>
      <c r="I108" s="312"/>
    </row>
    <row r="109" spans="1:9" ht="15" x14ac:dyDescent="0.25">
      <c r="A109" s="68" t="s">
        <v>21</v>
      </c>
      <c r="B109" s="137"/>
      <c r="C109" s="151" t="s">
        <v>297</v>
      </c>
      <c r="D109" s="94"/>
      <c r="E109" s="94"/>
      <c r="F109" s="451">
        <v>13000</v>
      </c>
      <c r="G109" s="452"/>
    </row>
    <row r="110" spans="1:9" s="68" customFormat="1" ht="15" customHeight="1" x14ac:dyDescent="0.25">
      <c r="A110" s="156"/>
      <c r="B110" s="157"/>
      <c r="C110" s="56"/>
      <c r="D110" s="158"/>
      <c r="E110" s="158"/>
      <c r="F110" s="377"/>
      <c r="G110" s="378"/>
      <c r="H110" s="312"/>
      <c r="I110" s="312"/>
    </row>
    <row r="111" spans="1:9" ht="17.25" customHeight="1" thickBot="1" x14ac:dyDescent="0.3">
      <c r="A111" s="152" t="s">
        <v>291</v>
      </c>
      <c r="B111" s="153"/>
      <c r="C111" s="154"/>
      <c r="D111" s="155"/>
      <c r="E111" s="155"/>
      <c r="F111" s="447">
        <f>SUM(F112)</f>
        <v>13000</v>
      </c>
      <c r="G111" s="447"/>
      <c r="H111" s="306">
        <v>8100</v>
      </c>
      <c r="I111" s="306">
        <v>8100</v>
      </c>
    </row>
    <row r="112" spans="1:9" s="68" customFormat="1" ht="15" customHeight="1" thickTop="1" x14ac:dyDescent="0.25">
      <c r="A112" s="156" t="s">
        <v>16</v>
      </c>
      <c r="B112" s="157"/>
      <c r="C112" s="56"/>
      <c r="D112" s="158"/>
      <c r="E112" s="158"/>
      <c r="F112" s="448">
        <v>13000</v>
      </c>
      <c r="G112" s="449"/>
      <c r="H112" s="312"/>
      <c r="I112" s="312"/>
    </row>
    <row r="113" spans="1:9" x14ac:dyDescent="0.2">
      <c r="A113" s="137"/>
      <c r="B113" s="137"/>
      <c r="C113" s="68"/>
      <c r="D113" s="94"/>
      <c r="E113" s="94"/>
      <c r="F113" s="94"/>
      <c r="G113" s="68"/>
    </row>
    <row r="114" spans="1:9" x14ac:dyDescent="0.2">
      <c r="A114" s="137"/>
      <c r="B114" s="137"/>
      <c r="C114" s="68"/>
      <c r="D114" s="94"/>
      <c r="E114" s="94"/>
      <c r="F114" s="94"/>
      <c r="G114" s="68"/>
    </row>
    <row r="115" spans="1:9" x14ac:dyDescent="0.2">
      <c r="A115" s="137"/>
      <c r="B115" s="137"/>
      <c r="C115" s="68"/>
      <c r="D115" s="94"/>
      <c r="E115" s="94"/>
      <c r="F115" s="94"/>
      <c r="G115" s="68"/>
    </row>
    <row r="116" spans="1:9" ht="29.25" customHeight="1" x14ac:dyDescent="0.25">
      <c r="A116" s="68" t="s">
        <v>21</v>
      </c>
      <c r="B116" s="137"/>
      <c r="C116" s="458" t="s">
        <v>326</v>
      </c>
      <c r="D116" s="458"/>
      <c r="E116" s="94"/>
      <c r="F116" s="451">
        <v>4700</v>
      </c>
      <c r="G116" s="452"/>
    </row>
    <row r="117" spans="1:9" x14ac:dyDescent="0.2">
      <c r="A117" s="151"/>
      <c r="B117" s="137"/>
      <c r="C117" s="68"/>
      <c r="D117" s="94"/>
      <c r="E117" s="94"/>
      <c r="F117" s="94"/>
      <c r="G117" s="68"/>
    </row>
    <row r="118" spans="1:9" s="2" customFormat="1" ht="30.75" customHeight="1" thickBot="1" x14ac:dyDescent="0.3">
      <c r="A118" s="439" t="s">
        <v>92</v>
      </c>
      <c r="B118" s="440"/>
      <c r="C118" s="440"/>
      <c r="D118" s="440"/>
      <c r="E118" s="440"/>
      <c r="F118" s="438">
        <f>SUM(F119:G125)</f>
        <v>4700</v>
      </c>
      <c r="G118" s="438"/>
      <c r="H118" s="306">
        <v>4000</v>
      </c>
      <c r="I118" s="306">
        <v>4000</v>
      </c>
    </row>
    <row r="119" spans="1:9" s="2" customFormat="1" ht="14.25" customHeight="1" thickTop="1" x14ac:dyDescent="0.25">
      <c r="A119" s="57" t="s">
        <v>48</v>
      </c>
      <c r="B119" s="54"/>
      <c r="C119" s="23"/>
      <c r="D119" s="55"/>
      <c r="E119" s="55"/>
      <c r="F119" s="426">
        <v>4700</v>
      </c>
      <c r="G119" s="427"/>
      <c r="H119" s="104"/>
      <c r="I119" s="104"/>
    </row>
    <row r="120" spans="1:9" s="2" customFormat="1" ht="14.25" customHeight="1" x14ac:dyDescent="0.25">
      <c r="A120" s="57"/>
      <c r="B120" s="54"/>
      <c r="C120" s="23"/>
      <c r="D120" s="55"/>
      <c r="E120" s="55"/>
      <c r="F120" s="417"/>
      <c r="G120" s="418"/>
      <c r="H120" s="104"/>
      <c r="I120" s="104"/>
    </row>
    <row r="121" spans="1:9" s="2" customFormat="1" ht="14.25" customHeight="1" x14ac:dyDescent="0.25">
      <c r="A121" s="57"/>
      <c r="B121" s="54"/>
      <c r="C121" s="23"/>
      <c r="D121" s="55"/>
      <c r="E121" s="55"/>
      <c r="F121" s="417"/>
      <c r="G121" s="418"/>
      <c r="H121" s="104"/>
      <c r="I121" s="104"/>
    </row>
    <row r="122" spans="1:9" s="2" customFormat="1" ht="14.25" customHeight="1" x14ac:dyDescent="0.25">
      <c r="A122" s="57"/>
      <c r="B122" s="54"/>
      <c r="C122" s="23"/>
      <c r="D122" s="55"/>
      <c r="E122" s="55"/>
      <c r="F122" s="417"/>
      <c r="G122" s="418"/>
      <c r="H122" s="104"/>
      <c r="I122" s="104"/>
    </row>
    <row r="123" spans="1:9" s="2" customFormat="1" ht="14.25" customHeight="1" x14ac:dyDescent="0.25">
      <c r="A123" s="57"/>
      <c r="B123" s="54"/>
      <c r="C123" s="23"/>
      <c r="D123" s="55"/>
      <c r="E123" s="55"/>
      <c r="F123" s="417"/>
      <c r="G123" s="418"/>
      <c r="H123" s="104"/>
      <c r="I123" s="104"/>
    </row>
    <row r="124" spans="1:9" x14ac:dyDescent="0.2">
      <c r="A124" s="151"/>
      <c r="B124" s="137"/>
      <c r="C124" s="68"/>
      <c r="D124" s="94"/>
      <c r="E124" s="94"/>
      <c r="F124" s="94"/>
      <c r="G124" s="68"/>
    </row>
    <row r="125" spans="1:9" x14ac:dyDescent="0.2">
      <c r="A125" s="151"/>
      <c r="B125" s="137"/>
      <c r="C125" s="68"/>
      <c r="D125" s="94"/>
      <c r="E125" s="94"/>
      <c r="F125" s="94"/>
      <c r="G125" s="68"/>
    </row>
    <row r="126" spans="1:9" x14ac:dyDescent="0.2">
      <c r="A126" s="151"/>
      <c r="B126" s="137"/>
      <c r="C126" s="68"/>
      <c r="D126" s="94"/>
      <c r="E126" s="94"/>
      <c r="F126" s="94"/>
      <c r="G126" s="68"/>
    </row>
    <row r="127" spans="1:9" ht="29.25" customHeight="1" x14ac:dyDescent="0.25">
      <c r="A127" s="68" t="s">
        <v>21</v>
      </c>
      <c r="B127" s="137"/>
      <c r="C127" s="460" t="s">
        <v>323</v>
      </c>
      <c r="D127" s="460"/>
      <c r="E127" s="460"/>
      <c r="F127" s="451">
        <f>SUM(F128:G129)</f>
        <v>5800</v>
      </c>
      <c r="G127" s="452"/>
    </row>
    <row r="128" spans="1:9" ht="15" x14ac:dyDescent="0.25">
      <c r="A128" s="138" t="s">
        <v>22</v>
      </c>
      <c r="B128" s="137"/>
      <c r="C128" s="108" t="s">
        <v>332</v>
      </c>
      <c r="D128" s="94"/>
      <c r="E128" s="94"/>
      <c r="F128" s="461">
        <v>5000</v>
      </c>
      <c r="G128" s="462"/>
    </row>
    <row r="129" spans="1:9" ht="15" x14ac:dyDescent="0.25">
      <c r="A129" s="137"/>
      <c r="B129" s="137"/>
      <c r="C129" s="108" t="s">
        <v>298</v>
      </c>
      <c r="D129" s="94"/>
      <c r="E129" s="94"/>
      <c r="F129" s="461">
        <v>800</v>
      </c>
      <c r="G129" s="462"/>
    </row>
    <row r="130" spans="1:9" x14ac:dyDescent="0.2">
      <c r="A130" s="137"/>
      <c r="B130" s="137"/>
      <c r="C130" s="56"/>
      <c r="D130" s="94"/>
      <c r="E130" s="94"/>
      <c r="F130" s="94"/>
      <c r="G130" s="68"/>
    </row>
    <row r="131" spans="1:9" ht="17.25" customHeight="1" thickBot="1" x14ac:dyDescent="0.3">
      <c r="A131" s="152" t="s">
        <v>292</v>
      </c>
      <c r="B131" s="153"/>
      <c r="C131" s="154"/>
      <c r="D131" s="155"/>
      <c r="E131" s="155"/>
      <c r="F131" s="447">
        <f>SUM(F132:G133)</f>
        <v>5800</v>
      </c>
      <c r="G131" s="447"/>
      <c r="H131" s="306">
        <f>SUM(H132:H133)</f>
        <v>0</v>
      </c>
      <c r="I131" s="306">
        <v>4000</v>
      </c>
    </row>
    <row r="132" spans="1:9" s="68" customFormat="1" ht="15" customHeight="1" thickTop="1" x14ac:dyDescent="0.25">
      <c r="A132" s="156" t="s">
        <v>289</v>
      </c>
      <c r="B132" s="157"/>
      <c r="C132" s="56"/>
      <c r="D132" s="158"/>
      <c r="E132" s="158"/>
      <c r="F132" s="448">
        <v>5000</v>
      </c>
      <c r="G132" s="449"/>
      <c r="H132" s="312"/>
      <c r="I132" s="312"/>
    </row>
    <row r="133" spans="1:9" s="68" customFormat="1" ht="15" customHeight="1" x14ac:dyDescent="0.25">
      <c r="A133" s="156" t="s">
        <v>289</v>
      </c>
      <c r="B133" s="157"/>
      <c r="C133" s="56"/>
      <c r="D133" s="158"/>
      <c r="E133" s="158"/>
      <c r="F133" s="448">
        <v>800</v>
      </c>
      <c r="G133" s="449"/>
      <c r="H133" s="312"/>
      <c r="I133" s="312"/>
    </row>
    <row r="136" spans="1:9" ht="29.25" customHeight="1" x14ac:dyDescent="0.25">
      <c r="A136" s="68" t="s">
        <v>21</v>
      </c>
      <c r="B136" s="137"/>
      <c r="C136" s="460" t="s">
        <v>335</v>
      </c>
      <c r="D136" s="460"/>
      <c r="E136" s="460"/>
      <c r="F136" s="451">
        <v>850</v>
      </c>
      <c r="G136" s="452"/>
    </row>
    <row r="138" spans="1:9" ht="17.25" customHeight="1" thickBot="1" x14ac:dyDescent="0.3">
      <c r="A138" s="152" t="s">
        <v>78</v>
      </c>
      <c r="B138" s="153"/>
      <c r="C138" s="154"/>
      <c r="D138" s="155"/>
      <c r="E138" s="155"/>
      <c r="F138" s="447">
        <f>SUM(F139)</f>
        <v>850</v>
      </c>
      <c r="G138" s="447"/>
      <c r="H138" s="306">
        <v>0</v>
      </c>
      <c r="I138" s="306">
        <v>0</v>
      </c>
    </row>
    <row r="139" spans="1:9" s="2" customFormat="1" ht="14.25" customHeight="1" thickTop="1" x14ac:dyDescent="0.25">
      <c r="A139" s="156" t="s">
        <v>16</v>
      </c>
      <c r="B139" s="54"/>
      <c r="C139" s="23"/>
      <c r="D139" s="55"/>
      <c r="E139" s="55"/>
      <c r="F139" s="426">
        <v>850</v>
      </c>
      <c r="G139" s="427"/>
      <c r="H139" s="104"/>
      <c r="I139" s="104"/>
    </row>
  </sheetData>
  <mergeCells count="80">
    <mergeCell ref="F138:G138"/>
    <mergeCell ref="F139:G139"/>
    <mergeCell ref="C136:E136"/>
    <mergeCell ref="F129:G129"/>
    <mergeCell ref="F131:G131"/>
    <mergeCell ref="F132:G132"/>
    <mergeCell ref="F133:G133"/>
    <mergeCell ref="F136:G136"/>
    <mergeCell ref="F88:G88"/>
    <mergeCell ref="F127:G127"/>
    <mergeCell ref="F128:G128"/>
    <mergeCell ref="F94:G94"/>
    <mergeCell ref="F98:G98"/>
    <mergeCell ref="F99:G99"/>
    <mergeCell ref="F118:G118"/>
    <mergeCell ref="F111:G111"/>
    <mergeCell ref="F82:G82"/>
    <mergeCell ref="F83:G83"/>
    <mergeCell ref="F84:G84"/>
    <mergeCell ref="F86:G86"/>
    <mergeCell ref="F87:G87"/>
    <mergeCell ref="C27:D27"/>
    <mergeCell ref="C64:D64"/>
    <mergeCell ref="C116:D116"/>
    <mergeCell ref="C94:E94"/>
    <mergeCell ref="C51:E51"/>
    <mergeCell ref="C29:D29"/>
    <mergeCell ref="C84:E84"/>
    <mergeCell ref="C40:E40"/>
    <mergeCell ref="C56:E56"/>
    <mergeCell ref="C70:E70"/>
    <mergeCell ref="C75:E76"/>
    <mergeCell ref="F36:G36"/>
    <mergeCell ref="F28:G28"/>
    <mergeCell ref="F29:G29"/>
    <mergeCell ref="F31:G31"/>
    <mergeCell ref="F32:G32"/>
    <mergeCell ref="F33:G33"/>
    <mergeCell ref="F37:G37"/>
    <mergeCell ref="F38:G38"/>
    <mergeCell ref="F39:G39"/>
    <mergeCell ref="F56:G56"/>
    <mergeCell ref="F58:G58"/>
    <mergeCell ref="F46:G46"/>
    <mergeCell ref="F51:G51"/>
    <mergeCell ref="F53:G53"/>
    <mergeCell ref="F54:G54"/>
    <mergeCell ref="F47:G47"/>
    <mergeCell ref="F40:G40"/>
    <mergeCell ref="F48:G48"/>
    <mergeCell ref="F45:G45"/>
    <mergeCell ref="A118:E118"/>
    <mergeCell ref="F119:G119"/>
    <mergeCell ref="F104:G104"/>
    <mergeCell ref="F105:G105"/>
    <mergeCell ref="F116:G116"/>
    <mergeCell ref="F112:G112"/>
    <mergeCell ref="F109:G109"/>
    <mergeCell ref="F75:G75"/>
    <mergeCell ref="F66:G66"/>
    <mergeCell ref="F67:G67"/>
    <mergeCell ref="F59:G59"/>
    <mergeCell ref="F64:G64"/>
    <mergeCell ref="F72:G72"/>
    <mergeCell ref="F78:G78"/>
    <mergeCell ref="F79:G79"/>
    <mergeCell ref="C127:E127"/>
    <mergeCell ref="F1:G1"/>
    <mergeCell ref="A24:C24"/>
    <mergeCell ref="F102:G102"/>
    <mergeCell ref="F92:G92"/>
    <mergeCell ref="F93:G93"/>
    <mergeCell ref="F96:G96"/>
    <mergeCell ref="F97:G97"/>
    <mergeCell ref="F73:G73"/>
    <mergeCell ref="F91:G91"/>
    <mergeCell ref="F42:G42"/>
    <mergeCell ref="F43:G43"/>
    <mergeCell ref="F27:G27"/>
    <mergeCell ref="F70:G70"/>
  </mergeCells>
  <pageMargins left="0.70866141732283472" right="0.70866141732283472" top="0.78740157480314965" bottom="0.78740157480314965" header="0.31496062992125984" footer="0.31496062992125984"/>
  <pageSetup paperSize="9" scale="70" firstPageNumber="64" fitToWidth="2" fitToHeight="2" orientation="portrait" useFirstPageNumber="1" r:id="rId1"/>
  <headerFooter>
    <oddFooter xml:space="preserve">&amp;L&amp;"-,Kurzíva"Zastupitelstvo Olomouckého kraje 17-12-2018
6. - Rozpočet Olomouckého kraje 2019 - návrh rozpočtu
Příloha č. 3b): dotační tituly&amp;R&amp;"-,Kurzíva"Strana &amp;P (Celkem 179) </oddFooter>
  </headerFooter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J100"/>
  <sheetViews>
    <sheetView view="pageBreakPreview" zoomScaleNormal="100" zoomScaleSheetLayoutView="100" workbookViewId="0">
      <selection activeCell="B114" sqref="B114"/>
    </sheetView>
  </sheetViews>
  <sheetFormatPr defaultRowHeight="14.25" x14ac:dyDescent="0.2"/>
  <cols>
    <col min="1" max="1" width="8.5703125" style="1" customWidth="1"/>
    <col min="2" max="2" width="9.140625" style="1"/>
    <col min="3" max="3" width="54.42578125" style="2" customWidth="1"/>
    <col min="4" max="6" width="14.140625" style="3" customWidth="1"/>
    <col min="7" max="7" width="9.140625" style="2" customWidth="1"/>
    <col min="8" max="9" width="13.5703125" style="104" customWidth="1"/>
    <col min="10" max="12" width="9.140625" style="2"/>
    <col min="13" max="13" width="13.28515625" style="2" customWidth="1"/>
    <col min="14" max="16384" width="9.140625" style="2"/>
  </cols>
  <sheetData>
    <row r="1" spans="1:9" ht="23.25" x14ac:dyDescent="0.35">
      <c r="A1" s="58" t="s">
        <v>0</v>
      </c>
      <c r="B1" s="54"/>
      <c r="C1" s="23"/>
      <c r="D1" s="55"/>
      <c r="E1" s="55"/>
      <c r="F1" s="434" t="s">
        <v>1</v>
      </c>
      <c r="G1" s="434"/>
    </row>
    <row r="2" spans="1:9" x14ac:dyDescent="0.2">
      <c r="A2" s="54"/>
      <c r="B2" s="54"/>
      <c r="C2" s="23"/>
      <c r="D2" s="55"/>
      <c r="E2" s="55"/>
      <c r="F2" s="55"/>
      <c r="G2" s="23"/>
    </row>
    <row r="3" spans="1:9" x14ac:dyDescent="0.2">
      <c r="A3" s="48" t="s">
        <v>2</v>
      </c>
      <c r="B3" s="48" t="s">
        <v>3</v>
      </c>
      <c r="C3" s="23"/>
      <c r="D3" s="55"/>
      <c r="E3" s="55"/>
      <c r="F3" s="55"/>
      <c r="G3" s="23"/>
    </row>
    <row r="4" spans="1:9" x14ac:dyDescent="0.2">
      <c r="A4" s="54"/>
      <c r="B4" s="48" t="s">
        <v>4</v>
      </c>
      <c r="C4" s="23"/>
      <c r="D4" s="55"/>
      <c r="E4" s="55"/>
      <c r="F4" s="55"/>
      <c r="G4" s="23"/>
    </row>
    <row r="5" spans="1:9" x14ac:dyDescent="0.2">
      <c r="A5" s="54"/>
      <c r="B5" s="54"/>
      <c r="C5" s="23"/>
      <c r="D5" s="55"/>
      <c r="E5" s="55"/>
      <c r="F5" s="55"/>
      <c r="G5" s="23"/>
    </row>
    <row r="6" spans="1:9" s="4" customFormat="1" ht="13.5" thickBot="1" x14ac:dyDescent="0.25">
      <c r="A6" s="59"/>
      <c r="B6" s="59"/>
      <c r="C6" s="60"/>
      <c r="D6" s="61"/>
      <c r="E6" s="61"/>
      <c r="F6" s="61"/>
      <c r="G6" s="60" t="s">
        <v>5</v>
      </c>
      <c r="H6" s="104"/>
      <c r="I6" s="104"/>
    </row>
    <row r="7" spans="1:9" s="172" customFormat="1" ht="39" customHeight="1" thickTop="1" thickBot="1" x14ac:dyDescent="0.25">
      <c r="A7" s="141" t="s">
        <v>6</v>
      </c>
      <c r="B7" s="142" t="s">
        <v>7</v>
      </c>
      <c r="C7" s="143" t="s">
        <v>8</v>
      </c>
      <c r="D7" s="97" t="s">
        <v>188</v>
      </c>
      <c r="E7" s="97" t="s">
        <v>337</v>
      </c>
      <c r="F7" s="97" t="s">
        <v>189</v>
      </c>
      <c r="G7" s="38" t="s">
        <v>9</v>
      </c>
      <c r="H7" s="277"/>
      <c r="I7" s="277"/>
    </row>
    <row r="8" spans="1:9" s="266" customFormat="1" thickTop="1" thickBot="1" x14ac:dyDescent="0.25">
      <c r="A8" s="144">
        <v>1</v>
      </c>
      <c r="B8" s="145">
        <v>2</v>
      </c>
      <c r="C8" s="145">
        <v>3</v>
      </c>
      <c r="D8" s="257">
        <v>4</v>
      </c>
      <c r="E8" s="257">
        <v>5</v>
      </c>
      <c r="F8" s="257">
        <v>6</v>
      </c>
      <c r="G8" s="413" t="s">
        <v>338</v>
      </c>
      <c r="H8" s="278"/>
      <c r="I8" s="278"/>
    </row>
    <row r="9" spans="1:9" ht="15" thickTop="1" x14ac:dyDescent="0.2">
      <c r="A9" s="195">
        <v>3541</v>
      </c>
      <c r="B9" s="196">
        <v>52</v>
      </c>
      <c r="C9" s="197" t="s">
        <v>10</v>
      </c>
      <c r="D9" s="198">
        <f>SUM(H33)</f>
        <v>2625</v>
      </c>
      <c r="E9" s="198">
        <f>SUM(I33)</f>
        <v>2625</v>
      </c>
      <c r="F9" s="198">
        <f>SUM(F33)</f>
        <v>3000</v>
      </c>
      <c r="G9" s="345">
        <f>F9/D9*100</f>
        <v>114.28571428571428</v>
      </c>
    </row>
    <row r="10" spans="1:9" x14ac:dyDescent="0.2">
      <c r="A10" s="29">
        <v>3543</v>
      </c>
      <c r="B10" s="30">
        <v>52</v>
      </c>
      <c r="C10" s="52" t="s">
        <v>10</v>
      </c>
      <c r="D10" s="14">
        <f>SUM(H46)</f>
        <v>2250</v>
      </c>
      <c r="E10" s="14">
        <f>SUM(I46)</f>
        <v>2250</v>
      </c>
      <c r="F10" s="14">
        <f>SUM(F46,F53)</f>
        <v>1850</v>
      </c>
      <c r="G10" s="31">
        <f>F10/D10*100</f>
        <v>82.222222222222214</v>
      </c>
    </row>
    <row r="11" spans="1:9" x14ac:dyDescent="0.2">
      <c r="A11" s="29">
        <v>3599</v>
      </c>
      <c r="B11" s="30">
        <v>52</v>
      </c>
      <c r="C11" s="52" t="s">
        <v>10</v>
      </c>
      <c r="D11" s="14"/>
      <c r="E11" s="14"/>
      <c r="F11" s="14">
        <f>SUM(F49,F56)</f>
        <v>3050</v>
      </c>
      <c r="G11" s="31"/>
    </row>
    <row r="12" spans="1:9" x14ac:dyDescent="0.2">
      <c r="A12" s="29">
        <v>3592</v>
      </c>
      <c r="B12" s="30">
        <v>52</v>
      </c>
      <c r="C12" s="52" t="s">
        <v>10</v>
      </c>
      <c r="D12" s="14">
        <f>SUM(H63)</f>
        <v>1500</v>
      </c>
      <c r="E12" s="14">
        <f>SUM(I63)</f>
        <v>1500</v>
      </c>
      <c r="F12" s="14">
        <f>SUM(F63)</f>
        <v>900</v>
      </c>
      <c r="G12" s="31">
        <f>F12/D12*100</f>
        <v>60</v>
      </c>
    </row>
    <row r="13" spans="1:9" x14ac:dyDescent="0.2">
      <c r="A13" s="29">
        <v>3592</v>
      </c>
      <c r="B13" s="30">
        <v>54</v>
      </c>
      <c r="C13" s="52" t="s">
        <v>60</v>
      </c>
      <c r="D13" s="14"/>
      <c r="E13" s="14">
        <f>SUM(I72)</f>
        <v>900</v>
      </c>
      <c r="F13" s="14">
        <f>SUM(F72)</f>
        <v>900</v>
      </c>
      <c r="G13" s="31"/>
    </row>
    <row r="14" spans="1:9" x14ac:dyDescent="0.2">
      <c r="A14" s="29">
        <v>3545</v>
      </c>
      <c r="B14" s="30">
        <v>52</v>
      </c>
      <c r="C14" s="52" t="s">
        <v>10</v>
      </c>
      <c r="D14" s="14"/>
      <c r="E14" s="14"/>
      <c r="F14" s="14">
        <f>SUM(F80)</f>
        <v>500</v>
      </c>
      <c r="G14" s="31"/>
    </row>
    <row r="15" spans="1:9" x14ac:dyDescent="0.2">
      <c r="A15" s="29">
        <v>3545</v>
      </c>
      <c r="B15" s="30">
        <v>63</v>
      </c>
      <c r="C15" s="52" t="s">
        <v>32</v>
      </c>
      <c r="D15" s="14"/>
      <c r="E15" s="14"/>
      <c r="F15" s="14">
        <f>SUM(F83)</f>
        <v>1500</v>
      </c>
      <c r="G15" s="31"/>
    </row>
    <row r="16" spans="1:9" x14ac:dyDescent="0.2">
      <c r="A16" s="29">
        <v>3545</v>
      </c>
      <c r="B16" s="30">
        <v>52</v>
      </c>
      <c r="C16" s="52" t="s">
        <v>10</v>
      </c>
      <c r="D16" s="14"/>
      <c r="E16" s="14"/>
      <c r="F16" s="14">
        <f>SUM(F86)</f>
        <v>900</v>
      </c>
      <c r="G16" s="31"/>
    </row>
    <row r="17" spans="1:9" x14ac:dyDescent="0.2">
      <c r="A17" s="346">
        <v>3545</v>
      </c>
      <c r="B17" s="347">
        <v>63</v>
      </c>
      <c r="C17" s="52" t="s">
        <v>32</v>
      </c>
      <c r="D17" s="348"/>
      <c r="E17" s="348"/>
      <c r="F17" s="348">
        <f>SUM(F89)</f>
        <v>2600</v>
      </c>
      <c r="G17" s="349"/>
    </row>
    <row r="18" spans="1:9" x14ac:dyDescent="0.2">
      <c r="A18" s="29">
        <v>3549</v>
      </c>
      <c r="B18" s="30">
        <v>52</v>
      </c>
      <c r="C18" s="52" t="s">
        <v>10</v>
      </c>
      <c r="D18" s="422"/>
      <c r="E18" s="422">
        <v>3435</v>
      </c>
      <c r="F18" s="422"/>
      <c r="G18" s="423"/>
    </row>
    <row r="19" spans="1:9" x14ac:dyDescent="0.2">
      <c r="A19" s="29">
        <v>3591</v>
      </c>
      <c r="B19" s="30">
        <v>52</v>
      </c>
      <c r="C19" s="52" t="s">
        <v>10</v>
      </c>
      <c r="D19" s="422"/>
      <c r="E19" s="422">
        <v>500</v>
      </c>
      <c r="F19" s="422"/>
      <c r="G19" s="423"/>
    </row>
    <row r="20" spans="1:9" x14ac:dyDescent="0.2">
      <c r="A20" s="29">
        <v>3543</v>
      </c>
      <c r="B20" s="30">
        <v>52</v>
      </c>
      <c r="C20" s="52" t="s">
        <v>10</v>
      </c>
      <c r="D20" s="422"/>
      <c r="E20" s="422">
        <v>1565</v>
      </c>
      <c r="F20" s="422"/>
      <c r="G20" s="423"/>
    </row>
    <row r="21" spans="1:9" ht="15" thickBot="1" x14ac:dyDescent="0.25">
      <c r="A21" s="29">
        <v>3592</v>
      </c>
      <c r="B21" s="30">
        <v>52</v>
      </c>
      <c r="C21" s="52" t="s">
        <v>10</v>
      </c>
      <c r="D21" s="422"/>
      <c r="E21" s="422"/>
      <c r="F21" s="422">
        <f>SUM(F97)</f>
        <v>1200</v>
      </c>
      <c r="G21" s="423"/>
    </row>
    <row r="22" spans="1:9" s="7" customFormat="1" ht="16.5" thickTop="1" thickBot="1" x14ac:dyDescent="0.3">
      <c r="A22" s="469" t="s">
        <v>12</v>
      </c>
      <c r="B22" s="470"/>
      <c r="C22" s="470"/>
      <c r="D22" s="5">
        <f>SUM(D9:D21)</f>
        <v>6375</v>
      </c>
      <c r="E22" s="5">
        <f>SUM(E9:E21)</f>
        <v>12775</v>
      </c>
      <c r="F22" s="5">
        <f>SUM(F9:F21)</f>
        <v>16400</v>
      </c>
      <c r="G22" s="6">
        <f>F22/D22*100</f>
        <v>257.25490196078431</v>
      </c>
      <c r="H22" s="311">
        <f>F22*0.15</f>
        <v>2460</v>
      </c>
      <c r="I22" s="311"/>
    </row>
    <row r="23" spans="1:9" ht="15" thickTop="1" x14ac:dyDescent="0.2">
      <c r="A23" s="23"/>
      <c r="B23" s="23"/>
      <c r="C23" s="23"/>
      <c r="D23" s="23"/>
      <c r="E23" s="55"/>
      <c r="F23" s="23"/>
      <c r="G23" s="23"/>
    </row>
    <row r="24" spans="1:9" x14ac:dyDescent="0.2">
      <c r="A24" s="62"/>
      <c r="B24" s="62"/>
      <c r="C24" s="62"/>
      <c r="D24" s="187"/>
      <c r="E24" s="187"/>
      <c r="F24" s="62"/>
      <c r="G24" s="62"/>
    </row>
    <row r="25" spans="1:9" ht="15" x14ac:dyDescent="0.25">
      <c r="A25" s="150" t="s">
        <v>13</v>
      </c>
      <c r="B25" s="54"/>
      <c r="C25" s="23"/>
      <c r="D25" s="55"/>
      <c r="E25" s="55"/>
      <c r="F25" s="55"/>
      <c r="G25" s="23"/>
    </row>
    <row r="26" spans="1:9" s="34" customFormat="1" ht="15" x14ac:dyDescent="0.25">
      <c r="A26" s="68" t="s">
        <v>21</v>
      </c>
      <c r="B26" s="137"/>
      <c r="C26" s="151" t="s">
        <v>254</v>
      </c>
      <c r="D26" s="94"/>
      <c r="E26" s="94"/>
      <c r="F26" s="451">
        <f>SUM(F27:G31)</f>
        <v>3000</v>
      </c>
      <c r="G26" s="452"/>
      <c r="H26" s="104"/>
      <c r="I26" s="104"/>
    </row>
    <row r="27" spans="1:9" s="34" customFormat="1" ht="15" x14ac:dyDescent="0.25">
      <c r="A27" s="138" t="s">
        <v>22</v>
      </c>
      <c r="B27" s="137"/>
      <c r="C27" s="68" t="s">
        <v>116</v>
      </c>
      <c r="D27" s="94"/>
      <c r="E27" s="94"/>
      <c r="F27" s="461">
        <v>1250</v>
      </c>
      <c r="G27" s="462"/>
      <c r="H27" s="104"/>
      <c r="I27" s="104"/>
    </row>
    <row r="28" spans="1:9" s="34" customFormat="1" ht="15" x14ac:dyDescent="0.25">
      <c r="A28" s="138"/>
      <c r="B28" s="137"/>
      <c r="C28" s="68" t="s">
        <v>148</v>
      </c>
      <c r="D28" s="94"/>
      <c r="E28" s="94"/>
      <c r="F28" s="461">
        <v>750</v>
      </c>
      <c r="G28" s="462"/>
      <c r="H28" s="104"/>
      <c r="I28" s="104"/>
    </row>
    <row r="29" spans="1:9" s="34" customFormat="1" ht="15" x14ac:dyDescent="0.25">
      <c r="A29" s="265"/>
      <c r="B29" s="263"/>
      <c r="C29" s="68" t="s">
        <v>149</v>
      </c>
      <c r="D29" s="239"/>
      <c r="E29" s="239"/>
      <c r="F29" s="461">
        <v>400</v>
      </c>
      <c r="G29" s="462"/>
      <c r="H29" s="104"/>
      <c r="I29" s="104"/>
    </row>
    <row r="30" spans="1:9" s="34" customFormat="1" ht="15" x14ac:dyDescent="0.25">
      <c r="A30" s="265"/>
      <c r="B30" s="263"/>
      <c r="C30" s="68" t="s">
        <v>150</v>
      </c>
      <c r="D30" s="239"/>
      <c r="E30" s="239"/>
      <c r="F30" s="461">
        <f>SUM(F37)</f>
        <v>400</v>
      </c>
      <c r="G30" s="462"/>
      <c r="H30" s="104"/>
      <c r="I30" s="104"/>
    </row>
    <row r="31" spans="1:9" s="34" customFormat="1" ht="15" x14ac:dyDescent="0.25">
      <c r="A31" s="265"/>
      <c r="B31" s="263"/>
      <c r="C31" s="68" t="s">
        <v>117</v>
      </c>
      <c r="D31" s="94"/>
      <c r="E31" s="94"/>
      <c r="F31" s="461">
        <v>200</v>
      </c>
      <c r="G31" s="462"/>
      <c r="H31" s="104"/>
      <c r="I31" s="104"/>
    </row>
    <row r="32" spans="1:9" s="34" customFormat="1" ht="15" x14ac:dyDescent="0.25">
      <c r="A32" s="268"/>
      <c r="B32" s="263"/>
      <c r="C32" s="264"/>
      <c r="D32" s="239"/>
      <c r="E32" s="239"/>
      <c r="F32" s="239"/>
      <c r="G32" s="264"/>
      <c r="H32" s="104"/>
      <c r="I32" s="104"/>
    </row>
    <row r="33" spans="1:9" s="37" customFormat="1" ht="17.25" customHeight="1" thickBot="1" x14ac:dyDescent="0.3">
      <c r="A33" s="152" t="s">
        <v>14</v>
      </c>
      <c r="B33" s="153"/>
      <c r="C33" s="154"/>
      <c r="D33" s="155"/>
      <c r="E33" s="155"/>
      <c r="F33" s="447">
        <f>SUM(F34:G38)</f>
        <v>3000</v>
      </c>
      <c r="G33" s="447"/>
      <c r="H33" s="306">
        <f>SUM(H34:H38)</f>
        <v>2625</v>
      </c>
      <c r="I33" s="306">
        <f>SUM(I34:I38)</f>
        <v>2625</v>
      </c>
    </row>
    <row r="34" spans="1:9" s="34" customFormat="1" ht="15.75" thickTop="1" x14ac:dyDescent="0.25">
      <c r="A34" s="156" t="s">
        <v>15</v>
      </c>
      <c r="B34" s="263"/>
      <c r="C34" s="264"/>
      <c r="D34" s="239"/>
      <c r="E34" s="239"/>
      <c r="F34" s="448">
        <v>1250</v>
      </c>
      <c r="G34" s="449"/>
      <c r="H34" s="104">
        <v>1375</v>
      </c>
      <c r="I34" s="104">
        <v>1375</v>
      </c>
    </row>
    <row r="35" spans="1:9" s="34" customFormat="1" ht="15" x14ac:dyDescent="0.25">
      <c r="A35" s="156" t="s">
        <v>15</v>
      </c>
      <c r="B35" s="137"/>
      <c r="C35" s="68"/>
      <c r="D35" s="94"/>
      <c r="E35" s="94"/>
      <c r="F35" s="448">
        <v>750</v>
      </c>
      <c r="G35" s="449"/>
      <c r="H35" s="104">
        <v>450</v>
      </c>
      <c r="I35" s="104">
        <v>450</v>
      </c>
    </row>
    <row r="36" spans="1:9" s="37" customFormat="1" ht="15" x14ac:dyDescent="0.25">
      <c r="A36" s="156" t="s">
        <v>20</v>
      </c>
      <c r="B36" s="137"/>
      <c r="C36" s="68"/>
      <c r="D36" s="94"/>
      <c r="E36" s="94"/>
      <c r="F36" s="448">
        <v>400</v>
      </c>
      <c r="G36" s="449"/>
      <c r="H36" s="104">
        <v>300</v>
      </c>
      <c r="I36" s="104">
        <v>300</v>
      </c>
    </row>
    <row r="37" spans="1:9" s="34" customFormat="1" ht="15" x14ac:dyDescent="0.25">
      <c r="A37" s="156" t="s">
        <v>16</v>
      </c>
      <c r="B37" s="137"/>
      <c r="C37" s="68"/>
      <c r="D37" s="94"/>
      <c r="E37" s="94"/>
      <c r="F37" s="448">
        <v>400</v>
      </c>
      <c r="G37" s="449"/>
      <c r="H37" s="104">
        <v>300</v>
      </c>
      <c r="I37" s="104">
        <v>300</v>
      </c>
    </row>
    <row r="38" spans="1:9" s="34" customFormat="1" ht="15" x14ac:dyDescent="0.25">
      <c r="A38" s="156" t="s">
        <v>16</v>
      </c>
      <c r="B38" s="263"/>
      <c r="C38" s="264"/>
      <c r="D38" s="239"/>
      <c r="E38" s="239"/>
      <c r="F38" s="448">
        <v>200</v>
      </c>
      <c r="G38" s="449"/>
      <c r="H38" s="104">
        <v>200</v>
      </c>
      <c r="I38" s="104">
        <v>200</v>
      </c>
    </row>
    <row r="39" spans="1:9" s="34" customFormat="1" ht="15" x14ac:dyDescent="0.25">
      <c r="A39" s="273"/>
      <c r="B39" s="263"/>
      <c r="C39" s="264"/>
      <c r="D39" s="239"/>
      <c r="E39" s="239"/>
      <c r="F39" s="271"/>
      <c r="G39" s="272"/>
      <c r="H39" s="290"/>
      <c r="I39" s="104"/>
    </row>
    <row r="40" spans="1:9" s="34" customFormat="1" ht="15" x14ac:dyDescent="0.25">
      <c r="A40" s="273"/>
      <c r="B40" s="263"/>
      <c r="C40" s="264"/>
      <c r="D40" s="239"/>
      <c r="E40" s="239"/>
      <c r="F40" s="271"/>
      <c r="G40" s="272"/>
      <c r="H40" s="290"/>
      <c r="I40" s="104"/>
    </row>
    <row r="41" spans="1:9" s="37" customFormat="1" ht="13.5" customHeight="1" x14ac:dyDescent="0.25">
      <c r="A41" s="68" t="s">
        <v>21</v>
      </c>
      <c r="B41" s="137"/>
      <c r="C41" s="458" t="s">
        <v>255</v>
      </c>
      <c r="D41" s="458"/>
      <c r="E41" s="94"/>
      <c r="F41" s="451">
        <f>SUM(F42:G44)</f>
        <v>4900</v>
      </c>
      <c r="G41" s="452"/>
      <c r="H41" s="104"/>
      <c r="I41" s="104"/>
    </row>
    <row r="42" spans="1:9" s="37" customFormat="1" ht="18.75" customHeight="1" x14ac:dyDescent="0.2">
      <c r="A42" s="138" t="s">
        <v>22</v>
      </c>
      <c r="B42" s="137"/>
      <c r="C42" s="471" t="s">
        <v>320</v>
      </c>
      <c r="D42" s="471"/>
      <c r="E42" s="471"/>
      <c r="F42" s="467">
        <v>1150</v>
      </c>
      <c r="G42" s="468"/>
    </row>
    <row r="43" spans="1:9" s="37" customFormat="1" ht="12.75" customHeight="1" x14ac:dyDescent="0.2">
      <c r="A43" s="138"/>
      <c r="B43" s="137"/>
      <c r="C43" s="471"/>
      <c r="D43" s="471"/>
      <c r="E43" s="471"/>
      <c r="F43" s="396"/>
      <c r="G43" s="397"/>
    </row>
    <row r="44" spans="1:9" s="37" customFormat="1" ht="15" customHeight="1" x14ac:dyDescent="0.25">
      <c r="A44" s="156"/>
      <c r="B44" s="137"/>
      <c r="C44" s="465" t="s">
        <v>319</v>
      </c>
      <c r="D44" s="465"/>
      <c r="E44" s="94"/>
      <c r="F44" s="467">
        <v>3750</v>
      </c>
      <c r="G44" s="468"/>
      <c r="H44" s="104"/>
      <c r="I44" s="104"/>
    </row>
    <row r="45" spans="1:9" s="37" customFormat="1" ht="15" x14ac:dyDescent="0.25">
      <c r="A45" s="156"/>
      <c r="B45" s="137"/>
      <c r="C45" s="68"/>
      <c r="D45" s="94"/>
      <c r="E45" s="94"/>
      <c r="F45" s="288"/>
      <c r="G45" s="289"/>
    </row>
    <row r="46" spans="1:9" s="37" customFormat="1" ht="17.25" customHeight="1" thickBot="1" x14ac:dyDescent="0.3">
      <c r="A46" s="152" t="s">
        <v>17</v>
      </c>
      <c r="B46" s="153"/>
      <c r="C46" s="154"/>
      <c r="D46" s="155"/>
      <c r="E46" s="155"/>
      <c r="F46" s="447">
        <f>SUM(F47)</f>
        <v>750</v>
      </c>
      <c r="G46" s="447"/>
      <c r="H46" s="339">
        <f>SUM(H47:H52)</f>
        <v>2250</v>
      </c>
      <c r="I46" s="339">
        <f>SUM(I47:I52)</f>
        <v>2250</v>
      </c>
    </row>
    <row r="47" spans="1:9" s="37" customFormat="1" ht="15.75" thickTop="1" x14ac:dyDescent="0.25">
      <c r="A47" s="156" t="s">
        <v>16</v>
      </c>
      <c r="B47" s="137"/>
      <c r="C47" s="68"/>
      <c r="D47" s="94"/>
      <c r="E47" s="94"/>
      <c r="F47" s="448">
        <v>750</v>
      </c>
      <c r="G47" s="449"/>
      <c r="H47" s="104">
        <v>1550</v>
      </c>
      <c r="I47" s="104">
        <v>1550</v>
      </c>
    </row>
    <row r="48" spans="1:9" s="37" customFormat="1" ht="15" x14ac:dyDescent="0.25">
      <c r="A48" s="156"/>
      <c r="B48" s="137"/>
      <c r="C48" s="68"/>
      <c r="D48" s="94"/>
      <c r="E48" s="94"/>
      <c r="F48" s="390"/>
      <c r="G48" s="391"/>
      <c r="H48" s="104"/>
      <c r="I48" s="104"/>
    </row>
    <row r="49" spans="1:10" s="37" customFormat="1" ht="17.25" customHeight="1" thickBot="1" x14ac:dyDescent="0.3">
      <c r="A49" s="152" t="s">
        <v>101</v>
      </c>
      <c r="B49" s="153"/>
      <c r="C49" s="154"/>
      <c r="D49" s="155"/>
      <c r="E49" s="155"/>
      <c r="F49" s="447">
        <f>SUM(F50:G51)</f>
        <v>400</v>
      </c>
      <c r="G49" s="447"/>
      <c r="H49" s="306"/>
      <c r="I49" s="306"/>
    </row>
    <row r="50" spans="1:10" s="37" customFormat="1" ht="15.75" thickTop="1" x14ac:dyDescent="0.25">
      <c r="A50" s="156" t="s">
        <v>19</v>
      </c>
      <c r="B50" s="137"/>
      <c r="C50" s="68"/>
      <c r="D50" s="94"/>
      <c r="E50" s="94"/>
      <c r="F50" s="448">
        <v>200</v>
      </c>
      <c r="G50" s="448"/>
      <c r="H50" s="104"/>
      <c r="I50" s="104"/>
    </row>
    <row r="51" spans="1:10" s="37" customFormat="1" ht="15" x14ac:dyDescent="0.25">
      <c r="A51" s="156" t="s">
        <v>16</v>
      </c>
      <c r="B51" s="137"/>
      <c r="C51" s="68"/>
      <c r="D51" s="94"/>
      <c r="E51" s="94"/>
      <c r="F51" s="448">
        <v>200</v>
      </c>
      <c r="G51" s="449"/>
      <c r="H51" s="104"/>
      <c r="I51" s="104"/>
    </row>
    <row r="52" spans="1:10" s="37" customFormat="1" ht="15" x14ac:dyDescent="0.25">
      <c r="A52" s="156"/>
      <c r="B52" s="137"/>
      <c r="C52" s="68"/>
      <c r="D52" s="94"/>
      <c r="E52" s="94"/>
      <c r="F52" s="288"/>
      <c r="G52" s="289"/>
      <c r="H52" s="104">
        <v>700</v>
      </c>
      <c r="I52" s="104">
        <v>700</v>
      </c>
      <c r="J52" s="37" t="s">
        <v>256</v>
      </c>
    </row>
    <row r="53" spans="1:10" s="37" customFormat="1" ht="17.25" customHeight="1" thickBot="1" x14ac:dyDescent="0.3">
      <c r="A53" s="152" t="s">
        <v>17</v>
      </c>
      <c r="B53" s="153"/>
      <c r="C53" s="154"/>
      <c r="D53" s="155"/>
      <c r="E53" s="155"/>
      <c r="F53" s="447">
        <f>SUM(F54)</f>
        <v>1100</v>
      </c>
      <c r="G53" s="447"/>
      <c r="H53" s="290"/>
      <c r="I53" s="290"/>
    </row>
    <row r="54" spans="1:10" s="37" customFormat="1" ht="15.75" thickTop="1" x14ac:dyDescent="0.25">
      <c r="A54" s="156" t="s">
        <v>16</v>
      </c>
      <c r="B54" s="137"/>
      <c r="C54" s="68"/>
      <c r="D54" s="94"/>
      <c r="E54" s="94"/>
      <c r="F54" s="448">
        <v>1100</v>
      </c>
      <c r="G54" s="449"/>
      <c r="H54" s="104"/>
      <c r="I54" s="104"/>
    </row>
    <row r="55" spans="1:10" s="37" customFormat="1" ht="15" x14ac:dyDescent="0.25">
      <c r="A55" s="156"/>
      <c r="B55" s="137"/>
      <c r="C55" s="68"/>
      <c r="D55" s="94"/>
      <c r="E55" s="94"/>
      <c r="F55" s="288"/>
      <c r="G55" s="289"/>
      <c r="H55" s="104"/>
      <c r="I55" s="104"/>
    </row>
    <row r="56" spans="1:10" s="37" customFormat="1" ht="17.25" customHeight="1" thickBot="1" x14ac:dyDescent="0.3">
      <c r="A56" s="152" t="s">
        <v>101</v>
      </c>
      <c r="B56" s="153"/>
      <c r="C56" s="154"/>
      <c r="D56" s="155"/>
      <c r="E56" s="155"/>
      <c r="F56" s="447">
        <f>SUM(F57:G58)</f>
        <v>2650</v>
      </c>
      <c r="G56" s="447"/>
      <c r="H56" s="290"/>
      <c r="I56" s="290"/>
    </row>
    <row r="57" spans="1:10" s="37" customFormat="1" ht="15.75" thickTop="1" x14ac:dyDescent="0.25">
      <c r="A57" s="156" t="s">
        <v>15</v>
      </c>
      <c r="B57" s="137"/>
      <c r="C57" s="68"/>
      <c r="D57" s="94"/>
      <c r="E57" s="94"/>
      <c r="F57" s="448">
        <v>500</v>
      </c>
      <c r="G57" s="449"/>
      <c r="H57" s="104"/>
      <c r="I57" s="104"/>
    </row>
    <row r="58" spans="1:10" s="37" customFormat="1" ht="15" x14ac:dyDescent="0.25">
      <c r="A58" s="156" t="s">
        <v>16</v>
      </c>
      <c r="B58" s="137"/>
      <c r="C58" s="68"/>
      <c r="D58" s="94"/>
      <c r="E58" s="94"/>
      <c r="F58" s="448">
        <v>2150</v>
      </c>
      <c r="G58" s="449"/>
      <c r="H58" s="290"/>
      <c r="I58" s="104"/>
    </row>
    <row r="59" spans="1:10" s="37" customFormat="1" x14ac:dyDescent="0.2">
      <c r="A59" s="160"/>
      <c r="B59" s="160"/>
      <c r="D59" s="134"/>
      <c r="E59" s="134"/>
      <c r="F59" s="134"/>
    </row>
    <row r="60" spans="1:10" s="37" customFormat="1" x14ac:dyDescent="0.2">
      <c r="A60" s="160"/>
      <c r="B60" s="160"/>
      <c r="D60" s="134"/>
      <c r="E60" s="134"/>
      <c r="F60" s="134"/>
    </row>
    <row r="61" spans="1:10" s="37" customFormat="1" ht="15" x14ac:dyDescent="0.25">
      <c r="A61" s="68" t="s">
        <v>21</v>
      </c>
      <c r="B61" s="137"/>
      <c r="C61" s="178" t="s">
        <v>258</v>
      </c>
      <c r="D61" s="94"/>
      <c r="E61" s="94"/>
      <c r="F61" s="451">
        <v>900</v>
      </c>
      <c r="G61" s="452"/>
      <c r="H61" s="104"/>
      <c r="I61" s="104"/>
    </row>
    <row r="62" spans="1:10" s="37" customFormat="1" ht="15" x14ac:dyDescent="0.25">
      <c r="A62" s="156"/>
      <c r="B62" s="137"/>
      <c r="C62" s="68"/>
      <c r="D62" s="94"/>
      <c r="E62" s="94"/>
      <c r="F62" s="288"/>
      <c r="G62" s="289"/>
      <c r="H62" s="104"/>
      <c r="I62" s="104"/>
    </row>
    <row r="63" spans="1:10" s="37" customFormat="1" ht="16.5" customHeight="1" thickBot="1" x14ac:dyDescent="0.3">
      <c r="A63" s="152" t="s">
        <v>18</v>
      </c>
      <c r="B63" s="153"/>
      <c r="C63" s="154"/>
      <c r="D63" s="155"/>
      <c r="E63" s="155"/>
      <c r="F63" s="447">
        <f>SUM(F64:G65)</f>
        <v>900</v>
      </c>
      <c r="G63" s="447"/>
      <c r="H63" s="306">
        <v>1500</v>
      </c>
      <c r="I63" s="306">
        <v>1500</v>
      </c>
      <c r="J63" s="34"/>
    </row>
    <row r="64" spans="1:10" s="37" customFormat="1" ht="15.75" thickTop="1" x14ac:dyDescent="0.25">
      <c r="A64" s="156" t="s">
        <v>19</v>
      </c>
      <c r="B64" s="137"/>
      <c r="C64" s="68"/>
      <c r="D64" s="94"/>
      <c r="E64" s="94"/>
      <c r="F64" s="448">
        <v>300</v>
      </c>
      <c r="G64" s="449"/>
      <c r="H64" s="104"/>
      <c r="I64" s="104"/>
    </row>
    <row r="65" spans="1:10" s="37" customFormat="1" ht="15" x14ac:dyDescent="0.25">
      <c r="A65" s="156" t="s">
        <v>20</v>
      </c>
      <c r="B65" s="137"/>
      <c r="C65" s="68"/>
      <c r="D65" s="94"/>
      <c r="E65" s="94"/>
      <c r="F65" s="448">
        <v>600</v>
      </c>
      <c r="G65" s="449"/>
      <c r="H65" s="104"/>
      <c r="I65" s="104"/>
    </row>
    <row r="66" spans="1:10" s="37" customFormat="1" ht="15" x14ac:dyDescent="0.25">
      <c r="A66" s="156"/>
      <c r="B66" s="137"/>
      <c r="C66" s="68"/>
      <c r="D66" s="94"/>
      <c r="E66" s="94"/>
      <c r="F66" s="288"/>
      <c r="G66" s="289"/>
      <c r="H66" s="104"/>
      <c r="I66" s="104"/>
    </row>
    <row r="67" spans="1:10" s="37" customFormat="1" ht="15" x14ac:dyDescent="0.25">
      <c r="A67" s="156"/>
      <c r="B67" s="137"/>
      <c r="C67" s="68"/>
      <c r="D67" s="94"/>
      <c r="E67" s="94"/>
      <c r="F67" s="419"/>
      <c r="G67" s="420"/>
      <c r="H67" s="104"/>
      <c r="I67" s="104"/>
    </row>
    <row r="68" spans="1:10" s="37" customFormat="1" ht="15" x14ac:dyDescent="0.25">
      <c r="A68" s="156"/>
      <c r="B68" s="137"/>
      <c r="C68" s="68"/>
      <c r="D68" s="94"/>
      <c r="E68" s="94"/>
      <c r="F68" s="419"/>
      <c r="G68" s="420"/>
      <c r="H68" s="104"/>
      <c r="I68" s="104"/>
    </row>
    <row r="69" spans="1:10" s="37" customFormat="1" ht="15" x14ac:dyDescent="0.25">
      <c r="A69" s="156"/>
      <c r="B69" s="137"/>
      <c r="C69" s="68"/>
      <c r="D69" s="94"/>
      <c r="E69" s="94"/>
      <c r="F69" s="419"/>
      <c r="G69" s="420"/>
      <c r="H69" s="104"/>
      <c r="I69" s="104"/>
    </row>
    <row r="70" spans="1:10" s="37" customFormat="1" ht="15" x14ac:dyDescent="0.25">
      <c r="A70" s="68" t="s">
        <v>21</v>
      </c>
      <c r="B70" s="137"/>
      <c r="C70" s="178" t="s">
        <v>259</v>
      </c>
      <c r="D70" s="94"/>
      <c r="E70" s="94"/>
      <c r="F70" s="451">
        <v>900</v>
      </c>
      <c r="G70" s="452"/>
      <c r="H70" s="104"/>
      <c r="I70" s="104"/>
    </row>
    <row r="71" spans="1:10" s="37" customFormat="1" ht="15" x14ac:dyDescent="0.25">
      <c r="A71" s="156"/>
      <c r="B71" s="137"/>
      <c r="C71" s="68"/>
      <c r="D71" s="94"/>
      <c r="E71" s="94"/>
      <c r="F71" s="288"/>
      <c r="G71" s="289"/>
      <c r="H71" s="104"/>
      <c r="I71" s="104"/>
    </row>
    <row r="72" spans="1:10" s="37" customFormat="1" ht="16.5" customHeight="1" thickBot="1" x14ac:dyDescent="0.3">
      <c r="A72" s="152" t="s">
        <v>313</v>
      </c>
      <c r="B72" s="153"/>
      <c r="C72" s="154"/>
      <c r="D72" s="155"/>
      <c r="E72" s="155"/>
      <c r="F72" s="447">
        <f>SUM(F73)</f>
        <v>900</v>
      </c>
      <c r="G72" s="447"/>
      <c r="H72" s="306">
        <v>0</v>
      </c>
      <c r="I72" s="306">
        <v>900</v>
      </c>
      <c r="J72" s="34"/>
    </row>
    <row r="73" spans="1:10" s="37" customFormat="1" ht="15.75" thickTop="1" x14ac:dyDescent="0.25">
      <c r="A73" s="156" t="s">
        <v>63</v>
      </c>
      <c r="B73" s="137"/>
      <c r="C73" s="68"/>
      <c r="D73" s="94"/>
      <c r="E73" s="94"/>
      <c r="F73" s="448">
        <v>900</v>
      </c>
      <c r="G73" s="449"/>
      <c r="H73" s="104"/>
      <c r="I73" s="104"/>
    </row>
    <row r="74" spans="1:10" s="37" customFormat="1" x14ac:dyDescent="0.2">
      <c r="A74" s="160"/>
      <c r="B74" s="160"/>
      <c r="D74" s="134"/>
      <c r="E74" s="134"/>
      <c r="F74" s="134"/>
      <c r="H74" s="104"/>
      <c r="I74" s="104"/>
    </row>
    <row r="75" spans="1:10" s="37" customFormat="1" x14ac:dyDescent="0.2">
      <c r="A75" s="160"/>
      <c r="B75" s="160"/>
      <c r="D75" s="134"/>
      <c r="E75" s="134"/>
      <c r="F75" s="134"/>
      <c r="H75" s="104"/>
      <c r="I75" s="104"/>
    </row>
    <row r="76" spans="1:10" s="37" customFormat="1" ht="15" x14ac:dyDescent="0.25">
      <c r="A76" s="68" t="s">
        <v>21</v>
      </c>
      <c r="B76" s="160"/>
      <c r="C76" s="107" t="s">
        <v>303</v>
      </c>
      <c r="D76" s="134"/>
      <c r="E76" s="134"/>
      <c r="F76" s="451">
        <f>SUM(F77:G78)</f>
        <v>5500</v>
      </c>
      <c r="G76" s="452"/>
      <c r="H76" s="104"/>
      <c r="I76" s="104"/>
    </row>
    <row r="77" spans="1:10" s="37" customFormat="1" ht="15" x14ac:dyDescent="0.2">
      <c r="A77" s="138" t="s">
        <v>22</v>
      </c>
      <c r="B77" s="160"/>
      <c r="C77" s="108" t="s">
        <v>270</v>
      </c>
      <c r="D77" s="134"/>
      <c r="E77" s="134"/>
      <c r="F77" s="467">
        <v>2000</v>
      </c>
      <c r="G77" s="468"/>
      <c r="H77" s="104"/>
      <c r="I77" s="104"/>
    </row>
    <row r="78" spans="1:10" s="37" customFormat="1" ht="15" x14ac:dyDescent="0.2">
      <c r="A78" s="160"/>
      <c r="B78" s="160"/>
      <c r="C78" s="108" t="s">
        <v>271</v>
      </c>
      <c r="D78" s="134"/>
      <c r="E78" s="134"/>
      <c r="F78" s="467">
        <v>3500</v>
      </c>
      <c r="G78" s="468"/>
      <c r="H78" s="104"/>
      <c r="I78" s="104"/>
    </row>
    <row r="79" spans="1:10" s="37" customFormat="1" x14ac:dyDescent="0.2">
      <c r="A79" s="160"/>
      <c r="B79" s="160"/>
      <c r="D79" s="134"/>
      <c r="E79" s="134"/>
      <c r="F79" s="134"/>
      <c r="H79" s="104"/>
      <c r="I79" s="104"/>
    </row>
    <row r="80" spans="1:10" s="37" customFormat="1" ht="16.5" customHeight="1" thickBot="1" x14ac:dyDescent="0.3">
      <c r="A80" s="152" t="s">
        <v>260</v>
      </c>
      <c r="B80" s="153"/>
      <c r="C80" s="154"/>
      <c r="D80" s="155"/>
      <c r="E80" s="155"/>
      <c r="F80" s="447">
        <f>SUM(F81:G81)</f>
        <v>500</v>
      </c>
      <c r="G80" s="447"/>
      <c r="H80" s="306">
        <v>0</v>
      </c>
      <c r="I80" s="306">
        <v>0</v>
      </c>
    </row>
    <row r="81" spans="1:10" s="37" customFormat="1" ht="15.75" thickTop="1" x14ac:dyDescent="0.25">
      <c r="A81" s="156" t="s">
        <v>20</v>
      </c>
      <c r="B81" s="137"/>
      <c r="C81" s="68"/>
      <c r="D81" s="94"/>
      <c r="E81" s="94"/>
      <c r="F81" s="448">
        <v>500</v>
      </c>
      <c r="G81" s="449"/>
      <c r="H81" s="104"/>
      <c r="I81" s="104"/>
    </row>
    <row r="82" spans="1:10" s="37" customFormat="1" x14ac:dyDescent="0.2">
      <c r="A82" s="160"/>
      <c r="B82" s="160"/>
      <c r="D82" s="134"/>
      <c r="E82" s="134"/>
      <c r="F82" s="134"/>
      <c r="H82" s="104"/>
      <c r="I82" s="104"/>
    </row>
    <row r="83" spans="1:10" ht="17.25" customHeight="1" thickBot="1" x14ac:dyDescent="0.3">
      <c r="A83" s="8" t="s">
        <v>261</v>
      </c>
      <c r="B83" s="9"/>
      <c r="C83" s="10"/>
      <c r="D83" s="11"/>
      <c r="E83" s="11"/>
      <c r="F83" s="438">
        <f>SUM(F84)</f>
        <v>1500</v>
      </c>
      <c r="G83" s="438"/>
      <c r="H83" s="306">
        <v>0</v>
      </c>
      <c r="I83" s="306">
        <v>0</v>
      </c>
      <c r="J83" s="4"/>
    </row>
    <row r="84" spans="1:10" s="37" customFormat="1" ht="15.75" thickTop="1" x14ac:dyDescent="0.25">
      <c r="A84" s="156" t="s">
        <v>262</v>
      </c>
      <c r="B84" s="160"/>
      <c r="D84" s="134"/>
      <c r="E84" s="134"/>
      <c r="F84" s="448">
        <v>1500</v>
      </c>
      <c r="G84" s="449"/>
      <c r="H84" s="104"/>
      <c r="I84" s="104"/>
    </row>
    <row r="85" spans="1:10" s="37" customFormat="1" x14ac:dyDescent="0.2">
      <c r="A85" s="160"/>
      <c r="B85" s="160"/>
      <c r="D85" s="134"/>
      <c r="E85" s="134"/>
      <c r="F85" s="134"/>
      <c r="H85" s="104"/>
      <c r="I85" s="104"/>
    </row>
    <row r="86" spans="1:10" s="37" customFormat="1" ht="16.5" customHeight="1" thickBot="1" x14ac:dyDescent="0.3">
      <c r="A86" s="152" t="s">
        <v>260</v>
      </c>
      <c r="B86" s="153"/>
      <c r="C86" s="154"/>
      <c r="D86" s="155"/>
      <c r="E86" s="155"/>
      <c r="F86" s="447">
        <f>SUM(F87:G87)</f>
        <v>900</v>
      </c>
      <c r="G86" s="447"/>
      <c r="H86" s="306">
        <v>0</v>
      </c>
      <c r="I86" s="306">
        <v>0</v>
      </c>
    </row>
    <row r="87" spans="1:10" s="37" customFormat="1" ht="15.75" thickTop="1" x14ac:dyDescent="0.25">
      <c r="A87" s="156" t="s">
        <v>263</v>
      </c>
      <c r="B87" s="137"/>
      <c r="C87" s="68"/>
      <c r="D87" s="94"/>
      <c r="E87" s="94"/>
      <c r="F87" s="448">
        <v>900</v>
      </c>
      <c r="G87" s="449"/>
      <c r="H87" s="104"/>
      <c r="I87" s="104"/>
    </row>
    <row r="88" spans="1:10" s="37" customFormat="1" x14ac:dyDescent="0.2">
      <c r="A88" s="160"/>
      <c r="B88" s="160"/>
      <c r="D88" s="134"/>
      <c r="E88" s="134"/>
      <c r="F88" s="134"/>
      <c r="H88" s="104"/>
      <c r="I88" s="104"/>
    </row>
    <row r="89" spans="1:10" ht="17.25" customHeight="1" thickBot="1" x14ac:dyDescent="0.3">
      <c r="A89" s="8" t="s">
        <v>261</v>
      </c>
      <c r="B89" s="9"/>
      <c r="C89" s="10"/>
      <c r="D89" s="11"/>
      <c r="E89" s="11"/>
      <c r="F89" s="438">
        <f>SUM(F90)</f>
        <v>2600</v>
      </c>
      <c r="G89" s="438"/>
      <c r="H89" s="306">
        <v>0</v>
      </c>
      <c r="I89" s="306">
        <v>0</v>
      </c>
      <c r="J89" s="4"/>
    </row>
    <row r="90" spans="1:10" s="37" customFormat="1" ht="15.75" thickTop="1" x14ac:dyDescent="0.25">
      <c r="A90" s="156" t="s">
        <v>264</v>
      </c>
      <c r="B90" s="160"/>
      <c r="D90" s="134"/>
      <c r="E90" s="134"/>
      <c r="F90" s="448">
        <v>2600</v>
      </c>
      <c r="G90" s="449"/>
      <c r="H90" s="104"/>
      <c r="I90" s="104"/>
    </row>
    <row r="91" spans="1:10" s="37" customFormat="1" x14ac:dyDescent="0.2">
      <c r="A91" s="160"/>
      <c r="B91" s="160"/>
      <c r="D91" s="134"/>
      <c r="E91" s="134"/>
      <c r="F91" s="134"/>
      <c r="H91" s="104"/>
      <c r="I91" s="104"/>
    </row>
    <row r="92" spans="1:10" s="37" customFormat="1" x14ac:dyDescent="0.2">
      <c r="A92" s="160"/>
      <c r="B92" s="160"/>
      <c r="D92" s="134"/>
      <c r="E92" s="134"/>
      <c r="F92" s="134"/>
      <c r="H92" s="104"/>
      <c r="I92" s="104"/>
    </row>
    <row r="93" spans="1:10" s="37" customFormat="1" ht="15" x14ac:dyDescent="0.25">
      <c r="A93" s="68" t="s">
        <v>21</v>
      </c>
      <c r="B93" s="160"/>
      <c r="C93" s="107" t="s">
        <v>267</v>
      </c>
      <c r="D93" s="134"/>
      <c r="E93" s="134"/>
      <c r="F93" s="451">
        <f>SUM(F94:G95)</f>
        <v>1200</v>
      </c>
      <c r="G93" s="452"/>
      <c r="H93" s="104"/>
      <c r="I93" s="104"/>
    </row>
    <row r="94" spans="1:10" s="37" customFormat="1" ht="15" x14ac:dyDescent="0.2">
      <c r="A94" s="138" t="s">
        <v>22</v>
      </c>
      <c r="B94" s="160"/>
      <c r="C94" s="108" t="s">
        <v>268</v>
      </c>
      <c r="D94" s="134"/>
      <c r="E94" s="134"/>
      <c r="F94" s="467">
        <v>600</v>
      </c>
      <c r="G94" s="468"/>
      <c r="H94" s="104"/>
      <c r="I94" s="104"/>
    </row>
    <row r="95" spans="1:10" s="37" customFormat="1" ht="31.5" customHeight="1" x14ac:dyDescent="0.2">
      <c r="A95" s="160"/>
      <c r="B95" s="160"/>
      <c r="C95" s="464" t="s">
        <v>269</v>
      </c>
      <c r="D95" s="464"/>
      <c r="E95" s="464"/>
      <c r="F95" s="467">
        <v>600</v>
      </c>
      <c r="G95" s="468"/>
      <c r="H95" s="104"/>
      <c r="I95" s="104"/>
    </row>
    <row r="96" spans="1:10" s="37" customFormat="1" x14ac:dyDescent="0.2">
      <c r="A96" s="160"/>
      <c r="B96" s="160"/>
      <c r="D96" s="134"/>
      <c r="E96" s="134"/>
      <c r="F96" s="134"/>
      <c r="H96" s="104"/>
      <c r="I96" s="104"/>
    </row>
    <row r="97" spans="1:9" s="37" customFormat="1" ht="16.5" customHeight="1" thickBot="1" x14ac:dyDescent="0.3">
      <c r="A97" s="152" t="s">
        <v>18</v>
      </c>
      <c r="B97" s="153"/>
      <c r="C97" s="154"/>
      <c r="D97" s="155"/>
      <c r="E97" s="155"/>
      <c r="F97" s="447">
        <f>SUM(F98:G100)</f>
        <v>1200</v>
      </c>
      <c r="G97" s="447"/>
      <c r="H97" s="306">
        <v>0</v>
      </c>
      <c r="I97" s="306">
        <v>0</v>
      </c>
    </row>
    <row r="98" spans="1:9" s="37" customFormat="1" ht="15.75" thickTop="1" x14ac:dyDescent="0.25">
      <c r="A98" s="156" t="s">
        <v>20</v>
      </c>
      <c r="B98" s="137"/>
      <c r="C98" s="68"/>
      <c r="D98" s="94"/>
      <c r="E98" s="94"/>
      <c r="F98" s="448">
        <v>600</v>
      </c>
      <c r="G98" s="449"/>
      <c r="H98" s="104"/>
      <c r="I98" s="104"/>
    </row>
    <row r="99" spans="1:9" s="37" customFormat="1" ht="15" x14ac:dyDescent="0.25">
      <c r="A99" s="156" t="s">
        <v>19</v>
      </c>
      <c r="B99" s="137"/>
      <c r="C99" s="68"/>
      <c r="D99" s="94"/>
      <c r="E99" s="94"/>
      <c r="F99" s="448">
        <v>150</v>
      </c>
      <c r="G99" s="449"/>
      <c r="H99" s="104"/>
      <c r="I99" s="104"/>
    </row>
    <row r="100" spans="1:9" s="37" customFormat="1" ht="15" x14ac:dyDescent="0.25">
      <c r="A100" s="156" t="s">
        <v>20</v>
      </c>
      <c r="B100" s="137"/>
      <c r="C100" s="68"/>
      <c r="D100" s="94"/>
      <c r="E100" s="94"/>
      <c r="F100" s="448">
        <v>450</v>
      </c>
      <c r="G100" s="449"/>
      <c r="H100" s="104"/>
      <c r="I100" s="104"/>
    </row>
  </sheetData>
  <mergeCells count="56">
    <mergeCell ref="F83:G83"/>
    <mergeCell ref="F80:G80"/>
    <mergeCell ref="F81:G81"/>
    <mergeCell ref="F70:G70"/>
    <mergeCell ref="F72:G72"/>
    <mergeCell ref="F73:G73"/>
    <mergeCell ref="F76:G76"/>
    <mergeCell ref="F77:G77"/>
    <mergeCell ref="F53:G53"/>
    <mergeCell ref="F54:G54"/>
    <mergeCell ref="F78:G78"/>
    <mergeCell ref="F44:G44"/>
    <mergeCell ref="F64:G64"/>
    <mergeCell ref="F65:G65"/>
    <mergeCell ref="F56:G56"/>
    <mergeCell ref="F57:G57"/>
    <mergeCell ref="F58:G58"/>
    <mergeCell ref="F49:G49"/>
    <mergeCell ref="F51:G51"/>
    <mergeCell ref="F35:G35"/>
    <mergeCell ref="F36:G36"/>
    <mergeCell ref="F31:G31"/>
    <mergeCell ref="F26:G26"/>
    <mergeCell ref="C44:D44"/>
    <mergeCell ref="C41:D41"/>
    <mergeCell ref="F41:G41"/>
    <mergeCell ref="C42:E43"/>
    <mergeCell ref="F1:G1"/>
    <mergeCell ref="A22:C22"/>
    <mergeCell ref="F63:G63"/>
    <mergeCell ref="F61:G61"/>
    <mergeCell ref="F34:G34"/>
    <mergeCell ref="F37:G37"/>
    <mergeCell ref="F46:G46"/>
    <mergeCell ref="F47:G47"/>
    <mergeCell ref="F42:G42"/>
    <mergeCell ref="F50:G50"/>
    <mergeCell ref="F27:G27"/>
    <mergeCell ref="F28:G28"/>
    <mergeCell ref="F29:G29"/>
    <mergeCell ref="F30:G30"/>
    <mergeCell ref="F38:G38"/>
    <mergeCell ref="F33:G33"/>
    <mergeCell ref="F84:G84"/>
    <mergeCell ref="F86:G86"/>
    <mergeCell ref="F87:G87"/>
    <mergeCell ref="F89:G89"/>
    <mergeCell ref="F90:G90"/>
    <mergeCell ref="C95:E95"/>
    <mergeCell ref="F99:G99"/>
    <mergeCell ref="F100:G100"/>
    <mergeCell ref="F93:G93"/>
    <mergeCell ref="F94:G94"/>
    <mergeCell ref="F95:G95"/>
    <mergeCell ref="F97:G97"/>
    <mergeCell ref="F98:G98"/>
  </mergeCells>
  <pageMargins left="0.70866141732283472" right="0.70866141732283472" top="0.78740157480314965" bottom="0.78740157480314965" header="0.31496062992125984" footer="0.31496062992125984"/>
  <pageSetup paperSize="9" scale="70" firstPageNumber="67" orientation="portrait" useFirstPageNumber="1" r:id="rId1"/>
  <headerFooter>
    <oddFooter xml:space="preserve">&amp;L&amp;"-,Kurzíva"Zastupitelstvo Olomouckého kraje 17-12-2018
6. - Rozpočet Olomouckého kraje 2019 - návrh rozpočtu
Příloha č. 3b): dotační tituly&amp;R&amp;"-,Kurzíva"Strana &amp;P (Celkem 179)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53"/>
  <sheetViews>
    <sheetView view="pageBreakPreview" zoomScaleNormal="100" zoomScaleSheetLayoutView="100" workbookViewId="0">
      <selection activeCell="B114" sqref="B114"/>
    </sheetView>
  </sheetViews>
  <sheetFormatPr defaultRowHeight="14.25" x14ac:dyDescent="0.2"/>
  <cols>
    <col min="1" max="1" width="8.5703125" style="276" customWidth="1"/>
    <col min="2" max="2" width="9.140625" style="276"/>
    <col min="3" max="3" width="54.42578125" style="34" customWidth="1"/>
    <col min="4" max="6" width="14.140625" style="238" customWidth="1"/>
    <col min="7" max="7" width="8.28515625" style="34" customWidth="1"/>
    <col min="8" max="9" width="13.28515625" style="277" bestFit="1" customWidth="1"/>
    <col min="10" max="12" width="9.140625" style="34"/>
    <col min="13" max="13" width="13.28515625" style="34" customWidth="1"/>
    <col min="14" max="16384" width="9.140625" style="34"/>
  </cols>
  <sheetData>
    <row r="1" spans="1:9" s="37" customFormat="1" ht="23.25" x14ac:dyDescent="0.35">
      <c r="A1" s="136" t="s">
        <v>143</v>
      </c>
      <c r="B1" s="137"/>
      <c r="C1" s="68"/>
      <c r="D1" s="94"/>
      <c r="E1" s="94"/>
      <c r="F1" s="454" t="s">
        <v>49</v>
      </c>
      <c r="G1" s="454"/>
      <c r="H1" s="277"/>
      <c r="I1" s="277"/>
    </row>
    <row r="2" spans="1:9" s="37" customFormat="1" ht="8.25" customHeight="1" x14ac:dyDescent="0.2">
      <c r="A2" s="137"/>
      <c r="B2" s="137"/>
      <c r="C2" s="68"/>
      <c r="D2" s="94"/>
      <c r="E2" s="94"/>
      <c r="F2" s="94"/>
      <c r="G2" s="68"/>
      <c r="H2" s="277"/>
      <c r="I2" s="277"/>
    </row>
    <row r="3" spans="1:9" s="37" customFormat="1" x14ac:dyDescent="0.2">
      <c r="A3" s="138" t="s">
        <v>2</v>
      </c>
      <c r="B3" s="138" t="s">
        <v>160</v>
      </c>
      <c r="C3" s="68"/>
      <c r="D3" s="94"/>
      <c r="E3" s="94"/>
      <c r="F3" s="94"/>
      <c r="G3" s="68"/>
      <c r="H3" s="277"/>
      <c r="I3" s="277"/>
    </row>
    <row r="4" spans="1:9" s="37" customFormat="1" x14ac:dyDescent="0.2">
      <c r="A4" s="137"/>
      <c r="B4" s="138" t="s">
        <v>4</v>
      </c>
      <c r="C4" s="68"/>
      <c r="D4" s="94"/>
      <c r="E4" s="94"/>
      <c r="F4" s="94"/>
      <c r="G4" s="68"/>
      <c r="H4" s="277"/>
      <c r="I4" s="277"/>
    </row>
    <row r="5" spans="1:9" s="104" customFormat="1" ht="11.25" customHeight="1" thickBot="1" x14ac:dyDescent="0.25">
      <c r="A5" s="139"/>
      <c r="B5" s="139"/>
      <c r="C5" s="69"/>
      <c r="D5" s="140"/>
      <c r="E5" s="140"/>
      <c r="F5" s="140"/>
      <c r="G5" s="69" t="s">
        <v>5</v>
      </c>
      <c r="H5" s="277"/>
      <c r="I5" s="277"/>
    </row>
    <row r="6" spans="1:9" s="172" customFormat="1" ht="39" customHeight="1" thickTop="1" thickBot="1" x14ac:dyDescent="0.25">
      <c r="A6" s="141" t="s">
        <v>6</v>
      </c>
      <c r="B6" s="142" t="s">
        <v>7</v>
      </c>
      <c r="C6" s="143" t="s">
        <v>8</v>
      </c>
      <c r="D6" s="97" t="s">
        <v>188</v>
      </c>
      <c r="E6" s="97" t="s">
        <v>337</v>
      </c>
      <c r="F6" s="97" t="s">
        <v>189</v>
      </c>
      <c r="G6" s="38" t="s">
        <v>9</v>
      </c>
      <c r="H6" s="277"/>
      <c r="I6" s="277"/>
    </row>
    <row r="7" spans="1:9" s="266" customFormat="1" thickTop="1" thickBot="1" x14ac:dyDescent="0.25">
      <c r="A7" s="144">
        <v>1</v>
      </c>
      <c r="B7" s="145">
        <v>2</v>
      </c>
      <c r="C7" s="145">
        <v>3</v>
      </c>
      <c r="D7" s="257">
        <v>4</v>
      </c>
      <c r="E7" s="257">
        <v>5</v>
      </c>
      <c r="F7" s="257">
        <v>6</v>
      </c>
      <c r="G7" s="413" t="s">
        <v>338</v>
      </c>
      <c r="H7" s="278"/>
      <c r="I7" s="278"/>
    </row>
    <row r="8" spans="1:9" s="266" customFormat="1" ht="28.5" customHeight="1" thickTop="1" x14ac:dyDescent="0.2">
      <c r="A8" s="146">
        <v>2143</v>
      </c>
      <c r="B8" s="147">
        <v>53</v>
      </c>
      <c r="C8" s="148" t="s">
        <v>11</v>
      </c>
      <c r="D8" s="14">
        <v>7500</v>
      </c>
      <c r="E8" s="14">
        <f>SUM(I24)</f>
        <v>10300</v>
      </c>
      <c r="F8" s="14">
        <f>SUM(F24)</f>
        <v>8800</v>
      </c>
      <c r="G8" s="70">
        <f t="shared" ref="G8:G14" si="0">F8/D8*100</f>
        <v>117.33333333333333</v>
      </c>
      <c r="H8" s="278"/>
      <c r="I8" s="278"/>
    </row>
    <row r="9" spans="1:9" s="266" customFormat="1" ht="14.25" customHeight="1" x14ac:dyDescent="0.2">
      <c r="A9" s="146">
        <v>2143</v>
      </c>
      <c r="B9" s="147">
        <v>52</v>
      </c>
      <c r="C9" s="84" t="s">
        <v>10</v>
      </c>
      <c r="D9" s="14">
        <f>SUM(H30)</f>
        <v>600</v>
      </c>
      <c r="E9" s="14">
        <f>SUM(I30)</f>
        <v>390</v>
      </c>
      <c r="F9" s="14">
        <f>SUM(F30)</f>
        <v>800</v>
      </c>
      <c r="G9" s="70">
        <f t="shared" si="0"/>
        <v>133.33333333333331</v>
      </c>
      <c r="H9" s="278"/>
      <c r="I9" s="278"/>
    </row>
    <row r="10" spans="1:9" s="266" customFormat="1" ht="14.25" customHeight="1" x14ac:dyDescent="0.2">
      <c r="A10" s="258">
        <v>5273</v>
      </c>
      <c r="B10" s="259">
        <v>59</v>
      </c>
      <c r="C10" s="260" t="s">
        <v>25</v>
      </c>
      <c r="D10" s="22">
        <v>4500</v>
      </c>
      <c r="E10" s="14">
        <v>4808</v>
      </c>
      <c r="F10" s="14"/>
      <c r="G10" s="70">
        <f t="shared" si="0"/>
        <v>0</v>
      </c>
      <c r="H10" s="278"/>
      <c r="I10" s="278"/>
    </row>
    <row r="11" spans="1:9" s="266" customFormat="1" ht="27.75" customHeight="1" x14ac:dyDescent="0.2">
      <c r="A11" s="258">
        <v>5512</v>
      </c>
      <c r="B11" s="259">
        <v>53</v>
      </c>
      <c r="C11" s="148" t="s">
        <v>11</v>
      </c>
      <c r="D11" s="22">
        <f>SUM(H38)</f>
        <v>6300</v>
      </c>
      <c r="E11" s="14">
        <f>SUM(I38)</f>
        <v>11500</v>
      </c>
      <c r="F11" s="14">
        <f>SUM(F38)</f>
        <v>7075</v>
      </c>
      <c r="G11" s="70">
        <f t="shared" si="0"/>
        <v>112.3015873015873</v>
      </c>
      <c r="H11" s="278"/>
      <c r="I11" s="278"/>
    </row>
    <row r="12" spans="1:9" s="266" customFormat="1" ht="14.25" customHeight="1" x14ac:dyDescent="0.2">
      <c r="A12" s="146">
        <v>5512</v>
      </c>
      <c r="B12" s="147">
        <v>63</v>
      </c>
      <c r="C12" s="84" t="s">
        <v>32</v>
      </c>
      <c r="D12" s="14">
        <f>SUM(H41)</f>
        <v>1700</v>
      </c>
      <c r="E12" s="14">
        <f>SUM(I41)</f>
        <v>1800</v>
      </c>
      <c r="F12" s="14">
        <f>SUM(F41)</f>
        <v>3800</v>
      </c>
      <c r="G12" s="70">
        <f t="shared" si="0"/>
        <v>223.52941176470588</v>
      </c>
      <c r="H12" s="278"/>
      <c r="I12" s="278"/>
    </row>
    <row r="13" spans="1:9" s="266" customFormat="1" ht="14.25" customHeight="1" thickBot="1" x14ac:dyDescent="0.25">
      <c r="A13" s="258">
        <v>5512</v>
      </c>
      <c r="B13" s="259">
        <v>52</v>
      </c>
      <c r="C13" s="84" t="s">
        <v>10</v>
      </c>
      <c r="D13" s="22">
        <f>SUM(H50)</f>
        <v>3500</v>
      </c>
      <c r="E13" s="14">
        <f>SUM(I50)</f>
        <v>4000</v>
      </c>
      <c r="F13" s="14">
        <f>SUM(F50)</f>
        <v>4000</v>
      </c>
      <c r="G13" s="70">
        <f t="shared" si="0"/>
        <v>114.28571428571428</v>
      </c>
      <c r="H13" s="278"/>
      <c r="I13" s="278"/>
    </row>
    <row r="14" spans="1:9" s="267" customFormat="1" ht="22.5" customHeight="1" thickTop="1" thickBot="1" x14ac:dyDescent="0.3">
      <c r="A14" s="455" t="s">
        <v>12</v>
      </c>
      <c r="B14" s="456"/>
      <c r="C14" s="457"/>
      <c r="D14" s="36">
        <f>SUM(D8:D13)</f>
        <v>24100</v>
      </c>
      <c r="E14" s="36">
        <f t="shared" ref="E14:F14" si="1">SUM(E8:E13)</f>
        <v>32798</v>
      </c>
      <c r="F14" s="36">
        <f t="shared" si="1"/>
        <v>24475</v>
      </c>
      <c r="G14" s="39">
        <f t="shared" si="0"/>
        <v>101.55601659751036</v>
      </c>
      <c r="H14" s="279"/>
      <c r="I14" s="279"/>
    </row>
    <row r="15" spans="1:9" ht="15" thickTop="1" x14ac:dyDescent="0.2">
      <c r="A15" s="68"/>
      <c r="B15" s="68"/>
      <c r="C15" s="68"/>
      <c r="D15" s="68"/>
      <c r="E15" s="94"/>
      <c r="F15" s="68"/>
      <c r="G15" s="68"/>
    </row>
    <row r="16" spans="1:9" ht="15" x14ac:dyDescent="0.25">
      <c r="A16" s="150" t="s">
        <v>13</v>
      </c>
      <c r="B16" s="261"/>
      <c r="C16" s="261"/>
      <c r="D16" s="261"/>
      <c r="E16" s="261"/>
      <c r="F16" s="261"/>
      <c r="G16" s="261"/>
    </row>
    <row r="17" spans="1:9" ht="15" x14ac:dyDescent="0.25">
      <c r="A17" s="68" t="s">
        <v>21</v>
      </c>
      <c r="B17" s="137"/>
      <c r="C17" s="178" t="s">
        <v>252</v>
      </c>
      <c r="D17" s="239"/>
      <c r="E17" s="239"/>
      <c r="F17" s="451">
        <f>SUM(F18:G22)</f>
        <v>9600</v>
      </c>
      <c r="G17" s="452"/>
    </row>
    <row r="18" spans="1:9" ht="15" x14ac:dyDescent="0.25">
      <c r="A18" s="138" t="s">
        <v>22</v>
      </c>
      <c r="B18" s="263"/>
      <c r="C18" s="56" t="s">
        <v>145</v>
      </c>
      <c r="D18" s="239"/>
      <c r="E18" s="239"/>
      <c r="F18" s="461">
        <v>1200</v>
      </c>
      <c r="G18" s="462"/>
    </row>
    <row r="19" spans="1:9" ht="15" x14ac:dyDescent="0.25">
      <c r="A19" s="265"/>
      <c r="B19" s="263"/>
      <c r="C19" s="56" t="s">
        <v>146</v>
      </c>
      <c r="D19" s="239"/>
      <c r="E19" s="239"/>
      <c r="F19" s="461">
        <v>800</v>
      </c>
      <c r="G19" s="462"/>
    </row>
    <row r="20" spans="1:9" ht="30" customHeight="1" x14ac:dyDescent="0.25">
      <c r="A20" s="265"/>
      <c r="B20" s="263"/>
      <c r="C20" s="443" t="s">
        <v>315</v>
      </c>
      <c r="D20" s="443"/>
      <c r="E20" s="443"/>
      <c r="F20" s="461">
        <f>SUM(F27)</f>
        <v>800</v>
      </c>
      <c r="G20" s="462"/>
    </row>
    <row r="21" spans="1:9" ht="12.75" customHeight="1" x14ac:dyDescent="0.25">
      <c r="A21" s="265"/>
      <c r="B21" s="263"/>
      <c r="C21" s="443" t="s">
        <v>147</v>
      </c>
      <c r="D21" s="443"/>
      <c r="E21" s="443"/>
      <c r="F21" s="461">
        <v>6000</v>
      </c>
      <c r="G21" s="462"/>
    </row>
    <row r="22" spans="1:9" ht="18" customHeight="1" x14ac:dyDescent="0.25">
      <c r="A22" s="269"/>
      <c r="B22" s="269"/>
      <c r="C22" s="443" t="s">
        <v>144</v>
      </c>
      <c r="D22" s="443"/>
      <c r="E22" s="443"/>
      <c r="F22" s="461">
        <v>800</v>
      </c>
      <c r="G22" s="462"/>
    </row>
    <row r="23" spans="1:9" x14ac:dyDescent="0.2">
      <c r="A23" s="269"/>
      <c r="B23" s="269"/>
      <c r="C23" s="269"/>
      <c r="D23" s="269"/>
      <c r="E23" s="269"/>
      <c r="F23" s="262"/>
      <c r="G23" s="262"/>
    </row>
    <row r="24" spans="1:9" ht="30.75" customHeight="1" thickBot="1" x14ac:dyDescent="0.3">
      <c r="A24" s="445" t="s">
        <v>51</v>
      </c>
      <c r="B24" s="446"/>
      <c r="C24" s="446"/>
      <c r="D24" s="446"/>
      <c r="E24" s="446"/>
      <c r="F24" s="447">
        <f>SUM(F25:G28)</f>
        <v>8800</v>
      </c>
      <c r="G24" s="447"/>
      <c r="H24" s="280">
        <f>SUM(H25:H28)</f>
        <v>7500</v>
      </c>
      <c r="I24" s="280">
        <f>SUM(I25:I28)</f>
        <v>10300</v>
      </c>
    </row>
    <row r="25" spans="1:9" s="37" customFormat="1" ht="14.25" customHeight="1" thickTop="1" x14ac:dyDescent="0.25">
      <c r="A25" s="156" t="s">
        <v>48</v>
      </c>
      <c r="B25" s="137"/>
      <c r="C25" s="68"/>
      <c r="D25" s="94"/>
      <c r="E25" s="94"/>
      <c r="F25" s="448">
        <v>1200</v>
      </c>
      <c r="G25" s="449"/>
      <c r="H25" s="277">
        <v>1200</v>
      </c>
      <c r="I25" s="277">
        <v>1500</v>
      </c>
    </row>
    <row r="26" spans="1:9" ht="14.25" customHeight="1" x14ac:dyDescent="0.25">
      <c r="A26" s="156" t="s">
        <v>48</v>
      </c>
      <c r="B26" s="263"/>
      <c r="C26" s="264"/>
      <c r="D26" s="239"/>
      <c r="E26" s="239"/>
      <c r="F26" s="448">
        <v>800</v>
      </c>
      <c r="G26" s="449"/>
      <c r="H26" s="277">
        <v>400</v>
      </c>
      <c r="I26" s="277">
        <v>900</v>
      </c>
    </row>
    <row r="27" spans="1:9" ht="14.25" customHeight="1" x14ac:dyDescent="0.25">
      <c r="A27" s="156" t="s">
        <v>48</v>
      </c>
      <c r="B27" s="263"/>
      <c r="C27" s="264"/>
      <c r="D27" s="239"/>
      <c r="E27" s="239"/>
      <c r="F27" s="448">
        <v>800</v>
      </c>
      <c r="G27" s="449"/>
      <c r="H27" s="277">
        <v>600</v>
      </c>
      <c r="I27" s="277">
        <v>800</v>
      </c>
    </row>
    <row r="28" spans="1:9" ht="14.25" customHeight="1" x14ac:dyDescent="0.25">
      <c r="A28" s="156" t="s">
        <v>48</v>
      </c>
      <c r="B28" s="263"/>
      <c r="C28" s="264"/>
      <c r="D28" s="239"/>
      <c r="E28" s="239"/>
      <c r="F28" s="448">
        <v>6000</v>
      </c>
      <c r="G28" s="449"/>
      <c r="H28" s="277">
        <v>5300</v>
      </c>
      <c r="I28" s="277">
        <v>7100</v>
      </c>
    </row>
    <row r="29" spans="1:9" ht="14.25" customHeight="1" x14ac:dyDescent="0.25">
      <c r="A29" s="270"/>
      <c r="B29" s="263"/>
      <c r="C29" s="264"/>
      <c r="D29" s="239"/>
      <c r="E29" s="239"/>
      <c r="F29" s="271"/>
      <c r="G29" s="272"/>
    </row>
    <row r="30" spans="1:9" ht="17.25" customHeight="1" thickBot="1" x14ac:dyDescent="0.3">
      <c r="A30" s="152" t="s">
        <v>50</v>
      </c>
      <c r="B30" s="153"/>
      <c r="C30" s="154"/>
      <c r="D30" s="155"/>
      <c r="E30" s="155"/>
      <c r="F30" s="447">
        <f>SUM(F31)</f>
        <v>800</v>
      </c>
      <c r="G30" s="447"/>
      <c r="H30" s="280">
        <v>600</v>
      </c>
      <c r="I30" s="280">
        <v>390</v>
      </c>
    </row>
    <row r="31" spans="1:9" s="264" customFormat="1" ht="15" customHeight="1" thickTop="1" x14ac:dyDescent="0.25">
      <c r="A31" s="156" t="s">
        <v>20</v>
      </c>
      <c r="B31" s="157"/>
      <c r="C31" s="56"/>
      <c r="D31" s="158"/>
      <c r="E31" s="158"/>
      <c r="F31" s="448">
        <v>800</v>
      </c>
      <c r="G31" s="449"/>
      <c r="H31" s="140"/>
      <c r="I31" s="140"/>
    </row>
    <row r="32" spans="1:9" x14ac:dyDescent="0.2">
      <c r="A32" s="269"/>
      <c r="B32" s="269"/>
      <c r="C32" s="269"/>
      <c r="D32" s="269"/>
      <c r="E32" s="269"/>
      <c r="F32" s="269"/>
      <c r="G32" s="269"/>
    </row>
    <row r="33" spans="1:9" ht="15" x14ac:dyDescent="0.25">
      <c r="A33" s="68" t="s">
        <v>21</v>
      </c>
      <c r="B33" s="137"/>
      <c r="C33" s="151" t="s">
        <v>253</v>
      </c>
      <c r="D33" s="94"/>
      <c r="E33" s="94"/>
      <c r="F33" s="451">
        <f>SUM(F34:G37)</f>
        <v>10875</v>
      </c>
      <c r="G33" s="452"/>
    </row>
    <row r="34" spans="1:9" ht="15" x14ac:dyDescent="0.25">
      <c r="A34" s="138" t="s">
        <v>22</v>
      </c>
      <c r="B34" s="137"/>
      <c r="C34" s="443" t="s">
        <v>316</v>
      </c>
      <c r="D34" s="443"/>
      <c r="E34" s="443"/>
      <c r="F34" s="461"/>
      <c r="G34" s="462"/>
    </row>
    <row r="35" spans="1:9" ht="15" x14ac:dyDescent="0.25">
      <c r="A35" s="138"/>
      <c r="B35" s="137"/>
      <c r="C35" s="443"/>
      <c r="D35" s="443"/>
      <c r="E35" s="443"/>
      <c r="F35" s="461">
        <v>7075</v>
      </c>
      <c r="G35" s="462"/>
    </row>
    <row r="36" spans="1:9" ht="30" customHeight="1" x14ac:dyDescent="0.25">
      <c r="A36" s="274"/>
      <c r="B36" s="275"/>
      <c r="C36" s="465" t="s">
        <v>311</v>
      </c>
      <c r="D36" s="465"/>
      <c r="E36" s="465"/>
      <c r="F36" s="461">
        <v>3800</v>
      </c>
      <c r="G36" s="462"/>
    </row>
    <row r="37" spans="1:9" ht="15" x14ac:dyDescent="0.25">
      <c r="A37" s="274"/>
      <c r="B37" s="275"/>
      <c r="C37" s="275"/>
      <c r="D37" s="275"/>
      <c r="E37" s="275"/>
      <c r="F37" s="275"/>
      <c r="G37" s="275"/>
    </row>
    <row r="38" spans="1:9" ht="31.5" customHeight="1" thickBot="1" x14ac:dyDescent="0.3">
      <c r="A38" s="445" t="s">
        <v>47</v>
      </c>
      <c r="B38" s="445"/>
      <c r="C38" s="445"/>
      <c r="D38" s="445"/>
      <c r="E38" s="445"/>
      <c r="F38" s="447">
        <f>SUM(F39:G39)</f>
        <v>7075</v>
      </c>
      <c r="G38" s="447"/>
      <c r="H38" s="280">
        <v>6300</v>
      </c>
      <c r="I38" s="280">
        <v>11500</v>
      </c>
    </row>
    <row r="39" spans="1:9" ht="15.75" customHeight="1" thickTop="1" x14ac:dyDescent="0.25">
      <c r="A39" s="156" t="s">
        <v>48</v>
      </c>
      <c r="B39" s="137"/>
      <c r="C39" s="68"/>
      <c r="D39" s="94"/>
      <c r="E39" s="94"/>
      <c r="F39" s="448">
        <v>7075</v>
      </c>
      <c r="G39" s="449"/>
    </row>
    <row r="40" spans="1:9" ht="15.75" customHeight="1" x14ac:dyDescent="0.25">
      <c r="A40" s="270"/>
      <c r="B40" s="263"/>
      <c r="C40" s="264"/>
      <c r="D40" s="239"/>
      <c r="E40" s="239"/>
      <c r="F40" s="271"/>
      <c r="G40" s="272"/>
    </row>
    <row r="41" spans="1:9" ht="21" customHeight="1" thickBot="1" x14ac:dyDescent="0.3">
      <c r="A41" s="445" t="s">
        <v>134</v>
      </c>
      <c r="B41" s="445"/>
      <c r="C41" s="445"/>
      <c r="D41" s="445"/>
      <c r="E41" s="445"/>
      <c r="F41" s="447">
        <f>SUM(F42:G42)</f>
        <v>3800</v>
      </c>
      <c r="G41" s="447"/>
      <c r="H41" s="280">
        <v>1700</v>
      </c>
      <c r="I41" s="280">
        <v>1800</v>
      </c>
    </row>
    <row r="42" spans="1:9" ht="15.75" customHeight="1" thickTop="1" x14ac:dyDescent="0.25">
      <c r="A42" s="156" t="s">
        <v>48</v>
      </c>
      <c r="B42" s="137"/>
      <c r="C42" s="68"/>
      <c r="D42" s="94"/>
      <c r="E42" s="94"/>
      <c r="F42" s="448">
        <v>3800</v>
      </c>
      <c r="G42" s="449"/>
    </row>
    <row r="43" spans="1:9" ht="15.75" customHeight="1" x14ac:dyDescent="0.25">
      <c r="A43" s="270"/>
      <c r="B43" s="263"/>
      <c r="C43" s="264"/>
      <c r="D43" s="239"/>
      <c r="E43" s="239"/>
      <c r="F43" s="271"/>
      <c r="G43" s="272"/>
    </row>
    <row r="44" spans="1:9" x14ac:dyDescent="0.2">
      <c r="A44" s="68" t="s">
        <v>21</v>
      </c>
      <c r="B44" s="137"/>
      <c r="C44" s="458" t="s">
        <v>306</v>
      </c>
      <c r="D44" s="458"/>
      <c r="E44" s="458"/>
      <c r="F44" s="264"/>
      <c r="G44" s="264"/>
    </row>
    <row r="45" spans="1:9" ht="15" x14ac:dyDescent="0.25">
      <c r="A45" s="138" t="s">
        <v>22</v>
      </c>
      <c r="B45" s="137"/>
      <c r="C45" s="458"/>
      <c r="D45" s="458"/>
      <c r="E45" s="458"/>
      <c r="F45" s="451">
        <f>SUM(F47:G48)</f>
        <v>4000</v>
      </c>
      <c r="G45" s="452"/>
    </row>
    <row r="46" spans="1:9" ht="15" x14ac:dyDescent="0.25">
      <c r="A46" s="156"/>
      <c r="B46" s="137"/>
      <c r="C46" s="443" t="s">
        <v>318</v>
      </c>
      <c r="D46" s="443"/>
      <c r="E46" s="443"/>
      <c r="F46" s="461"/>
      <c r="G46" s="462"/>
    </row>
    <row r="47" spans="1:9" ht="15" x14ac:dyDescent="0.25">
      <c r="A47" s="156"/>
      <c r="B47" s="137"/>
      <c r="C47" s="443"/>
      <c r="D47" s="443"/>
      <c r="E47" s="443"/>
      <c r="F47" s="461">
        <v>2300</v>
      </c>
      <c r="G47" s="462"/>
    </row>
    <row r="48" spans="1:9" ht="15" customHeight="1" x14ac:dyDescent="0.25">
      <c r="A48" s="270"/>
      <c r="B48" s="263"/>
      <c r="C48" s="472" t="s">
        <v>307</v>
      </c>
      <c r="D48" s="472"/>
      <c r="E48" s="472"/>
      <c r="F48" s="461">
        <v>1700</v>
      </c>
      <c r="G48" s="462"/>
    </row>
    <row r="49" spans="1:9" ht="15" x14ac:dyDescent="0.25">
      <c r="A49" s="270"/>
      <c r="B49" s="263"/>
      <c r="C49" s="388"/>
      <c r="D49" s="388"/>
      <c r="E49" s="388"/>
      <c r="F49" s="386"/>
      <c r="G49" s="387"/>
    </row>
    <row r="50" spans="1:9" ht="17.25" customHeight="1" thickBot="1" x14ac:dyDescent="0.3">
      <c r="A50" s="152" t="s">
        <v>46</v>
      </c>
      <c r="B50" s="153"/>
      <c r="C50" s="154"/>
      <c r="D50" s="155"/>
      <c r="E50" s="155"/>
      <c r="F50" s="447">
        <f>SUM(F51:G52)</f>
        <v>4000</v>
      </c>
      <c r="G50" s="447"/>
      <c r="H50" s="280">
        <v>3500</v>
      </c>
      <c r="I50" s="280">
        <v>4000</v>
      </c>
    </row>
    <row r="51" spans="1:9" ht="15.75" thickTop="1" x14ac:dyDescent="0.25">
      <c r="A51" s="156" t="s">
        <v>16</v>
      </c>
      <c r="B51" s="137"/>
      <c r="C51" s="68"/>
      <c r="D51" s="94"/>
      <c r="E51" s="94"/>
      <c r="F51" s="448">
        <v>2300</v>
      </c>
      <c r="G51" s="449"/>
    </row>
    <row r="52" spans="1:9" ht="15" x14ac:dyDescent="0.25">
      <c r="A52" s="156" t="s">
        <v>16</v>
      </c>
      <c r="B52" s="137"/>
      <c r="C52" s="68"/>
      <c r="D52" s="94"/>
      <c r="E52" s="94"/>
      <c r="F52" s="448">
        <v>1700</v>
      </c>
      <c r="G52" s="449"/>
    </row>
    <row r="53" spans="1:9" x14ac:dyDescent="0.2">
      <c r="A53" s="263"/>
      <c r="B53" s="263"/>
      <c r="C53" s="264"/>
      <c r="D53" s="239"/>
      <c r="E53" s="239"/>
      <c r="F53" s="239"/>
      <c r="G53" s="264"/>
    </row>
  </sheetData>
  <mergeCells count="41">
    <mergeCell ref="F52:G52"/>
    <mergeCell ref="C20:E20"/>
    <mergeCell ref="F18:G18"/>
    <mergeCell ref="F1:G1"/>
    <mergeCell ref="F17:G17"/>
    <mergeCell ref="F19:G19"/>
    <mergeCell ref="A14:C14"/>
    <mergeCell ref="C21:E21"/>
    <mergeCell ref="F26:G26"/>
    <mergeCell ref="F22:G22"/>
    <mergeCell ref="A24:E24"/>
    <mergeCell ref="F24:G24"/>
    <mergeCell ref="F25:G25"/>
    <mergeCell ref="C22:E22"/>
    <mergeCell ref="F30:G30"/>
    <mergeCell ref="F31:G31"/>
    <mergeCell ref="F28:G28"/>
    <mergeCell ref="F27:G27"/>
    <mergeCell ref="F20:G20"/>
    <mergeCell ref="F21:G21"/>
    <mergeCell ref="A38:E38"/>
    <mergeCell ref="F38:G38"/>
    <mergeCell ref="F39:G39"/>
    <mergeCell ref="F33:G33"/>
    <mergeCell ref="C34:E35"/>
    <mergeCell ref="F34:G34"/>
    <mergeCell ref="F35:G35"/>
    <mergeCell ref="C36:E36"/>
    <mergeCell ref="F36:G36"/>
    <mergeCell ref="F50:G50"/>
    <mergeCell ref="F51:G51"/>
    <mergeCell ref="A41:E41"/>
    <mergeCell ref="F41:G41"/>
    <mergeCell ref="F42:G42"/>
    <mergeCell ref="C46:E47"/>
    <mergeCell ref="F46:G46"/>
    <mergeCell ref="F47:G47"/>
    <mergeCell ref="F48:G48"/>
    <mergeCell ref="C44:E45"/>
    <mergeCell ref="F45:G45"/>
    <mergeCell ref="C48:E48"/>
  </mergeCells>
  <pageMargins left="0.70866141732283472" right="0.70866141732283472" top="0.78740157480314965" bottom="0.78740157480314965" header="0.31496062992125984" footer="0.31496062992125984"/>
  <pageSetup paperSize="9" scale="71" firstPageNumber="69" orientation="portrait" useFirstPageNumber="1" r:id="rId1"/>
  <headerFooter>
    <oddFooter xml:space="preserve">&amp;L&amp;"-,Kurzíva"Zastupitelstvo Olomouckého kraje 17-12-2018
6. - Rozpočet Olomouckého kraje 2019 - návrh rozpočtu
Příloha č. 3b): dotační tituly&amp;R&amp;"-,Kurzíva"Strana &amp;P (Celkem 179)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11</vt:i4>
      </vt:variant>
    </vt:vector>
  </HeadingPairs>
  <TitlesOfParts>
    <vt:vector size="22" baseType="lpstr">
      <vt:lpstr>rekapitulace</vt:lpstr>
      <vt:lpstr>08</vt:lpstr>
      <vt:lpstr>09</vt:lpstr>
      <vt:lpstr>10</vt:lpstr>
      <vt:lpstr>11</vt:lpstr>
      <vt:lpstr>12</vt:lpstr>
      <vt:lpstr>13</vt:lpstr>
      <vt:lpstr>14</vt:lpstr>
      <vt:lpstr>18</vt:lpstr>
      <vt:lpstr>07 - ID</vt:lpstr>
      <vt:lpstr>IŽ</vt:lpstr>
      <vt:lpstr>rekapitulace!Názvy_tisku</vt:lpstr>
      <vt:lpstr>'07 - ID'!Oblast_tisku</vt:lpstr>
      <vt:lpstr>'08'!Oblast_tisku</vt:lpstr>
      <vt:lpstr>'09'!Oblast_tisku</vt:lpstr>
      <vt:lpstr>'10'!Oblast_tisku</vt:lpstr>
      <vt:lpstr>'11'!Oblast_tisku</vt:lpstr>
      <vt:lpstr>'12'!Oblast_tisku</vt:lpstr>
      <vt:lpstr>'13'!Oblast_tisku</vt:lpstr>
      <vt:lpstr>'14'!Oblast_tisku</vt:lpstr>
      <vt:lpstr>'18'!Oblast_tisku</vt:lpstr>
      <vt:lpstr>rekapitulace!Oblast_tisku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Balabuch Petr</cp:lastModifiedBy>
  <cp:lastPrinted>2018-11-26T09:49:23Z</cp:lastPrinted>
  <dcterms:created xsi:type="dcterms:W3CDTF">2016-08-05T10:30:27Z</dcterms:created>
  <dcterms:modified xsi:type="dcterms:W3CDTF">2018-11-26T13:43:53Z</dcterms:modified>
</cp:coreProperties>
</file>