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19\ZOK 17.12.2018\"/>
    </mc:Choice>
  </mc:AlternateContent>
  <bookViews>
    <workbookView xWindow="0" yWindow="0" windowWidth="25200" windowHeight="11850" tabRatio="648" firstSheet="4" activeTab="13"/>
  </bookViews>
  <sheets>
    <sheet name="Souhrn" sheetId="9" r:id="rId1"/>
    <sheet name="školství-OPŘPO" sheetId="5" r:id="rId2"/>
    <sheet name="školství-OI" sheetId="6" r:id="rId3"/>
    <sheet name="sociální- OPŘPO" sheetId="3" r:id="rId4"/>
    <sheet name="sociální-OI" sheetId="4" r:id="rId5"/>
    <sheet name="kultura-OPŘPO" sheetId="1" r:id="rId6"/>
    <sheet name="kultura-OI" sheetId="2" r:id="rId7"/>
    <sheet name="doprava-OI" sheetId="11" r:id="rId8"/>
    <sheet name="doprava - SSOK  " sheetId="17" r:id="rId9"/>
    <sheet name="doprava - SSOK - stroje" sheetId="16" r:id="rId10"/>
    <sheet name="zdravotnictví-OPŘPO" sheetId="7" r:id="rId11"/>
    <sheet name="OIT" sheetId="14" r:id="rId12"/>
    <sheet name="OKŘ" sheetId="13" r:id="rId13"/>
    <sheet name="OKH" sheetId="12" r:id="rId14"/>
  </sheets>
  <definedNames>
    <definedName name="_xlnm._FilterDatabase" localSheetId="4" hidden="1">'sociální-OI'!$A$9:$W$9</definedName>
    <definedName name="_xlnm._FilterDatabase" localSheetId="2" hidden="1">'školství-OI'!$E$7:$X$7</definedName>
    <definedName name="_xlnm.Print_Titles" localSheetId="8">'doprava - SSOK  '!$1:$7</definedName>
    <definedName name="_xlnm.Print_Titles" localSheetId="9">'doprava - SSOK - stroje'!$1:$7</definedName>
    <definedName name="_xlnm.Print_Titles" localSheetId="7">'doprava-OI'!$1:$7</definedName>
    <definedName name="_xlnm.Print_Titles" localSheetId="6">'kultura-OI'!$6:$7</definedName>
    <definedName name="_xlnm.Print_Titles" localSheetId="5">'kultura-OPŘPO'!$1:$7</definedName>
    <definedName name="_xlnm.Print_Titles" localSheetId="13">OKH!$1:$7</definedName>
    <definedName name="_xlnm.Print_Titles" localSheetId="12">OKŘ!$1:$7</definedName>
    <definedName name="_xlnm.Print_Titles" localSheetId="3">'sociální- OPŘPO'!$1:$7</definedName>
    <definedName name="_xlnm.Print_Titles" localSheetId="4">'sociální-OI'!$1:$8</definedName>
    <definedName name="_xlnm.Print_Titles" localSheetId="2">'školství-OI'!$1:$8</definedName>
    <definedName name="_xlnm.Print_Titles" localSheetId="1">'školství-OPŘPO'!$1:$7</definedName>
    <definedName name="_xlnm.Print_Titles" localSheetId="10">'zdravotnictví-OPŘPO'!$1:$7</definedName>
    <definedName name="_xlnm.Print_Area" localSheetId="8">'doprava - SSOK  '!$A$1:$R$44</definedName>
    <definedName name="_xlnm.Print_Area" localSheetId="9">'doprava - SSOK - stroje'!$A$1:$R$10</definedName>
    <definedName name="_xlnm.Print_Area" localSheetId="7">'doprava-OI'!$A$1:$R$12</definedName>
    <definedName name="_xlnm.Print_Area" localSheetId="6">'kultura-OI'!$A$1:$U$12</definedName>
    <definedName name="_xlnm.Print_Area" localSheetId="11">OIT!$A$1:$R$11</definedName>
    <definedName name="_xlnm.Print_Area" localSheetId="13">OKH!$A$1:$S$11</definedName>
    <definedName name="_xlnm.Print_Area" localSheetId="12">OKŘ!$A$1:$S$14</definedName>
    <definedName name="_xlnm.Print_Area" localSheetId="4">'sociální-OI'!$A$1:$T$24</definedName>
    <definedName name="_xlnm.Print_Area" localSheetId="1">'školství-OPŘPO'!$A$1:$U$77</definedName>
    <definedName name="_xlnm.Print_Area" localSheetId="10">'zdravotnictví-OPŘPO'!$A$1:$U$16</definedName>
  </definedNames>
  <calcPr calcId="162913"/>
</workbook>
</file>

<file path=xl/calcChain.xml><?xml version="1.0" encoding="utf-8"?>
<calcChain xmlns="http://schemas.openxmlformats.org/spreadsheetml/2006/main">
  <c r="R16" i="1" l="1"/>
  <c r="G27" i="9" l="1"/>
  <c r="F27" i="9"/>
  <c r="E27" i="9"/>
  <c r="D27" i="9"/>
  <c r="G23" i="9"/>
  <c r="F23" i="9"/>
  <c r="E23" i="9"/>
  <c r="G18" i="9"/>
  <c r="E18" i="9"/>
  <c r="D18" i="9"/>
  <c r="G13" i="9"/>
  <c r="F13" i="9"/>
  <c r="E13" i="9"/>
  <c r="D13" i="9"/>
  <c r="G8" i="9"/>
  <c r="F8" i="9"/>
  <c r="R14" i="13"/>
  <c r="Q14" i="13"/>
  <c r="O14" i="13"/>
  <c r="T15" i="7"/>
  <c r="R15" i="7"/>
  <c r="O15" i="7"/>
  <c r="L15" i="7"/>
  <c r="R34" i="17"/>
  <c r="Q34" i="17"/>
  <c r="P34" i="17"/>
  <c r="O34" i="17"/>
  <c r="R41" i="17"/>
  <c r="Q44" i="17"/>
  <c r="L44" i="17"/>
  <c r="N34" i="17"/>
  <c r="N44" i="17" s="1"/>
  <c r="L34" i="17"/>
  <c r="N11" i="2"/>
  <c r="O11" i="2"/>
  <c r="P11" i="2"/>
  <c r="Q11" i="2"/>
  <c r="R11" i="2"/>
  <c r="S11" i="2"/>
  <c r="T11" i="2"/>
  <c r="U11" i="2"/>
  <c r="L11" i="2"/>
  <c r="T16" i="1"/>
  <c r="P16" i="1"/>
  <c r="O16" i="1"/>
  <c r="N16" i="1"/>
  <c r="L16" i="1"/>
  <c r="N56" i="6"/>
  <c r="O56" i="6"/>
  <c r="P56" i="6"/>
  <c r="Q56" i="6"/>
  <c r="R56" i="6"/>
  <c r="S56" i="6"/>
  <c r="T56" i="6"/>
  <c r="L56" i="6"/>
  <c r="N24" i="4"/>
  <c r="O24" i="4"/>
  <c r="P24" i="4"/>
  <c r="Q24" i="4"/>
  <c r="R24" i="4"/>
  <c r="S24" i="4"/>
  <c r="T24" i="4"/>
  <c r="L24" i="4"/>
  <c r="L23" i="4"/>
  <c r="N51" i="5"/>
  <c r="O51" i="5"/>
  <c r="P51" i="5"/>
  <c r="Q51" i="5"/>
  <c r="R51" i="5"/>
  <c r="S51" i="5"/>
  <c r="T51" i="5"/>
  <c r="L51" i="5"/>
  <c r="E8" i="9"/>
  <c r="L26" i="1" l="1"/>
  <c r="O14" i="1"/>
  <c r="L14" i="1" s="1"/>
  <c r="O41" i="3" l="1"/>
  <c r="R41" i="3"/>
  <c r="L41" i="3"/>
  <c r="O55" i="6" l="1"/>
  <c r="T55" i="6" s="1"/>
  <c r="O54" i="6"/>
  <c r="T54" i="6" s="1"/>
  <c r="R23" i="4" l="1"/>
  <c r="O21" i="4"/>
  <c r="T21" i="4" s="1"/>
  <c r="O14" i="6" l="1"/>
  <c r="T14" i="6" s="1"/>
  <c r="S23" i="4" l="1"/>
  <c r="P23" i="4"/>
  <c r="N23" i="4"/>
  <c r="N55" i="3" l="1"/>
  <c r="L12" i="2"/>
  <c r="R10" i="4" l="1"/>
  <c r="T62" i="5" l="1"/>
  <c r="S62" i="5"/>
  <c r="R62" i="5"/>
  <c r="Q62" i="5"/>
  <c r="P62" i="5"/>
  <c r="O62" i="5"/>
  <c r="N62" i="5"/>
  <c r="L62" i="5"/>
  <c r="S57" i="6" l="1"/>
  <c r="R57" i="6"/>
  <c r="Q57" i="6"/>
  <c r="P57" i="6"/>
  <c r="N57" i="6"/>
  <c r="L57" i="6"/>
  <c r="O18" i="6" l="1"/>
  <c r="T18" i="6" s="1"/>
  <c r="N10" i="7" l="1"/>
  <c r="P10" i="7"/>
  <c r="Q10" i="7"/>
  <c r="R10" i="7"/>
  <c r="S10" i="7"/>
  <c r="T10" i="7"/>
  <c r="O12" i="17" l="1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11" i="17"/>
  <c r="O43" i="17" l="1"/>
  <c r="R43" i="17" s="1"/>
  <c r="O42" i="17"/>
  <c r="R42" i="17" s="1"/>
  <c r="O41" i="17"/>
  <c r="O40" i="17"/>
  <c r="R40" i="17" s="1"/>
  <c r="O39" i="17"/>
  <c r="R39" i="17" s="1"/>
  <c r="O37" i="17"/>
  <c r="R37" i="17" s="1"/>
  <c r="O36" i="17"/>
  <c r="R36" i="17" s="1"/>
  <c r="O35" i="17"/>
  <c r="M47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O10" i="17"/>
  <c r="G21" i="9" s="1"/>
  <c r="N10" i="17"/>
  <c r="L10" i="17"/>
  <c r="M46" i="17" s="1"/>
  <c r="O9" i="17"/>
  <c r="R9" i="17" s="1"/>
  <c r="R8" i="17" s="1"/>
  <c r="Q8" i="17"/>
  <c r="F20" i="9" s="1"/>
  <c r="P8" i="17"/>
  <c r="P44" i="17" s="1"/>
  <c r="N8" i="17"/>
  <c r="L8" i="17"/>
  <c r="R35" i="17" l="1"/>
  <c r="R44" i="17" s="1"/>
  <c r="R10" i="17"/>
  <c r="Q10" i="17"/>
  <c r="O8" i="17"/>
  <c r="O44" i="17" s="1"/>
  <c r="M48" i="17"/>
  <c r="M49" i="17" s="1"/>
  <c r="P10" i="17"/>
  <c r="G20" i="9" l="1"/>
  <c r="F21" i="9"/>
  <c r="E21" i="9"/>
  <c r="E31" i="9" s="1"/>
  <c r="O9" i="11"/>
  <c r="Q12" i="2"/>
  <c r="H31" i="9"/>
  <c r="L66" i="5" l="1"/>
  <c r="L76" i="5" s="1"/>
  <c r="O10" i="4" l="1"/>
  <c r="R12" i="2"/>
  <c r="L55" i="3"/>
  <c r="S55" i="3"/>
  <c r="R55" i="3"/>
  <c r="Q55" i="3"/>
  <c r="P55" i="3"/>
  <c r="R46" i="3"/>
  <c r="R25" i="1"/>
  <c r="R14" i="7"/>
  <c r="P14" i="13"/>
  <c r="O10" i="13"/>
  <c r="O11" i="13"/>
  <c r="O13" i="13"/>
  <c r="O9" i="13"/>
  <c r="P12" i="2"/>
  <c r="N12" i="2"/>
  <c r="S12" i="2"/>
  <c r="T10" i="4" l="1"/>
  <c r="O14" i="4"/>
  <c r="T14" i="4" s="1"/>
  <c r="Q8" i="11" l="1"/>
  <c r="P8" i="11"/>
  <c r="O8" i="11"/>
  <c r="N8" i="11"/>
  <c r="L10" i="11"/>
  <c r="L8" i="11"/>
  <c r="L12" i="11" s="1"/>
  <c r="N11" i="12" l="1"/>
  <c r="Q8" i="12"/>
  <c r="Q11" i="12" s="1"/>
  <c r="O8" i="12"/>
  <c r="O11" i="12" s="1"/>
  <c r="N8" i="12"/>
  <c r="L8" i="12"/>
  <c r="L11" i="12" s="1"/>
  <c r="L14" i="13"/>
  <c r="N14" i="13"/>
  <c r="L8" i="13"/>
  <c r="Q8" i="13"/>
  <c r="P8" i="13"/>
  <c r="O8" i="13"/>
  <c r="N8" i="13"/>
  <c r="O11" i="14"/>
  <c r="P11" i="14"/>
  <c r="Q11" i="14"/>
  <c r="S11" i="14"/>
  <c r="N11" i="14"/>
  <c r="L11" i="14"/>
  <c r="Q8" i="14"/>
  <c r="P8" i="14"/>
  <c r="O8" i="14"/>
  <c r="L8" i="14"/>
  <c r="N14" i="7"/>
  <c r="P14" i="7"/>
  <c r="Q14" i="7"/>
  <c r="S14" i="7"/>
  <c r="T14" i="7"/>
  <c r="Q10" i="11"/>
  <c r="P10" i="11"/>
  <c r="N10" i="11"/>
  <c r="S8" i="11"/>
  <c r="P25" i="1"/>
  <c r="N25" i="1"/>
  <c r="R20" i="1"/>
  <c r="R26" i="1" s="1"/>
  <c r="P20" i="1"/>
  <c r="Q16" i="1"/>
  <c r="S16" i="1"/>
  <c r="Q23" i="4"/>
  <c r="P46" i="3"/>
  <c r="O46" i="3"/>
  <c r="L46" i="3"/>
  <c r="N41" i="3"/>
  <c r="P41" i="3"/>
  <c r="Q41" i="3"/>
  <c r="S41" i="3"/>
  <c r="T41" i="3"/>
  <c r="M77" i="5"/>
  <c r="O9" i="16" l="1"/>
  <c r="R9" i="16" s="1"/>
  <c r="R8" i="16" s="1"/>
  <c r="R10" i="16" s="1"/>
  <c r="Q8" i="16"/>
  <c r="Q10" i="16" s="1"/>
  <c r="F22" i="9" s="1"/>
  <c r="P8" i="16"/>
  <c r="P10" i="16" s="1"/>
  <c r="N8" i="16"/>
  <c r="N10" i="16" s="1"/>
  <c r="L8" i="16"/>
  <c r="L10" i="16" s="1"/>
  <c r="O8" i="16" l="1"/>
  <c r="O10" i="16" s="1"/>
  <c r="G22" i="9" s="1"/>
  <c r="O23" i="1"/>
  <c r="T23" i="1" s="1"/>
  <c r="O53" i="3"/>
  <c r="O55" i="3" s="1"/>
  <c r="O16" i="6"/>
  <c r="T16" i="6" s="1"/>
  <c r="O67" i="5"/>
  <c r="T67" i="5" s="1"/>
  <c r="O66" i="5"/>
  <c r="T66" i="5" s="1"/>
  <c r="T53" i="3" l="1"/>
  <c r="T55" i="3" s="1"/>
  <c r="F28" i="9"/>
  <c r="G28" i="9" s="1"/>
  <c r="R9" i="14"/>
  <c r="N8" i="14"/>
  <c r="R11" i="14" l="1"/>
  <c r="R8" i="14"/>
  <c r="F29" i="9"/>
  <c r="G29" i="9" s="1"/>
  <c r="R13" i="13"/>
  <c r="R11" i="13"/>
  <c r="R10" i="13"/>
  <c r="R9" i="13"/>
  <c r="R8" i="13" l="1"/>
  <c r="F30" i="9"/>
  <c r="R10" i="12"/>
  <c r="R8" i="12" s="1"/>
  <c r="R11" i="12" s="1"/>
  <c r="P8" i="12"/>
  <c r="P11" i="12" s="1"/>
  <c r="D23" i="9"/>
  <c r="O11" i="11"/>
  <c r="O18" i="11"/>
  <c r="R18" i="11" s="1"/>
  <c r="O17" i="11"/>
  <c r="R17" i="11" s="1"/>
  <c r="N12" i="11"/>
  <c r="R9" i="11" l="1"/>
  <c r="R8" i="11" s="1"/>
  <c r="R11" i="11"/>
  <c r="R10" i="11" s="1"/>
  <c r="O10" i="11"/>
  <c r="F26" i="9" l="1"/>
  <c r="D26" i="9"/>
  <c r="O19" i="6"/>
  <c r="O52" i="6"/>
  <c r="T52" i="6" s="1"/>
  <c r="O53" i="6"/>
  <c r="T53" i="6" s="1"/>
  <c r="O51" i="6"/>
  <c r="T51" i="6" s="1"/>
  <c r="O50" i="6"/>
  <c r="T50" i="6" s="1"/>
  <c r="O49" i="6"/>
  <c r="T49" i="6" s="1"/>
  <c r="O48" i="6"/>
  <c r="T48" i="6" s="1"/>
  <c r="O47" i="6"/>
  <c r="T47" i="6" s="1"/>
  <c r="O46" i="6"/>
  <c r="T46" i="6" s="1"/>
  <c r="O45" i="6"/>
  <c r="T45" i="6" s="1"/>
  <c r="O44" i="6"/>
  <c r="O43" i="6"/>
  <c r="T43" i="6" s="1"/>
  <c r="O42" i="6"/>
  <c r="O41" i="6"/>
  <c r="T41" i="6" s="1"/>
  <c r="O40" i="6"/>
  <c r="T40" i="6" s="1"/>
  <c r="O39" i="6"/>
  <c r="T39" i="6" s="1"/>
  <c r="O38" i="6"/>
  <c r="T38" i="6" s="1"/>
  <c r="O37" i="6"/>
  <c r="T37" i="6" s="1"/>
  <c r="O36" i="6"/>
  <c r="T36" i="6" s="1"/>
  <c r="O35" i="6"/>
  <c r="T35" i="6" s="1"/>
  <c r="O34" i="6"/>
  <c r="T34" i="6" s="1"/>
  <c r="O33" i="6"/>
  <c r="T33" i="6" s="1"/>
  <c r="O32" i="6"/>
  <c r="T32" i="6" s="1"/>
  <c r="O31" i="6"/>
  <c r="T31" i="6" s="1"/>
  <c r="O30" i="6"/>
  <c r="T30" i="6" s="1"/>
  <c r="O29" i="6"/>
  <c r="O28" i="6"/>
  <c r="T28" i="6" s="1"/>
  <c r="O27" i="6"/>
  <c r="T27" i="6" s="1"/>
  <c r="O26" i="6"/>
  <c r="T26" i="6" s="1"/>
  <c r="O25" i="6"/>
  <c r="T25" i="6" s="1"/>
  <c r="O24" i="6"/>
  <c r="T24" i="6" s="1"/>
  <c r="O23" i="6"/>
  <c r="T23" i="6" s="1"/>
  <c r="O22" i="6"/>
  <c r="T22" i="6" s="1"/>
  <c r="O21" i="6"/>
  <c r="T21" i="6" s="1"/>
  <c r="O20" i="6"/>
  <c r="T20" i="6" s="1"/>
  <c r="O17" i="6"/>
  <c r="T17" i="6" s="1"/>
  <c r="O15" i="6"/>
  <c r="O13" i="6"/>
  <c r="T13" i="6" s="1"/>
  <c r="O12" i="6"/>
  <c r="T12" i="6" s="1"/>
  <c r="O11" i="6"/>
  <c r="T11" i="6" s="1"/>
  <c r="O10" i="6"/>
  <c r="T10" i="6" s="1"/>
  <c r="O9" i="6"/>
  <c r="T76" i="5"/>
  <c r="S76" i="5"/>
  <c r="R76" i="5"/>
  <c r="Q76" i="5"/>
  <c r="P76" i="5"/>
  <c r="D6" i="9" s="1"/>
  <c r="O76" i="5"/>
  <c r="N76" i="5"/>
  <c r="G6" i="9"/>
  <c r="O18" i="4"/>
  <c r="T18" i="4" s="1"/>
  <c r="O13" i="4"/>
  <c r="T13" i="4" s="1"/>
  <c r="O17" i="4"/>
  <c r="T17" i="4" s="1"/>
  <c r="O19" i="4"/>
  <c r="T19" i="4" s="1"/>
  <c r="O12" i="4"/>
  <c r="T12" i="4" s="1"/>
  <c r="O22" i="4"/>
  <c r="T22" i="4" s="1"/>
  <c r="O20" i="4"/>
  <c r="T20" i="4" s="1"/>
  <c r="O16" i="4"/>
  <c r="T16" i="4" s="1"/>
  <c r="O11" i="4"/>
  <c r="O15" i="4"/>
  <c r="T15" i="4" s="1"/>
  <c r="T25" i="1"/>
  <c r="S25" i="1"/>
  <c r="F16" i="9"/>
  <c r="Q25" i="1"/>
  <c r="O24" i="1"/>
  <c r="L24" i="1" s="1"/>
  <c r="O22" i="1"/>
  <c r="O10" i="2"/>
  <c r="O13" i="7"/>
  <c r="L13" i="7" s="1"/>
  <c r="O12" i="7"/>
  <c r="T11" i="4" l="1"/>
  <c r="T23" i="4" s="1"/>
  <c r="O23" i="4"/>
  <c r="T9" i="6"/>
  <c r="O57" i="6"/>
  <c r="T15" i="6"/>
  <c r="T44" i="6"/>
  <c r="T29" i="6"/>
  <c r="T19" i="6"/>
  <c r="F6" i="9"/>
  <c r="G12" i="9"/>
  <c r="L22" i="1"/>
  <c r="L25" i="1" s="1"/>
  <c r="O25" i="1"/>
  <c r="G16" i="9" s="1"/>
  <c r="L12" i="7"/>
  <c r="L14" i="7" s="1"/>
  <c r="O14" i="7"/>
  <c r="T42" i="6"/>
  <c r="D15" i="9"/>
  <c r="F15" i="9"/>
  <c r="F18" i="9" s="1"/>
  <c r="F31" i="9" s="1"/>
  <c r="F12" i="9"/>
  <c r="O9" i="7"/>
  <c r="O10" i="7" s="1"/>
  <c r="T46" i="3"/>
  <c r="S46" i="3"/>
  <c r="F9" i="9"/>
  <c r="Q46" i="3"/>
  <c r="D9" i="9"/>
  <c r="G9" i="9"/>
  <c r="N46" i="3"/>
  <c r="O21" i="2"/>
  <c r="O20" i="2"/>
  <c r="O19" i="2"/>
  <c r="O9" i="2"/>
  <c r="O12" i="2" s="1"/>
  <c r="O19" i="1"/>
  <c r="L19" i="1" s="1"/>
  <c r="O18" i="1"/>
  <c r="T20" i="1"/>
  <c r="S20" i="1"/>
  <c r="S26" i="1" s="1"/>
  <c r="Q20" i="1"/>
  <c r="N20" i="1"/>
  <c r="O9" i="1"/>
  <c r="L9" i="1" s="1"/>
  <c r="O15" i="1"/>
  <c r="L15" i="1" s="1"/>
  <c r="O12" i="1"/>
  <c r="L12" i="1" s="1"/>
  <c r="O13" i="1"/>
  <c r="L13" i="1" s="1"/>
  <c r="O11" i="1"/>
  <c r="O10" i="1"/>
  <c r="L10" i="1" s="1"/>
  <c r="L77" i="5" l="1"/>
  <c r="T57" i="6"/>
  <c r="D4" i="9"/>
  <c r="F5" i="9"/>
  <c r="O77" i="5"/>
  <c r="L18" i="1"/>
  <c r="L20" i="1" s="1"/>
  <c r="O20" i="1"/>
  <c r="G26" i="9"/>
  <c r="L11" i="1"/>
  <c r="N26" i="1"/>
  <c r="Q26" i="1"/>
  <c r="T26" i="1"/>
  <c r="D14" i="9"/>
  <c r="P26" i="1"/>
  <c r="F14" i="9"/>
  <c r="D12" i="9"/>
  <c r="D11" i="9"/>
  <c r="D10" i="9"/>
  <c r="G10" i="9"/>
  <c r="F10" i="9"/>
  <c r="G4" i="9"/>
  <c r="F4" i="9"/>
  <c r="G15" i="9"/>
  <c r="L9" i="7"/>
  <c r="L10" i="7" s="1"/>
  <c r="O26" i="1" l="1"/>
  <c r="N77" i="5"/>
  <c r="P77" i="5"/>
  <c r="Q77" i="5"/>
  <c r="R77" i="5"/>
  <c r="T77" i="5"/>
  <c r="S77" i="5"/>
  <c r="D5" i="9"/>
  <c r="G30" i="9"/>
  <c r="G5" i="9"/>
  <c r="G14" i="9"/>
  <c r="T9" i="2"/>
  <c r="T19" i="2"/>
  <c r="T10" i="2"/>
  <c r="T20" i="2"/>
  <c r="T21" i="2"/>
  <c r="T12" i="2" l="1"/>
  <c r="G19" i="9"/>
  <c r="R12" i="11"/>
  <c r="Q12" i="11"/>
  <c r="O12" i="11"/>
  <c r="F19" i="9"/>
  <c r="P12" i="11"/>
  <c r="F17" i="9"/>
  <c r="D17" i="9"/>
  <c r="G17" i="9"/>
  <c r="D16" i="9"/>
  <c r="O56" i="3"/>
  <c r="G11" i="9"/>
  <c r="R56" i="3"/>
  <c r="P56" i="3"/>
  <c r="T56" i="3"/>
  <c r="Q56" i="3"/>
  <c r="F11" i="9"/>
  <c r="S56" i="3"/>
  <c r="L56" i="3"/>
  <c r="F7" i="9"/>
  <c r="G7" i="9"/>
  <c r="D7" i="9"/>
  <c r="D8" i="9" s="1"/>
  <c r="N15" i="7"/>
  <c r="D25" i="9"/>
  <c r="D29" i="9" s="1"/>
  <c r="P15" i="7"/>
  <c r="Q15" i="7"/>
  <c r="S15" i="7"/>
  <c r="D20" i="9"/>
  <c r="G25" i="9"/>
  <c r="F25" i="9"/>
  <c r="G31" i="9" l="1"/>
  <c r="D28" i="9"/>
  <c r="D30" i="9" l="1"/>
  <c r="D31" i="9" s="1"/>
  <c r="N56" i="3"/>
</calcChain>
</file>

<file path=xl/sharedStrings.xml><?xml version="1.0" encoding="utf-8"?>
<sst xmlns="http://schemas.openxmlformats.org/spreadsheetml/2006/main" count="1718" uniqueCount="754">
  <si>
    <t>Název PO OK</t>
  </si>
  <si>
    <t>I/O</t>
  </si>
  <si>
    <t>Termín realizace</t>
  </si>
  <si>
    <t>Fond rezervní</t>
  </si>
  <si>
    <t>OK</t>
  </si>
  <si>
    <t>Jiné zdroje (viz poznámka)*</t>
  </si>
  <si>
    <t>Poznámka*</t>
  </si>
  <si>
    <t>OL</t>
  </si>
  <si>
    <t>Vlastivědné muzeum v Olomouci</t>
  </si>
  <si>
    <t>I</t>
  </si>
  <si>
    <t>PR</t>
  </si>
  <si>
    <t>Muzeum Komenského v Přerově, příspěvková organizace</t>
  </si>
  <si>
    <t>O</t>
  </si>
  <si>
    <t>Vědecká knihovna v Olomouci</t>
  </si>
  <si>
    <t>JE</t>
  </si>
  <si>
    <t>Vlastivědné muzeum Jesenicka, příspěvková organizace</t>
  </si>
  <si>
    <t>PV</t>
  </si>
  <si>
    <t>Muzeum a galerie v Prostějově, příspěvková organizace</t>
  </si>
  <si>
    <t>Opravy a investice nemovitého majetku od 100 tis. Kč do 500 tis. Kč včetně DPH</t>
  </si>
  <si>
    <t>Oprava zábradlí na Široké hradbě na hradě Helfštýn</t>
  </si>
  <si>
    <t>Bude vyměněno zábradlí po celé délce Široké hradby.</t>
  </si>
  <si>
    <t>Výměna kotlů Ostružnická</t>
  </si>
  <si>
    <t>Nový osvětlovací systém v Galerii Špalíček</t>
  </si>
  <si>
    <t>ABL Zemědělské muzeum - elektro</t>
  </si>
  <si>
    <t xml:space="preserve">Oprava a zateplení střechy Hvězdárny </t>
  </si>
  <si>
    <t>Opravy a investice nemovitého majetku do 100 tis. Kč včetně DPH</t>
  </si>
  <si>
    <t>Oprava zábradlí a lávky kolem studny na hradě Helfštýn</t>
  </si>
  <si>
    <t>2017/00915</t>
  </si>
  <si>
    <t>2018/00349</t>
  </si>
  <si>
    <t>2018/00343</t>
  </si>
  <si>
    <t>2017/01274</t>
  </si>
  <si>
    <t>2017/01278</t>
  </si>
  <si>
    <t>2018/00490</t>
  </si>
  <si>
    <t>2017/01259</t>
  </si>
  <si>
    <t>2017/00501</t>
  </si>
  <si>
    <t>Výměna oken ve stolárně, nábř. Dr. Edvarda Beneše, Přerov</t>
  </si>
  <si>
    <t>Opravy a investice nemovitého majetku nad 500 tis. Kč včetně DPH</t>
  </si>
  <si>
    <t>2017/00912</t>
  </si>
  <si>
    <t>Rekonstrukce kotelny Holická</t>
  </si>
  <si>
    <t>2018/00351</t>
  </si>
  <si>
    <t>ABL Zemědělské muzeum - stavební práce</t>
  </si>
  <si>
    <t>2017/01286</t>
  </si>
  <si>
    <t>2017/01287</t>
  </si>
  <si>
    <t>2017/01270</t>
  </si>
  <si>
    <t>Výstavba komunikační věže na jižní straně Vodní tvrze s výtahem, sociálním zařízením, prostorami pro stálou expozici věnovanou historii Vodní tvrze.</t>
  </si>
  <si>
    <t>2017/00488</t>
  </si>
  <si>
    <t xml:space="preserve">Sanace hradby Psince na hradě Helfštýn </t>
  </si>
  <si>
    <t>Hradba Psince (1. etapa) hradu Helfštýn je značně poškozena klimatickými vlivy. Koruna hradby je rozrušená, v některých úsecích chybí kameny. Zdivo hradby je nutné v celé ploše přespárovat a doplnit chybějící kameny.</t>
  </si>
  <si>
    <t>Domov pro seniory Červenka, příspěvková organizace</t>
  </si>
  <si>
    <t>Domov Hrubá Voda, příspěvková organizace</t>
  </si>
  <si>
    <t>Oprava podlahových krytin</t>
  </si>
  <si>
    <t>Oprava podlahových krytin v 8 pokojích uživatelů v Hlavní budově.</t>
  </si>
  <si>
    <t>Domov seniorů POHODA Chválkovice, příspěvková organizace</t>
  </si>
  <si>
    <t>Souvisí spolu - sloučit?</t>
  </si>
  <si>
    <t>Sociální služby pro seniory Olomouc, příspěvková organizace</t>
  </si>
  <si>
    <t>Oplocení</t>
  </si>
  <si>
    <t>Klíč - centrum sociálních služeb, příspěvková organizace</t>
  </si>
  <si>
    <t>Výměna střešních oken</t>
  </si>
  <si>
    <t>Výměna zastaralých střešních oken, která mají špatnou tepelnou izolaci. V zimě dochází ke kondezaci vodní páry na okně a zatékání vody na SDK. Objevuje se plíseň jak na SDK, tak na okně, rámy oken jsou zčernalé a značně degradované.</t>
  </si>
  <si>
    <t>Nové Zámky - poskytovatel sociálních služeb, příspěvková organizace</t>
  </si>
  <si>
    <t>SU</t>
  </si>
  <si>
    <t>Sociální služby pro seniory Šumperk, příspěvková organizace</t>
  </si>
  <si>
    <t>Průběžné malování v organizaci stanovené hygienickými předpisy.</t>
  </si>
  <si>
    <t>Bezbariérový vstup do budovy CHB v Nových Losinách</t>
  </si>
  <si>
    <t>Pořízení schodolezu nebo hydraulické plošiny odstraňující bariéry.</t>
  </si>
  <si>
    <t>Nátěr je původní a opadává.</t>
  </si>
  <si>
    <t>I. pavilon 1. NP - výměna podlahové krytiny v chodbě a spojovacím krčku</t>
  </si>
  <si>
    <t>Sociální služby Libina, příspěvková organizace</t>
  </si>
  <si>
    <t>Stavební úpravy "Velký domek"</t>
  </si>
  <si>
    <t xml:space="preserve">Nutná rekonstrukce a modernizace objektu z důvodu úprav pro novou cílovou skupinu uživatelů. Plánujeme rekonstrukci koupelen, toalet a elektroinstalace. Úpravy příček, uspořádaní pokojů, nové podlahy, výmalbu aj. Dále vybudování plotu a vjezdové posuvné brány. </t>
  </si>
  <si>
    <t>Domov u Třebůvky Loštice, příspěvková organizace</t>
  </si>
  <si>
    <t>Oprava poškozené části soklu</t>
  </si>
  <si>
    <t>Domov Paprsek Olšany, příspěvková organizace</t>
  </si>
  <si>
    <t>Nedostatečné prostředky na FI</t>
  </si>
  <si>
    <t>Domov seniorů Prostějov, příspěvková organizace</t>
  </si>
  <si>
    <t>Oprava ležatého potrubí kanalizační přípojky</t>
  </si>
  <si>
    <t>Oprava ležatého potrubí kanalizační přípojky je třeba  provést, neboť zbývající část stávajícího betonového potrubí je třeba nahradit plastovým, které ustí do hlavního svodu městské kanalizace.</t>
  </si>
  <si>
    <t>Oprava potrubí</t>
  </si>
  <si>
    <t>Zabudování vzduchotechniky do nového stropu v jídelně Domova</t>
  </si>
  <si>
    <t>zabudování vzduchotechniky do stropu v jídelně Domova</t>
  </si>
  <si>
    <t>Domov pro seniory Jesenec, příspěvková organizace</t>
  </si>
  <si>
    <t>financování požadováno po zřizovateli</t>
  </si>
  <si>
    <t>Centrum sociálních služeb Prostějov, p.o.</t>
  </si>
  <si>
    <t>Výměna topného kotle SO-03</t>
  </si>
  <si>
    <t>Výmalba</t>
  </si>
  <si>
    <t>Oprava izolací koupelen SO-03</t>
  </si>
  <si>
    <t>Domov pro seniory Radkova Lhota, příspěvková organizace</t>
  </si>
  <si>
    <t>Domov Alfreda Skeneho Pavlovice u Přerova, příspěvková organizace</t>
  </si>
  <si>
    <t>Malování objektu Domova</t>
  </si>
  <si>
    <t>Domov pro seniory Tovačov, příspěvková organizace</t>
  </si>
  <si>
    <t>Periodické malování</t>
  </si>
  <si>
    <t>Ochranné pásy na zeď</t>
  </si>
  <si>
    <t>Instalace ochranných pásů podél zdí na chodbách na oddělení ELÁN jako ochrana před odřením, ušpiněním a dalšími škodami vznikajícími pohybem lidí na invalidních vozících.</t>
  </si>
  <si>
    <t>Výměna současných nevyhovujících a energeticky náročných svítidel za energeticky úsporná svítidla s vyšší svítivostí, jež vyhovují hygienickým normám. Budou instalována na pokojích klientů oddělení Elán 1A a rovněž na chodbách tohoto oddělení.</t>
  </si>
  <si>
    <t>Domov Větrný mlýn Skalička, příspěvková organizace</t>
  </si>
  <si>
    <t>Nedostatek finančních prostředků ve FI organizace. Vyčíslení hodnoty PD je pouze orientační. Nelze přerdběžně stanovit a odhadnout cenu PD.</t>
  </si>
  <si>
    <t>Centrum Dominika Kokory, příspěvková organizace</t>
  </si>
  <si>
    <t>Domov Na zámečku Rokytnice, příspěvková organizace</t>
  </si>
  <si>
    <t>Opravy a investice nemovitého majetku do 100 tis. Kč  včetně DPH</t>
  </si>
  <si>
    <t>Vincentinum - poskytovatel sociálních služeb Šternberk, příspěvková organizace</t>
  </si>
  <si>
    <t>Přístřešek na kola zaměstnanců</t>
  </si>
  <si>
    <t>Centrum sociálních služeb Prostějov, p. o.</t>
  </si>
  <si>
    <t>Oprava sprchového koutu-DSP-Pod Košířem 27</t>
  </si>
  <si>
    <t>Stavební úpravy pokojů</t>
  </si>
  <si>
    <t>Klimatizace</t>
  </si>
  <si>
    <t>Výměna výtahu</t>
  </si>
  <si>
    <t>Výměna stávajícího dosluhujícího lůžkového výtahu za nový.</t>
  </si>
  <si>
    <t>Výměna podlahové krytiny v budově Chráněného bydlení</t>
  </si>
  <si>
    <t>Výstavba garáže - Lužice</t>
  </si>
  <si>
    <t>Domov Štíty-Jedlí, příspěvková organizace</t>
  </si>
  <si>
    <t>Oprava kanalizace</t>
  </si>
  <si>
    <t>Vybudování informační a komunikační technologické infrastruktury</t>
  </si>
  <si>
    <t>požadováno financování zřizovatele</t>
  </si>
  <si>
    <t>Oprava rozvodů vody budova SO-03</t>
  </si>
  <si>
    <t>EPS</t>
  </si>
  <si>
    <t>sloučeno z investičními položkami na výměny EPS na rok 2018,2020,201</t>
  </si>
  <si>
    <t>Výměna výtahu SO-02</t>
  </si>
  <si>
    <t xml:space="preserve">Renovace koupelen na pokojích klientů </t>
  </si>
  <si>
    <t>Renovace koupelen na pokojích klientů na oddělení ELÁN (služba DS) - v 15 koupelnách budou instalovány sprchy, opraveny odpady a dlažba tak, aby koupelny na pokojích byly bezbariérové a plně vybavené.</t>
  </si>
  <si>
    <t>Rozšíření komunikačního systému o bezdrátovou signalizaci</t>
  </si>
  <si>
    <t xml:space="preserve">Rozšíření stávajícího komunikačního systému klient-sestra o bezdrátovou signalizaci z důvodu zvýšení bezpečnosti klientů, neboť v koupelnách a na toaletách na pokojích klientů není instalována žádná signalizace a klient v případě pádu nemá možnost přivolat pomoc. </t>
  </si>
  <si>
    <t>Rekonstrukce stávající střechy budovy dílen, zateplení a protažení a zvětšení půdních prostor.</t>
  </si>
  <si>
    <t>Celková rekonstrukce plynofikovaných NTK</t>
  </si>
  <si>
    <t>ORG</t>
  </si>
  <si>
    <t>Základní škola Jeseník, Fučíkova 312</t>
  </si>
  <si>
    <t xml:space="preserve">Zpevněná plocha Rudná
</t>
  </si>
  <si>
    <t xml:space="preserve">Výměna stávající dlažby.
</t>
  </si>
  <si>
    <t>Oplocení Vlčice</t>
  </si>
  <si>
    <t>Oplocení areálu školy, vstupní brána, malá branka.</t>
  </si>
  <si>
    <t>Oprava zámkové dlažby nádvoří Fučíkova</t>
  </si>
  <si>
    <t>Oprava osvětlení tělocvična Vlčice</t>
  </si>
  <si>
    <t>Oprava osvětlení - výměna zářivkových těles, zastaralých, v řadě případu již nefungujících.</t>
  </si>
  <si>
    <t>Gymnázium, Jeseník, Komenského 281</t>
  </si>
  <si>
    <t>Opravy a nátěry střech na budovách nižšího gymnázia</t>
  </si>
  <si>
    <t>Přehřebíkování krytiny, očištění a nové nátěry.</t>
  </si>
  <si>
    <t>Opravy a nátěry střech VG</t>
  </si>
  <si>
    <t>Přehřebíkování krytiny a nátěry.</t>
  </si>
  <si>
    <t>Hotelová škola Vincenze Priessnitze a Obchodní akademie Jeseník</t>
  </si>
  <si>
    <t>Zhotovení nového etážového topení v restauraci, dle přiložené dokumentace.</t>
  </si>
  <si>
    <t>Dětský domov a Školní jídelna, Černá Voda 1</t>
  </si>
  <si>
    <t>Přístavba kolárny</t>
  </si>
  <si>
    <t>Přístavba ke stávající garáži na úschovu kol dětí.</t>
  </si>
  <si>
    <t>Mateřská škola Olomouc, Blanická 16</t>
  </si>
  <si>
    <t xml:space="preserve">Výměna oken - celá budova vyjma půdních prostorů </t>
  </si>
  <si>
    <t>Základní škola a Mateřská škola logopedická Olomouc</t>
  </si>
  <si>
    <t>částka je stanovena na základě současných cen za projektovou dokumentaci - 5 % z předpokládané ceny akce 4 mil.</t>
  </si>
  <si>
    <t>Základní škola Šternberk, Olomoucká 76</t>
  </si>
  <si>
    <t>Oprava soc. zařízení pro zaměstnance</t>
  </si>
  <si>
    <t>Základní škola Uničov, Šternberská 35</t>
  </si>
  <si>
    <t>Gymnázium, Olomouc - Hejčín, Tomkova 45</t>
  </si>
  <si>
    <t xml:space="preserve">Oprava zídky před jidelnou Gymnázia, Olomouc - Hejčín  </t>
  </si>
  <si>
    <t>Střední průmyslová škola a Střední odborné učiliště Uničov</t>
  </si>
  <si>
    <t>Tělocvična</t>
  </si>
  <si>
    <t>projektová dokumentace v roce 2019 a realizace v roce 2020</t>
  </si>
  <si>
    <t>Obchodní akademie, Olomouc, tř. Spojenců 11</t>
  </si>
  <si>
    <t>Oprava povrchu - šatny žáků</t>
  </si>
  <si>
    <t>Úprava povrchu v šatnách žáků v suterénu školy. Stávající podlaha z roku 2004 rozpraskaná, opotřebovaná užíváním.</t>
  </si>
  <si>
    <t>Střední zdravotnická škola a Vyšší odborná škola zdravotnická Emanuela Pöttinga a Jazyková škola s právem státní jazykové zkoušky Olomouc</t>
  </si>
  <si>
    <t>Rekonstrukce místnosti bývalé sauny na učebnu pro obor NA</t>
  </si>
  <si>
    <t>Výměna kanalizačních a vodovodních potrubí budov Pöttingova - část 4</t>
  </si>
  <si>
    <t>Sigmundova střední škola strojírenská, Lutín</t>
  </si>
  <si>
    <t>Střední škola logistiky a chemie, Olomouc, U Hradiska 29</t>
  </si>
  <si>
    <t>Oprava sociálních zařízení pro zaměstnance školy</t>
  </si>
  <si>
    <t xml:space="preserve">Oprava 4 sociálních zařízení  pro zaměstnance školy. Jedná se o sociální zařízení v přízemí školy a ve druhém patře. Zaměstnanci školy tyto zařízení nemohou používat z hygienických důvodů a proto musí chodit na jiné patro na WC. Stávající sociální zařízení je nevyhovující, zastaralé a nehygienické. Je potřeba vyměnit WC mísy, umývadla, elektrorozvody, odpady a kachličky. </t>
  </si>
  <si>
    <t>Střední odborná škola obchodu a služeb, Olomouc, Štursova 14</t>
  </si>
  <si>
    <t>Výměna rozvodových skříní elektro</t>
  </si>
  <si>
    <t xml:space="preserve">zastaralé rozvodné skříně elektro ohrožující požární bezpečnost   </t>
  </si>
  <si>
    <t>Instalace nových obkladů ve školní kuchyni</t>
  </si>
  <si>
    <t>instalace nových hygienických povrchů</t>
  </si>
  <si>
    <t>Střední škola technická  a obchodní, Olomouc, Kosinova 4</t>
  </si>
  <si>
    <t>Oprava věže školy</t>
  </si>
  <si>
    <t>Požadujeme stavební úpravy, nová okna, oplášťování věže a oplechování střechy věže.</t>
  </si>
  <si>
    <t>Střední odborná škola lesnická a strojírenská Šternberk</t>
  </si>
  <si>
    <t>Úpravy vzduchotechniky svařovny</t>
  </si>
  <si>
    <t>Dětský domov a Školní jídelna, Olomouc, U Sportovní haly 1a</t>
  </si>
  <si>
    <t>Pedagogicko - psychologická poradna a Speciálně pedagogické centrum Olomouckého kraje, Olomouc, U Sportovní haly 1a</t>
  </si>
  <si>
    <t>Dokončovací stavební práce pracoviště PPP Šumperk</t>
  </si>
  <si>
    <t>Gymnázium Jakuba Škody, Přerov, Komenského 29</t>
  </si>
  <si>
    <t>Oprava bočního schodiště, spojujícího historickou budovu GJŠ s přístavbou II.</t>
  </si>
  <si>
    <t>Střední průmyslová škola Hranice</t>
  </si>
  <si>
    <t>Přístřešek</t>
  </si>
  <si>
    <t>V důsledku pořízení vozidel (hasičská cisterna, mikrobus, osobní vozidlo a přívěsný vozík) z projektu IROP vyvstala potřeba ochrany nově pořízeného majetku. Přístřešek je možné v budoucnu využívat i jako krytý prostor pro výuku a výcvik žáků.</t>
  </si>
  <si>
    <t>Střední průmyslová škola stavební, Lipník nad Bečvou, Komenského sady 257</t>
  </si>
  <si>
    <t>Výměna střešní krytiny na budově praxe</t>
  </si>
  <si>
    <t>Střední lesnická škola, Hranice, Jurikova 588</t>
  </si>
  <si>
    <t>Gymnázium Jana Blahoslava a Střední pedagogická škola, Přerov, Denisova 3</t>
  </si>
  <si>
    <t>Výměna dveří hlavní vchod a boční vchod v budově SPgŠ</t>
  </si>
  <si>
    <t>Střední škola zemědělská, Přerov, Osmek 47</t>
  </si>
  <si>
    <t>Obchodní akademie, Prostějov, Palackého 18</t>
  </si>
  <si>
    <t xml:space="preserve">Výměna baterií a umyvadel na WC
</t>
  </si>
  <si>
    <t xml:space="preserve">Výměna stávajících umyvadel a baterií na WC za nové stejných parametrů.
</t>
  </si>
  <si>
    <t>Obnova přístupového zabezpečovacího a komunikačního systému</t>
  </si>
  <si>
    <t>Oprava a výměna složek zabezpečovacího přístupového systému. Výměna telefonní ústředny. Nový školní rozhlas a systém zvonění, výměna elektrických hodin na chodbách.</t>
  </si>
  <si>
    <t>Střední odborná škola Prostějov</t>
  </si>
  <si>
    <t>výměna rozvodů vody, odpadů a ZTI</t>
  </si>
  <si>
    <t>oprava podlah v učebnách</t>
  </si>
  <si>
    <t>Střední škola, Základní škola, Mateřská škola a Dětský domov Zábřeh</t>
  </si>
  <si>
    <t>Gymnázium, Šumperk, Masarykovo náměstí 8</t>
  </si>
  <si>
    <t xml:space="preserve">Plynová kotelna </t>
  </si>
  <si>
    <t>Oprava vjezdu do dvora školy</t>
  </si>
  <si>
    <t>Do vnitrobloku školy se vjíždí z městské komunikace, kterou v roce 2018 opravilo město. Přitom škola opravila vjezd na školní dvůr před bránou. Od brány pokračuje 15 m dlouhá přípojná komunikace tvořená položenými betonovými panely. Panely jsou nerovné a úzké, vjíždějící auta (zejména náklaďáky zajišťující svoz odpadu) jezdí po trávě a v deštivých obdobích roku jsou na přípojce bláto a kaluže. Komunikaci chceme opravit a opatřit zámkovou dlažbou se zálivem na popelnice.</t>
  </si>
  <si>
    <t>Gymnázium, Zábřeh, náměstí Osvobození 20</t>
  </si>
  <si>
    <t>Osekání omítek a provedení nových sanačních omítek v tělocvičně, v nářaďovně a v šatnách. Zhotovení obkladů stěn tělocvičny.</t>
  </si>
  <si>
    <t>Vyšší odborná škola a Střední průmyslová škola, Šumperk, Gen. Krátkého 1</t>
  </si>
  <si>
    <t>Nátěr plechové střechy šaten školy</t>
  </si>
  <si>
    <t>Jedná se o nátěr plechové střechy budovy šaten, je nutné realizovat.</t>
  </si>
  <si>
    <t>Nátěr oken na hlavní budově školy</t>
  </si>
  <si>
    <t>Jedná se o nátěr oken na budově přístavby školy.</t>
  </si>
  <si>
    <t>Oprava a nátěr podlahy v tělocvičně</t>
  </si>
  <si>
    <t>Oprava a nátěr podlahy v tělocvičně. Cena je stanovena jako kvalifikovaný odhad firmy.</t>
  </si>
  <si>
    <t>Střední odborná škola, Šumperk, Zemědělská 3</t>
  </si>
  <si>
    <t>Oprava podlahy ve školní jídelně</t>
  </si>
  <si>
    <t>Vybourání stávající poškozené dlažby včetně odvozu sutě, penetrace, vyrovnání podlahy, pokládka dlažby včetně soklu a zaspárování.</t>
  </si>
  <si>
    <t>Obchodní akademie, Mohelnice, Olomoucká 82</t>
  </si>
  <si>
    <t>Oprava střechy na budově ŠJ</t>
  </si>
  <si>
    <t>Střední škola sociální péče a služeb, Zábřeh, nám. 8. května 2</t>
  </si>
  <si>
    <t xml:space="preserve">Oprava elektroinstalace - dolní a horní dílny, zahradníci
</t>
  </si>
  <si>
    <t>Renovace historických dveří - 1. etapa</t>
  </si>
  <si>
    <t>Oprava podlah v kabinetech</t>
  </si>
  <si>
    <t>Mateřská škola Olomuc, Blanická 16</t>
  </si>
  <si>
    <t>Marmoleum</t>
  </si>
  <si>
    <t>Gymnázium, Uničov, Gymnazijní 257</t>
  </si>
  <si>
    <t>Oprava venkovních střešních konstrukcí na hale</t>
  </si>
  <si>
    <t>Oprava odvětrání WC a koupelen</t>
  </si>
  <si>
    <t>Výměna garážových vrat</t>
  </si>
  <si>
    <t>Dětský domov a Školní jídelna, Hranice, Purgešova 847</t>
  </si>
  <si>
    <t>Předláždění dvora</t>
  </si>
  <si>
    <t>Střední průmyslová škola elektrotechnická, Mohelnice, Gen. Svobody 2</t>
  </si>
  <si>
    <t>Oprava podlahy učebny</t>
  </si>
  <si>
    <t>Oprava omítek učebny</t>
  </si>
  <si>
    <t>Střední odborná škola a Střední odborné učiliště strojírenské a stavební, Jeseník, Dukelská 1240</t>
  </si>
  <si>
    <t>Výměna výtahu v budově dílen odborné výuky.</t>
  </si>
  <si>
    <t xml:space="preserve">Komplexní výměna, dodávka a montáž výtahového zařízení v budově dílen odborné výuky. </t>
  </si>
  <si>
    <t>Střední škola gastronomie a farmářství Jeseník</t>
  </si>
  <si>
    <t>Rekonstrukce kotelny</t>
  </si>
  <si>
    <t>Rekonstrukce stávající nevyhovující kotelny - kombinace štěpky a uhlí.</t>
  </si>
  <si>
    <t>Střední škola a Základní škola prof. Z. Matějčka Olomouc, Svatoplukova 11</t>
  </si>
  <si>
    <t>Oprava střechy na budově Táboritů</t>
  </si>
  <si>
    <t>Oprava a výměna poškozené střešní krytiny. Demontáž stávající krytiny, instalace nové krytiny.</t>
  </si>
  <si>
    <t>Výměna oken na budovách Šternberská 456 a Šternberská 500</t>
  </si>
  <si>
    <t>Demontáž zdvojených dřevěných oken, dvojitých dřevěných oken a osazení plastových oken stejného rozměru.  Výměnou dojde k zlepšení tepelné bilance budov, snížení nákladů na otop, minimalizace rizika vzniku plísní a úrazu.</t>
  </si>
  <si>
    <t>Slovanské gymnázium, Olomouc, tř. Jiřího z Poděbrad 13</t>
  </si>
  <si>
    <t>Gymnázium, Šternberk, Horní náměstí 5</t>
  </si>
  <si>
    <t>Výměna prosklenných ploch v budově Horní náměstí 3, Šternberk</t>
  </si>
  <si>
    <t>Vyšší odborná škola a Střední průmyslová škola elektrotechnická, Olomouc, Božetěchova 3</t>
  </si>
  <si>
    <t>Rekonstrukce šaten střední školy</t>
  </si>
  <si>
    <t>V rámci rekonstrukce proběhne vystěhování stávajícího nevyhovujícího vybavení, stavební úpravy stěn a podlah, instalace vody a kanalizace, kompletní renovace elektroinstalace a osvětlení, výmalba a vybavení mobiliářem. Vybavení jídelny bude dáno do souladu se současnými hygienickými předpisy.</t>
  </si>
  <si>
    <t>Sociální zařízení DM 2. etapa</t>
  </si>
  <si>
    <t>Střední škola polygrafická, Olomouc, Střední novosadská 87/53</t>
  </si>
  <si>
    <t xml:space="preserve">Rekonstrukci šaten v budově teoretické výuky v 1.NP </t>
  </si>
  <si>
    <t>Rekonstrukce šaten v budově teoretické výuky.</t>
  </si>
  <si>
    <t>Realizace úsporných opatření budov Opavská 8</t>
  </si>
  <si>
    <t>Gymnázium, Hranice, Zborovská 293</t>
  </si>
  <si>
    <t>Výměna oken a oprava fasády na přístavbě školy</t>
  </si>
  <si>
    <t>Gymnázium, Kojetín, Svatopluka Čecha 683</t>
  </si>
  <si>
    <t>Střední průmyslová škola, Přerov, Havlíčkova 2</t>
  </si>
  <si>
    <t xml:space="preserve">Střecha - severní část budovy SPŠ Přerov </t>
  </si>
  <si>
    <t>Střední škola gastronomie a služeb, Přerov, Šířava 7</t>
  </si>
  <si>
    <t xml:space="preserve">Vzhledem k předpokládaným investičním výdajům za obnovu gastrovybavení na SOP Bečva v dohledené době neuvažujeme o částečném financování z IF školy. </t>
  </si>
  <si>
    <t>Výměna oken a vstupních dveří v hlavní budově školy.</t>
  </si>
  <si>
    <t>Výměna starých zdvojených stávajících cca 120 ks dřevěných oken a 29 ks sklepních kovových oken za nová okna plastová a výměna předních a zadních vchodových dveří za nové dveře plastové popřípadě hliníkové - kvalitnější.</t>
  </si>
  <si>
    <t>Střední škola elektrotechnická, Lipník nad Bečvou, Tyršova 781</t>
  </si>
  <si>
    <t>Zateplení domova mládeže</t>
  </si>
  <si>
    <t>Střední škola technická, Přerov, Kouřílkova 8</t>
  </si>
  <si>
    <t>Rekonstrukce sociálního zařízení TV2</t>
  </si>
  <si>
    <t>Odborné učiliště a Základní škola, Křenovice</t>
  </si>
  <si>
    <t>Sociální zařízení na školní zahradě</t>
  </si>
  <si>
    <t>Zateplení a výměna oken a dveří administrativní budovy</t>
  </si>
  <si>
    <t>V současné době je k dispozici předběžná cenová kalkulace nákladů.</t>
  </si>
  <si>
    <t>Střední škola, Základní škola a Mateřská škola Prostějov, Komenského 10</t>
  </si>
  <si>
    <t>Řešení havarijního stavu sociálního zařízení ve všech podlaží budoby a vybudování sociálního zařízení pro imobilní osoby. Dle našeho názoru je uvedený orientační rozpočet investičního záměru podhodnocený.</t>
  </si>
  <si>
    <t>Gymnázium Jiřího Wolkera, Prostějov, Kollárova 3</t>
  </si>
  <si>
    <t>Oprava auly</t>
  </si>
  <si>
    <t>Střední škola, Základní škola a Mateřská škola Šumperk, Hanácká 3</t>
  </si>
  <si>
    <t>Rekonstrukce elektroinstalace</t>
  </si>
  <si>
    <t>Oprava střechy</t>
  </si>
  <si>
    <t>Rekonstrukce Domova mládeže U Sanatoria 1</t>
  </si>
  <si>
    <t>Vyšší odborná škola a Střední škola automobilní, Zábřeh, U Dráhy 6</t>
  </si>
  <si>
    <t>Oprava schodiště a chodeb</t>
  </si>
  <si>
    <t>Cenový návrh je platný. Potvrzený doklad dodám. Palla</t>
  </si>
  <si>
    <t>Stávající střecha přístavby je v havarijním stavu, zatéká do ní, zejména kolem střešních oken, klempířské prvky jsou zkorodované, v místech zatékání jsou trámy a bednění prohnilá. Vlivem poškození střechy dochází k protékání až do hygienických zařízení-WC žáků.
Krytiny-bonský šindel je plně strávený - stáří krytiny je odhadováno na 30 let, hrozí znehodnocení interiéru a vybavení školy.</t>
  </si>
  <si>
    <t>Střední škola železniční, technická a služeb, Šumperk</t>
  </si>
  <si>
    <t xml:space="preserve">Rekonstrukce šaten a sprch v části TV Gen. Krátkého 1799/30, Šumperk
</t>
  </si>
  <si>
    <t>Střední škola technická a zemědělská Mohelnice</t>
  </si>
  <si>
    <t>Výstavba nových dílen</t>
  </si>
  <si>
    <t>Zamezení zatečení vody při deštích, zajištění plnění hygienických a bezpečnostních předpisů.</t>
  </si>
  <si>
    <t>Základní umělecká škola, Mohelnice, Náměstí Svobody 15</t>
  </si>
  <si>
    <t>2017/00383</t>
  </si>
  <si>
    <t>Odborný léčebný ústav Paseka, příspěvková organizace</t>
  </si>
  <si>
    <t>Sítě a žaluzie</t>
  </si>
  <si>
    <t>2017/00399</t>
  </si>
  <si>
    <t>Systém tepelného hospodářství</t>
  </si>
  <si>
    <t>2017/01086</t>
  </si>
  <si>
    <t>Zdravotnická záchranná služba Olomouckého kraje, příspěvková organizace</t>
  </si>
  <si>
    <t>Výměna podlahové krytiny na VZ Šumperk</t>
  </si>
  <si>
    <t>Výměna podlahové krytiny na VZ Šumperk z důvodu značného opotřebení.</t>
  </si>
  <si>
    <t>V roce 2019-PD a v roce 2020-realizace</t>
  </si>
  <si>
    <t>Oblast</t>
  </si>
  <si>
    <t>Název přílohy</t>
  </si>
  <si>
    <t>Spolufinancování PO</t>
  </si>
  <si>
    <t>Oblast školství</t>
  </si>
  <si>
    <t>Oblast školství - součet</t>
  </si>
  <si>
    <t>Oblast sociální</t>
  </si>
  <si>
    <t>Oblast kultury</t>
  </si>
  <si>
    <t>Oblast kultury - součet</t>
  </si>
  <si>
    <t>Oblast zdravotnictví</t>
  </si>
  <si>
    <t>Oblast zdravotnictví - součet</t>
  </si>
  <si>
    <t>CELKEM</t>
  </si>
  <si>
    <t>Financování požadujeme po zřizovateli s naší spoluúčastí. Cena zahrnuje projektovou dokumentaci. RF</t>
  </si>
  <si>
    <t>PD-2019 a realizace 2020</t>
  </si>
  <si>
    <t>PD 2019 a realizace 2020</t>
  </si>
  <si>
    <t>PD v roce 2019 a realizace v roce 2020</t>
  </si>
  <si>
    <t>Výměna oken za francouzská</t>
  </si>
  <si>
    <t>Rekonstrukce sociálního zázemí školy</t>
  </si>
  <si>
    <t>PD v roce 2019 a realizace v roce 2021</t>
  </si>
  <si>
    <t xml:space="preserve">Oprava podlahy a kanalizace ve školní kuchyni </t>
  </si>
  <si>
    <t>Elektroinstalace v objektu Vodní tvrze.</t>
  </si>
  <si>
    <t>Topné rozvody v objektu Vodní tvrze.</t>
  </si>
  <si>
    <t>Budova není naše</t>
  </si>
  <si>
    <t>v tis. Kč</t>
  </si>
  <si>
    <t>Výměna nákladního výtahu na pracovišti Dřevohostice</t>
  </si>
  <si>
    <t>Jedná se o havarijní stav, kdy na základě inspekční prohlídky kdy byla zjištěna provozní rizika s vysokou a střední nebezpečností</t>
  </si>
  <si>
    <t>Celkové náklady v roce 2019</t>
  </si>
  <si>
    <t>převést na OI</t>
  </si>
  <si>
    <t>pouze PD 300</t>
  </si>
  <si>
    <t>pouze PD 800</t>
  </si>
  <si>
    <t>pouze PD 1000</t>
  </si>
  <si>
    <t xml:space="preserve">pouze PD 200 </t>
  </si>
  <si>
    <t>pouze PD 500</t>
  </si>
  <si>
    <r>
      <t xml:space="preserve">V rámci přípravy investiční akce potřebujeme v roce 2019 uvolnit finanční prostředky na projektovou dokumentaci v rámci přípravy rekonstrukce areálu dílen praktické výuky ve výši 150 000,- Kč. Rok 2019 příprava -150 000,- Kč. Rok 2020 vlastní realizace.            </t>
    </r>
    <r>
      <rPr>
        <sz val="8"/>
        <color rgb="FFFF0000"/>
        <rFont val="Arial"/>
        <family val="2"/>
        <charset val="238"/>
      </rPr>
      <t>pouze PD ve výši 350</t>
    </r>
  </si>
  <si>
    <t>Pouze PD 300</t>
  </si>
  <si>
    <r>
      <t xml:space="preserve">PO nemá na takovou akci dostatek finančních prostředků                              </t>
    </r>
    <r>
      <rPr>
        <sz val="8"/>
        <color rgb="FFFF0000"/>
        <rFont val="Arial"/>
        <family val="2"/>
        <charset val="238"/>
      </rPr>
      <t>pouze PD 200</t>
    </r>
  </si>
  <si>
    <r>
      <t xml:space="preserve">PO nemá na takovou akci vlastní finanční prostředky </t>
    </r>
    <r>
      <rPr>
        <sz val="8"/>
        <color rgb="FFFF0000"/>
        <rFont val="Arial"/>
        <family val="2"/>
        <charset val="238"/>
      </rPr>
      <t>pouze PD 400</t>
    </r>
  </si>
  <si>
    <r>
      <t xml:space="preserve">2. etapa rekonstrukce, 1. etapa byla realizována v roce 2016 za 850.000 Kč, rozpočtované náklady byly navýšeny o odhad zvýšení cen stavebních prací                                                                </t>
    </r>
    <r>
      <rPr>
        <sz val="8"/>
        <color rgb="FFFF0000"/>
        <rFont val="Arial"/>
        <family val="2"/>
        <charset val="238"/>
      </rPr>
      <t>pouze PD 300</t>
    </r>
  </si>
  <si>
    <r>
      <t xml:space="preserve">snížení energetické náročnosti      </t>
    </r>
    <r>
      <rPr>
        <sz val="8"/>
        <color rgb="FFFF0000"/>
        <rFont val="Arial"/>
        <family val="2"/>
        <charset val="238"/>
      </rPr>
      <t>pouze PD 500</t>
    </r>
  </si>
  <si>
    <r>
      <t xml:space="preserve">akce z prostředků kraje </t>
    </r>
    <r>
      <rPr>
        <sz val="8"/>
        <color rgb="FFFF0000"/>
        <rFont val="Arial"/>
        <family val="2"/>
        <charset val="238"/>
      </rPr>
      <t>pouze PD 400</t>
    </r>
  </si>
  <si>
    <t>pouze PD 400</t>
  </si>
  <si>
    <r>
      <t xml:space="preserve">5 200 tis. výměna oken a 150 tis. projektová dokumentace         </t>
    </r>
    <r>
      <rPr>
        <sz val="8"/>
        <color rgb="FFFF0000"/>
        <rFont val="Arial"/>
        <family val="2"/>
        <charset val="238"/>
      </rPr>
      <t>pouze PD 300</t>
    </r>
  </si>
  <si>
    <r>
      <t xml:space="preserve">4 150 tis. výměna rozvodů a 200 tis. projektová dokumentace </t>
    </r>
    <r>
      <rPr>
        <sz val="8"/>
        <color rgb="FFFF0000"/>
        <rFont val="Arial"/>
        <family val="2"/>
        <charset val="238"/>
      </rPr>
      <t>pouze PD 300</t>
    </r>
  </si>
  <si>
    <r>
      <t xml:space="preserve">Souvisí s rozpracovanou akcí " Oprava komunikací, chodníků a cvičné plochy pro výuku předmětu "Řízení motorových vozidel" ?                                </t>
    </r>
    <r>
      <rPr>
        <sz val="8"/>
        <color rgb="FFFF0000"/>
        <rFont val="Arial"/>
        <family val="2"/>
        <charset val="238"/>
      </rPr>
      <t>Pouze PD 500</t>
    </r>
  </si>
  <si>
    <t>Pouze PD 400</t>
  </si>
  <si>
    <t xml:space="preserve">PD na OI </t>
  </si>
  <si>
    <r>
      <t xml:space="preserve">PD-2019 a realizace 2020         </t>
    </r>
    <r>
      <rPr>
        <sz val="8"/>
        <color rgb="FFFF0000"/>
        <rFont val="Arial"/>
        <family val="2"/>
        <charset val="238"/>
      </rPr>
      <t>pouze PD 150</t>
    </r>
  </si>
  <si>
    <t>PD?</t>
  </si>
  <si>
    <t>OPŘPO - Nové investice a opravy - do 100 tis. Kč</t>
  </si>
  <si>
    <t>OPŘPO - Nové investice a opravy - do 500 tis. Kč</t>
  </si>
  <si>
    <t>OPŘPO - Nové investice a opravy - nad 500 tis. Kč</t>
  </si>
  <si>
    <t>OI - Nové investice a opravy - nad 500 tis. Kč</t>
  </si>
  <si>
    <t>doplněno na žádost OPŘPO</t>
  </si>
  <si>
    <t>Střední zdravotnická škola, Šumperk, Kladská 2</t>
  </si>
  <si>
    <t>Střední odborná škola Litovel, Komenského 677</t>
  </si>
  <si>
    <t>doplněno na žádost OPŘPO, mají DPS připojeno v žádance</t>
  </si>
  <si>
    <t>Gymnázium, Olomouc, Čajkovského 9</t>
  </si>
  <si>
    <t>Podlaha tělocvičny</t>
  </si>
  <si>
    <t>doplněno na žádost OI</t>
  </si>
  <si>
    <t xml:space="preserve">Odbor investic                                                                                                                                                             </t>
  </si>
  <si>
    <t>Správce:</t>
  </si>
  <si>
    <t>Ing. Miroslav Kubín</t>
  </si>
  <si>
    <t>ORJ 17</t>
  </si>
  <si>
    <t>vedoucí odboru</t>
  </si>
  <si>
    <t>Poř. číslo</t>
  </si>
  <si>
    <t>§</t>
  </si>
  <si>
    <t>pol.</t>
  </si>
  <si>
    <t>Sesk. pol.</t>
  </si>
  <si>
    <t>UZ</t>
  </si>
  <si>
    <t>Název akce:</t>
  </si>
  <si>
    <t>Popis:</t>
  </si>
  <si>
    <t>Stávající dokumentace</t>
  </si>
  <si>
    <t>K zajištění</t>
  </si>
  <si>
    <t xml:space="preserve">Celkové náklady s DPH v tis. Kč           </t>
  </si>
  <si>
    <t>Vynaloženo k 31. 12. 2017 v tis. Kč</t>
  </si>
  <si>
    <t>Pokračování v roce 2019 a dalších</t>
  </si>
  <si>
    <t>poznámka</t>
  </si>
  <si>
    <t xml:space="preserve">Celkem               v tis. Kč    </t>
  </si>
  <si>
    <t>z toho spolufinan. PO z FI</t>
  </si>
  <si>
    <t>z toho rozpočet OK</t>
  </si>
  <si>
    <t>Realizace</t>
  </si>
  <si>
    <t>2212</t>
  </si>
  <si>
    <t>II/369 Hanušovice - křižovatka I/11</t>
  </si>
  <si>
    <t>realizace</t>
  </si>
  <si>
    <t>PD</t>
  </si>
  <si>
    <t>2019-2020</t>
  </si>
  <si>
    <t>III/44429 Šternberk, Hvězdné údolí</t>
  </si>
  <si>
    <t>III/4375, III4377 Loučka po kř. s III/44025</t>
  </si>
  <si>
    <t>Stavební úpravy silnic III/4375 a III/4377 v extravilánu v celkové délce 3,520 km a mostu ev. č. 4377 - 7 za obcí Podhoří. 1. úsek silnice mezi obcemi Loučka a Podhoří. 2. úsek za obcí Podhoří po kř. se silnicí III/44025.</t>
  </si>
  <si>
    <t>Projektová dokumentace</t>
  </si>
  <si>
    <t>60004101XXX</t>
  </si>
  <si>
    <t>Na základě "Koncepce rozvoje cyklistické dopravy v Olomouckém kraji" schválené usnesením ROK č. UR/35/18/2018 ze dne 19. 2. 2018 má odbor investic připravit PD na vybrané cyklistické stezky.</t>
  </si>
  <si>
    <t>Oblast sociální - součet</t>
  </si>
  <si>
    <t>Oblast dopravy</t>
  </si>
  <si>
    <t>Oblast dopravy - součet</t>
  </si>
  <si>
    <t xml:space="preserve">SSOK - Nové investice a opravy </t>
  </si>
  <si>
    <t>SSOK - Nové nákupy</t>
  </si>
  <si>
    <t>Odbor kancelář hejtmana</t>
  </si>
  <si>
    <t>Ing. Luděk Niče</t>
  </si>
  <si>
    <t>ORJ 18</t>
  </si>
  <si>
    <t>Odbor kancelář hejtmana - nové investice hrazené z rozpočtu</t>
  </si>
  <si>
    <t>Vynaloženo k 31. 12. 2018 v tis. Kč</t>
  </si>
  <si>
    <t>Návrh na rok 2019</t>
  </si>
  <si>
    <t>Pokračování v roce 2020 a dalších</t>
  </si>
  <si>
    <t>Digitalizace Olomouc region Card</t>
  </si>
  <si>
    <t>Cílem projektu je digitalizace slevové karty Olomouc region Card z důvodu náročné ruční administrace, která probíhá v nezměněné podobě již od roku 2005. V roce 2015 byla vypracována studie optimálního technického řešení fungování karty na období 2016+, s ohledem na ekonomické nároky provozní fáze. Na základě zpracované studie a dopracování požadavků Statutárního města Olomouc z roku 2017 bude v II. pololetí roku 2018 vypsáno výběrové řízení na dodavatele nového technického řešení slevové karty Olomouc region Card s termínem realizace v letech 2018 - 2019. Záměr digitalizace Olomouc region Card schválila ROK usnesením č. UR/92/48/2012.</t>
  </si>
  <si>
    <t>-</t>
  </si>
  <si>
    <t>2018-2019</t>
  </si>
  <si>
    <t>Technický automobil pro technické zásahy – 2 ks</t>
  </si>
  <si>
    <t xml:space="preserve">realizace </t>
  </si>
  <si>
    <t>Celkem - Odbor kancelář hejtmana - nové investice</t>
  </si>
  <si>
    <t>Odbor kancelář ředitele</t>
  </si>
  <si>
    <t>Ing. Svatava Špalková</t>
  </si>
  <si>
    <t>Odbor kancelář ředitele - opravy a investice</t>
  </si>
  <si>
    <t>z toho spolufinan. PO z IF</t>
  </si>
  <si>
    <t>Příčky v budově RCO</t>
  </si>
  <si>
    <t>Nákup osobních vozidel</t>
  </si>
  <si>
    <t>Celkem - Odbor kancelář ředitele - opravy a investice</t>
  </si>
  <si>
    <t>Odbor informačních technologií</t>
  </si>
  <si>
    <t>Mgr. Jiří Šafránek</t>
  </si>
  <si>
    <t>ORJ 06</t>
  </si>
  <si>
    <t>Odbor informačních technologií - nové investice hrazené z rozpočtu</t>
  </si>
  <si>
    <t>Nákupy</t>
  </si>
  <si>
    <t>Pořízení licencí na základě požadavků jednotlivých odborů</t>
  </si>
  <si>
    <t>Servery k provozu virtuálních pracovních stanic a serverů</t>
  </si>
  <si>
    <t>Celkem - Odbor informačních technologií - nové investice</t>
  </si>
  <si>
    <t xml:space="preserve">Opravy podlah v 5 učebnách </t>
  </si>
  <si>
    <t>pouze PD</t>
  </si>
  <si>
    <t xml:space="preserve"> Koridor školy a átrium</t>
  </si>
  <si>
    <t>Elektroinstalace</t>
  </si>
  <si>
    <t>Rekonstrukce střechy nad tělocvičnou</t>
  </si>
  <si>
    <r>
      <t xml:space="preserve">PO nedisponuje tak vysokými finančními prostředky v IF nebo RF,aby byla schopna realizovat tuto investiční akci </t>
    </r>
    <r>
      <rPr>
        <sz val="8"/>
        <color rgb="FFFF0000"/>
        <rFont val="Arial"/>
        <family val="2"/>
        <charset val="238"/>
      </rPr>
      <t>sloučeno s akcí oplocení                                      Pouze PD 250</t>
    </r>
  </si>
  <si>
    <t>doplněno na základě žádanky</t>
  </si>
  <si>
    <t>pouze projekt 400</t>
  </si>
  <si>
    <t xml:space="preserve">Opravy stropů </t>
  </si>
  <si>
    <t>Přístupová cesta na zahradu</t>
  </si>
  <si>
    <t xml:space="preserve">Elektroinstalace v prostorách Vodní tvrze </t>
  </si>
  <si>
    <t>Topné rozvody v prostorách Vodní tvrze</t>
  </si>
  <si>
    <t xml:space="preserve">Nová expozice živé přírody Jesenicka a lidského těla ve Vodní tvrzi </t>
  </si>
  <si>
    <t xml:space="preserve">Bezbariérový přístup do Vodní tvrze </t>
  </si>
  <si>
    <t>pouze studie</t>
  </si>
  <si>
    <t>Odbor dopravy a silničního hospodářství</t>
  </si>
  <si>
    <t>Ing. Ladislav Růžička</t>
  </si>
  <si>
    <t>ORJ 12</t>
  </si>
  <si>
    <t>1.</t>
  </si>
  <si>
    <t>II/445 Chabičov</t>
  </si>
  <si>
    <t>III/44434 Domašov u Šternberka - průtah</t>
  </si>
  <si>
    <t>III/44317 Hlubočky - Hrubá Voda</t>
  </si>
  <si>
    <t>Most ev.č. 449-045 Loučany</t>
  </si>
  <si>
    <t>Most ev.č. 03546-2 Březové</t>
  </si>
  <si>
    <t>Most ev.č. 4498-6 Nové Mlýny</t>
  </si>
  <si>
    <t>III/36916 Ruda - průtah (Hrabenov)</t>
  </si>
  <si>
    <t>III/37763 Vranovice - průtah</t>
  </si>
  <si>
    <t>III/4384, 4387, 4389 Všechovice - průtah</t>
  </si>
  <si>
    <t>III/36620 Konice - průtah</t>
  </si>
  <si>
    <t>III/37772 Určice - Alojzov</t>
  </si>
  <si>
    <t>III/36635,III/44927 Stařechovice, Služín- průtah</t>
  </si>
  <si>
    <t>III/43321 Hruška- průtah</t>
  </si>
  <si>
    <t>III/37352 Ptení- Holubice</t>
  </si>
  <si>
    <t>II/433 MÚK s D1 - hr.kraje</t>
  </si>
  <si>
    <t>Most ev.č. 44029-1 Drahotuše</t>
  </si>
  <si>
    <t>Most ev.č. 0552-2 Brodek u Přerova</t>
  </si>
  <si>
    <t>Most ev.č. 4362-1 Lhotka</t>
  </si>
  <si>
    <t>Most ev.č. 37349-12 Ptenský Dvorek</t>
  </si>
  <si>
    <t>Most ev.č. 37349-9 Ptenský Dvorek</t>
  </si>
  <si>
    <t>Most ev.č. 448-001 Kandia</t>
  </si>
  <si>
    <t>Most ev.č. 448-002 Laškov</t>
  </si>
  <si>
    <t>Celkem ORJ 12 - oblast dopravy - nové investice SSOK</t>
  </si>
  <si>
    <t>Nová projektová dokumentace</t>
  </si>
  <si>
    <t>Jedná se o část úseku Hanušovice - křížovatka I/11 - Úsek A) silnice II/369 v km 33,778 – 35,863, úsek kř. Bohdíkov – Komňátka, v délce 2,085 km. V tomto úseku rovněž bude řešena DPS na rekonstrukci mostu 369 – 039 v km 34,033.
Úsek B) silnice II/369 v km 39,080 – 42,947, úsek Ruda nad Moravou – Olšany, po křižovatku I/11, v délce 3,867 km.</t>
  </si>
  <si>
    <t>Cyklostezky Olomouckého kraje</t>
  </si>
  <si>
    <t>Plán oprav a investic na rok 2019  - Odbor investic - sociální</t>
  </si>
  <si>
    <t>5c) Nové opravy a investice na rok 2019</t>
  </si>
  <si>
    <t>Limit</t>
  </si>
  <si>
    <t>doplněno na žádost hejtmana</t>
  </si>
  <si>
    <t xml:space="preserve">Rekonstrukce  Vodní tvrze </t>
  </si>
  <si>
    <t>pouze studie spojené žádanky na Elektroinstalaci, topné rozvody Bezbariérový přístup a rekonstrukci</t>
  </si>
  <si>
    <t>spojeno do 1 akce</t>
  </si>
  <si>
    <t xml:space="preserve">Rekonstrukce budov SO-18, SO-19, SO-20. Vybudování zázemí pro pečovatelskou službu včetně nájezdu do budovy pro kola. Vybudování třech garáží, parkoviště pro 5 automobilů, příjezdové komunikace.
</t>
  </si>
  <si>
    <t>Rozšíření sociálního zařízení</t>
  </si>
  <si>
    <t>Dotace SFDI</t>
  </si>
  <si>
    <t>Realizace SFDI</t>
  </si>
  <si>
    <t>III/4353 Kocanda- Blatec- hr. okr. PV, 1. etapa</t>
  </si>
  <si>
    <t>Most ev.č. 44417-4 Paseka</t>
  </si>
  <si>
    <t>Most ev.č. 446-044 Vysoké Žibřidovice</t>
  </si>
  <si>
    <t xml:space="preserve">Most ev.č. 446-046 Vysoké Žibřidovice </t>
  </si>
  <si>
    <t>Realizace rozpočet OK</t>
  </si>
  <si>
    <t>II/444   Uničov (kruh.křiž. A.nádr.)</t>
  </si>
  <si>
    <t>III/4494 Benkov, Střelice-průtahy</t>
  </si>
  <si>
    <t>III/31536 Jestřebí</t>
  </si>
  <si>
    <t>III/ 31519.31525,31534  Jestřebí</t>
  </si>
  <si>
    <t>III/3703 Šumperk - Sudkov , 1. etapa</t>
  </si>
  <si>
    <t>III/36915 Hostice, III/36917Bartoňov- Radmilov</t>
  </si>
  <si>
    <t>SFDI</t>
  </si>
  <si>
    <t>SSOK - Nové investice a opravy - SFDI</t>
  </si>
  <si>
    <t>Stavební úprava vstupu do budovy KÚOK</t>
  </si>
  <si>
    <t xml:space="preserve">Dokončení elektro prací  a vzduchotechniky v rámci investice Modernizace odborné učebny </t>
  </si>
  <si>
    <t>Dokončení el. instalace a vzduchotechniky v odborné učebně pro obory VOŠ a SŠA Zábřeh</t>
  </si>
  <si>
    <t>00577324 | Vyšší odborná škola a Střední škola automobilní, Zábřeh, U Dráhy 6</t>
  </si>
  <si>
    <t>13643606 | Střední škola polytechnická, Olomouc, Rooseveltova 79</t>
  </si>
  <si>
    <t>Rekonstrukce venkovního hřiště</t>
  </si>
  <si>
    <t>Rekonstrukce travnaté plochy hřiště.</t>
  </si>
  <si>
    <t>Rekonstrukce střechy</t>
  </si>
  <si>
    <t>SOUČET CELKEM - Opravy a investice nemovitého majetku od 100 tis. Kč do 500 tis. Kč včetně DPH</t>
  </si>
  <si>
    <t>SOUČET - Opravy a investice nemovitého majetku nad 500 tis. Kč včetně DPH</t>
  </si>
  <si>
    <t>Součet - Opravy a investice nemovitého majetku od 100 tis. Kč do 500 tis. Kč včetně DPH</t>
  </si>
  <si>
    <t>SOUČET - Opravy a investice nemovitého majetku do 100 tis. Kč  včetně DPH</t>
  </si>
  <si>
    <t>Součet - Opravy a investice nemovitého majetku nad 500 tis. Kč včetně DPH</t>
  </si>
  <si>
    <t>SOUČET - Opravy a investice nemovitého majetku od 100 tis. Kč do 500 tis. Kč včetně DPH</t>
  </si>
  <si>
    <t>SOUČET - Opravy a investice nemovitého majetku do 100 tis. Kč včetně DPH</t>
  </si>
  <si>
    <t>Úpravy spojené s nákupem nemovitostí</t>
  </si>
  <si>
    <t xml:space="preserve">Odbor podpory a řízení příspěvkových organizací                                                                                                                                                           </t>
  </si>
  <si>
    <t>Ing. Miroslava Březinová</t>
  </si>
  <si>
    <t>ORJ 19</t>
  </si>
  <si>
    <t>ORJ 19 - Oblast školství - nové investice a opravy  hrazené z rozpočtu</t>
  </si>
  <si>
    <t>SOUČET CELKEM - Opravy a investice nemovitéhomajetku do 100 tis. Kč</t>
  </si>
  <si>
    <t>ORJ 17 - Oblast školství - nové investice a opravy  hrazené z rozpočtu</t>
  </si>
  <si>
    <t xml:space="preserve">Odbor investic                                                                                                                                                        </t>
  </si>
  <si>
    <t>ORJ 19 - Oblast sociální - nové investice a opravy  hrazené z rozpočtu</t>
  </si>
  <si>
    <t>ORJ 17 - Oblast sociální - nové investice a opravy  hrazené z rozpočtu</t>
  </si>
  <si>
    <t>ORJ 19 - Oblast kultury - nové investice a opravy  hrazené z rozpočtu</t>
  </si>
  <si>
    <t>ORJ 17 - Oblast kultury - nové investice a opravy  hrazené z rozpočtu</t>
  </si>
  <si>
    <t>ORJ 17 - Oblast dopravy  - nové investice a opravy  hrazené z rozpočtu</t>
  </si>
  <si>
    <t>ORJ 19 - Oblast zdravotnictví - nové investice a opravy  hrazené z rozpočtu</t>
  </si>
  <si>
    <t>60003101xxx</t>
  </si>
  <si>
    <t>60002101XXX</t>
  </si>
  <si>
    <t>60001101XXX</t>
  </si>
  <si>
    <t>Investiční akce může být realizována až v současné době, neboť v roce 2018 bude možné napojení objektu na novou kanalizaci v obci.</t>
  </si>
  <si>
    <t>Školní hřiště</t>
  </si>
  <si>
    <t>Domov mládeže</t>
  </si>
  <si>
    <t>Domov pro seniory Javorník</t>
  </si>
  <si>
    <t>Novostavba Kobylá nad Vidnávkou</t>
  </si>
  <si>
    <t>PD v roce 2019 a realizace v roce 2020                                                            pouze PD 1000</t>
  </si>
  <si>
    <t xml:space="preserve">Rekonstrukce tělocvičny školy a změna jejího účelu na multifunkční sál, který by byl k dispozici i dalším PO Olomouckého kraje, pro konání kulturních a společenských akcí. V současné době není prostor užíván, má narušenou statiku a nevyhovuje hygienickým normám pro sport.
</t>
  </si>
  <si>
    <t>Kotelna v areálu dílen odborné výuky</t>
  </si>
  <si>
    <t>Vybudování nového zdroje vytápění pro areál dílen odborné výuky na ulici Ježkova 20, Jeseník včetně měření a regulace.</t>
  </si>
  <si>
    <t>Zázemí tělocvičny školy -  pracoviště  Horní Heřmanice</t>
  </si>
  <si>
    <t xml:space="preserve">Bude nahrazen stávající koridor (železná konstrukce se zastřešením) uzavřeným koridorem s átriem, tím vznikne uzavřený prostor pro přechod mezi jednotlivými pavilony v rámci docházky žáků na svačiny a obědy, přechodů do tělocvičny a na internát školy, vybudováním átria vzniknou prostory pro organizování družiny, společných akcí a nové skladové prostory. </t>
  </si>
  <si>
    <t>Zateplení budovy a instalace řízeného větrání</t>
  </si>
  <si>
    <t xml:space="preserve">Areál školy tvořen 3 budovami, všechny objekty kolaudovány v r. 1970, nejvyšší energetická náročnost, nevyhovuje systém větrání, v učebnách nelze zabezpečit potřebnou tepelnou stabilitu. 
</t>
  </si>
  <si>
    <t>Kompletní rekonstrukce elektroinstalace na budově Uničov, Šternberská 456.</t>
  </si>
  <si>
    <t xml:space="preserve">Výměna střešní krytiny na budovách Šternberská 500. Jedná se o sedlovou střechu nad složitým půdorysem. Zde je velká část krovu narušena hnilobou. Plechová krytina na dřevěném podbití je značně zkorodovaná, dochází k pronikání vody.
</t>
  </si>
  <si>
    <t>Rekonstrukce školní jídelny</t>
  </si>
  <si>
    <t>Při tání sněhu a dešťů dochází k zatékání na ochoz tělocvičny, odkud voda stékala na sportovní plochu. Je navržena pokládka nového povrchu, který by byl také "pochůzí" (jedná se o část střechy, která je terasou u společenského a informačního centra školy s umístěním knihovny).</t>
  </si>
  <si>
    <t xml:space="preserve">Stávající sociální zázemí školy (WC hoši, dívky, učitelé) je původní z 80-tých let minulého století, po několika menších opravách již nevyhovuje současným standardům. </t>
  </si>
  <si>
    <t xml:space="preserve">Oprava a nátěr stávající fasády budovy přístavby školy, výměna stávajících oken a dveří do přístavby, dále okapů a svodů včetně instalace hromosvodů, okapových chodníků. Akce navazuje na již proběhlou opravu a nátěr fasády a výměnu oken na historické budově školy v letech 2015 a 2016. </t>
  </si>
  <si>
    <t xml:space="preserve">Povrch hřiště je ve špatném technickém stavu, který je v rozporu s požadavky na BOZP, hrozí úrazy žáků. Povrch je výrazně nerovný, nepropustný. Příčinou jsou zpevněné a nezpevněné plochy pod povrchem hřiště. Oprava hřiště bude spočívat v opravě podkladních vrstev, výměně povrchu (koberec s posypem) a oplocení.
</t>
  </si>
  <si>
    <t>Modernizace odborných učeben fyziky</t>
  </si>
  <si>
    <t xml:space="preserve">Modernizace odborných učeben fyziky, síťových technologií, učebny CAD, učebny interaktivní výuky odborných předmětů, učebny strojírenství s 3D koutkem a modernizace IT školy, včetně zřízení bezbariérových úprav sociálního zařízení na 1. NP. Prioritou je nákup vybavení laboratoří (pomůcky, přístroje, výpočetní technika). </t>
  </si>
  <si>
    <t xml:space="preserve">Výměna oken v budově "B" Střední průmyslové školy, Přerov, která spadá pod památkovou péči. V roce 2017 byla provedena výměna oken v budově "A", na tuto budovu navazuje část "B", která je v havarijním stavu. </t>
  </si>
  <si>
    <t xml:space="preserve">Výměna rozvodů elektrické energie v budově "B" </t>
  </si>
  <si>
    <t xml:space="preserve">Výměna rozvodů elektrické energie v budově "B" je nutná vzhledem ke stáří budovy.  V listopadu 2018 bude dokončena elektroinstalace v budově "A", část "B" je vedena pod památkovou péčí. </t>
  </si>
  <si>
    <t xml:space="preserve">Rekonstrukce školního hřiště. Po povodni v roce 1997 se stalo hřiště nepouživatelným. Havarijní stav hřiště nedovoluje v současné době jeho užívání a žáci jsou nuceni pro účely TV využívat sportovní plochy ve vzdálením okolí. </t>
  </si>
  <si>
    <t>Komunikace v areálu školy - 2. etapa</t>
  </si>
  <si>
    <t>Rekonstrukce komunikací a chodníků - 2. etapa, vpravo od hlavní příjezdové komunikace směrem k dílnám OV a bráně do malé školní farmy.</t>
  </si>
  <si>
    <t xml:space="preserve">Panelová pětipodlažní budova byla postavena v roce 1968. V roce 2013 bylo provedeno odstranění balkonů z důvodu jejich havarijního stavu a souběžně vyměněna dřevěná okna za plastová. Dále bude řešeno zateplení budovy a půdních prostor.  </t>
  </si>
  <si>
    <t xml:space="preserve">Rekonstrukce, modernizace nevyhovujícího sociálního zařízení objektu TV2, za účelem dosažení stavu odpovídajícího platné legislativě. 
</t>
  </si>
  <si>
    <t xml:space="preserve">Rekonstrukce stávajících sociálních zařízení </t>
  </si>
  <si>
    <t>Odizolování budovy proti vlhkosti</t>
  </si>
  <si>
    <t xml:space="preserve">Statické zajištění, odizolování budovy pod úrovní terénu, provedení hydroizolace, zhotovení nových podlah, oprava vnitřního ostění a výmalba, oprava venkovní zídky a oplocení, oprava venkovní fasády památkové budovy. </t>
  </si>
  <si>
    <t xml:space="preserve"> Jedná se o celkovou rekonstrukci elektroinstalací v historické budově školy, neboť původní vedení již neodpovídá současným technickým požadavkům a místy ani bezpečnostním normám. Jednalo by se o kompletní výměnu elektrického vedení v celé budově, o výměnu rozvaděče, zářivkových těles a ostatního historizujícího osvětlení  (vzhledem k charakteru budovy) a kompletní rozvody datových sítí, včetně nového výkonného a bezpečného serveru.
</t>
  </si>
  <si>
    <t>Výměna poškozených částí krovu, jeho ošetření, výměnu střešních oken, výměnu střešní krytiny (plechy, azbestocementové šablony)  za novou krytinu. Střecha je velmi členitá a zásah do ní podléhá schválení odporu památkové péče.</t>
  </si>
  <si>
    <t>V rámci akce budou pořízeny 3 nové kondenzační plynové kotle s menším výkonem, jejich zapojení na rozvodnou síť, osazení moderního řídícího systému. To vše umožní dosáhnout zvýšení účinnosti a snížení provozních nákladů na vytápění objektu školy.</t>
  </si>
  <si>
    <t xml:space="preserve">Rozšíření kapacity sítě /možné realizovat s akcí rekonstrukce elektroinstalace/. 
</t>
  </si>
  <si>
    <t xml:space="preserve">Jedná se o rekonstrukci dvou pavilonů (A, B) Domova mládeže U Sanatoria 1. Cílem je změna stávajícího stavu (pokoje se sociálním zařízením na patře) na pokoje hotelového typu (2 pokoje + sociální zařízení). 
</t>
  </si>
  <si>
    <t xml:space="preserve">
Jednalo by se o výměnu elektroinstalace, rozvaděčů, svítidel, výměnu jednotného času a zvonění, opravu EZS, zavedení kamerového systému na budově II. Gen. Svobody 2, Mohelnice.
</t>
  </si>
  <si>
    <t>Elektroinstalace na budově II</t>
  </si>
  <si>
    <t>Rekonstrukce střechy nad jídelnou</t>
  </si>
  <si>
    <t xml:space="preserve">Oprava DM při SZŠ Šumperk - vnitřní opravy sklepu, oprava teras, oprava fasády, střechy a venkovních schodů. Budova DM je nemovitou kulturní památkou OK.
</t>
  </si>
  <si>
    <t>2020-2021</t>
  </si>
  <si>
    <t>Změna tělocvičny na víceúčelový sál</t>
  </si>
  <si>
    <t>Rekonstrukce venkovního sportovního areálu</t>
  </si>
  <si>
    <t xml:space="preserve">Výměna oken v budově "B" </t>
  </si>
  <si>
    <t>Rekonstrukce rozvodů areálu dílen praktické výuky.</t>
  </si>
  <si>
    <t xml:space="preserve">Systémová regulace a ovládání vytápění </t>
  </si>
  <si>
    <t xml:space="preserve">Rekonstrukce sportovního areálu </t>
  </si>
  <si>
    <t xml:space="preserve">Vybudování sportovního hřiště </t>
  </si>
  <si>
    <t>Rozšíření a výměna datové sítě</t>
  </si>
  <si>
    <t>Oprava budovy praktického vyučování</t>
  </si>
  <si>
    <t>Rekonstrukce a přístavba Domova Štíty</t>
  </si>
  <si>
    <t>Rekonstrukce budov pro pečovatelskou službu</t>
  </si>
  <si>
    <t>Rekonstrukce střechy a půdních prostor</t>
  </si>
  <si>
    <t>Je nezbytně nutné opravit stropy ve dvou budovách organizace ( budova administrativy a budova staré výchovy). Stropy jsou téměř v havarijním stavu. Potvrzeno statikem 2016.</t>
  </si>
  <si>
    <t>Výstavba nového objektu v Kobylé nad Vidnávkou jako náhrada za stávající objekt Zámku.</t>
  </si>
  <si>
    <t>Rekonstrukce elektroinstalace DM - 3.etapa</t>
  </si>
  <si>
    <t xml:space="preserve">Dokončení rekonstrukce elektroinstalace Domova mládeže z důvodu nevyhovujících rozvodů  zhotovených v roce výstavby Domova mládeže, tj. roku  1969. </t>
  </si>
  <si>
    <t xml:space="preserve">Je třeba opravit nevyhovující (vrzající) podlahy v učebnách školy, je nutné strhnout linoleum, opravit nebo vyměnit podkladovou vrstvu, případně zpevnit stropy a položit novou podlahovou krytinu ve většině učeben. 
</t>
  </si>
  <si>
    <t xml:space="preserve">Renovace dřevěných interiérových dveří a zárubní </t>
  </si>
  <si>
    <t>Renovace 30 ks interiérových dveří odbornou firmou - oprava nátěrů a vyplnění prasklin v křídlech i zárubních, výměna nášlapů, výměna kování.</t>
  </si>
  <si>
    <t>Výměna kotle</t>
  </si>
  <si>
    <t xml:space="preserve">Oprava vnitřních maleb v budovách </t>
  </si>
  <si>
    <t>Pravidelná údržba vnitřních maleb. Jedná se o opravu maleb stravovacího provozu v rámci hygienyckých předpisů a dalších prostor jako jsou pokoje, koupelny, WC, společenské místnosti a chodby v budovách příspěvkové organizace Nové Zámky - PSS.</t>
  </si>
  <si>
    <t xml:space="preserve">Malování a nátěry </t>
  </si>
  <si>
    <t xml:space="preserve">Nátěr fasády v Nových Losinách - penzion CHB </t>
  </si>
  <si>
    <t>Vodovodní řad</t>
  </si>
  <si>
    <t xml:space="preserve">Výměna vnitřního vodovodu na 10 stoupaček. </t>
  </si>
  <si>
    <t xml:space="preserve">Na plánovanou oprava stropu v jídelně Domova, navazuje výměna vzduchotechniky. 
</t>
  </si>
  <si>
    <t>Výměna oken hlavní budovy - 1. etapa</t>
  </si>
  <si>
    <t xml:space="preserve">Budova je památkově chráněná. 
V I. etapě se jedná celkem o 8 oken - hlavní budova, přízemí a I. patro, západní strana (jedná se o návětrnostní stranu, kde jsou okna nejvíce požkozená). </t>
  </si>
  <si>
    <t xml:space="preserve">Kotle v budově SO-03 sloužící pro poskytování služeb uživatelům jsou poruchové. Je třeba výměna obou kotlů. Jeden byl vyměněn v roce 2018, druhý je plánován na rok 2019. </t>
  </si>
  <si>
    <t xml:space="preserve">Pravidelná výmalba objektu dle  zákonných hygienických norem. </t>
  </si>
  <si>
    <t xml:space="preserve">Oprava 2 koupelen v budově C, SO-03, která slouží pro poskytování služeb uživatelům. Oprava je nutná vzhledem k neustále se udržující a vzlínající vlhkosti do zdiva.  </t>
  </si>
  <si>
    <t>Výměna osvětlení Elán 1A</t>
  </si>
  <si>
    <t xml:space="preserve">Výstavba garáže pro osobní služební vozidlo. </t>
  </si>
  <si>
    <t>Oprava celého vodovodního řádu v budově SO-03. Je původní a hrozí havárie.</t>
  </si>
  <si>
    <t xml:space="preserve">Výtah v budově 2A - SO-02 dosahuje stáří více než 10 let. Výtah je průchozí a obsluhuje 3 podlaží.  Výtah však vyžaduje častější opravy, je velmi frekventovaný, protože uživatelé jsou většinou imobilní. Výměna výtahu se ukazuje jako nezbytná. </t>
  </si>
  <si>
    <t xml:space="preserve">Rekonstrukce (oprava stávajících pokojů) a přístavba objektu k Domovu pro seniory Štíty. </t>
  </si>
  <si>
    <t>Oprava přípojky dešťové kanalizace včetně opravy chodníku.</t>
  </si>
  <si>
    <t>Střecha včetně kopule je v havarijním stavu, zatéká do kanceláře budovy, potřebuje nutně opravit.</t>
  </si>
  <si>
    <t>Celkové náklady s DPH v tis. Kč</t>
  </si>
  <si>
    <t>Vynaloženo k 31.12.2018</t>
  </si>
  <si>
    <t>Celkem v tis. Kč</t>
  </si>
  <si>
    <t>z toho spolufin. PO z FI</t>
  </si>
  <si>
    <t xml:space="preserve">Celkem                     v tis. Kč    </t>
  </si>
  <si>
    <t>Návrh na rozpočet OK</t>
  </si>
  <si>
    <t>SFDI*</t>
  </si>
  <si>
    <t>Oprava soc. zařízení pro zaměstnance na pavilonu B a hospodářském pavilonu:
- výměna sanitárního vybavení, obkladů a dlažby</t>
  </si>
  <si>
    <t>Celkem za ORJ 19 - oblast zdravotnictví - nové opravy a investice</t>
  </si>
  <si>
    <t>Celkem za ORJ 19 - oblast školství - nové opravy a investice</t>
  </si>
  <si>
    <t>Celkem za ORJ 17 - oblast školství - nové opravy a investice</t>
  </si>
  <si>
    <t>Celkem za ORJ 19 - oblast sociální - nové opravy a investice</t>
  </si>
  <si>
    <t>Celkem za ORJ 19 - oblast kultury - nové opravy a investice</t>
  </si>
  <si>
    <t>Celkem za ORJ 17 - oblast kultury - nové opravy a investice</t>
  </si>
  <si>
    <t>Celkem za ORJ 17 - oblast dopravy - nové opravy a investice</t>
  </si>
  <si>
    <t>SSOK - Oblast dopravy - nové investice hrazené z rozpočtu a SFDI</t>
  </si>
  <si>
    <t>SSOK - Oblast dopravy  - nové investice hrazené z rozpočtu</t>
  </si>
  <si>
    <t>Oprava a rekonstrukce dřevěných prvků Galerie Špalíček</t>
  </si>
  <si>
    <t xml:space="preserve">Muzeum a galerie v Prostějově, příspěvková organizace </t>
  </si>
  <si>
    <t>Budova Špalíčku byla kolaudována v roce 2003, od té doby nebyly dřevěné prvky opravovány a za minulých vedení ani udržovány (pavlač, okna, dveře, schodiště). Jsou nutné částečné opravy (výměny dřevěných prvků oken a dveří), celková hloubková obnova nátěrů a další ošetření.</t>
  </si>
  <si>
    <t>Celkem za ORJ 17 - oblast sociální - nové opravy a investice</t>
  </si>
  <si>
    <t>ORJ 03</t>
  </si>
  <si>
    <t xml:space="preserve">Výměna starých oken. </t>
  </si>
  <si>
    <t xml:space="preserve">Vše popsáno ve statickém vyjádření.  </t>
  </si>
  <si>
    <t xml:space="preserve">Oprava sborovny školy.   </t>
  </si>
  <si>
    <t>Úprava podlahy, položení dlažby, úprava omítek a odstranění odpadávajících obkladů, zrušení původního prostoru bazénu - dále viz rozpis stavebních prací v cenové nabídce.</t>
  </si>
  <si>
    <t xml:space="preserve">Výměna rozvodových skříní elektro v celé budově školy.
</t>
  </si>
  <si>
    <t>Vybourání stávajících obkladů a instalace nového obložení ve školní kuchyni a současně praktickém pracovišti oboru Kuchař a Gastronomie.</t>
  </si>
  <si>
    <t xml:space="preserve">Rozšíření kapacity rekuparačního zařízení pro odvod spalin ve svařovně během výuky.
</t>
  </si>
  <si>
    <t xml:space="preserve">Výměna podlah (lino) v jídelně a na chodbách domova. </t>
  </si>
  <si>
    <t>Výměna vodovodních stupaček a potrubí - další etapa oprav.</t>
  </si>
  <si>
    <t xml:space="preserve"> Dokončovací stavební úpravy, zastřešení hlavního vstupu.</t>
  </si>
  <si>
    <t>Srovnání podlah a pokládka nového PVC.</t>
  </si>
  <si>
    <t>Výměna energeticky náročné prosklenné stěny ve dvou nadzemních podlažích a oken do dvora v budově Horní náměstí 3.</t>
  </si>
  <si>
    <t xml:space="preserve">Oprava školní auly - oprava podlahy, pódia a vymalování.
</t>
  </si>
  <si>
    <t>Výměna kotle ve škole a rozvodů.</t>
  </si>
  <si>
    <t>Demontáž stávající plechové krytiny a nahrazení novou krytinou typu PVC folie Monarplan FM 1,5 mm.</t>
  </si>
  <si>
    <t>*jedná se pouze o informaci o výši dotace ze SFDI - není součástí návrhu rozpočtu Olomouckého kraje na rok 2019</t>
  </si>
  <si>
    <t>Rekonstrukce tělocvičny.</t>
  </si>
  <si>
    <t>Výměna podlahy v tělocvičně, po dobu rekonstrukce haly UP jsou zde hrány ligové zápasy a podlaha je pro tento účel nevyhovující.</t>
  </si>
  <si>
    <t xml:space="preserve">Rekonstrukce budovy Opavská 8 a přilehlé budovy bez č.p. dílny a kanceláře odborného výcviku.
</t>
  </si>
  <si>
    <t xml:space="preserve">Rekonstrukce stávajících zastaralých hřišť, které nesplňují bezpečnostní podmínky pro TV:                                                                         - atletická dráha (ovál 200 m, tartan),                                                                   - uvnitř oválu házenkářské hřiště a branky,                                                                   - vrhačský sektor, skokanský sektor,                                                 - volejbalové hřiště, basketbalové hřiště s koši, badmintonové hřiště                                                                                 - tenisový kurt.
</t>
  </si>
  <si>
    <t xml:space="preserve">Vybudování sportovního hřiště při ZŠ. </t>
  </si>
  <si>
    <t>Výměna stávajícího podhledu v pavilonu D, navazující na zmodernizovaný koridor v roce 2018- plechový a z části rozebíratelný podhled. Nad podhledem jsou vedeny rozvody vody a elektriky.</t>
  </si>
  <si>
    <t>Kamerový systém v pavilonu A</t>
  </si>
  <si>
    <t>Výměna podhledu a světel v pavilonu D</t>
  </si>
  <si>
    <t>Rozvod UT v pavilonu D</t>
  </si>
  <si>
    <t>Rozvod vody v pavilonu D</t>
  </si>
  <si>
    <t>Výměna starého pozinkovaného  rozvodu vody v pavilonu D /stáří cca 30 let/- značná koroze a hrozí nebezpečí havárie.</t>
  </si>
  <si>
    <t>Výměna stávajícího oplocení před budovou Chráněného bydlení.</t>
  </si>
  <si>
    <t>Vyspravení zdí a nátěr  - penzion CHB.</t>
  </si>
  <si>
    <t>Oprava poškozeného soklu okolo budovy.</t>
  </si>
  <si>
    <t>Oprava balkonu Bytovka</t>
  </si>
  <si>
    <t>Zatečení do balkonu.</t>
  </si>
  <si>
    <t>Malování</t>
  </si>
  <si>
    <t>Oprava koupelny Hlavní budova</t>
  </si>
  <si>
    <t>Celková oprava koupelny včetně instalací a odpadů.</t>
  </si>
  <si>
    <t xml:space="preserve">Pravidelné malování prostor v budovách. </t>
  </si>
  <si>
    <t>Periodické malování dle plánu oprav a údržby - malování chodeb, kanceláří a pokojů klientů.</t>
  </si>
  <si>
    <t>Po zakoupení nemovitosti v obci Dřevohostice č. p. 323 je nezbytné provést dokončení oplocení pozemku, položení PVC krytiny ve dvou pokojích, přesunutí kuchyňské linky včetně příslušných instalací, výměnu vrat přístavku a provedení zpevněné plochy s pergolou.</t>
  </si>
  <si>
    <t>Údržba parkové zeleně</t>
  </si>
  <si>
    <t>Údržba parkové zeleně z bezpečnostních důvodů.</t>
  </si>
  <si>
    <t>Přepažení příčkou stávající pokoj, čímž vznikne přístup do dalšího 2-3 lůžkového pokoje.</t>
  </si>
  <si>
    <t>Oprava balkonů v pavilonu A</t>
  </si>
  <si>
    <t>Nutná oprava z důvodu špatného technického stavu izolace a dlažby na balkonech v pavilonu A odd. 1,2,4 a 5.</t>
  </si>
  <si>
    <t>Výměna podlahové krytiny před výtahy včetně hlavního a bočního schodiště.</t>
  </si>
  <si>
    <t>Výměna nákladního výtahu u skladu potravin.</t>
  </si>
  <si>
    <t xml:space="preserve">Celková rekonstrukce NTK - rozvodů topné soustavy a přípraven TUV na obou pracovištích (Dřevohostice, Kokory). </t>
  </si>
  <si>
    <t xml:space="preserve">Výměna stávajících teplovodních kotlů. </t>
  </si>
  <si>
    <t>Slaboproud, silnoproud a zabezpečovací zařízení v nových výstavních prostorách zemědělského muzea.</t>
  </si>
  <si>
    <t>Úprava toalet a jejich rozšíření na zámku v ČpK.</t>
  </si>
  <si>
    <t>Nový energeticky úsporný osvětlovací systém výstavních sálů vč. možnosti speciálního nasvícení vystavovaných předmětů a uměleckých děl (wallwash aj.).</t>
  </si>
  <si>
    <t>Dokončení stavebních prací na budově a interiéru Zemědělského muzea, včetně oplocení a brány.</t>
  </si>
  <si>
    <t>Výměna stávajících kotlů z r. 1991, změna systému v otopné soustavě.</t>
  </si>
  <si>
    <t>Oprava opěrné zdi - monolitické římsy v km 0,487 - 0,520.</t>
  </si>
  <si>
    <t>Rozpis bude doplněn dodatečně.</t>
  </si>
  <si>
    <t>Stavební úpravy silnice.</t>
  </si>
  <si>
    <t xml:space="preserve">V extravilánu Blatec - hr. PV ( bez obce Blatec) sanace okrajů vozovky, homogenizace/recyklace za studena, vrstvy AB, revitalizace odvodnění. </t>
  </si>
  <si>
    <t>Rozšíření vozovky v nové skladbě, homogenizace, nové vrstvy AB + odvodnění.</t>
  </si>
  <si>
    <t>Stavební úpravy mostu.</t>
  </si>
  <si>
    <t>Novostavba mostu SS-5 NK-4.</t>
  </si>
  <si>
    <t>Novostavba mostu SS-5 NK-5.</t>
  </si>
  <si>
    <t>Nové konstrukční vrstvy.</t>
  </si>
  <si>
    <t>Rekonstrukce vozovky.</t>
  </si>
  <si>
    <t xml:space="preserve">V km 11,492-11,980 výměna podloží vozovky položení AB vrstev  v km 11,980-12,170 obnova obrus. Vrstvy.  </t>
  </si>
  <si>
    <t>Sanace krajů vozovky, rozrušení, reprofilace, obnova AC krytu, obnova odvodnění, v intravilánu obce Seloutky - frézování, pokládka AC.</t>
  </si>
  <si>
    <t>Dle HP provést velkou opravu mostu nebo most snést a postavit nový, d.přemostění 12m, d.NK 13,6m,NK 5 špatný, SS 6 velmi špatný.</t>
  </si>
  <si>
    <t>Okružní křižovatka v Uničově ( Autobusové nádraží).</t>
  </si>
  <si>
    <t>Stavební úpravy silnice, 1. etapa Benkov, průtah.</t>
  </si>
  <si>
    <t>Silnice III/31536.</t>
  </si>
  <si>
    <t>Po kanalizaci -příspěvek obci na zapravení.</t>
  </si>
  <si>
    <t>Recyklace za tepla s navýšením o 30mm.</t>
  </si>
  <si>
    <t>Odfrézování 100mm, místy sanace konstrukčních vrstev štěrkodrtí 0/63 2x200mm, spojovací postřik, živičná vrstva ložná ACL 16tl. 50mm, spojovací postřik, živičná vrstva obrusná ACO 11tl. 50mm po kanalizaci.</t>
  </si>
  <si>
    <t>Po kanalizaci - příspěvek obci na zapravení.</t>
  </si>
  <si>
    <t xml:space="preserve">Strojní vybavení </t>
  </si>
  <si>
    <t>Obnova vozového parku.</t>
  </si>
  <si>
    <t xml:space="preserve">Oprava sítí a žaluzií. 
</t>
  </si>
  <si>
    <t xml:space="preserve">Modernizace stávajícího systému řízení tep. hospod.
</t>
  </si>
  <si>
    <t>HorizonView (virtualizace) + podpora, micro station, bentley systems, získání finanční pomoci při řešení krizových situací a následné obnovy, technické zhodnocení DNHM.</t>
  </si>
  <si>
    <t>Pořízení serverů, k zajištění provozu virtuálních pracovních stanic a serverů.</t>
  </si>
  <si>
    <t xml:space="preserve">Zhotovování příček dle potřeb. </t>
  </si>
  <si>
    <t xml:space="preserve">Připrava na zateplení budovy KÚOK. </t>
  </si>
  <si>
    <t>Úprava schodiště před budovou KÚOK.</t>
  </si>
  <si>
    <t>Vybourání směrového kamene, přestavba schodiště, dodláždění.</t>
  </si>
  <si>
    <t>Pravidelná obměna autoparku KÚOK.</t>
  </si>
  <si>
    <t>Návrh rozpočtu OK</t>
  </si>
  <si>
    <t>Demontáž stávající zámkové dlažby, úprava podloží, nové osazení. Viz přiložený rozpis prací.</t>
  </si>
  <si>
    <t>Výměna podlah (lino) v jídelně a na chodbách domova</t>
  </si>
  <si>
    <t xml:space="preserve">Výměna vodovodních stupaček a potrubí  </t>
  </si>
  <si>
    <t>Výměna rozvodů vody a odpadů</t>
  </si>
  <si>
    <t>Oprava podlah v učebnách</t>
  </si>
  <si>
    <t xml:space="preserve">Celková renovace bočního schodiště, které spojuje historickou budovu s přístavbou II. Je nutná pro současný nevyhovující stav, zaviněný prošlapáním PVC (stáří cca 25 let), které je na mnoha místech odlepené a nevyhovuje tak bezpečnému přesunu žáků do učeben. Zároveň by bylo vhodné zajistit důstojnou podobu schodiště pro oslavy 150. výročí školy v roce 2020. Bude proveden záklop podhledu schodiště na ocel. konstrukci SDK, odstranění původního PVC, penetrace, zhotovení nového povrchu schodiště. </t>
  </si>
  <si>
    <t>Plechová střešní krytina na pultové střeše je ve velmi špatném stavu a je nutná její výměna. Stav krytiny je na pokraji havárie v blízké budoucnosti. Současně s krytinou dojde i k výměně okapových žlabů a svodů.</t>
  </si>
  <si>
    <t>Hlavní vnitřní vchod a také boční vchod do budovy SPgŠ jsou v nevyhovujícím stavu. Dveře nedoléhají a dochází k úniku tepla.</t>
  </si>
  <si>
    <t>Výměna rozvodů vody, odpadů a ZTI.</t>
  </si>
  <si>
    <t xml:space="preserve">Oprava tělocvičny, nářaďovny, šatny a schodiště </t>
  </si>
  <si>
    <t xml:space="preserve">Jedná se o téměř havarijní stav v přístavbě školy z r. 1968 - úpravy nutné z důvodu vyřešení vlhkosti v důsledku častých poruch na rozvodech vody, kanalizace, topení - dle hygienických požadavků. Jedná se o rekonstrukci šaten, sprchových koutů. Bude provedena výměna potrubí (voda,teplo, kanalizace), výměna sanity, elektroinstalace, svítidel, oprava zdí a podlahy (obklady), nová vzduchotechnika. Většina prací i pořízení materiálu bude realizováno formou produktivní práce žáků. </t>
  </si>
  <si>
    <t>Rekonstrukce sportovního areálu včetně instalace nového oplocení okolo objektu školy a sportovišť školy.</t>
  </si>
  <si>
    <t>Zabudování kamerového systému v pavilonu A z důvodu velkého průchodu lidí a tím zajištění bezpečnosti majetku, klientů i zaměstnanců.</t>
  </si>
  <si>
    <t>Celková rekonstrukce řeší zejména sociální zařízení objektu, zřízení výtahu a další nezbytné štábní úpravy. Na celkovou rekonstrukcí objektu Vodní tvrze je nutné zpracovat studii, a tuto projednat s NPÚ.</t>
  </si>
  <si>
    <t>Rekonstrukce a výměna ústředního topení v restauraci "Labyrint"</t>
  </si>
  <si>
    <t>Oprava sborovny školy</t>
  </si>
  <si>
    <t>Výměna stávajících rozvodů kanalizace a vody v budovách školy a jejich napojení na kanalizační a vodovodní síť (stávající rozvody jsou zastaralé, ucpané, jejich stáří je cca 50 let).</t>
  </si>
  <si>
    <t>Osekání stávající dlažby. Vybourání stávající kanalizace a nahrazení novou kanalizací. Betonování kanalizace.</t>
  </si>
  <si>
    <t xml:space="preserve">Výměna krytiny střechy, neboť stávající krytina byla již mnohokrát opravována,  přesto opakovaně dochází k zatékání. </t>
  </si>
  <si>
    <t xml:space="preserve">Postupná oprava elektroinstalace a osvětlení na jednotlivých budovách  dílen odborného výcviku - horní a dolní dílny, budova zahradníků. 
Osvětlení malá + velká hala - horní dílny, výměna zásuvkových rozvodů, rozvaděčů, elektr. topení - dolní dílny, nové elektro rozvody v budově zahradníků.
</t>
  </si>
  <si>
    <t xml:space="preserve">Jedná se o opravu schodiště v budově I (hlavní budova) včetně navazující dlažby chodeb v jednotlivých patrech. Jedná se o 1. np, 2. np a 3. np., kde je již dlažba mnohokrát opravována a doplněna mnohde i dlažbou jiného vzoru. </t>
  </si>
  <si>
    <t xml:space="preserve">Komplexní rekonstrukce dožitých systémů rozvodů vody, kanalizace, sociálního zařízení, podlah včetně elektroinstalace a VZT v areálu dílen praktického vyučování. Stavební investice navazuje na již provedenou realizaci energeticky úsporných opatření . 
 </t>
  </si>
  <si>
    <t xml:space="preserve">Řešení zázemí tělocvičny v návaznosti na její zateplení a opravu stropu včetně osvětlení. Konkrétně se jedná o rekonstrukci šaten, tribuny, sociálního zařízení včetně bezbariérové úpravy a zdravotechniky, vzduchotechen. Dále rek. vytápění, řešení rozvodů teplé vody včetně výměníku, elektroinstalace, slaboproudých rozvodů, větrání a podlahy. Řešení bezbariérové úpravy vstupu včetně umožnění užívání objektu imobilními osobami. Pořízení světelné tabule a rozhlasu. </t>
  </si>
  <si>
    <t xml:space="preserve">Provedení systémové regulace a ovládání vytápění na VOŠ a SPŠE Olomouc tak, aby bylo zabezpečeno optimální vytápění všech budov školy.
</t>
  </si>
  <si>
    <t xml:space="preserve">Rekonstrukce nevyhovujících prostor šaten pro žáky střední školy. Areál šaten je zasažen vlhkostí prostupující zdivem budovy, které není dostatečně izolováno. Šatny jsou společné vždy pro celou třídu a dochází ke krádežím oblečení. Je nutná celková rekonstrukce prostor čítající odizolování, sanaci, obklad obložením a nákup nových šatních boxů tak, aby každý žák měl samostatnou skříňku.
</t>
  </si>
  <si>
    <t>Současný stav sociálního zařízení domova mládeže odpovídá jeho stáří, nyní již je nevyhovující a je na hranici životnosti i plnění hygienických norem. V roce 2016 byla provedena I. etapa rekonstrukce.</t>
  </si>
  <si>
    <t xml:space="preserve">Havarijní stav střechy severní části budovy školy. Do střechy zatéká značně poškozenou krytinou, místy krytina chybí úplně. Při posouzení odbornou firmou bylo zjištěno četné poškození nosných prvků krovu a bednění, poškozené části nosné konstrukce krovu již staticky nevyhovují.   </t>
  </si>
  <si>
    <t>Výstavba areálu nových dílen určených pro vzdělávání žáků technických oborů směřovaných do opravárenství v souvilsoti s přemístěním výuky do nových prostor a opuštěním stávajícího nevyhovujícího objektu v areálu Zámku Žádlovice.</t>
  </si>
  <si>
    <t>Rozvod UT v pavilonu D železný v neprůhozím kanálu /stáří cca 30 let/ - pokročilá koroze a hrozí nebezpečí havárie.</t>
  </si>
  <si>
    <t xml:space="preserve">Stržení staré krytiny ( linolea), vyštěrkování  a nalepení nové podlahové krytiny. Mimořádné finanční nároky budou kladeny na použitou rychleschnoucí nivelační stěrku, lepidla a samotnou podlahovou krytinu. Jedná se o páteřní spojovací krček a chodbu na I. obytném pavilonu, ze které je zajištěn rozvoz do dalších pater budovy (rozvoz jídla, prádla a dalších materiálů).  Výměna bude prováděna za běžného provozu během noci. </t>
  </si>
  <si>
    <t>Malby jsou poničené, nutné opakované malování kuchyň, sociálních zařízení, ordinace, seterny 1x ročně, ostatní 1x za 3 roky.</t>
  </si>
  <si>
    <t>Výměna stávajících oken za francouzská okna (balkónové dveře) ve dvorním traktu zařízení - domov pro seniory. Součástí této výměny je rekonstrukce ZTI, topení, elektroinstalace a krytiny podlah. Zároveň vzhledem k velikosti pokojů dojde k jejich rozdělení sádrokartonovými příčkami na menší (jedno a dvoulůžkové pokoje), čímž se zvýši intimita a do značné míry komfort bydlení.</t>
  </si>
  <si>
    <t>V současné době je síťová infastruktura naprosto nedostačující - spíše není vůbec. IT síť není zabezpečená a vykazuje nedostatky s nedozírnými následky - provedeno posouzení stavu nezávislou firmou a také návaznost na směrnici GDPR. Přílohou jsou nastíněné doporučení - kroky ke splnění požadavků a položkový orientační rozpočet.</t>
  </si>
  <si>
    <t>EPS do 4 budov - obměna stávajících zařízení EPS, každá v ceně 350 tis. Kč. Pořízení bude provedeno v jednom roce z důvodu ceny v rámci veřejné zakázky. Nutné z hlediska BOZP.</t>
  </si>
  <si>
    <t>Přístavba - oddělení Litovel</t>
  </si>
  <si>
    <t xml:space="preserve">Současný projekt rekonstrukce pracoven na startovací byty neřešil okolní terénní úpravy. Původní přístupový chodník je zdemolován. Přístup klientů z 2 NP je ukončen zpevněnou plochou cca 6 m2 - odhadované převýšení od této plochy po rostlý terén na zahradě je 6 -7 m. Tímto budeme realizovat únikovou cestu z 2 NP. </t>
  </si>
  <si>
    <t>Přístavba provozního a technického zázemí oddělení Litovel.</t>
  </si>
  <si>
    <t>Doplnění klimatizační jednotky do zbývajících 3 podlaží a přízemí . V jednotlivých patrech je nedýchatelno vzhledem k parným létům a klienti tak mají problémy s dýcháním.</t>
  </si>
  <si>
    <t>Vybudování multimediální, interaktivní expozice živé přírody a lidského těla na místo veřejnosti nepřístupného depozitáře historie v 1. patře Vodní tvrze.</t>
  </si>
  <si>
    <t>Snesení mostu starého (výmětové trubky) a postavení mostu nového, d.přemostění 10,5m, d.NK 12m, NK 5 špatný, SS 4 uspokojivý.</t>
  </si>
  <si>
    <t>Dle hlavní prohlídky provést snesení starého mostu a zhotovení mostu nového, d. přemostění 12,1m,d.NK 12,8m, NK 4 uspokojivý, SS 6 velmi špatný.</t>
  </si>
  <si>
    <t>Snesení mostu starého a dle správce toku, pak provést přestavbu propustu nebo mostu, d. přemostění 2,53m, d. NK 3,93m, NK 6 velmi špatný, SS 5 špatný.</t>
  </si>
  <si>
    <r>
      <t xml:space="preserve">Technický automobil slouží pro speciální technické zásahy, jako jsou například: dopravní nehody (silniční, železniční, letecké), zřícení staveb, závaly osob stavebními konstrukcemi a těžkými předměty, odstraňování překážek z komunikací, vodních toků při povodní, větrných smrští, stabilizace budov a další. Skládá se z podvozku hmotností kategorie S (více jak 16 tun) s kabinou pro přepravu 2 osob, nástavbou pro technické vybavení a hydraulickou vyprošťovací rukou. Součástí vozidla je i vyprošťovací naviják. Ve výbavě vozidla bude speciální vyprošťovací zařízení. Technika bude umístěna na požárních stanicích HZS OLK v Přerově a Jeseníku a využívána při společných zásazích složek IZS např. záchrana osob, dopravní nehody, povodně a další.  HZS v současné době nedisponuje obdobnou technikou na výše uvedených požárních stanicích (v roce 2018 byly pořízeny technické automobily pro požární stanice Prostějov a Šumperk) v požadovaném rozsahu.  </t>
    </r>
    <r>
      <rPr>
        <b/>
        <sz val="10"/>
        <rFont val="Arial"/>
        <family val="2"/>
        <charset val="238"/>
      </rPr>
      <t xml:space="preserve">Následně budou technické automobily pro HZS Olomouckého kraje darovány.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</si>
</sst>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05]General"/>
    <numFmt numFmtId="165" formatCode="0.00;[Red]0.00"/>
  </numFmts>
  <fonts count="5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6.9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6.95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b/>
      <i/>
      <sz val="14"/>
      <name val="Arial"/>
      <family val="2"/>
      <charset val="238"/>
    </font>
    <font>
      <sz val="8"/>
      <name val="Arial CE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 CE"/>
      <charset val="238"/>
    </font>
    <font>
      <b/>
      <sz val="18"/>
      <color rgb="FFFF0000"/>
      <name val="Arial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trike/>
      <sz val="12"/>
      <name val="Calibri Light"/>
      <family val="2"/>
      <charset val="238"/>
    </font>
    <font>
      <sz val="10"/>
      <name val="Calibri Light"/>
      <family val="2"/>
      <charset val="238"/>
    </font>
    <font>
      <sz val="16"/>
      <name val="Arial CE"/>
      <family val="2"/>
      <charset val="238"/>
    </font>
    <font>
      <sz val="8"/>
      <color rgb="FF00B050"/>
      <name val="Arial CE"/>
      <family val="2"/>
      <charset val="238"/>
    </font>
    <font>
      <sz val="16"/>
      <name val="Arial"/>
      <family val="2"/>
      <charset val="238"/>
    </font>
    <font>
      <sz val="11"/>
      <name val="Arial CE"/>
      <charset val="238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rgb="FF000000"/>
      </patternFill>
    </fill>
  </fills>
  <borders count="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3">
    <xf numFmtId="0" fontId="0" fillId="0" borderId="0">
      <alignment wrapText="1"/>
    </xf>
    <xf numFmtId="0" fontId="22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wrapText="1"/>
    </xf>
    <xf numFmtId="0" fontId="2" fillId="0" borderId="0"/>
  </cellStyleXfs>
  <cellXfs count="801">
    <xf numFmtId="0" fontId="0" fillId="0" borderId="0" xfId="0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>
      <alignment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5" fillId="0" borderId="0" xfId="0" applyFont="1" applyBorder="1">
      <alignment wrapText="1"/>
    </xf>
    <xf numFmtId="0" fontId="18" fillId="4" borderId="21" xfId="3" applyFont="1" applyFill="1" applyBorder="1" applyAlignment="1">
      <alignment horizontal="center" vertical="center" wrapText="1"/>
    </xf>
    <xf numFmtId="0" fontId="18" fillId="4" borderId="22" xfId="2" applyFont="1" applyFill="1" applyBorder="1" applyAlignment="1">
      <alignment horizontal="center" vertical="center" wrapText="1"/>
    </xf>
    <xf numFmtId="0" fontId="22" fillId="0" borderId="0" xfId="1"/>
    <xf numFmtId="0" fontId="19" fillId="0" borderId="24" xfId="3" applyFont="1" applyFill="1" applyBorder="1" applyAlignment="1">
      <alignment horizontal="left" vertical="center" indent="1"/>
    </xf>
    <xf numFmtId="0" fontId="19" fillId="0" borderId="25" xfId="3" applyFont="1" applyFill="1" applyBorder="1" applyAlignment="1">
      <alignment horizontal="left" vertical="center" wrapText="1" indent="1"/>
    </xf>
    <xf numFmtId="3" fontId="19" fillId="0" borderId="19" xfId="3" applyNumberFormat="1" applyFont="1" applyFill="1" applyBorder="1" applyAlignment="1">
      <alignment horizontal="right" vertical="center" wrapText="1" indent="1"/>
    </xf>
    <xf numFmtId="3" fontId="19" fillId="0" borderId="26" xfId="4" applyNumberFormat="1" applyFont="1" applyFill="1" applyBorder="1" applyAlignment="1">
      <alignment horizontal="right" vertical="center" indent="1"/>
    </xf>
    <xf numFmtId="0" fontId="19" fillId="0" borderId="18" xfId="3" applyFont="1" applyFill="1" applyBorder="1" applyAlignment="1">
      <alignment vertical="center"/>
    </xf>
    <xf numFmtId="0" fontId="19" fillId="0" borderId="26" xfId="3" applyFont="1" applyFill="1" applyBorder="1" applyAlignment="1">
      <alignment horizontal="left" vertical="center" indent="1"/>
    </xf>
    <xf numFmtId="3" fontId="18" fillId="5" borderId="27" xfId="4" applyNumberFormat="1" applyFont="1" applyFill="1" applyBorder="1" applyAlignment="1">
      <alignment horizontal="right" vertical="center" indent="1"/>
    </xf>
    <xf numFmtId="3" fontId="18" fillId="5" borderId="22" xfId="4" applyNumberFormat="1" applyFont="1" applyFill="1" applyBorder="1" applyAlignment="1">
      <alignment horizontal="right" vertical="center" indent="1"/>
    </xf>
    <xf numFmtId="0" fontId="19" fillId="0" borderId="23" xfId="3" applyFont="1" applyFill="1" applyBorder="1" applyAlignment="1">
      <alignment horizontal="left" vertical="center" indent="1"/>
    </xf>
    <xf numFmtId="0" fontId="20" fillId="0" borderId="28" xfId="3" applyFont="1" applyFill="1" applyBorder="1" applyAlignment="1">
      <alignment horizontal="left" vertical="center" indent="1"/>
    </xf>
    <xf numFmtId="3" fontId="18" fillId="5" borderId="29" xfId="4" applyNumberFormat="1" applyFont="1" applyFill="1" applyBorder="1" applyAlignment="1">
      <alignment horizontal="right" vertical="center" indent="1"/>
    </xf>
    <xf numFmtId="0" fontId="20" fillId="0" borderId="18" xfId="3" applyFont="1" applyFill="1" applyBorder="1" applyAlignment="1">
      <alignment horizontal="left" vertical="center" indent="1"/>
    </xf>
    <xf numFmtId="0" fontId="19" fillId="0" borderId="18" xfId="3" applyFont="1" applyFill="1" applyBorder="1" applyAlignment="1">
      <alignment horizontal="left" vertical="center" indent="1"/>
    </xf>
    <xf numFmtId="3" fontId="19" fillId="0" borderId="18" xfId="3" applyNumberFormat="1" applyFont="1" applyFill="1" applyBorder="1" applyAlignment="1">
      <alignment horizontal="right" vertical="center" wrapText="1" indent="1"/>
    </xf>
    <xf numFmtId="3" fontId="19" fillId="0" borderId="26" xfId="3" applyNumberFormat="1" applyFont="1" applyFill="1" applyBorder="1" applyAlignment="1">
      <alignment horizontal="right" vertical="center" wrapText="1" indent="1"/>
    </xf>
    <xf numFmtId="0" fontId="18" fillId="0" borderId="18" xfId="3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horizontal="left" vertical="center" indent="1"/>
    </xf>
    <xf numFmtId="3" fontId="21" fillId="0" borderId="27" xfId="3" applyNumberFormat="1" applyFont="1" applyFill="1" applyBorder="1" applyAlignment="1">
      <alignment horizontal="right" vertical="center" indent="1"/>
    </xf>
    <xf numFmtId="3" fontId="19" fillId="0" borderId="18" xfId="4" applyNumberFormat="1" applyFont="1" applyFill="1" applyBorder="1" applyAlignment="1">
      <alignment horizontal="right" vertical="center" indent="1"/>
    </xf>
    <xf numFmtId="0" fontId="18" fillId="4" borderId="27" xfId="3" applyFont="1" applyFill="1" applyBorder="1" applyAlignment="1">
      <alignment horizontal="center" vertical="center" wrapText="1"/>
    </xf>
    <xf numFmtId="3" fontId="19" fillId="6" borderId="33" xfId="4" applyNumberFormat="1" applyFont="1" applyFill="1" applyBorder="1" applyAlignment="1">
      <alignment horizontal="right" vertical="center" indent="1"/>
    </xf>
    <xf numFmtId="3" fontId="19" fillId="6" borderId="23" xfId="4" applyNumberFormat="1" applyFont="1" applyFill="1" applyBorder="1" applyAlignment="1">
      <alignment horizontal="right" vertical="center" indent="1"/>
    </xf>
    <xf numFmtId="3" fontId="19" fillId="6" borderId="34" xfId="4" applyNumberFormat="1" applyFont="1" applyFill="1" applyBorder="1" applyAlignment="1">
      <alignment horizontal="right" vertical="center" indent="1"/>
    </xf>
    <xf numFmtId="3" fontId="19" fillId="6" borderId="31" xfId="4" applyNumberFormat="1" applyFont="1" applyFill="1" applyBorder="1" applyAlignment="1">
      <alignment horizontal="right" vertical="center" inden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Fill="1">
      <alignment wrapText="1"/>
    </xf>
    <xf numFmtId="0" fontId="0" fillId="0" borderId="0" xfId="0" applyFill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15" fillId="0" borderId="18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3" fontId="4" fillId="0" borderId="30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horizontal="center" vertical="center" wrapText="1"/>
    </xf>
    <xf numFmtId="0" fontId="19" fillId="0" borderId="19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left" vertical="center" indent="1"/>
    </xf>
    <xf numFmtId="0" fontId="19" fillId="0" borderId="19" xfId="3" applyFont="1" applyFill="1" applyBorder="1" applyAlignment="1">
      <alignment horizontal="left" vertical="center" indent="1"/>
    </xf>
    <xf numFmtId="0" fontId="19" fillId="0" borderId="39" xfId="3" applyFont="1" applyFill="1" applyBorder="1" applyAlignment="1">
      <alignment horizontal="left" vertical="center" indent="1"/>
    </xf>
    <xf numFmtId="0" fontId="20" fillId="6" borderId="23" xfId="3" applyFont="1" applyFill="1" applyBorder="1" applyAlignment="1">
      <alignment horizontal="left" vertical="center" indent="1"/>
    </xf>
    <xf numFmtId="0" fontId="20" fillId="6" borderId="40" xfId="3" applyFont="1" applyFill="1" applyBorder="1" applyAlignment="1">
      <alignment horizontal="left" vertical="center" indent="1"/>
    </xf>
    <xf numFmtId="0" fontId="18" fillId="6" borderId="23" xfId="3" applyFont="1" applyFill="1" applyBorder="1" applyAlignment="1">
      <alignment horizontal="center" vertical="center" wrapText="1"/>
    </xf>
    <xf numFmtId="0" fontId="18" fillId="0" borderId="19" xfId="3" applyFont="1" applyFill="1" applyBorder="1" applyAlignment="1">
      <alignment horizontal="center" vertical="center"/>
    </xf>
    <xf numFmtId="0" fontId="18" fillId="0" borderId="0" xfId="5" applyFont="1"/>
    <xf numFmtId="3" fontId="8" fillId="0" borderId="0" xfId="6" applyNumberFormat="1" applyFill="1"/>
    <xf numFmtId="0" fontId="8" fillId="0" borderId="0" xfId="6" applyFill="1"/>
    <xf numFmtId="0" fontId="8" fillId="0" borderId="0" xfId="5" applyFill="1" applyAlignment="1">
      <alignment wrapText="1"/>
    </xf>
    <xf numFmtId="3" fontId="8" fillId="0" borderId="0" xfId="5" applyNumberFormat="1" applyFill="1" applyAlignment="1">
      <alignment horizontal="right" vertical="center"/>
    </xf>
    <xf numFmtId="3" fontId="8" fillId="0" borderId="0" xfId="6" applyNumberFormat="1" applyFill="1" applyAlignment="1">
      <alignment horizontal="right" vertical="center"/>
    </xf>
    <xf numFmtId="0" fontId="8" fillId="0" borderId="0" xfId="6" applyFill="1" applyAlignment="1">
      <alignment vertical="center" wrapText="1"/>
    </xf>
    <xf numFmtId="0" fontId="16" fillId="0" borderId="0" xfId="5" applyFont="1" applyFill="1" applyAlignment="1">
      <alignment horizontal="center"/>
    </xf>
    <xf numFmtId="0" fontId="8" fillId="0" borderId="0" xfId="5" applyFill="1"/>
    <xf numFmtId="0" fontId="25" fillId="0" borderId="0" xfId="5" applyFont="1"/>
    <xf numFmtId="0" fontId="26" fillId="0" borderId="0" xfId="5" applyFont="1" applyAlignment="1">
      <alignment horizontal="right"/>
    </xf>
    <xf numFmtId="0" fontId="27" fillId="0" borderId="0" xfId="7" applyFont="1" applyFill="1" applyAlignment="1">
      <alignment horizontal="center"/>
    </xf>
    <xf numFmtId="3" fontId="25" fillId="0" borderId="0" xfId="7" applyNumberFormat="1" applyFont="1" applyFill="1" applyAlignment="1">
      <alignment horizontal="right" vertical="center"/>
    </xf>
    <xf numFmtId="0" fontId="25" fillId="0" borderId="0" xfId="7" applyFont="1" applyFill="1" applyAlignment="1">
      <alignment vertical="center" wrapText="1"/>
    </xf>
    <xf numFmtId="3" fontId="26" fillId="0" borderId="0" xfId="7" applyNumberFormat="1" applyFont="1" applyFill="1"/>
    <xf numFmtId="0" fontId="25" fillId="0" borderId="0" xfId="7" applyFont="1" applyFill="1"/>
    <xf numFmtId="3" fontId="25" fillId="0" borderId="0" xfId="7" applyNumberFormat="1" applyFont="1" applyFill="1"/>
    <xf numFmtId="0" fontId="8" fillId="0" borderId="7" xfId="5" applyFill="1" applyBorder="1" applyAlignment="1">
      <alignment vertical="center" wrapText="1"/>
    </xf>
    <xf numFmtId="3" fontId="16" fillId="8" borderId="7" xfId="10" applyNumberFormat="1" applyFont="1" applyFill="1" applyBorder="1" applyAlignment="1">
      <alignment horizontal="center" vertical="center" wrapText="1"/>
    </xf>
    <xf numFmtId="0" fontId="28" fillId="9" borderId="36" xfId="9" applyFont="1" applyFill="1" applyBorder="1" applyAlignment="1">
      <alignment vertical="center"/>
    </xf>
    <xf numFmtId="0" fontId="28" fillId="9" borderId="37" xfId="9" applyFont="1" applyFill="1" applyBorder="1" applyAlignment="1">
      <alignment vertical="center"/>
    </xf>
    <xf numFmtId="3" fontId="28" fillId="9" borderId="7" xfId="10" applyNumberFormat="1" applyFont="1" applyFill="1" applyBorder="1" applyAlignment="1">
      <alignment horizontal="right" vertical="center" wrapText="1"/>
    </xf>
    <xf numFmtId="0" fontId="28" fillId="9" borderId="7" xfId="10" applyFont="1" applyFill="1" applyBorder="1" applyAlignment="1">
      <alignment horizontal="center" vertical="center" wrapText="1"/>
    </xf>
    <xf numFmtId="0" fontId="29" fillId="0" borderId="0" xfId="5" applyFont="1" applyFill="1"/>
    <xf numFmtId="0" fontId="30" fillId="0" borderId="7" xfId="5" applyFont="1" applyFill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/>
    </xf>
    <xf numFmtId="0" fontId="31" fillId="0" borderId="7" xfId="5" applyFont="1" applyFill="1" applyBorder="1" applyAlignment="1" applyProtection="1">
      <alignment vertical="center" wrapText="1"/>
      <protection locked="0"/>
    </xf>
    <xf numFmtId="0" fontId="30" fillId="0" borderId="12" xfId="5" applyFont="1" applyFill="1" applyBorder="1" applyAlignment="1" applyProtection="1">
      <alignment horizontal="left" vertical="center" wrapText="1"/>
      <protection locked="0"/>
    </xf>
    <xf numFmtId="3" fontId="32" fillId="0" borderId="7" xfId="5" applyNumberFormat="1" applyFont="1" applyFill="1" applyBorder="1" applyAlignment="1">
      <alignment horizontal="right" vertical="center" indent="1"/>
    </xf>
    <xf numFmtId="0" fontId="8" fillId="0" borderId="7" xfId="5" applyNumberFormat="1" applyFont="1" applyFill="1" applyBorder="1" applyAlignment="1">
      <alignment horizontal="center" vertical="center" wrapText="1"/>
    </xf>
    <xf numFmtId="3" fontId="33" fillId="0" borderId="7" xfId="5" applyNumberFormat="1" applyFont="1" applyFill="1" applyBorder="1" applyAlignment="1">
      <alignment horizontal="right" vertical="center" indent="1"/>
    </xf>
    <xf numFmtId="3" fontId="27" fillId="0" borderId="7" xfId="5" applyNumberFormat="1" applyFont="1" applyFill="1" applyBorder="1" applyAlignment="1">
      <alignment horizontal="right" vertical="center" indent="1"/>
    </xf>
    <xf numFmtId="3" fontId="32" fillId="0" borderId="7" xfId="5" applyNumberFormat="1" applyFont="1" applyFill="1" applyBorder="1" applyAlignment="1">
      <alignment horizontal="center" vertical="center" wrapText="1"/>
    </xf>
    <xf numFmtId="0" fontId="30" fillId="0" borderId="7" xfId="5" applyFont="1" applyFill="1" applyBorder="1" applyAlignment="1" applyProtection="1">
      <alignment horizontal="left" vertical="center" wrapText="1"/>
      <protection locked="0"/>
    </xf>
    <xf numFmtId="3" fontId="8" fillId="0" borderId="7" xfId="5" applyNumberFormat="1" applyFont="1" applyFill="1" applyBorder="1" applyAlignment="1">
      <alignment horizontal="center" vertical="center" wrapText="1"/>
    </xf>
    <xf numFmtId="0" fontId="8" fillId="0" borderId="0" xfId="5" applyFill="1" applyAlignment="1">
      <alignment vertical="center"/>
    </xf>
    <xf numFmtId="3" fontId="32" fillId="0" borderId="7" xfId="5" applyNumberFormat="1" applyFont="1" applyFill="1" applyBorder="1" applyAlignment="1">
      <alignment horizontal="right" vertical="center"/>
    </xf>
    <xf numFmtId="0" fontId="8" fillId="0" borderId="7" xfId="5" applyNumberFormat="1" applyFont="1" applyFill="1" applyBorder="1" applyAlignment="1">
      <alignment horizontal="center" vertical="center"/>
    </xf>
    <xf numFmtId="3" fontId="27" fillId="0" borderId="7" xfId="5" applyNumberFormat="1" applyFont="1" applyFill="1" applyBorder="1" applyAlignment="1">
      <alignment horizontal="right" vertical="center"/>
    </xf>
    <xf numFmtId="0" fontId="8" fillId="0" borderId="0" xfId="5" applyFont="1" applyFill="1" applyAlignment="1">
      <alignment vertical="center"/>
    </xf>
    <xf numFmtId="0" fontId="28" fillId="9" borderId="36" xfId="9" applyFont="1" applyFill="1" applyBorder="1" applyAlignment="1">
      <alignment horizontal="left" vertical="center"/>
    </xf>
    <xf numFmtId="0" fontId="28" fillId="9" borderId="37" xfId="9" applyFont="1" applyFill="1" applyBorder="1" applyAlignment="1">
      <alignment horizontal="left" vertical="center"/>
    </xf>
    <xf numFmtId="0" fontId="8" fillId="3" borderId="0" xfId="11" applyFill="1">
      <alignment wrapText="1"/>
    </xf>
    <xf numFmtId="0" fontId="33" fillId="0" borderId="7" xfId="11" applyFont="1" applyFill="1" applyBorder="1" applyAlignment="1">
      <alignment horizontal="center" vertical="center" wrapText="1"/>
    </xf>
    <xf numFmtId="0" fontId="30" fillId="0" borderId="7" xfId="11" applyFont="1" applyFill="1" applyBorder="1" applyAlignment="1">
      <alignment horizontal="center" vertical="center" wrapText="1"/>
    </xf>
    <xf numFmtId="0" fontId="32" fillId="0" borderId="0" xfId="11" applyFont="1" applyFill="1">
      <alignment wrapText="1"/>
    </xf>
    <xf numFmtId="0" fontId="21" fillId="9" borderId="36" xfId="9" applyFont="1" applyFill="1" applyBorder="1" applyAlignment="1">
      <alignment vertical="center"/>
    </xf>
    <xf numFmtId="0" fontId="21" fillId="9" borderId="37" xfId="9" applyFont="1" applyFill="1" applyBorder="1" applyAlignment="1">
      <alignment vertical="center"/>
    </xf>
    <xf numFmtId="3" fontId="21" fillId="9" borderId="7" xfId="10" applyNumberFormat="1" applyFont="1" applyFill="1" applyBorder="1" applyAlignment="1">
      <alignment horizontal="right" vertical="center" wrapText="1"/>
    </xf>
    <xf numFmtId="0" fontId="16" fillId="9" borderId="7" xfId="10" applyFont="1" applyFill="1" applyBorder="1" applyAlignment="1">
      <alignment horizontal="center" vertical="center" wrapText="1"/>
    </xf>
    <xf numFmtId="0" fontId="35" fillId="0" borderId="0" xfId="5" applyFont="1" applyFill="1" applyAlignment="1">
      <alignment wrapText="1"/>
    </xf>
    <xf numFmtId="0" fontId="35" fillId="0" borderId="0" xfId="5" applyFont="1" applyFill="1"/>
    <xf numFmtId="3" fontId="35" fillId="0" borderId="0" xfId="5" applyNumberFormat="1" applyFont="1" applyFill="1" applyAlignment="1">
      <alignment horizontal="right" wrapText="1"/>
    </xf>
    <xf numFmtId="3" fontId="35" fillId="0" borderId="0" xfId="5" applyNumberFormat="1" applyFont="1" applyFill="1" applyAlignment="1">
      <alignment horizontal="right" vertical="center" indent="1"/>
    </xf>
    <xf numFmtId="3" fontId="35" fillId="0" borderId="0" xfId="5" applyNumberFormat="1" applyFont="1" applyFill="1" applyAlignment="1">
      <alignment horizontal="right" vertical="center"/>
    </xf>
    <xf numFmtId="0" fontId="8" fillId="0" borderId="0" xfId="5" applyFill="1" applyAlignment="1">
      <alignment vertical="center" wrapText="1"/>
    </xf>
    <xf numFmtId="0" fontId="30" fillId="0" borderId="0" xfId="5" applyFont="1" applyFill="1"/>
    <xf numFmtId="0" fontId="8" fillId="0" borderId="0" xfId="5" applyFill="1" applyAlignment="1">
      <alignment horizontal="right" wrapText="1"/>
    </xf>
    <xf numFmtId="3" fontId="8" fillId="0" borderId="0" xfId="5" applyNumberFormat="1" applyFill="1" applyAlignment="1">
      <alignment horizontal="right" vertical="center" indent="1"/>
    </xf>
    <xf numFmtId="0" fontId="19" fillId="0" borderId="24" xfId="3" applyFont="1" applyFill="1" applyBorder="1" applyAlignment="1">
      <alignment horizontal="left" vertical="center" wrapText="1" indent="1"/>
    </xf>
    <xf numFmtId="0" fontId="18" fillId="0" borderId="0" xfId="6" applyFont="1" applyFill="1"/>
    <xf numFmtId="0" fontId="8" fillId="0" borderId="0" xfId="6" applyFill="1" applyAlignment="1"/>
    <xf numFmtId="0" fontId="26" fillId="0" borderId="0" xfId="7" applyFont="1" applyFill="1" applyAlignment="1">
      <alignment horizontal="right"/>
    </xf>
    <xf numFmtId="3" fontId="28" fillId="9" borderId="7" xfId="9" applyNumberFormat="1" applyFont="1" applyFill="1" applyBorder="1" applyAlignment="1">
      <alignment horizontal="right" vertical="center" wrapText="1"/>
    </xf>
    <xf numFmtId="0" fontId="8" fillId="0" borderId="7" xfId="5" applyFill="1" applyBorder="1" applyAlignment="1">
      <alignment horizontal="center" vertical="center"/>
    </xf>
    <xf numFmtId="0" fontId="27" fillId="0" borderId="7" xfId="5" applyFont="1" applyFill="1" applyBorder="1" applyAlignment="1">
      <alignment horizontal="left" vertical="center" wrapText="1"/>
    </xf>
    <xf numFmtId="1" fontId="8" fillId="0" borderId="7" xfId="5" applyNumberFormat="1" applyFont="1" applyFill="1" applyBorder="1" applyAlignment="1">
      <alignment vertical="center" wrapText="1"/>
    </xf>
    <xf numFmtId="0" fontId="25" fillId="0" borderId="7" xfId="5" applyFont="1" applyFill="1" applyBorder="1" applyAlignment="1">
      <alignment horizontal="center" vertical="center" wrapText="1"/>
    </xf>
    <xf numFmtId="3" fontId="32" fillId="0" borderId="6" xfId="5" applyNumberFormat="1" applyFont="1" applyFill="1" applyBorder="1" applyAlignment="1">
      <alignment horizontal="center" vertical="center" wrapText="1"/>
    </xf>
    <xf numFmtId="3" fontId="8" fillId="0" borderId="7" xfId="5" applyNumberFormat="1" applyFont="1" applyFill="1" applyBorder="1" applyAlignment="1">
      <alignment horizontal="center" vertical="center"/>
    </xf>
    <xf numFmtId="0" fontId="8" fillId="0" borderId="7" xfId="5" applyFont="1" applyBorder="1" applyAlignment="1">
      <alignment horizontal="justify" vertical="center" wrapText="1"/>
    </xf>
    <xf numFmtId="0" fontId="26" fillId="0" borderId="0" xfId="7" applyFont="1" applyFill="1"/>
    <xf numFmtId="1" fontId="8" fillId="0" borderId="7" xfId="5" applyNumberFormat="1" applyFont="1" applyFill="1" applyBorder="1" applyAlignment="1">
      <alignment horizontal="center" vertical="center"/>
    </xf>
    <xf numFmtId="0" fontId="16" fillId="0" borderId="0" xfId="6" applyFont="1" applyFill="1"/>
    <xf numFmtId="0" fontId="8" fillId="0" borderId="0" xfId="6" applyFont="1" applyFill="1"/>
    <xf numFmtId="0" fontId="8" fillId="0" borderId="0" xfId="6" applyFont="1" applyFill="1" applyAlignment="1"/>
    <xf numFmtId="3" fontId="8" fillId="0" borderId="0" xfId="6" applyNumberFormat="1" applyFont="1" applyFill="1"/>
    <xf numFmtId="0" fontId="37" fillId="0" borderId="0" xfId="12" applyFont="1" applyFill="1" applyAlignment="1">
      <alignment wrapText="1"/>
    </xf>
    <xf numFmtId="3" fontId="37" fillId="0" borderId="0" xfId="12" applyNumberFormat="1" applyFont="1" applyFill="1" applyAlignment="1">
      <alignment horizontal="right" vertical="center"/>
    </xf>
    <xf numFmtId="3" fontId="8" fillId="0" borderId="0" xfId="6" applyNumberFormat="1" applyFont="1" applyFill="1" applyAlignment="1">
      <alignment horizontal="right" vertical="center"/>
    </xf>
    <xf numFmtId="0" fontId="8" fillId="0" borderId="0" xfId="6" applyFont="1" applyFill="1" applyAlignment="1">
      <alignment vertical="center" wrapText="1"/>
    </xf>
    <xf numFmtId="0" fontId="16" fillId="0" borderId="0" xfId="12" applyFont="1" applyFill="1" applyAlignment="1">
      <alignment horizontal="center"/>
    </xf>
    <xf numFmtId="0" fontId="37" fillId="0" borderId="0" xfId="12" applyFont="1" applyFill="1"/>
    <xf numFmtId="0" fontId="8" fillId="0" borderId="0" xfId="12" applyFont="1"/>
    <xf numFmtId="0" fontId="8" fillId="0" borderId="0" xfId="7" applyFont="1" applyFill="1"/>
    <xf numFmtId="0" fontId="16" fillId="0" borderId="0" xfId="7" applyFont="1" applyFill="1" applyAlignment="1">
      <alignment horizontal="right"/>
    </xf>
    <xf numFmtId="0" fontId="16" fillId="0" borderId="0" xfId="7" applyFont="1" applyFill="1" applyAlignment="1">
      <alignment horizontal="center"/>
    </xf>
    <xf numFmtId="3" fontId="8" fillId="0" borderId="0" xfId="7" applyNumberFormat="1" applyFont="1" applyFill="1" applyAlignment="1">
      <alignment horizontal="right" vertical="center"/>
    </xf>
    <xf numFmtId="0" fontId="8" fillId="0" borderId="0" xfId="7" applyFont="1" applyFill="1" applyAlignment="1">
      <alignment vertical="center" wrapText="1"/>
    </xf>
    <xf numFmtId="3" fontId="16" fillId="0" borderId="0" xfId="7" applyNumberFormat="1" applyFont="1" applyFill="1"/>
    <xf numFmtId="0" fontId="16" fillId="0" borderId="0" xfId="7" applyFont="1" applyFill="1"/>
    <xf numFmtId="3" fontId="8" fillId="0" borderId="0" xfId="7" applyNumberFormat="1" applyFont="1" applyFill="1"/>
    <xf numFmtId="3" fontId="38" fillId="8" borderId="7" xfId="10" applyNumberFormat="1" applyFont="1" applyFill="1" applyBorder="1" applyAlignment="1">
      <alignment horizontal="center" vertical="center" wrapText="1"/>
    </xf>
    <xf numFmtId="0" fontId="40" fillId="0" borderId="0" xfId="12" applyFont="1" applyFill="1"/>
    <xf numFmtId="0" fontId="15" fillId="0" borderId="7" xfId="12" applyFont="1" applyFill="1" applyBorder="1" applyAlignment="1">
      <alignment horizontal="center" vertical="center" wrapText="1"/>
    </xf>
    <xf numFmtId="1" fontId="15" fillId="0" borderId="7" xfId="12" applyNumberFormat="1" applyFont="1" applyFill="1" applyBorder="1" applyAlignment="1">
      <alignment horizontal="center" vertical="center"/>
    </xf>
    <xf numFmtId="0" fontId="27" fillId="9" borderId="36" xfId="9" applyFont="1" applyFill="1" applyBorder="1" applyAlignment="1">
      <alignment horizontal="left" vertical="center"/>
    </xf>
    <xf numFmtId="0" fontId="38" fillId="9" borderId="37" xfId="9" applyFont="1" applyFill="1" applyBorder="1" applyAlignment="1">
      <alignment horizontal="left" vertical="center"/>
    </xf>
    <xf numFmtId="0" fontId="8" fillId="0" borderId="0" xfId="12" applyFont="1" applyFill="1" applyAlignment="1">
      <alignment wrapText="1"/>
    </xf>
    <xf numFmtId="0" fontId="8" fillId="0" borderId="0" xfId="12" applyFont="1" applyFill="1"/>
    <xf numFmtId="3" fontId="8" fillId="0" borderId="0" xfId="12" applyNumberFormat="1" applyFont="1" applyFill="1" applyAlignment="1">
      <alignment horizontal="right" wrapText="1"/>
    </xf>
    <xf numFmtId="3" fontId="8" fillId="0" borderId="0" xfId="12" applyNumberFormat="1" applyFont="1" applyFill="1" applyAlignment="1">
      <alignment horizontal="right" vertical="center" indent="1"/>
    </xf>
    <xf numFmtId="3" fontId="8" fillId="0" borderId="0" xfId="12" applyNumberFormat="1" applyFont="1" applyFill="1" applyAlignment="1">
      <alignment horizontal="right" vertical="center"/>
    </xf>
    <xf numFmtId="0" fontId="37" fillId="0" borderId="0" xfId="12" applyFont="1" applyFill="1" applyAlignment="1">
      <alignment vertical="center" wrapText="1"/>
    </xf>
    <xf numFmtId="0" fontId="37" fillId="0" borderId="0" xfId="12" applyFont="1" applyFill="1" applyAlignment="1">
      <alignment horizontal="right" wrapText="1"/>
    </xf>
    <xf numFmtId="3" fontId="37" fillId="0" borderId="0" xfId="12" applyNumberFormat="1" applyFont="1" applyFill="1" applyAlignment="1">
      <alignment horizontal="right" vertical="center" indent="1"/>
    </xf>
    <xf numFmtId="0" fontId="24" fillId="0" borderId="2" xfId="0" applyFont="1" applyFill="1" applyBorder="1" applyAlignment="1">
      <alignment horizontal="left" vertical="top" wrapText="1"/>
    </xf>
    <xf numFmtId="0" fontId="42" fillId="0" borderId="0" xfId="5" applyFont="1" applyAlignment="1">
      <alignment horizontal="right" vertical="center" wrapText="1"/>
    </xf>
    <xf numFmtId="0" fontId="33" fillId="3" borderId="7" xfId="5" applyFont="1" applyFill="1" applyBorder="1" applyAlignment="1">
      <alignment horizontal="center" vertical="center" wrapText="1"/>
    </xf>
    <xf numFmtId="0" fontId="32" fillId="3" borderId="7" xfId="5" applyFont="1" applyFill="1" applyBorder="1" applyAlignment="1">
      <alignment horizontal="center" vertical="center" wrapText="1"/>
    </xf>
    <xf numFmtId="0" fontId="8" fillId="0" borderId="0" xfId="5" applyFont="1" applyFill="1"/>
    <xf numFmtId="0" fontId="33" fillId="0" borderId="7" xfId="5" applyFont="1" applyFill="1" applyBorder="1" applyAlignment="1" applyProtection="1">
      <alignment horizontal="left" vertical="center" wrapText="1"/>
      <protection locked="0"/>
    </xf>
    <xf numFmtId="0" fontId="33" fillId="0" borderId="7" xfId="5" applyFont="1" applyFill="1" applyBorder="1" applyAlignment="1">
      <alignment horizontal="center" vertical="center" wrapText="1"/>
    </xf>
    <xf numFmtId="0" fontId="8" fillId="9" borderId="37" xfId="5" applyFill="1" applyBorder="1" applyAlignment="1">
      <alignment wrapText="1"/>
    </xf>
    <xf numFmtId="0" fontId="35" fillId="9" borderId="37" xfId="5" applyFont="1" applyFill="1" applyBorder="1" applyAlignment="1">
      <alignment wrapText="1"/>
    </xf>
    <xf numFmtId="0" fontId="31" fillId="0" borderId="7" xfId="11" applyFont="1" applyFill="1" applyBorder="1" applyAlignment="1" applyProtection="1">
      <alignment vertical="center" wrapText="1"/>
      <protection locked="0"/>
    </xf>
    <xf numFmtId="0" fontId="8" fillId="9" borderId="7" xfId="5" applyFill="1" applyBorder="1" applyAlignment="1">
      <alignment vertical="center" wrapText="1"/>
    </xf>
    <xf numFmtId="0" fontId="44" fillId="0" borderId="0" xfId="1" applyFont="1"/>
    <xf numFmtId="3" fontId="44" fillId="0" borderId="0" xfId="1" applyNumberFormat="1" applyFont="1"/>
    <xf numFmtId="0" fontId="44" fillId="0" borderId="0" xfId="1" applyFont="1" applyAlignment="1">
      <alignment horizontal="center" vertical="center"/>
    </xf>
    <xf numFmtId="3" fontId="44" fillId="0" borderId="43" xfId="1" applyNumberFormat="1" applyFont="1" applyBorder="1"/>
    <xf numFmtId="0" fontId="15" fillId="0" borderId="0" xfId="0" applyFont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30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3" fontId="4" fillId="3" borderId="7" xfId="0" applyNumberFormat="1" applyFont="1" applyFill="1" applyBorder="1" applyAlignment="1">
      <alignment horizontal="right" vertical="center" wrapText="1"/>
    </xf>
    <xf numFmtId="164" fontId="4" fillId="2" borderId="7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164" fontId="9" fillId="2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0" fontId="4" fillId="0" borderId="7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164" fontId="9" fillId="0" borderId="7" xfId="0" applyNumberFormat="1" applyFont="1" applyFill="1" applyBorder="1" applyAlignment="1">
      <alignment horizontal="right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right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1" fontId="15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15" fillId="2" borderId="7" xfId="0" applyFont="1" applyFill="1" applyBorder="1" applyAlignment="1">
      <alignment vertical="center" wrapText="1"/>
    </xf>
    <xf numFmtId="0" fontId="9" fillId="0" borderId="7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1" fontId="4" fillId="2" borderId="12" xfId="0" applyNumberFormat="1" applyFont="1" applyFill="1" applyBorder="1" applyAlignment="1">
      <alignment horizontal="right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1" fontId="4" fillId="2" borderId="4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3" borderId="1" xfId="0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30" fillId="0" borderId="7" xfId="11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3" fontId="9" fillId="0" borderId="12" xfId="0" applyNumberFormat="1" applyFont="1" applyFill="1" applyBorder="1" applyAlignment="1">
      <alignment horizontal="right" vertical="center" wrapText="1"/>
    </xf>
    <xf numFmtId="1" fontId="9" fillId="0" borderId="12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 wrapText="1"/>
    </xf>
    <xf numFmtId="3" fontId="15" fillId="0" borderId="7" xfId="0" applyNumberFormat="1" applyFont="1" applyFill="1" applyBorder="1" applyAlignment="1">
      <alignment horizontal="right" vertical="center" wrapText="1"/>
    </xf>
    <xf numFmtId="164" fontId="15" fillId="0" borderId="7" xfId="0" applyNumberFormat="1" applyFont="1" applyFill="1" applyBorder="1" applyAlignment="1">
      <alignment horizontal="right" vertical="center" wrapText="1"/>
    </xf>
    <xf numFmtId="0" fontId="15" fillId="0" borderId="7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1" fontId="4" fillId="0" borderId="16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18" fillId="4" borderId="27" xfId="3" applyFont="1" applyFill="1" applyBorder="1" applyAlignment="1">
      <alignment horizontal="center" vertical="center" wrapText="1"/>
    </xf>
    <xf numFmtId="0" fontId="21" fillId="9" borderId="36" xfId="9" applyFont="1" applyFill="1" applyBorder="1" applyAlignment="1">
      <alignment horizontal="left" vertical="center"/>
    </xf>
    <xf numFmtId="0" fontId="21" fillId="9" borderId="37" xfId="9" applyFont="1" applyFill="1" applyBorder="1" applyAlignment="1">
      <alignment horizontal="left" vertical="center"/>
    </xf>
    <xf numFmtId="0" fontId="32" fillId="0" borderId="7" xfId="5" applyFont="1" applyFill="1" applyBorder="1" applyAlignment="1">
      <alignment horizontal="center" vertical="center" wrapText="1"/>
    </xf>
    <xf numFmtId="0" fontId="27" fillId="0" borderId="7" xfId="5" applyFont="1" applyFill="1" applyBorder="1" applyAlignment="1" applyProtection="1">
      <alignment vertical="center" wrapText="1"/>
      <protection locked="0"/>
    </xf>
    <xf numFmtId="0" fontId="32" fillId="10" borderId="7" xfId="5" applyFont="1" applyFill="1" applyBorder="1" applyAlignment="1">
      <alignment horizontal="center" vertical="center" wrapText="1"/>
    </xf>
    <xf numFmtId="0" fontId="45" fillId="0" borderId="7" xfId="5" applyFont="1" applyFill="1" applyBorder="1" applyAlignment="1" applyProtection="1">
      <alignment vertical="center" wrapText="1"/>
      <protection locked="0"/>
    </xf>
    <xf numFmtId="0" fontId="47" fillId="0" borderId="7" xfId="5" applyFont="1" applyFill="1" applyBorder="1" applyAlignment="1">
      <alignment horizontal="center" vertical="center" wrapText="1"/>
    </xf>
    <xf numFmtId="3" fontId="48" fillId="0" borderId="7" xfId="5" applyNumberFormat="1" applyFont="1" applyFill="1" applyBorder="1" applyAlignment="1">
      <alignment horizontal="center" vertical="center" wrapText="1"/>
    </xf>
    <xf numFmtId="0" fontId="48" fillId="0" borderId="0" xfId="5" applyFont="1" applyFill="1"/>
    <xf numFmtId="3" fontId="8" fillId="0" borderId="0" xfId="5" applyNumberFormat="1" applyFont="1" applyFill="1" applyBorder="1" applyAlignment="1">
      <alignment horizontal="center" vertical="center" wrapText="1"/>
    </xf>
    <xf numFmtId="3" fontId="49" fillId="0" borderId="7" xfId="5" applyNumberFormat="1" applyFont="1" applyFill="1" applyBorder="1" applyAlignment="1">
      <alignment horizontal="right" wrapText="1"/>
    </xf>
    <xf numFmtId="3" fontId="50" fillId="11" borderId="7" xfId="5" applyNumberFormat="1" applyFont="1" applyFill="1" applyBorder="1" applyAlignment="1">
      <alignment horizontal="right" vertical="center" indent="1"/>
    </xf>
    <xf numFmtId="3" fontId="49" fillId="0" borderId="7" xfId="5" applyNumberFormat="1" applyFont="1" applyFill="1" applyBorder="1" applyAlignment="1">
      <alignment horizontal="right" vertical="center"/>
    </xf>
    <xf numFmtId="3" fontId="8" fillId="12" borderId="7" xfId="5" applyNumberFormat="1" applyFill="1" applyBorder="1" applyAlignment="1">
      <alignment horizontal="right" vertical="center" indent="1"/>
    </xf>
    <xf numFmtId="3" fontId="51" fillId="0" borderId="7" xfId="5" applyNumberFormat="1" applyFont="1" applyFill="1" applyBorder="1" applyAlignment="1">
      <alignment horizontal="right" vertical="center"/>
    </xf>
    <xf numFmtId="3" fontId="8" fillId="10" borderId="0" xfId="5" applyNumberFormat="1" applyFill="1" applyBorder="1" applyAlignment="1">
      <alignment horizontal="right" vertical="center" indent="1"/>
    </xf>
    <xf numFmtId="3" fontId="20" fillId="0" borderId="7" xfId="5" applyNumberFormat="1" applyFont="1" applyFill="1" applyBorder="1" applyAlignment="1">
      <alignment horizontal="right" vertical="center"/>
    </xf>
    <xf numFmtId="0" fontId="43" fillId="0" borderId="7" xfId="5" applyFont="1" applyFill="1" applyBorder="1" applyAlignment="1">
      <alignment horizontal="center" vertical="center" wrapText="1"/>
    </xf>
    <xf numFmtId="0" fontId="25" fillId="0" borderId="7" xfId="5" applyFont="1" applyFill="1" applyBorder="1" applyAlignment="1" applyProtection="1">
      <alignment horizontal="left" vertical="center" wrapText="1"/>
      <protection locked="0"/>
    </xf>
    <xf numFmtId="0" fontId="41" fillId="0" borderId="7" xfId="11" applyFont="1" applyFill="1" applyBorder="1" applyAlignment="1">
      <alignment horizontal="left" vertical="center" wrapText="1"/>
    </xf>
    <xf numFmtId="0" fontId="25" fillId="0" borderId="7" xfId="11" applyFont="1" applyFill="1" applyBorder="1" applyAlignment="1">
      <alignment vertical="center" wrapText="1"/>
    </xf>
    <xf numFmtId="0" fontId="41" fillId="0" borderId="7" xfId="11" applyFont="1" applyFill="1" applyBorder="1" applyAlignment="1">
      <alignment vertical="center" wrapText="1"/>
    </xf>
    <xf numFmtId="0" fontId="52" fillId="0" borderId="7" xfId="5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2" xfId="0" applyNumberFormat="1" applyFont="1" applyFill="1" applyBorder="1" applyAlignment="1">
      <alignment horizontal="right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right" vertical="center" wrapText="1"/>
    </xf>
    <xf numFmtId="164" fontId="4" fillId="3" borderId="7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164" fontId="9" fillId="3" borderId="7" xfId="0" applyNumberFormat="1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right" vertical="center" wrapText="1"/>
    </xf>
    <xf numFmtId="164" fontId="4" fillId="3" borderId="9" xfId="0" applyNumberFormat="1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right" vertical="center" wrapText="1"/>
    </xf>
    <xf numFmtId="164" fontId="9" fillId="3" borderId="11" xfId="0" applyNumberFormat="1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right" vertical="center" wrapText="1"/>
    </xf>
    <xf numFmtId="164" fontId="9" fillId="3" borderId="12" xfId="0" applyNumberFormat="1" applyFont="1" applyFill="1" applyBorder="1" applyAlignment="1">
      <alignment horizontal="right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right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9" xfId="0" applyNumberFormat="1" applyFont="1" applyFill="1" applyBorder="1" applyAlignment="1">
      <alignment horizontal="right" vertical="center" wrapText="1"/>
    </xf>
    <xf numFmtId="164" fontId="9" fillId="3" borderId="9" xfId="0" applyNumberFormat="1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 wrapText="1"/>
    </xf>
    <xf numFmtId="0" fontId="9" fillId="3" borderId="16" xfId="0" applyNumberFormat="1" applyFont="1" applyFill="1" applyBorder="1" applyAlignment="1">
      <alignment horizontal="right" vertical="center" wrapText="1"/>
    </xf>
    <xf numFmtId="164" fontId="9" fillId="3" borderId="16" xfId="0" applyNumberFormat="1" applyFont="1" applyFill="1" applyBorder="1" applyAlignment="1">
      <alignment horizontal="right" vertical="center" wrapText="1"/>
    </xf>
    <xf numFmtId="3" fontId="9" fillId="3" borderId="7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15" fillId="3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3" fontId="16" fillId="8" borderId="7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top"/>
    </xf>
    <xf numFmtId="164" fontId="9" fillId="2" borderId="10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9" fillId="2" borderId="37" xfId="0" applyNumberFormat="1" applyFont="1" applyFill="1" applyBorder="1" applyAlignment="1">
      <alignment horizontal="center" vertical="center" wrapText="1"/>
    </xf>
    <xf numFmtId="164" fontId="4" fillId="2" borderId="37" xfId="0" applyNumberFormat="1" applyFont="1" applyFill="1" applyBorder="1" applyAlignment="1">
      <alignment horizontal="center" vertical="center" wrapText="1"/>
    </xf>
    <xf numFmtId="164" fontId="4" fillId="0" borderId="37" xfId="0" applyNumberFormat="1" applyFont="1" applyFill="1" applyBorder="1" applyAlignment="1">
      <alignment horizontal="center" vertical="center" wrapText="1"/>
    </xf>
    <xf numFmtId="164" fontId="4" fillId="2" borderId="44" xfId="0" applyNumberFormat="1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 wrapText="1"/>
    </xf>
    <xf numFmtId="164" fontId="9" fillId="0" borderId="36" xfId="0" applyNumberFormat="1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vertical="center"/>
    </xf>
    <xf numFmtId="164" fontId="4" fillId="3" borderId="45" xfId="0" applyNumberFormat="1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3" fontId="4" fillId="3" borderId="16" xfId="0" applyNumberFormat="1" applyFont="1" applyFill="1" applyBorder="1" applyAlignment="1">
      <alignment horizontal="right" vertical="center" wrapText="1"/>
    </xf>
    <xf numFmtId="0" fontId="15" fillId="0" borderId="45" xfId="0" applyFont="1" applyFill="1" applyBorder="1" applyAlignment="1">
      <alignment horizontal="center" vertical="center" wrapText="1"/>
    </xf>
    <xf numFmtId="164" fontId="15" fillId="0" borderId="4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right" vertical="center" wrapText="1"/>
    </xf>
    <xf numFmtId="0" fontId="11" fillId="0" borderId="0" xfId="0" applyFont="1" applyAlignment="1"/>
    <xf numFmtId="0" fontId="15" fillId="0" borderId="6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right" vertical="center" wrapText="1"/>
    </xf>
    <xf numFmtId="1" fontId="4" fillId="2" borderId="1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7" fillId="0" borderId="0" xfId="6" applyFon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8" fillId="0" borderId="0" xfId="6" applyNumberForma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0" fillId="0" borderId="0" xfId="0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wrapText="1"/>
    </xf>
    <xf numFmtId="3" fontId="8" fillId="0" borderId="0" xfId="0" applyNumberFormat="1" applyFont="1" applyFill="1" applyAlignment="1">
      <alignment horizontal="right" vertical="center"/>
    </xf>
    <xf numFmtId="3" fontId="8" fillId="0" borderId="0" xfId="7" applyNumberFormat="1" applyFont="1" applyFill="1" applyAlignment="1">
      <alignment horizontal="center" vertical="center"/>
    </xf>
    <xf numFmtId="0" fontId="53" fillId="0" borderId="0" xfId="0" applyFont="1" applyAlignment="1">
      <alignment horizontal="right" vertical="center"/>
    </xf>
    <xf numFmtId="0" fontId="0" fillId="0" borderId="0" xfId="0" applyFill="1" applyBorder="1" applyAlignment="1"/>
    <xf numFmtId="0" fontId="21" fillId="0" borderId="0" xfId="8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4" fillId="0" borderId="49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164" fontId="4" fillId="3" borderId="12" xfId="0" applyNumberFormat="1" applyFont="1" applyFill="1" applyBorder="1" applyAlignment="1">
      <alignment horizontal="left" vertical="center" wrapText="1"/>
    </xf>
    <xf numFmtId="0" fontId="21" fillId="0" borderId="22" xfId="8" applyFont="1" applyFill="1" applyBorder="1" applyAlignment="1">
      <alignment vertical="center"/>
    </xf>
    <xf numFmtId="0" fontId="16" fillId="3" borderId="50" xfId="0" applyFont="1" applyFill="1" applyBorder="1" applyAlignment="1">
      <alignment vertical="center"/>
    </xf>
    <xf numFmtId="0" fontId="14" fillId="3" borderId="34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left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left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9" fillId="3" borderId="56" xfId="0" applyFont="1" applyFill="1" applyBorder="1" applyAlignment="1">
      <alignment horizontal="left" vertical="center" wrapText="1"/>
    </xf>
    <xf numFmtId="0" fontId="17" fillId="3" borderId="56" xfId="0" applyFont="1" applyFill="1" applyBorder="1" applyAlignment="1">
      <alignment horizontal="left" vertical="center" wrapText="1"/>
    </xf>
    <xf numFmtId="0" fontId="0" fillId="8" borderId="57" xfId="0" applyFill="1" applyBorder="1" applyAlignment="1">
      <alignment vertical="center" wrapText="1"/>
    </xf>
    <xf numFmtId="164" fontId="9" fillId="3" borderId="26" xfId="0" applyNumberFormat="1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58" xfId="0" applyFont="1" applyFill="1" applyBorder="1" applyAlignment="1">
      <alignment horizontal="left" vertical="center" wrapText="1"/>
    </xf>
    <xf numFmtId="0" fontId="9" fillId="3" borderId="59" xfId="0" applyFont="1" applyFill="1" applyBorder="1" applyAlignment="1">
      <alignment horizontal="left" vertical="center" wrapText="1"/>
    </xf>
    <xf numFmtId="0" fontId="0" fillId="8" borderId="22" xfId="0" applyFill="1" applyBorder="1">
      <alignment wrapText="1"/>
    </xf>
    <xf numFmtId="0" fontId="9" fillId="0" borderId="57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left" vertical="center" wrapText="1"/>
    </xf>
    <xf numFmtId="0" fontId="24" fillId="2" borderId="57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left" vertical="center" wrapText="1"/>
    </xf>
    <xf numFmtId="0" fontId="4" fillId="0" borderId="56" xfId="0" applyFont="1" applyFill="1" applyBorder="1" applyAlignment="1">
      <alignment horizontal="left" vertical="center" wrapText="1"/>
    </xf>
    <xf numFmtId="0" fontId="15" fillId="0" borderId="56" xfId="0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horizontal="left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16" fillId="0" borderId="22" xfId="0" applyFont="1" applyBorder="1" applyAlignment="1">
      <alignment vertical="top"/>
    </xf>
    <xf numFmtId="0" fontId="4" fillId="2" borderId="57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4" fillId="2" borderId="60" xfId="0" applyFont="1" applyFill="1" applyBorder="1" applyAlignment="1">
      <alignment horizontal="left" vertical="center" wrapText="1"/>
    </xf>
    <xf numFmtId="0" fontId="24" fillId="2" borderId="61" xfId="0" applyFont="1" applyFill="1" applyBorder="1" applyAlignment="1">
      <alignment horizontal="left" vertical="center" wrapText="1"/>
    </xf>
    <xf numFmtId="0" fontId="24" fillId="2" borderId="55" xfId="0" applyFont="1" applyFill="1" applyBorder="1" applyAlignment="1">
      <alignment horizontal="left" vertical="center" wrapText="1"/>
    </xf>
    <xf numFmtId="0" fontId="4" fillId="2" borderId="55" xfId="0" applyFont="1" applyFill="1" applyBorder="1" applyAlignment="1">
      <alignment horizontal="left" vertical="center" wrapText="1"/>
    </xf>
    <xf numFmtId="0" fontId="9" fillId="0" borderId="55" xfId="0" applyFont="1" applyFill="1" applyBorder="1" applyAlignment="1">
      <alignment horizontal="left" vertical="center" wrapText="1"/>
    </xf>
    <xf numFmtId="0" fontId="9" fillId="2" borderId="55" xfId="0" applyFont="1" applyFill="1" applyBorder="1" applyAlignment="1">
      <alignment horizontal="left" vertical="center" wrapText="1"/>
    </xf>
    <xf numFmtId="0" fontId="14" fillId="0" borderId="51" xfId="0" applyFont="1" applyFill="1" applyBorder="1" applyAlignment="1">
      <alignment vertical="center"/>
    </xf>
    <xf numFmtId="0" fontId="14" fillId="0" borderId="50" xfId="0" applyFont="1" applyFill="1" applyBorder="1" applyAlignment="1">
      <alignment vertical="center"/>
    </xf>
    <xf numFmtId="0" fontId="14" fillId="0" borderId="22" xfId="0" applyFont="1" applyFill="1" applyBorder="1" applyAlignment="1">
      <alignment vertical="top"/>
    </xf>
    <xf numFmtId="0" fontId="4" fillId="2" borderId="26" xfId="0" applyFont="1" applyFill="1" applyBorder="1" applyAlignment="1">
      <alignment horizontal="left" vertical="center" wrapText="1"/>
    </xf>
    <xf numFmtId="0" fontId="15" fillId="0" borderId="57" xfId="0" applyFont="1" applyFill="1" applyBorder="1" applyAlignment="1">
      <alignment horizontal="left" vertical="center" wrapText="1"/>
    </xf>
    <xf numFmtId="0" fontId="6" fillId="8" borderId="51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left" vertical="center"/>
    </xf>
    <xf numFmtId="0" fontId="4" fillId="8" borderId="22" xfId="0" applyFon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vertical="top"/>
    </xf>
    <xf numFmtId="0" fontId="14" fillId="8" borderId="2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5" fillId="0" borderId="0" xfId="0" applyFont="1">
      <alignment wrapText="1"/>
    </xf>
    <xf numFmtId="0" fontId="25" fillId="0" borderId="35" xfId="0" applyFont="1" applyBorder="1">
      <alignment wrapText="1"/>
    </xf>
    <xf numFmtId="0" fontId="25" fillId="0" borderId="0" xfId="0" applyFont="1" applyAlignment="1">
      <alignment horizontal="center" vertical="center" wrapText="1"/>
    </xf>
    <xf numFmtId="0" fontId="25" fillId="7" borderId="22" xfId="0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9" fillId="2" borderId="56" xfId="0" applyFont="1" applyFill="1" applyBorder="1" applyAlignment="1">
      <alignment horizontal="left" vertical="center" wrapText="1"/>
    </xf>
    <xf numFmtId="0" fontId="4" fillId="2" borderId="59" xfId="0" applyFont="1" applyFill="1" applyBorder="1" applyAlignment="1">
      <alignment horizontal="left" vertical="center" wrapText="1"/>
    </xf>
    <xf numFmtId="3" fontId="5" fillId="8" borderId="22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vertical="center" wrapText="1"/>
    </xf>
    <xf numFmtId="0" fontId="24" fillId="0" borderId="59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vertical="center" wrapText="1"/>
    </xf>
    <xf numFmtId="0" fontId="4" fillId="0" borderId="63" xfId="0" applyFont="1" applyFill="1" applyBorder="1" applyAlignment="1">
      <alignment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4" fillId="10" borderId="37" xfId="0" applyNumberFormat="1" applyFont="1" applyFill="1" applyBorder="1" applyAlignment="1">
      <alignment horizontal="center" vertical="center" wrapText="1"/>
    </xf>
    <xf numFmtId="164" fontId="9" fillId="10" borderId="37" xfId="0" applyNumberFormat="1" applyFont="1" applyFill="1" applyBorder="1" applyAlignment="1">
      <alignment horizontal="center" vertical="center" wrapText="1"/>
    </xf>
    <xf numFmtId="164" fontId="9" fillId="10" borderId="36" xfId="0" applyNumberFormat="1" applyFont="1" applyFill="1" applyBorder="1" applyAlignment="1">
      <alignment horizontal="center" vertical="center" wrapText="1"/>
    </xf>
    <xf numFmtId="164" fontId="4" fillId="0" borderId="36" xfId="0" applyNumberFormat="1" applyFont="1" applyFill="1" applyBorder="1" applyAlignment="1">
      <alignment horizontal="center" vertical="center" wrapText="1"/>
    </xf>
    <xf numFmtId="0" fontId="21" fillId="9" borderId="36" xfId="9" applyFont="1" applyFill="1" applyBorder="1" applyAlignment="1">
      <alignment horizontal="left" vertical="center"/>
    </xf>
    <xf numFmtId="0" fontId="21" fillId="9" borderId="37" xfId="9" applyFont="1" applyFill="1" applyBorder="1" applyAlignment="1">
      <alignment horizontal="left" vertical="center"/>
    </xf>
    <xf numFmtId="0" fontId="8" fillId="0" borderId="6" xfId="5" applyFill="1" applyBorder="1" applyAlignment="1">
      <alignment vertical="center" wrapText="1"/>
    </xf>
    <xf numFmtId="3" fontId="28" fillId="9" borderId="6" xfId="10" applyNumberFormat="1" applyFont="1" applyFill="1" applyBorder="1" applyAlignment="1">
      <alignment horizontal="right" vertical="center" wrapText="1"/>
    </xf>
    <xf numFmtId="0" fontId="28" fillId="9" borderId="6" xfId="10" applyFont="1" applyFill="1" applyBorder="1" applyAlignment="1">
      <alignment horizontal="center" vertical="center" wrapText="1"/>
    </xf>
    <xf numFmtId="3" fontId="32" fillId="0" borderId="6" xfId="11" applyNumberFormat="1" applyFont="1" applyFill="1" applyBorder="1" applyAlignment="1">
      <alignment horizontal="center" vertical="center" wrapText="1"/>
    </xf>
    <xf numFmtId="0" fontId="16" fillId="9" borderId="6" xfId="10" applyFont="1" applyFill="1" applyBorder="1" applyAlignment="1">
      <alignment horizontal="center" vertical="center" wrapText="1"/>
    </xf>
    <xf numFmtId="0" fontId="37" fillId="0" borderId="6" xfId="12" applyFont="1" applyFill="1" applyBorder="1" applyAlignment="1">
      <alignment vertical="center" wrapText="1"/>
    </xf>
    <xf numFmtId="0" fontId="39" fillId="9" borderId="6" xfId="10" applyFont="1" applyFill="1" applyBorder="1" applyAlignment="1">
      <alignment horizontal="center" vertical="center" wrapText="1"/>
    </xf>
    <xf numFmtId="3" fontId="8" fillId="0" borderId="6" xfId="12" applyNumberFormat="1" applyFont="1" applyFill="1" applyBorder="1" applyAlignment="1">
      <alignment horizontal="center" vertical="center" wrapText="1"/>
    </xf>
    <xf numFmtId="3" fontId="38" fillId="9" borderId="6" xfId="12" applyNumberFormat="1" applyFont="1" applyFill="1" applyBorder="1" applyAlignment="1">
      <alignment horizontal="center" vertical="center"/>
    </xf>
    <xf numFmtId="3" fontId="38" fillId="9" borderId="7" xfId="12" applyNumberFormat="1" applyFont="1" applyFill="1" applyBorder="1" applyAlignment="1">
      <alignment horizontal="right" vertical="center"/>
    </xf>
    <xf numFmtId="3" fontId="15" fillId="0" borderId="7" xfId="12" applyNumberFormat="1" applyFont="1" applyFill="1" applyBorder="1" applyAlignment="1">
      <alignment horizontal="right" vertical="center"/>
    </xf>
    <xf numFmtId="3" fontId="28" fillId="9" borderId="7" xfId="10" applyNumberFormat="1" applyFont="1" applyFill="1" applyBorder="1" applyAlignment="1">
      <alignment vertical="center" wrapText="1"/>
    </xf>
    <xf numFmtId="3" fontId="32" fillId="0" borderId="7" xfId="5" applyNumberFormat="1" applyFont="1" applyFill="1" applyBorder="1" applyAlignment="1">
      <alignment vertical="center"/>
    </xf>
    <xf numFmtId="0" fontId="8" fillId="0" borderId="7" xfId="5" applyNumberFormat="1" applyFont="1" applyFill="1" applyBorder="1" applyAlignment="1">
      <alignment vertical="center"/>
    </xf>
    <xf numFmtId="3" fontId="32" fillId="0" borderId="7" xfId="11" applyNumberFormat="1" applyFont="1" applyFill="1" applyBorder="1" applyAlignment="1">
      <alignment vertical="center"/>
    </xf>
    <xf numFmtId="3" fontId="27" fillId="0" borderId="7" xfId="5" applyNumberFormat="1" applyFont="1" applyFill="1" applyBorder="1" applyAlignment="1">
      <alignment vertical="center"/>
    </xf>
    <xf numFmtId="3" fontId="34" fillId="9" borderId="7" xfId="10" applyNumberFormat="1" applyFont="1" applyFill="1" applyBorder="1" applyAlignment="1">
      <alignment vertical="center" wrapText="1"/>
    </xf>
    <xf numFmtId="0" fontId="8" fillId="0" borderId="7" xfId="11" applyNumberFormat="1" applyFont="1" applyFill="1" applyBorder="1" applyAlignment="1">
      <alignment vertical="center"/>
    </xf>
    <xf numFmtId="3" fontId="33" fillId="0" borderId="7" xfId="11" applyNumberFormat="1" applyFont="1" applyFill="1" applyBorder="1" applyAlignment="1">
      <alignment vertical="center"/>
    </xf>
    <xf numFmtId="3" fontId="27" fillId="3" borderId="7" xfId="11" applyNumberFormat="1" applyFont="1" applyFill="1" applyBorder="1" applyAlignment="1">
      <alignment vertical="center"/>
    </xf>
    <xf numFmtId="3" fontId="32" fillId="3" borderId="7" xfId="5" applyNumberFormat="1" applyFont="1" applyFill="1" applyBorder="1" applyAlignment="1">
      <alignment horizontal="right" vertical="center"/>
    </xf>
    <xf numFmtId="3" fontId="28" fillId="9" borderId="7" xfId="9" applyNumberFormat="1" applyFont="1" applyFill="1" applyBorder="1" applyAlignment="1">
      <alignment vertical="center" wrapText="1"/>
    </xf>
    <xf numFmtId="0" fontId="8" fillId="0" borderId="7" xfId="5" applyNumberFormat="1" applyFont="1" applyFill="1" applyBorder="1" applyAlignment="1">
      <alignment vertical="center" wrapText="1"/>
    </xf>
    <xf numFmtId="3" fontId="33" fillId="0" borderId="7" xfId="5" applyNumberFormat="1" applyFont="1" applyFill="1" applyBorder="1" applyAlignment="1">
      <alignment vertical="center"/>
    </xf>
    <xf numFmtId="3" fontId="21" fillId="9" borderId="7" xfId="10" applyNumberFormat="1" applyFont="1" applyFill="1" applyBorder="1" applyAlignment="1">
      <alignment vertical="center" wrapText="1"/>
    </xf>
    <xf numFmtId="0" fontId="8" fillId="0" borderId="7" xfId="5" applyNumberFormat="1" applyFont="1" applyFill="1" applyBorder="1" applyAlignment="1">
      <alignment horizontal="right" vertical="center" wrapText="1"/>
    </xf>
    <xf numFmtId="3" fontId="33" fillId="0" borderId="7" xfId="5" applyNumberFormat="1" applyFont="1" applyFill="1" applyBorder="1" applyAlignment="1">
      <alignment horizontal="right" vertical="center"/>
    </xf>
    <xf numFmtId="3" fontId="43" fillId="0" borderId="7" xfId="5" applyNumberFormat="1" applyFont="1" applyFill="1" applyBorder="1" applyAlignment="1">
      <alignment horizontal="right" vertical="center"/>
    </xf>
    <xf numFmtId="0" fontId="46" fillId="0" borderId="7" xfId="5" applyNumberFormat="1" applyFont="1" applyFill="1" applyBorder="1" applyAlignment="1">
      <alignment horizontal="right" vertical="center" wrapText="1"/>
    </xf>
    <xf numFmtId="3" fontId="45" fillId="0" borderId="7" xfId="5" applyNumberFormat="1" applyFont="1" applyFill="1" applyBorder="1" applyAlignment="1">
      <alignment horizontal="right" vertical="center"/>
    </xf>
    <xf numFmtId="3" fontId="43" fillId="3" borderId="7" xfId="5" applyNumberFormat="1" applyFont="1" applyFill="1" applyBorder="1" applyAlignment="1">
      <alignment horizontal="right" vertical="center"/>
    </xf>
    <xf numFmtId="3" fontId="20" fillId="9" borderId="7" xfId="9" applyNumberFormat="1" applyFont="1" applyFill="1" applyBorder="1" applyAlignment="1">
      <alignment vertical="center" wrapText="1"/>
    </xf>
    <xf numFmtId="0" fontId="25" fillId="0" borderId="0" xfId="7" applyFont="1" applyFill="1" applyAlignment="1">
      <alignment horizontal="left"/>
    </xf>
    <xf numFmtId="0" fontId="25" fillId="0" borderId="0" xfId="7" applyFont="1" applyFill="1" applyAlignment="1"/>
    <xf numFmtId="3" fontId="32" fillId="0" borderId="7" xfId="5" applyNumberFormat="1" applyFont="1" applyFill="1" applyBorder="1" applyAlignment="1">
      <alignment vertical="center" wrapText="1"/>
    </xf>
    <xf numFmtId="3" fontId="32" fillId="0" borderId="36" xfId="5" applyNumberFormat="1" applyFont="1" applyFill="1" applyBorder="1" applyAlignment="1">
      <alignment vertical="center" wrapText="1"/>
    </xf>
    <xf numFmtId="3" fontId="27" fillId="0" borderId="7" xfId="5" applyNumberFormat="1" applyFont="1" applyFill="1" applyBorder="1" applyAlignment="1">
      <alignment vertical="center" wrapText="1"/>
    </xf>
    <xf numFmtId="3" fontId="27" fillId="0" borderId="12" xfId="5" applyNumberFormat="1" applyFont="1" applyFill="1" applyBorder="1" applyAlignment="1">
      <alignment vertical="center"/>
    </xf>
    <xf numFmtId="3" fontId="33" fillId="0" borderId="12" xfId="5" applyNumberFormat="1" applyFont="1" applyFill="1" applyBorder="1" applyAlignment="1">
      <alignment vertical="center"/>
    </xf>
    <xf numFmtId="3" fontId="32" fillId="0" borderId="12" xfId="5" applyNumberFormat="1" applyFont="1" applyFill="1" applyBorder="1" applyAlignment="1">
      <alignment vertical="center"/>
    </xf>
    <xf numFmtId="3" fontId="21" fillId="9" borderId="7" xfId="9" applyNumberFormat="1" applyFont="1" applyFill="1" applyBorder="1" applyAlignment="1">
      <alignment vertical="center" wrapText="1"/>
    </xf>
    <xf numFmtId="3" fontId="36" fillId="0" borderId="6" xfId="5" applyNumberFormat="1" applyFont="1" applyFill="1" applyBorder="1" applyAlignment="1">
      <alignment horizontal="center" vertical="center" wrapText="1"/>
    </xf>
    <xf numFmtId="0" fontId="21" fillId="9" borderId="64" xfId="8" applyFont="1" applyFill="1" applyBorder="1" applyAlignment="1">
      <alignment vertical="center"/>
    </xf>
    <xf numFmtId="164" fontId="4" fillId="3" borderId="67" xfId="0" applyNumberFormat="1" applyFont="1" applyFill="1" applyBorder="1" applyAlignment="1">
      <alignment horizontal="center" vertical="center" wrapText="1"/>
    </xf>
    <xf numFmtId="164" fontId="4" fillId="3" borderId="46" xfId="0" applyNumberFormat="1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9" fillId="3" borderId="46" xfId="0" applyFont="1" applyFill="1" applyBorder="1" applyAlignment="1">
      <alignment horizontal="right" vertical="center" wrapText="1"/>
    </xf>
    <xf numFmtId="0" fontId="17" fillId="3" borderId="46" xfId="0" applyFont="1" applyFill="1" applyBorder="1" applyAlignment="1">
      <alignment horizontal="right" vertical="center" wrapText="1"/>
    </xf>
    <xf numFmtId="0" fontId="9" fillId="3" borderId="12" xfId="0" applyFont="1" applyFill="1" applyBorder="1" applyAlignment="1">
      <alignment horizontal="right" vertical="center" wrapText="1"/>
    </xf>
    <xf numFmtId="0" fontId="9" fillId="3" borderId="9" xfId="0" applyFont="1" applyFill="1" applyBorder="1" applyAlignment="1">
      <alignment horizontal="right" vertical="center" wrapText="1"/>
    </xf>
    <xf numFmtId="164" fontId="9" fillId="3" borderId="68" xfId="0" applyNumberFormat="1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right" vertical="center" wrapText="1"/>
    </xf>
    <xf numFmtId="3" fontId="4" fillId="0" borderId="46" xfId="0" applyNumberFormat="1" applyFont="1" applyFill="1" applyBorder="1" applyAlignment="1">
      <alignment horizontal="right" vertical="center" wrapText="1"/>
    </xf>
    <xf numFmtId="3" fontId="15" fillId="0" borderId="46" xfId="0" applyNumberFormat="1" applyFont="1" applyFill="1" applyBorder="1" applyAlignment="1">
      <alignment horizontal="right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3" fontId="4" fillId="0" borderId="47" xfId="0" applyNumberFormat="1" applyFont="1" applyFill="1" applyBorder="1" applyAlignment="1">
      <alignment horizontal="right" vertical="center" wrapText="1"/>
    </xf>
    <xf numFmtId="3" fontId="4" fillId="2" borderId="46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3" fontId="4" fillId="2" borderId="54" xfId="0" applyNumberFormat="1" applyFont="1" applyFill="1" applyBorder="1" applyAlignment="1">
      <alignment horizontal="right" vertical="center" wrapText="1"/>
    </xf>
    <xf numFmtId="3" fontId="9" fillId="0" borderId="46" xfId="0" applyNumberFormat="1" applyFont="1" applyFill="1" applyBorder="1" applyAlignment="1">
      <alignment horizontal="right" vertical="center" wrapText="1"/>
    </xf>
    <xf numFmtId="0" fontId="18" fillId="9" borderId="36" xfId="8" applyFont="1" applyFill="1" applyBorder="1" applyAlignment="1">
      <alignment vertical="center"/>
    </xf>
    <xf numFmtId="0" fontId="21" fillId="9" borderId="37" xfId="8" applyFont="1" applyFill="1" applyBorder="1" applyAlignment="1">
      <alignment vertical="center"/>
    </xf>
    <xf numFmtId="0" fontId="21" fillId="9" borderId="6" xfId="8" applyFont="1" applyFill="1" applyBorder="1" applyAlignment="1">
      <alignment vertical="center"/>
    </xf>
    <xf numFmtId="0" fontId="21" fillId="9" borderId="13" xfId="8" applyFont="1" applyFill="1" applyBorder="1" applyAlignment="1">
      <alignment vertical="center"/>
    </xf>
    <xf numFmtId="0" fontId="3" fillId="8" borderId="3" xfId="0" applyFont="1" applyFill="1" applyBorder="1" applyAlignment="1">
      <alignment horizontal="center" vertical="center" wrapText="1"/>
    </xf>
    <xf numFmtId="0" fontId="3" fillId="8" borderId="52" xfId="0" applyFont="1" applyFill="1" applyBorder="1" applyAlignment="1">
      <alignment horizontal="center" vertical="center" wrapText="1"/>
    </xf>
    <xf numFmtId="0" fontId="3" fillId="8" borderId="53" xfId="0" applyFont="1" applyFill="1" applyBorder="1" applyAlignment="1">
      <alignment horizontal="center" vertical="center" wrapText="1"/>
    </xf>
    <xf numFmtId="0" fontId="3" fillId="8" borderId="69" xfId="0" applyFont="1" applyFill="1" applyBorder="1" applyAlignment="1">
      <alignment horizontal="center" vertical="center" wrapText="1"/>
    </xf>
    <xf numFmtId="3" fontId="16" fillId="8" borderId="7" xfId="0" applyNumberFormat="1" applyFont="1" applyFill="1" applyBorder="1">
      <alignment wrapText="1"/>
    </xf>
    <xf numFmtId="164" fontId="9" fillId="0" borderId="12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3" fontId="9" fillId="3" borderId="12" xfId="0" applyNumberFormat="1" applyFont="1" applyFill="1" applyBorder="1" applyAlignment="1">
      <alignment horizontal="right" vertical="center" wrapText="1"/>
    </xf>
    <xf numFmtId="0" fontId="14" fillId="0" borderId="36" xfId="0" applyFont="1" applyFill="1" applyBorder="1" applyAlignment="1">
      <alignment vertical="center"/>
    </xf>
    <xf numFmtId="0" fontId="16" fillId="9" borderId="11" xfId="0" applyFont="1" applyFill="1" applyBorder="1" applyAlignment="1">
      <alignment vertical="center"/>
    </xf>
    <xf numFmtId="3" fontId="16" fillId="9" borderId="12" xfId="0" applyNumberFormat="1" applyFont="1" applyFill="1" applyBorder="1" applyAlignment="1">
      <alignment vertical="center" wrapText="1"/>
    </xf>
    <xf numFmtId="0" fontId="6" fillId="8" borderId="73" xfId="0" applyFont="1" applyFill="1" applyBorder="1" applyAlignment="1">
      <alignment vertical="center" wrapText="1"/>
    </xf>
    <xf numFmtId="3" fontId="5" fillId="8" borderId="73" xfId="0" applyNumberFormat="1" applyFont="1" applyFill="1" applyBorder="1" applyAlignment="1">
      <alignment horizontal="right" vertical="center" wrapText="1"/>
    </xf>
    <xf numFmtId="3" fontId="5" fillId="8" borderId="74" xfId="0" applyNumberFormat="1" applyFont="1" applyFill="1" applyBorder="1" applyAlignment="1">
      <alignment horizontal="right" vertical="center" wrapText="1"/>
    </xf>
    <xf numFmtId="0" fontId="18" fillId="9" borderId="75" xfId="8" applyFont="1" applyFill="1" applyBorder="1" applyAlignment="1">
      <alignment vertical="center"/>
    </xf>
    <xf numFmtId="0" fontId="21" fillId="9" borderId="76" xfId="8" applyFont="1" applyFill="1" applyBorder="1" applyAlignment="1">
      <alignment vertical="center"/>
    </xf>
    <xf numFmtId="0" fontId="21" fillId="9" borderId="14" xfId="8" applyFont="1" applyFill="1" applyBorder="1" applyAlignment="1">
      <alignment vertical="center"/>
    </xf>
    <xf numFmtId="0" fontId="9" fillId="2" borderId="12" xfId="0" applyFont="1" applyFill="1" applyBorder="1" applyAlignment="1">
      <alignment vertical="center" wrapText="1"/>
    </xf>
    <xf numFmtId="3" fontId="4" fillId="3" borderId="12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45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3" fontId="4" fillId="2" borderId="47" xfId="0" applyNumberFormat="1" applyFont="1" applyFill="1" applyBorder="1" applyAlignment="1">
      <alignment horizontal="right" vertical="center" wrapText="1"/>
    </xf>
    <xf numFmtId="0" fontId="26" fillId="9" borderId="36" xfId="0" applyFont="1" applyFill="1" applyBorder="1" applyAlignment="1">
      <alignment vertical="center"/>
    </xf>
    <xf numFmtId="0" fontId="26" fillId="9" borderId="37" xfId="0" applyFont="1" applyFill="1" applyBorder="1" applyAlignment="1">
      <alignment vertical="center"/>
    </xf>
    <xf numFmtId="0" fontId="26" fillId="9" borderId="72" xfId="0" applyFont="1" applyFill="1" applyBorder="1" applyAlignment="1">
      <alignment vertical="center"/>
    </xf>
    <xf numFmtId="3" fontId="26" fillId="9" borderId="73" xfId="0" applyNumberFormat="1" applyFont="1" applyFill="1" applyBorder="1">
      <alignment wrapText="1"/>
    </xf>
    <xf numFmtId="3" fontId="26" fillId="9" borderId="74" xfId="0" applyNumberFormat="1" applyFont="1" applyFill="1" applyBorder="1">
      <alignment wrapText="1"/>
    </xf>
    <xf numFmtId="0" fontId="14" fillId="0" borderId="36" xfId="0" applyFont="1" applyFill="1" applyBorder="1" applyAlignment="1">
      <alignment vertical="top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164" fontId="4" fillId="2" borderId="9" xfId="0" applyNumberFormat="1" applyFont="1" applyFill="1" applyBorder="1" applyAlignment="1">
      <alignment horizontal="right" vertical="center" wrapText="1"/>
    </xf>
    <xf numFmtId="0" fontId="4" fillId="2" borderId="9" xfId="0" applyNumberFormat="1" applyFont="1" applyFill="1" applyBorder="1" applyAlignment="1">
      <alignment horizontal="right" vertical="center" wrapText="1"/>
    </xf>
    <xf numFmtId="0" fontId="0" fillId="8" borderId="7" xfId="0" applyFill="1" applyBorder="1" applyAlignment="1">
      <alignment vertical="center"/>
    </xf>
    <xf numFmtId="3" fontId="5" fillId="8" borderId="7" xfId="0" applyNumberFormat="1" applyFont="1" applyFill="1" applyBorder="1" applyAlignment="1">
      <alignment horizontal="right" vertical="center" wrapText="1"/>
    </xf>
    <xf numFmtId="3" fontId="10" fillId="8" borderId="7" xfId="0" applyNumberFormat="1" applyFont="1" applyFill="1" applyBorder="1" applyAlignment="1">
      <alignment horizontal="right" vertical="center"/>
    </xf>
    <xf numFmtId="3" fontId="10" fillId="8" borderId="7" xfId="0" applyNumberFormat="1" applyFont="1" applyFill="1" applyBorder="1" applyAlignment="1">
      <alignment horizontal="right" vertical="center" wrapText="1"/>
    </xf>
    <xf numFmtId="3" fontId="26" fillId="9" borderId="7" xfId="0" applyNumberFormat="1" applyFont="1" applyFill="1" applyBorder="1" applyAlignment="1">
      <alignment vertical="center" wrapText="1"/>
    </xf>
    <xf numFmtId="0" fontId="18" fillId="9" borderId="7" xfId="8" applyFont="1" applyFill="1" applyBorder="1" applyAlignment="1">
      <alignment vertical="center"/>
    </xf>
    <xf numFmtId="0" fontId="21" fillId="9" borderId="7" xfId="8" applyFont="1" applyFill="1" applyBorder="1" applyAlignment="1">
      <alignment vertical="center"/>
    </xf>
    <xf numFmtId="0" fontId="3" fillId="8" borderId="7" xfId="0" applyFont="1" applyFill="1" applyBorder="1" applyAlignment="1">
      <alignment horizontal="center" vertical="center" wrapText="1"/>
    </xf>
    <xf numFmtId="3" fontId="14" fillId="9" borderId="7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8" borderId="7" xfId="0" applyFont="1" applyFill="1" applyBorder="1" applyAlignment="1">
      <alignment horizontal="right" vertical="center" wrapText="1"/>
    </xf>
    <xf numFmtId="0" fontId="25" fillId="9" borderId="7" xfId="0" applyFont="1" applyFill="1" applyBorder="1" applyAlignment="1">
      <alignment vertical="center"/>
    </xf>
    <xf numFmtId="0" fontId="21" fillId="9" borderId="36" xfId="8" applyFont="1" applyFill="1" applyBorder="1" applyAlignment="1">
      <alignment vertical="center"/>
    </xf>
    <xf numFmtId="0" fontId="0" fillId="9" borderId="37" xfId="0" applyFill="1" applyBorder="1" applyAlignment="1"/>
    <xf numFmtId="3" fontId="34" fillId="9" borderId="7" xfId="9" applyNumberFormat="1" applyFont="1" applyFill="1" applyBorder="1" applyAlignment="1">
      <alignment vertical="center" wrapText="1"/>
    </xf>
    <xf numFmtId="0" fontId="0" fillId="0" borderId="37" xfId="0" applyFill="1" applyBorder="1" applyAlignment="1"/>
    <xf numFmtId="0" fontId="3" fillId="8" borderId="72" xfId="0" applyFont="1" applyFill="1" applyBorder="1" applyAlignment="1">
      <alignment horizontal="center" vertical="center" wrapText="1"/>
    </xf>
    <xf numFmtId="0" fontId="3" fillId="8" borderId="73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15" fillId="0" borderId="72" xfId="0" applyFont="1" applyBorder="1" applyAlignment="1">
      <alignment vertical="center" wrapText="1"/>
    </xf>
    <xf numFmtId="0" fontId="4" fillId="2" borderId="73" xfId="0" applyFont="1" applyFill="1" applyBorder="1" applyAlignment="1">
      <alignment vertical="center" wrapText="1"/>
    </xf>
    <xf numFmtId="3" fontId="4" fillId="2" borderId="73" xfId="0" applyNumberFormat="1" applyFont="1" applyFill="1" applyBorder="1" applyAlignment="1">
      <alignment horizontal="right" vertical="center" wrapText="1"/>
    </xf>
    <xf numFmtId="1" fontId="4" fillId="2" borderId="73" xfId="0" applyNumberFormat="1" applyFont="1" applyFill="1" applyBorder="1" applyAlignment="1">
      <alignment horizontal="right" vertical="center" wrapText="1"/>
    </xf>
    <xf numFmtId="3" fontId="4" fillId="2" borderId="74" xfId="0" applyNumberFormat="1" applyFont="1" applyFill="1" applyBorder="1" applyAlignment="1">
      <alignment horizontal="right" vertical="center" wrapText="1"/>
    </xf>
    <xf numFmtId="0" fontId="0" fillId="8" borderId="72" xfId="0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vertical="center" wrapText="1"/>
    </xf>
    <xf numFmtId="0" fontId="4" fillId="0" borderId="73" xfId="0" applyFont="1" applyFill="1" applyBorder="1" applyAlignment="1">
      <alignment horizontal="center" vertical="center" wrapText="1"/>
    </xf>
    <xf numFmtId="3" fontId="4" fillId="0" borderId="73" xfId="0" applyNumberFormat="1" applyFont="1" applyFill="1" applyBorder="1" applyAlignment="1">
      <alignment horizontal="right" vertical="center" wrapText="1"/>
    </xf>
    <xf numFmtId="1" fontId="4" fillId="0" borderId="73" xfId="0" applyNumberFormat="1" applyFont="1" applyFill="1" applyBorder="1" applyAlignment="1">
      <alignment horizontal="right" vertical="center" wrapText="1"/>
    </xf>
    <xf numFmtId="3" fontId="4" fillId="0" borderId="74" xfId="0" applyNumberFormat="1" applyFont="1" applyFill="1" applyBorder="1" applyAlignment="1">
      <alignment horizontal="right" vertical="center" wrapText="1"/>
    </xf>
    <xf numFmtId="0" fontId="25" fillId="7" borderId="72" xfId="0" applyFont="1" applyFill="1" applyBorder="1" applyAlignment="1">
      <alignment vertical="center"/>
    </xf>
    <xf numFmtId="3" fontId="14" fillId="7" borderId="73" xfId="0" applyNumberFormat="1" applyFont="1" applyFill="1" applyBorder="1" applyAlignment="1">
      <alignment horizontal="right" vertical="center" wrapText="1"/>
    </xf>
    <xf numFmtId="3" fontId="14" fillId="7" borderId="74" xfId="0" applyNumberFormat="1" applyFont="1" applyFill="1" applyBorder="1" applyAlignment="1">
      <alignment horizontal="right" vertical="center" wrapText="1"/>
    </xf>
    <xf numFmtId="3" fontId="19" fillId="3" borderId="19" xfId="3" applyNumberFormat="1" applyFont="1" applyFill="1" applyBorder="1" applyAlignment="1">
      <alignment horizontal="right" vertical="center" wrapText="1" indent="1"/>
    </xf>
    <xf numFmtId="3" fontId="19" fillId="3" borderId="26" xfId="3" applyNumberFormat="1" applyFont="1" applyFill="1" applyBorder="1" applyAlignment="1">
      <alignment horizontal="right" vertical="center" wrapText="1" indent="1"/>
    </xf>
    <xf numFmtId="0" fontId="22" fillId="0" borderId="0" xfId="1" applyAlignment="1">
      <alignment horizontal="right"/>
    </xf>
    <xf numFmtId="0" fontId="37" fillId="0" borderId="0" xfId="12" applyFont="1" applyFill="1" applyBorder="1" applyAlignment="1">
      <alignment horizontal="left" vertical="center" wrapText="1"/>
    </xf>
    <xf numFmtId="0" fontId="8" fillId="0" borderId="7" xfId="12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horizontal="center" vertical="center" wrapText="1"/>
    </xf>
    <xf numFmtId="0" fontId="21" fillId="9" borderId="77" xfId="8" applyFont="1" applyFill="1" applyBorder="1" applyAlignment="1">
      <alignment vertical="center"/>
    </xf>
    <xf numFmtId="0" fontId="21" fillId="9" borderId="38" xfId="8" applyFont="1" applyFill="1" applyBorder="1" applyAlignment="1">
      <alignment vertical="center"/>
    </xf>
    <xf numFmtId="0" fontId="24" fillId="2" borderId="4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0" borderId="0" xfId="1" applyFont="1"/>
    <xf numFmtId="0" fontId="14" fillId="9" borderId="65" xfId="0" applyFont="1" applyFill="1" applyBorder="1" applyAlignment="1">
      <alignment vertical="center"/>
    </xf>
    <xf numFmtId="0" fontId="14" fillId="9" borderId="0" xfId="0" applyFont="1" applyFill="1" applyBorder="1" applyAlignment="1">
      <alignment vertical="center" wrapText="1"/>
    </xf>
    <xf numFmtId="0" fontId="14" fillId="9" borderId="66" xfId="0" applyFont="1" applyFill="1" applyBorder="1" applyAlignment="1">
      <alignment vertical="center" wrapText="1"/>
    </xf>
    <xf numFmtId="0" fontId="14" fillId="9" borderId="36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6" fillId="9" borderId="37" xfId="0" applyFont="1" applyFill="1" applyBorder="1" applyAlignment="1">
      <alignment vertical="center"/>
    </xf>
    <xf numFmtId="0" fontId="16" fillId="9" borderId="6" xfId="0" applyFont="1" applyFill="1" applyBorder="1" applyAlignment="1">
      <alignment vertical="center"/>
    </xf>
    <xf numFmtId="0" fontId="14" fillId="9" borderId="6" xfId="0" applyFont="1" applyFill="1" applyBorder="1" applyAlignment="1">
      <alignment vertical="center"/>
    </xf>
    <xf numFmtId="0" fontId="16" fillId="9" borderId="37" xfId="0" applyFont="1" applyFill="1" applyBorder="1" applyAlignment="1">
      <alignment vertical="top"/>
    </xf>
    <xf numFmtId="0" fontId="16" fillId="9" borderId="6" xfId="0" applyFont="1" applyFill="1" applyBorder="1" applyAlignment="1">
      <alignment vertical="top"/>
    </xf>
    <xf numFmtId="0" fontId="5" fillId="9" borderId="1" xfId="0" applyNumberFormat="1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horizontal="right" vertical="center" wrapText="1"/>
    </xf>
    <xf numFmtId="0" fontId="5" fillId="9" borderId="12" xfId="0" applyNumberFormat="1" applyFont="1" applyFill="1" applyBorder="1" applyAlignment="1">
      <alignment horizontal="right" vertical="center" wrapText="1"/>
    </xf>
    <xf numFmtId="0" fontId="5" fillId="9" borderId="7" xfId="0" applyNumberFormat="1" applyFont="1" applyFill="1" applyBorder="1" applyAlignment="1">
      <alignment horizontal="right" vertical="center" wrapText="1"/>
    </xf>
    <xf numFmtId="0" fontId="5" fillId="9" borderId="7" xfId="0" applyFont="1" applyFill="1" applyBorder="1" applyAlignment="1">
      <alignment horizontal="right" vertical="center" wrapText="1"/>
    </xf>
    <xf numFmtId="0" fontId="5" fillId="9" borderId="9" xfId="0" applyNumberFormat="1" applyFont="1" applyFill="1" applyBorder="1" applyAlignment="1">
      <alignment horizontal="right" vertical="center" wrapText="1"/>
    </xf>
    <xf numFmtId="164" fontId="5" fillId="9" borderId="12" xfId="0" applyNumberFormat="1" applyFont="1" applyFill="1" applyBorder="1" applyAlignment="1">
      <alignment horizontal="right" vertical="center" wrapText="1"/>
    </xf>
    <xf numFmtId="0" fontId="5" fillId="9" borderId="16" xfId="0" applyNumberFormat="1" applyFont="1" applyFill="1" applyBorder="1" applyAlignment="1">
      <alignment horizontal="right" vertical="center" wrapText="1"/>
    </xf>
    <xf numFmtId="3" fontId="5" fillId="9" borderId="12" xfId="0" applyNumberFormat="1" applyFont="1" applyFill="1" applyBorder="1" applyAlignment="1">
      <alignment horizontal="right" vertical="center" wrapText="1"/>
    </xf>
    <xf numFmtId="3" fontId="5" fillId="9" borderId="7" xfId="0" applyNumberFormat="1" applyFont="1" applyFill="1" applyBorder="1" applyAlignment="1">
      <alignment horizontal="right" vertical="center" wrapText="1"/>
    </xf>
    <xf numFmtId="3" fontId="5" fillId="9" borderId="1" xfId="0" applyNumberFormat="1" applyFont="1" applyFill="1" applyBorder="1" applyAlignment="1">
      <alignment horizontal="right" vertical="center" wrapText="1"/>
    </xf>
    <xf numFmtId="3" fontId="38" fillId="9" borderId="1" xfId="0" applyNumberFormat="1" applyFont="1" applyFill="1" applyBorder="1" applyAlignment="1">
      <alignment horizontal="right" vertical="center" wrapText="1"/>
    </xf>
    <xf numFmtId="3" fontId="5" fillId="9" borderId="16" xfId="0" applyNumberFormat="1" applyFont="1" applyFill="1" applyBorder="1" applyAlignment="1">
      <alignment horizontal="right" vertical="center" wrapText="1"/>
    </xf>
    <xf numFmtId="0" fontId="5" fillId="9" borderId="12" xfId="0" applyFont="1" applyFill="1" applyBorder="1" applyAlignment="1">
      <alignment horizontal="right" vertical="center" wrapText="1"/>
    </xf>
    <xf numFmtId="3" fontId="5" fillId="9" borderId="4" xfId="0" applyNumberFormat="1" applyFont="1" applyFill="1" applyBorder="1" applyAlignment="1">
      <alignment horizontal="right" vertical="center" wrapText="1"/>
    </xf>
    <xf numFmtId="3" fontId="38" fillId="9" borderId="7" xfId="0" applyNumberFormat="1" applyFont="1" applyFill="1" applyBorder="1" applyAlignment="1">
      <alignment horizontal="right" vertical="center" wrapText="1"/>
    </xf>
    <xf numFmtId="3" fontId="5" fillId="9" borderId="9" xfId="0" applyNumberFormat="1" applyFont="1" applyFill="1" applyBorder="1" applyAlignment="1">
      <alignment horizontal="right" vertical="center" wrapText="1"/>
    </xf>
    <xf numFmtId="0" fontId="14" fillId="9" borderId="7" xfId="0" applyFont="1" applyFill="1" applyBorder="1" applyAlignment="1">
      <alignment vertical="top"/>
    </xf>
    <xf numFmtId="0" fontId="14" fillId="9" borderId="36" xfId="0" applyFont="1" applyFill="1" applyBorder="1" applyAlignment="1">
      <alignment vertical="top"/>
    </xf>
    <xf numFmtId="0" fontId="14" fillId="9" borderId="37" xfId="0" applyFont="1" applyFill="1" applyBorder="1" applyAlignment="1">
      <alignment vertical="top"/>
    </xf>
    <xf numFmtId="0" fontId="14" fillId="9" borderId="6" xfId="0" applyFont="1" applyFill="1" applyBorder="1" applyAlignment="1">
      <alignment vertical="top"/>
    </xf>
    <xf numFmtId="0" fontId="14" fillId="9" borderId="0" xfId="0" applyFont="1" applyFill="1" applyBorder="1" applyAlignment="1">
      <alignment vertical="center"/>
    </xf>
    <xf numFmtId="0" fontId="14" fillId="9" borderId="66" xfId="0" applyFont="1" applyFill="1" applyBorder="1" applyAlignment="1">
      <alignment vertical="center"/>
    </xf>
    <xf numFmtId="3" fontId="27" fillId="9" borderId="7" xfId="11" applyNumberFormat="1" applyFont="1" applyFill="1" applyBorder="1" applyAlignment="1">
      <alignment vertical="center"/>
    </xf>
    <xf numFmtId="3" fontId="27" fillId="9" borderId="7" xfId="5" applyNumberFormat="1" applyFont="1" applyFill="1" applyBorder="1" applyAlignment="1">
      <alignment horizontal="right" vertical="center"/>
    </xf>
    <xf numFmtId="3" fontId="45" fillId="9" borderId="7" xfId="5" applyNumberFormat="1" applyFont="1" applyFill="1" applyBorder="1" applyAlignment="1">
      <alignment horizontal="right" vertical="center"/>
    </xf>
    <xf numFmtId="3" fontId="5" fillId="9" borderId="73" xfId="0" applyNumberFormat="1" applyFont="1" applyFill="1" applyBorder="1" applyAlignment="1">
      <alignment horizontal="right" vertical="center" wrapText="1"/>
    </xf>
    <xf numFmtId="3" fontId="27" fillId="9" borderId="7" xfId="5" applyNumberFormat="1" applyFont="1" applyFill="1" applyBorder="1" applyAlignment="1">
      <alignment vertical="center"/>
    </xf>
    <xf numFmtId="0" fontId="56" fillId="9" borderId="36" xfId="9" applyFont="1" applyFill="1" applyBorder="1" applyAlignment="1">
      <alignment horizontal="left" vertical="center"/>
    </xf>
    <xf numFmtId="0" fontId="56" fillId="9" borderId="37" xfId="9" applyFont="1" applyFill="1" applyBorder="1" applyAlignment="1">
      <alignment horizontal="left" vertical="center"/>
    </xf>
    <xf numFmtId="3" fontId="26" fillId="9" borderId="7" xfId="12" applyNumberFormat="1" applyFont="1" applyFill="1" applyBorder="1" applyAlignment="1">
      <alignment horizontal="right" vertical="center"/>
    </xf>
    <xf numFmtId="3" fontId="19" fillId="9" borderId="19" xfId="3" applyNumberFormat="1" applyFont="1" applyFill="1" applyBorder="1" applyAlignment="1">
      <alignment horizontal="right" vertical="center" wrapText="1" indent="1"/>
    </xf>
    <xf numFmtId="3" fontId="18" fillId="13" borderId="27" xfId="4" applyNumberFormat="1" applyFont="1" applyFill="1" applyBorder="1" applyAlignment="1">
      <alignment horizontal="right" vertical="center" indent="1"/>
    </xf>
    <xf numFmtId="3" fontId="19" fillId="13" borderId="23" xfId="4" applyNumberFormat="1" applyFont="1" applyFill="1" applyBorder="1" applyAlignment="1">
      <alignment horizontal="right" vertical="center" indent="1"/>
    </xf>
    <xf numFmtId="3" fontId="18" fillId="13" borderId="29" xfId="4" applyNumberFormat="1" applyFont="1" applyFill="1" applyBorder="1" applyAlignment="1">
      <alignment horizontal="right" vertical="center" indent="1"/>
    </xf>
    <xf numFmtId="3" fontId="19" fillId="13" borderId="31" xfId="4" applyNumberFormat="1" applyFont="1" applyFill="1" applyBorder="1" applyAlignment="1">
      <alignment horizontal="right" vertical="center" indent="1"/>
    </xf>
    <xf numFmtId="3" fontId="19" fillId="9" borderId="18" xfId="3" applyNumberFormat="1" applyFont="1" applyFill="1" applyBorder="1" applyAlignment="1">
      <alignment horizontal="right" vertical="center" wrapText="1" indent="1"/>
    </xf>
    <xf numFmtId="3" fontId="19" fillId="13" borderId="33" xfId="4" applyNumberFormat="1" applyFont="1" applyFill="1" applyBorder="1" applyAlignment="1">
      <alignment horizontal="right" vertical="center" indent="1"/>
    </xf>
    <xf numFmtId="3" fontId="21" fillId="9" borderId="27" xfId="3" applyNumberFormat="1" applyFont="1" applyFill="1" applyBorder="1" applyAlignment="1">
      <alignment horizontal="right" vertical="center" indent="1"/>
    </xf>
    <xf numFmtId="0" fontId="4" fillId="3" borderId="7" xfId="0" applyFont="1" applyFill="1" applyBorder="1" applyAlignment="1">
      <alignment horizontal="left" vertical="center" wrapText="1"/>
    </xf>
    <xf numFmtId="0" fontId="9" fillId="3" borderId="78" xfId="0" applyFont="1" applyFill="1" applyBorder="1" applyAlignment="1">
      <alignment horizontal="center" vertical="center" wrapText="1"/>
    </xf>
    <xf numFmtId="0" fontId="9" fillId="3" borderId="79" xfId="0" applyFont="1" applyFill="1" applyBorder="1" applyAlignment="1">
      <alignment horizontal="center" vertical="center" wrapText="1"/>
    </xf>
    <xf numFmtId="0" fontId="21" fillId="0" borderId="29" xfId="3" applyFont="1" applyFill="1" applyBorder="1" applyAlignment="1">
      <alignment horizontal="left" vertical="center" indent="1"/>
    </xf>
    <xf numFmtId="0" fontId="21" fillId="0" borderId="21" xfId="3" applyFont="1" applyFill="1" applyBorder="1" applyAlignment="1">
      <alignment horizontal="left" vertical="center" indent="1"/>
    </xf>
    <xf numFmtId="0" fontId="23" fillId="0" borderId="0" xfId="1" applyFont="1" applyAlignment="1"/>
    <xf numFmtId="0" fontId="0" fillId="0" borderId="0" xfId="0" applyAlignment="1"/>
    <xf numFmtId="0" fontId="18" fillId="4" borderId="27" xfId="3" applyFont="1" applyFill="1" applyBorder="1" applyAlignment="1">
      <alignment horizontal="center" vertical="center" wrapText="1"/>
    </xf>
    <xf numFmtId="0" fontId="20" fillId="5" borderId="29" xfId="3" applyFont="1" applyFill="1" applyBorder="1" applyAlignment="1">
      <alignment horizontal="left" vertical="center" indent="1"/>
    </xf>
    <xf numFmtId="0" fontId="20" fillId="5" borderId="21" xfId="3" applyFont="1" applyFill="1" applyBorder="1" applyAlignment="1">
      <alignment horizontal="left" vertical="center" indent="1"/>
    </xf>
    <xf numFmtId="0" fontId="20" fillId="5" borderId="22" xfId="3" applyFont="1" applyFill="1" applyBorder="1" applyAlignment="1">
      <alignment horizontal="left" vertical="center" indent="1"/>
    </xf>
    <xf numFmtId="0" fontId="20" fillId="5" borderId="31" xfId="3" applyFont="1" applyFill="1" applyBorder="1" applyAlignment="1">
      <alignment horizontal="left" vertical="center" indent="1"/>
    </xf>
    <xf numFmtId="0" fontId="3" fillId="8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8" borderId="9" xfId="0" applyFont="1" applyFill="1" applyBorder="1" applyAlignment="1">
      <alignment horizontal="center" vertical="center" textRotation="90" wrapText="1"/>
    </xf>
    <xf numFmtId="0" fontId="0" fillId="0" borderId="12" xfId="0" applyBorder="1" applyAlignment="1">
      <alignment vertical="center" textRotation="90" wrapText="1"/>
    </xf>
    <xf numFmtId="0" fontId="6" fillId="8" borderId="36" xfId="0" applyFont="1" applyFill="1" applyBorder="1" applyAlignment="1">
      <alignment horizontal="left" vertical="center"/>
    </xf>
    <xf numFmtId="0" fontId="6" fillId="8" borderId="37" xfId="0" applyFont="1" applyFill="1" applyBorder="1" applyAlignment="1">
      <alignment horizontal="left" vertical="center"/>
    </xf>
    <xf numFmtId="0" fontId="6" fillId="8" borderId="72" xfId="0" applyFont="1" applyFill="1" applyBorder="1" applyAlignment="1">
      <alignment horizontal="left" vertical="center"/>
    </xf>
    <xf numFmtId="0" fontId="16" fillId="9" borderId="42" xfId="0" applyFont="1" applyFill="1" applyBorder="1" applyAlignment="1">
      <alignment horizontal="left" vertical="center"/>
    </xf>
    <xf numFmtId="0" fontId="16" fillId="9" borderId="25" xfId="0" applyFont="1" applyFill="1" applyBorder="1" applyAlignment="1">
      <alignment horizontal="left" vertical="center"/>
    </xf>
    <xf numFmtId="0" fontId="16" fillId="8" borderId="70" xfId="0" applyFont="1" applyFill="1" applyBorder="1" applyAlignment="1">
      <alignment horizontal="left" vertical="center"/>
    </xf>
    <xf numFmtId="0" fontId="16" fillId="8" borderId="71" xfId="0" applyFont="1" applyFill="1" applyBorder="1" applyAlignment="1">
      <alignment horizontal="left" vertical="center"/>
    </xf>
    <xf numFmtId="0" fontId="16" fillId="8" borderId="25" xfId="0" applyFont="1" applyFill="1" applyBorder="1" applyAlignment="1">
      <alignment horizontal="left" vertical="center"/>
    </xf>
    <xf numFmtId="0" fontId="16" fillId="8" borderId="36" xfId="0" applyFont="1" applyFill="1" applyBorder="1" applyAlignment="1">
      <alignment horizontal="left" vertical="center"/>
    </xf>
    <xf numFmtId="0" fontId="16" fillId="8" borderId="37" xfId="0" applyFont="1" applyFill="1" applyBorder="1" applyAlignment="1">
      <alignment horizontal="left" vertical="center"/>
    </xf>
    <xf numFmtId="0" fontId="54" fillId="8" borderId="36" xfId="8" applyFont="1" applyFill="1" applyBorder="1" applyAlignment="1">
      <alignment horizontal="center" vertical="center"/>
    </xf>
    <xf numFmtId="0" fontId="55" fillId="8" borderId="37" xfId="0" applyFont="1" applyFill="1" applyBorder="1" applyAlignment="1">
      <alignment horizontal="center" vertical="center"/>
    </xf>
    <xf numFmtId="0" fontId="55" fillId="8" borderId="6" xfId="0" applyFont="1" applyFill="1" applyBorder="1" applyAlignment="1">
      <alignment horizontal="center" vertical="center"/>
    </xf>
    <xf numFmtId="0" fontId="14" fillId="9" borderId="36" xfId="0" applyFont="1" applyFill="1" applyBorder="1" applyAlignment="1">
      <alignment horizontal="left" vertical="top"/>
    </xf>
    <xf numFmtId="0" fontId="14" fillId="9" borderId="37" xfId="0" applyFont="1" applyFill="1" applyBorder="1" applyAlignment="1">
      <alignment horizontal="left" vertical="top"/>
    </xf>
    <xf numFmtId="0" fontId="3" fillId="8" borderId="45" xfId="0" applyFont="1" applyFill="1" applyBorder="1" applyAlignment="1">
      <alignment horizontal="center" vertical="center" wrapText="1"/>
    </xf>
    <xf numFmtId="0" fontId="54" fillId="8" borderId="42" xfId="8" applyFont="1" applyFill="1" applyBorder="1" applyAlignment="1">
      <alignment horizontal="center" vertical="center"/>
    </xf>
    <xf numFmtId="0" fontId="55" fillId="8" borderId="25" xfId="0" applyFont="1" applyFill="1" applyBorder="1" applyAlignment="1">
      <alignment horizontal="center" vertical="center"/>
    </xf>
    <xf numFmtId="0" fontId="55" fillId="8" borderId="11" xfId="0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left" vertical="center"/>
    </xf>
    <xf numFmtId="0" fontId="26" fillId="9" borderId="36" xfId="0" applyFont="1" applyFill="1" applyBorder="1" applyAlignment="1">
      <alignment horizontal="left" vertical="center"/>
    </xf>
    <xf numFmtId="0" fontId="26" fillId="9" borderId="37" xfId="0" applyFont="1" applyFill="1" applyBorder="1" applyAlignment="1">
      <alignment horizontal="left" vertical="center"/>
    </xf>
    <xf numFmtId="0" fontId="26" fillId="9" borderId="6" xfId="0" applyFont="1" applyFill="1" applyBorder="1" applyAlignment="1">
      <alignment horizontal="left" vertical="center"/>
    </xf>
    <xf numFmtId="2" fontId="3" fillId="8" borderId="45" xfId="0" applyNumberFormat="1" applyFont="1" applyFill="1" applyBorder="1" applyAlignment="1">
      <alignment horizontal="center" vertical="center" textRotation="90" wrapText="1"/>
    </xf>
    <xf numFmtId="2" fontId="0" fillId="0" borderId="12" xfId="0" applyNumberFormat="1" applyBorder="1" applyAlignment="1">
      <alignment vertical="center" textRotation="90" wrapText="1"/>
    </xf>
    <xf numFmtId="0" fontId="3" fillId="8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3" fillId="8" borderId="7" xfId="0" applyFont="1" applyFill="1" applyBorder="1" applyAlignment="1">
      <alignment horizontal="center" vertical="center" textRotation="90" wrapText="1"/>
    </xf>
    <xf numFmtId="0" fontId="0" fillId="0" borderId="7" xfId="0" applyBorder="1" applyAlignment="1">
      <alignment vertical="center" textRotation="90" wrapText="1"/>
    </xf>
    <xf numFmtId="0" fontId="14" fillId="9" borderId="36" xfId="0" applyFont="1" applyFill="1" applyBorder="1" applyAlignment="1">
      <alignment vertical="top"/>
    </xf>
    <xf numFmtId="0" fontId="0" fillId="9" borderId="37" xfId="0" applyFill="1" applyBorder="1" applyAlignment="1">
      <alignment vertical="top"/>
    </xf>
    <xf numFmtId="0" fontId="0" fillId="9" borderId="6" xfId="0" applyFill="1" applyBorder="1" applyAlignment="1">
      <alignment vertical="top"/>
    </xf>
    <xf numFmtId="0" fontId="54" fillId="8" borderId="7" xfId="8" applyFont="1" applyFill="1" applyBorder="1" applyAlignment="1">
      <alignment horizontal="center" vertical="center"/>
    </xf>
    <xf numFmtId="0" fontId="55" fillId="8" borderId="7" xfId="0" applyFont="1" applyFill="1" applyBorder="1" applyAlignment="1">
      <alignment horizontal="center" vertical="center"/>
    </xf>
    <xf numFmtId="0" fontId="14" fillId="9" borderId="36" xfId="0" applyFont="1" applyFill="1" applyBorder="1" applyAlignment="1">
      <alignment vertical="center"/>
    </xf>
    <xf numFmtId="0" fontId="0" fillId="9" borderId="37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5" fillId="8" borderId="7" xfId="0" applyFont="1" applyFill="1" applyBorder="1" applyAlignment="1">
      <alignment horizontal="left" vertical="center"/>
    </xf>
    <xf numFmtId="0" fontId="14" fillId="9" borderId="7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16" fillId="0" borderId="6" xfId="10" applyFont="1" applyFill="1" applyBorder="1" applyAlignment="1">
      <alignment horizontal="center" vertical="center" wrapText="1"/>
    </xf>
    <xf numFmtId="165" fontId="16" fillId="8" borderId="7" xfId="9" applyNumberFormat="1" applyFont="1" applyFill="1" applyBorder="1" applyAlignment="1">
      <alignment horizontal="center" vertical="center" textRotation="90" wrapText="1"/>
    </xf>
    <xf numFmtId="165" fontId="16" fillId="8" borderId="7" xfId="9" applyNumberFormat="1" applyFont="1" applyFill="1" applyBorder="1" applyAlignment="1">
      <alignment horizontal="center" vertical="center" wrapText="1"/>
    </xf>
    <xf numFmtId="3" fontId="16" fillId="8" borderId="7" xfId="9" applyNumberFormat="1" applyFont="1" applyFill="1" applyBorder="1" applyAlignment="1">
      <alignment horizontal="center" vertical="center" wrapText="1"/>
    </xf>
    <xf numFmtId="3" fontId="18" fillId="8" borderId="7" xfId="7" applyNumberFormat="1" applyFont="1" applyFill="1" applyBorder="1" applyAlignment="1">
      <alignment horizontal="center" vertical="center"/>
    </xf>
    <xf numFmtId="0" fontId="21" fillId="7" borderId="36" xfId="8" applyFont="1" applyFill="1" applyBorder="1" applyAlignment="1">
      <alignment vertical="center"/>
    </xf>
    <xf numFmtId="0" fontId="21" fillId="7" borderId="37" xfId="8" applyFont="1" applyFill="1" applyBorder="1" applyAlignment="1">
      <alignment vertical="center"/>
    </xf>
    <xf numFmtId="0" fontId="21" fillId="7" borderId="6" xfId="8" applyFont="1" applyFill="1" applyBorder="1" applyAlignment="1">
      <alignment vertical="center"/>
    </xf>
    <xf numFmtId="0" fontId="16" fillId="8" borderId="7" xfId="9" applyFont="1" applyFill="1" applyBorder="1" applyAlignment="1">
      <alignment horizontal="center" vertical="center" textRotation="90" wrapText="1"/>
    </xf>
    <xf numFmtId="0" fontId="16" fillId="8" borderId="7" xfId="9" applyFont="1" applyFill="1" applyBorder="1" applyAlignment="1">
      <alignment horizontal="center" vertical="center" wrapText="1"/>
    </xf>
    <xf numFmtId="0" fontId="16" fillId="0" borderId="7" xfId="10" applyFont="1" applyFill="1" applyBorder="1" applyAlignment="1">
      <alignment horizontal="center" vertical="center" wrapText="1"/>
    </xf>
    <xf numFmtId="0" fontId="21" fillId="7" borderId="36" xfId="8" applyFont="1" applyFill="1" applyBorder="1" applyAlignment="1">
      <alignment horizontal="left" vertical="center"/>
    </xf>
    <xf numFmtId="0" fontId="21" fillId="7" borderId="37" xfId="8" applyFont="1" applyFill="1" applyBorder="1" applyAlignment="1">
      <alignment horizontal="left" vertical="center"/>
    </xf>
    <xf numFmtId="0" fontId="21" fillId="7" borderId="6" xfId="8" applyFont="1" applyFill="1" applyBorder="1" applyAlignment="1">
      <alignment horizontal="left" vertical="center"/>
    </xf>
    <xf numFmtId="0" fontId="16" fillId="8" borderId="9" xfId="9" applyFont="1" applyFill="1" applyBorder="1" applyAlignment="1">
      <alignment horizontal="center" vertical="center" wrapText="1"/>
    </xf>
    <xf numFmtId="0" fontId="16" fillId="8" borderId="12" xfId="9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4" fillId="7" borderId="36" xfId="0" applyFont="1" applyFill="1" applyBorder="1" applyAlignment="1">
      <alignment horizontal="left" vertical="center"/>
    </xf>
    <xf numFmtId="0" fontId="14" fillId="7" borderId="37" xfId="0" applyFont="1" applyFill="1" applyBorder="1" applyAlignment="1">
      <alignment horizontal="left" vertical="center"/>
    </xf>
    <xf numFmtId="0" fontId="5" fillId="8" borderId="36" xfId="0" applyFont="1" applyFill="1" applyBorder="1" applyAlignment="1">
      <alignment horizontal="left" vertical="center"/>
    </xf>
    <xf numFmtId="0" fontId="5" fillId="8" borderId="37" xfId="0" applyFont="1" applyFill="1" applyBorder="1" applyAlignment="1">
      <alignment horizontal="left" vertical="center"/>
    </xf>
    <xf numFmtId="165" fontId="38" fillId="8" borderId="7" xfId="9" applyNumberFormat="1" applyFont="1" applyFill="1" applyBorder="1" applyAlignment="1">
      <alignment horizontal="center" vertical="center" wrapText="1"/>
    </xf>
    <xf numFmtId="3" fontId="38" fillId="8" borderId="7" xfId="9" applyNumberFormat="1" applyFont="1" applyFill="1" applyBorder="1" applyAlignment="1">
      <alignment horizontal="center" vertical="center" wrapText="1"/>
    </xf>
    <xf numFmtId="3" fontId="38" fillId="8" borderId="7" xfId="7" applyNumberFormat="1" applyFont="1" applyFill="1" applyBorder="1" applyAlignment="1">
      <alignment horizontal="center" vertical="center"/>
    </xf>
    <xf numFmtId="0" fontId="27" fillId="7" borderId="36" xfId="8" applyFont="1" applyFill="1" applyBorder="1" applyAlignment="1">
      <alignment horizontal="left" vertical="center"/>
    </xf>
    <xf numFmtId="0" fontId="27" fillId="7" borderId="37" xfId="8" applyFont="1" applyFill="1" applyBorder="1" applyAlignment="1">
      <alignment horizontal="left" vertical="center"/>
    </xf>
    <xf numFmtId="0" fontId="27" fillId="7" borderId="6" xfId="8" applyFont="1" applyFill="1" applyBorder="1" applyAlignment="1">
      <alignment horizontal="left" vertical="center"/>
    </xf>
    <xf numFmtId="0" fontId="38" fillId="8" borderId="7" xfId="9" applyFont="1" applyFill="1" applyBorder="1" applyAlignment="1">
      <alignment horizontal="center" vertical="center" textRotation="90" wrapText="1"/>
    </xf>
    <xf numFmtId="0" fontId="38" fillId="8" borderId="7" xfId="9" applyFont="1" applyFill="1" applyBorder="1" applyAlignment="1">
      <alignment horizontal="center" vertical="center" wrapText="1"/>
    </xf>
    <xf numFmtId="165" fontId="38" fillId="8" borderId="7" xfId="9" applyNumberFormat="1" applyFont="1" applyFill="1" applyBorder="1" applyAlignment="1">
      <alignment horizontal="center" vertical="center" textRotation="90" wrapText="1"/>
    </xf>
    <xf numFmtId="0" fontId="38" fillId="8" borderId="9" xfId="9" applyFont="1" applyFill="1" applyBorder="1" applyAlignment="1">
      <alignment horizontal="center" vertical="center" wrapText="1"/>
    </xf>
    <xf numFmtId="0" fontId="38" fillId="8" borderId="12" xfId="9" applyFont="1" applyFill="1" applyBorder="1" applyAlignment="1">
      <alignment horizontal="center" vertical="center" wrapText="1"/>
    </xf>
    <xf numFmtId="0" fontId="21" fillId="9" borderId="36" xfId="9" applyFont="1" applyFill="1" applyBorder="1" applyAlignment="1">
      <alignment horizontal="left" vertical="center"/>
    </xf>
    <xf numFmtId="0" fontId="21" fillId="9" borderId="37" xfId="9" applyFont="1" applyFill="1" applyBorder="1" applyAlignment="1">
      <alignment horizontal="left" vertical="center"/>
    </xf>
    <xf numFmtId="0" fontId="16" fillId="8" borderId="7" xfId="10" applyFont="1" applyFill="1" applyBorder="1" applyAlignment="1">
      <alignment horizontal="center" vertical="center" wrapText="1"/>
    </xf>
    <xf numFmtId="0" fontId="21" fillId="9" borderId="36" xfId="8" applyFont="1" applyFill="1" applyBorder="1" applyAlignment="1">
      <alignment horizontal="left" vertical="center"/>
    </xf>
    <xf numFmtId="0" fontId="21" fillId="9" borderId="37" xfId="8" applyFont="1" applyFill="1" applyBorder="1" applyAlignment="1">
      <alignment horizontal="left" vertical="center"/>
    </xf>
    <xf numFmtId="0" fontId="21" fillId="9" borderId="6" xfId="8" applyFont="1" applyFill="1" applyBorder="1" applyAlignment="1">
      <alignment horizontal="left" vertical="center"/>
    </xf>
  </cellXfs>
  <cellStyles count="13">
    <cellStyle name="Normální" xfId="0" builtinId="0"/>
    <cellStyle name="Normální 2" xfId="1"/>
    <cellStyle name="Normální 3" xfId="5"/>
    <cellStyle name="Normální 4" xfId="12"/>
    <cellStyle name="Normální 5" xfId="11"/>
    <cellStyle name="normální_Investice - opravy 2007 - 14-11-06-HOL (3)1" xfId="8"/>
    <cellStyle name="normální_investice 2005- doprava-upravený2" xfId="7"/>
    <cellStyle name="normální_Investice 2005-školství - úprava (probráno se SEK)" xfId="2"/>
    <cellStyle name="normální_Investice 2005-školství - úprava (probráno se SEK) 2" xfId="9"/>
    <cellStyle name="normální_kultura2-upravené priority-3" xfId="10"/>
    <cellStyle name="normální_Požadavky na investice 2005 a plnění 2004-úprava" xfId="3"/>
    <cellStyle name="normální_Sešit1" xfId="4"/>
    <cellStyle name="normální_Sociální - investice a opravy 2009 - sumarizace vč. prior - 10-12-2008" xfId="6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view="pageBreakPreview" topLeftCell="A7" zoomScale="80" zoomScaleNormal="80" zoomScaleSheetLayoutView="80" workbookViewId="0">
      <selection activeCell="D20" sqref="D20"/>
    </sheetView>
  </sheetViews>
  <sheetFormatPr defaultColWidth="9.140625" defaultRowHeight="23.25" x14ac:dyDescent="0.35"/>
  <cols>
    <col min="1" max="1" width="9.140625" style="11"/>
    <col min="2" max="2" width="27.28515625" style="11" customWidth="1"/>
    <col min="3" max="3" width="72.5703125" style="11" customWidth="1"/>
    <col min="4" max="4" width="25.85546875" style="11" customWidth="1"/>
    <col min="5" max="5" width="18.7109375" style="11" customWidth="1"/>
    <col min="6" max="6" width="22.5703125" style="11" customWidth="1"/>
    <col min="7" max="7" width="25.42578125" style="11" customWidth="1"/>
    <col min="8" max="8" width="14.42578125" style="175" hidden="1" customWidth="1"/>
    <col min="9" max="16384" width="9.140625" style="11"/>
  </cols>
  <sheetData>
    <row r="1" spans="1:8" ht="30.75" customHeight="1" x14ac:dyDescent="0.4">
      <c r="A1" s="708" t="s">
        <v>468</v>
      </c>
      <c r="B1" s="709"/>
      <c r="C1" s="709"/>
      <c r="D1" s="709"/>
      <c r="E1" s="709"/>
      <c r="F1" s="709"/>
      <c r="G1" s="709"/>
    </row>
    <row r="2" spans="1:8" ht="28.5" customHeight="1" thickBot="1" x14ac:dyDescent="0.4">
      <c r="G2" s="643" t="s">
        <v>319</v>
      </c>
    </row>
    <row r="3" spans="1:8" ht="36.75" thickBot="1" x14ac:dyDescent="0.3">
      <c r="A3" s="710" t="s">
        <v>297</v>
      </c>
      <c r="B3" s="710"/>
      <c r="C3" s="9" t="s">
        <v>298</v>
      </c>
      <c r="D3" s="31" t="s">
        <v>299</v>
      </c>
      <c r="E3" s="275" t="s">
        <v>611</v>
      </c>
      <c r="F3" s="31" t="s">
        <v>610</v>
      </c>
      <c r="G3" s="10" t="s">
        <v>322</v>
      </c>
      <c r="H3" s="177" t="s">
        <v>469</v>
      </c>
    </row>
    <row r="4" spans="1:8" x14ac:dyDescent="0.35">
      <c r="A4" s="56"/>
      <c r="B4" s="12" t="s">
        <v>300</v>
      </c>
      <c r="C4" s="13" t="s">
        <v>344</v>
      </c>
      <c r="D4" s="14">
        <f>'školství-OPŘPO'!$P$62</f>
        <v>0</v>
      </c>
      <c r="E4" s="14">
        <v>0</v>
      </c>
      <c r="F4" s="695">
        <f>'školství-OPŘPO'!$R$62</f>
        <v>629</v>
      </c>
      <c r="G4" s="14">
        <f>'školství-OPŘPO'!$O$62</f>
        <v>629</v>
      </c>
      <c r="H4" s="176"/>
    </row>
    <row r="5" spans="1:8" x14ac:dyDescent="0.35">
      <c r="A5" s="50"/>
      <c r="B5" s="17" t="s">
        <v>300</v>
      </c>
      <c r="C5" s="13" t="s">
        <v>345</v>
      </c>
      <c r="D5" s="14">
        <f>'školství-OPŘPO'!$P$51</f>
        <v>0</v>
      </c>
      <c r="E5" s="14">
        <v>0</v>
      </c>
      <c r="F5" s="695">
        <f>'školství-OPŘPO'!$R$51</f>
        <v>11653</v>
      </c>
      <c r="G5" s="15">
        <f>'školství-OPŘPO'!$O$51</f>
        <v>11653</v>
      </c>
      <c r="H5" s="176"/>
    </row>
    <row r="6" spans="1:8" x14ac:dyDescent="0.35">
      <c r="A6" s="16"/>
      <c r="B6" s="17" t="s">
        <v>300</v>
      </c>
      <c r="C6" s="13" t="s">
        <v>346</v>
      </c>
      <c r="D6" s="14">
        <f>'školství-OPŘPO'!P76</f>
        <v>550</v>
      </c>
      <c r="E6" s="14">
        <v>0</v>
      </c>
      <c r="F6" s="695">
        <f>'školství-OPŘPO'!R76</f>
        <v>11123</v>
      </c>
      <c r="G6" s="15">
        <f>'školství-OPŘPO'!L76</f>
        <v>11673</v>
      </c>
      <c r="H6" s="176"/>
    </row>
    <row r="7" spans="1:8" ht="24" thickBot="1" x14ac:dyDescent="0.4">
      <c r="A7" s="16"/>
      <c r="B7" s="17" t="s">
        <v>300</v>
      </c>
      <c r="C7" s="13" t="s">
        <v>347</v>
      </c>
      <c r="D7" s="14">
        <f>'školství-OI'!$P$57</f>
        <v>0</v>
      </c>
      <c r="E7" s="14">
        <v>0</v>
      </c>
      <c r="F7" s="695">
        <f>'školství-OI'!O57</f>
        <v>50268</v>
      </c>
      <c r="G7" s="15">
        <f>'školství-OI'!R57</f>
        <v>50268</v>
      </c>
      <c r="H7" s="176"/>
    </row>
    <row r="8" spans="1:8" ht="24" thickBot="1" x14ac:dyDescent="0.4">
      <c r="A8" s="711" t="s">
        <v>301</v>
      </c>
      <c r="B8" s="712"/>
      <c r="C8" s="713"/>
      <c r="D8" s="18">
        <f>SUM(D4:D7)</f>
        <v>550</v>
      </c>
      <c r="E8" s="18">
        <f>SUM(E4:E7)</f>
        <v>0</v>
      </c>
      <c r="F8" s="696">
        <f>SUM(F4:F7)</f>
        <v>73673</v>
      </c>
      <c r="G8" s="18">
        <f>SUM(G4:G7)</f>
        <v>74223</v>
      </c>
      <c r="H8" s="176">
        <v>80000</v>
      </c>
    </row>
    <row r="9" spans="1:8" x14ac:dyDescent="0.35">
      <c r="A9" s="55"/>
      <c r="B9" s="20" t="s">
        <v>302</v>
      </c>
      <c r="C9" s="13" t="s">
        <v>344</v>
      </c>
      <c r="D9" s="32">
        <f>'sociální- OPŘPO'!$P$46</f>
        <v>0</v>
      </c>
      <c r="E9" s="33">
        <v>0</v>
      </c>
      <c r="F9" s="697">
        <f>'sociální- OPŘPO'!$R$46</f>
        <v>265</v>
      </c>
      <c r="G9" s="34">
        <f>'sociální- OPŘPO'!$O$46</f>
        <v>265</v>
      </c>
      <c r="H9" s="176"/>
    </row>
    <row r="10" spans="1:8" x14ac:dyDescent="0.35">
      <c r="A10" s="51"/>
      <c r="B10" s="52" t="s">
        <v>302</v>
      </c>
      <c r="C10" s="13" t="s">
        <v>345</v>
      </c>
      <c r="D10" s="25">
        <f>'sociální- OPŘPO'!$P$41</f>
        <v>150</v>
      </c>
      <c r="E10" s="14">
        <v>0</v>
      </c>
      <c r="F10" s="695">
        <f>'sociální- OPŘPO'!$R$41</f>
        <v>9896</v>
      </c>
      <c r="G10" s="30">
        <f>'sociální- OPŘPO'!$O$41</f>
        <v>10046</v>
      </c>
      <c r="H10" s="176"/>
    </row>
    <row r="11" spans="1:8" x14ac:dyDescent="0.35">
      <c r="A11" s="21"/>
      <c r="B11" s="24" t="s">
        <v>302</v>
      </c>
      <c r="C11" s="13" t="s">
        <v>346</v>
      </c>
      <c r="D11" s="14">
        <f>'sociální-OI'!$P$23</f>
        <v>0</v>
      </c>
      <c r="E11" s="14">
        <v>0</v>
      </c>
      <c r="F11" s="695">
        <f>'sociální- OPŘPO'!R55</f>
        <v>6210</v>
      </c>
      <c r="G11" s="15">
        <f>'sociální- OPŘPO'!O55</f>
        <v>6210</v>
      </c>
      <c r="H11" s="176"/>
    </row>
    <row r="12" spans="1:8" ht="24" thickBot="1" x14ac:dyDescent="0.4">
      <c r="A12" s="21"/>
      <c r="B12" s="53" t="s">
        <v>302</v>
      </c>
      <c r="C12" s="13" t="s">
        <v>347</v>
      </c>
      <c r="D12" s="14">
        <f>'sociální-OI'!$P$23</f>
        <v>0</v>
      </c>
      <c r="E12" s="14">
        <v>0</v>
      </c>
      <c r="F12" s="695">
        <f>'sociální-OI'!R23</f>
        <v>20035</v>
      </c>
      <c r="G12" s="15">
        <f>'sociální-OI'!O23</f>
        <v>20035</v>
      </c>
      <c r="H12" s="176"/>
    </row>
    <row r="13" spans="1:8" ht="24" thickBot="1" x14ac:dyDescent="0.4">
      <c r="A13" s="711" t="s">
        <v>388</v>
      </c>
      <c r="B13" s="712"/>
      <c r="C13" s="713"/>
      <c r="D13" s="22">
        <f>SUM(D9:D12)</f>
        <v>150</v>
      </c>
      <c r="E13" s="22">
        <f>SUM(E9:E12)</f>
        <v>0</v>
      </c>
      <c r="F13" s="698">
        <f>SUM(F9:F12)</f>
        <v>36406</v>
      </c>
      <c r="G13" s="18">
        <f>SUM(G9:G12)</f>
        <v>36556</v>
      </c>
      <c r="H13" s="176">
        <v>40000</v>
      </c>
    </row>
    <row r="14" spans="1:8" x14ac:dyDescent="0.35">
      <c r="A14" s="54"/>
      <c r="B14" s="20" t="s">
        <v>303</v>
      </c>
      <c r="C14" s="13" t="s">
        <v>344</v>
      </c>
      <c r="D14" s="35">
        <f>'kultura-OPŘPO'!$P$20</f>
        <v>0</v>
      </c>
      <c r="E14" s="35">
        <v>0</v>
      </c>
      <c r="F14" s="699">
        <f>'kultura-OPŘPO'!$R$20</f>
        <v>140</v>
      </c>
      <c r="G14" s="33">
        <f>'kultura-OPŘPO'!$O$20</f>
        <v>140</v>
      </c>
      <c r="H14" s="176"/>
    </row>
    <row r="15" spans="1:8" x14ac:dyDescent="0.35">
      <c r="A15" s="51"/>
      <c r="B15" s="52" t="s">
        <v>303</v>
      </c>
      <c r="C15" s="13" t="s">
        <v>345</v>
      </c>
      <c r="D15" s="25">
        <f>'kultura-OPŘPO'!$P$16</f>
        <v>0</v>
      </c>
      <c r="E15" s="25">
        <v>0</v>
      </c>
      <c r="F15" s="700">
        <f>'kultura-OPŘPO'!$R$16</f>
        <v>2271</v>
      </c>
      <c r="G15" s="14">
        <f>'kultura-OPŘPO'!$O$16</f>
        <v>2271</v>
      </c>
      <c r="H15" s="176"/>
    </row>
    <row r="16" spans="1:8" x14ac:dyDescent="0.35">
      <c r="A16" s="23"/>
      <c r="B16" s="24" t="s">
        <v>303</v>
      </c>
      <c r="C16" s="13" t="s">
        <v>346</v>
      </c>
      <c r="D16" s="25">
        <f>'kultura-OI'!$P$12</f>
        <v>0</v>
      </c>
      <c r="E16" s="25">
        <v>0</v>
      </c>
      <c r="F16" s="700">
        <f>'kultura-OPŘPO'!R25</f>
        <v>1840</v>
      </c>
      <c r="G16" s="25">
        <f>'kultura-OPŘPO'!O25</f>
        <v>1840</v>
      </c>
      <c r="H16" s="176"/>
    </row>
    <row r="17" spans="1:8" ht="24" thickBot="1" x14ac:dyDescent="0.4">
      <c r="A17" s="23"/>
      <c r="B17" s="24" t="s">
        <v>303</v>
      </c>
      <c r="C17" s="13" t="s">
        <v>347</v>
      </c>
      <c r="D17" s="25">
        <f>'kultura-OI'!$P$12</f>
        <v>0</v>
      </c>
      <c r="E17" s="25">
        <v>0</v>
      </c>
      <c r="F17" s="700">
        <f>'kultura-OI'!R12</f>
        <v>1300</v>
      </c>
      <c r="G17" s="25">
        <f>'kultura-OI'!$O$12</f>
        <v>1300</v>
      </c>
      <c r="H17" s="176"/>
    </row>
    <row r="18" spans="1:8" ht="24" thickBot="1" x14ac:dyDescent="0.4">
      <c r="A18" s="714" t="s">
        <v>304</v>
      </c>
      <c r="B18" s="712"/>
      <c r="C18" s="712"/>
      <c r="D18" s="18">
        <f>SUM(D14:D17)</f>
        <v>0</v>
      </c>
      <c r="E18" s="18">
        <f>SUM(E14:E17)</f>
        <v>0</v>
      </c>
      <c r="F18" s="696">
        <f>SUM(F14:F17)</f>
        <v>5551</v>
      </c>
      <c r="G18" s="18">
        <f>SUM(G14:G17)</f>
        <v>5551</v>
      </c>
      <c r="H18" s="176">
        <v>7130</v>
      </c>
    </row>
    <row r="19" spans="1:8" x14ac:dyDescent="0.35">
      <c r="A19" s="55"/>
      <c r="B19" s="20" t="s">
        <v>389</v>
      </c>
      <c r="C19" s="117" t="s">
        <v>347</v>
      </c>
      <c r="D19" s="33">
        <v>0</v>
      </c>
      <c r="E19" s="33">
        <v>0</v>
      </c>
      <c r="F19" s="701">
        <f>'doprava-OI'!O12</f>
        <v>3000</v>
      </c>
      <c r="G19" s="34">
        <f>'doprava-OI'!O12</f>
        <v>3000</v>
      </c>
      <c r="H19" s="176"/>
    </row>
    <row r="20" spans="1:8" x14ac:dyDescent="0.35">
      <c r="A20" s="57"/>
      <c r="B20" s="24" t="s">
        <v>389</v>
      </c>
      <c r="C20" s="13" t="s">
        <v>391</v>
      </c>
      <c r="D20" s="14">
        <f>'zdravotnictví-OPŘPO'!$P$10</f>
        <v>0</v>
      </c>
      <c r="E20" s="14">
        <v>0</v>
      </c>
      <c r="F20" s="700">
        <f>'doprava - SSOK  '!Q8+'doprava - SSOK  '!Q34</f>
        <v>129197</v>
      </c>
      <c r="G20" s="25">
        <f>'doprava - SSOK  '!O34+'doprava - SSOK  '!O8</f>
        <v>129197</v>
      </c>
      <c r="H20" s="176"/>
    </row>
    <row r="21" spans="1:8" x14ac:dyDescent="0.35">
      <c r="A21" s="57"/>
      <c r="B21" s="24" t="s">
        <v>389</v>
      </c>
      <c r="C21" s="13" t="s">
        <v>490</v>
      </c>
      <c r="D21" s="14">
        <v>0</v>
      </c>
      <c r="E21" s="641">
        <f>'doprava - SSOK  '!P10</f>
        <v>240795</v>
      </c>
      <c r="F21" s="700">
        <f>'doprava - SSOK  '!Q10</f>
        <v>33515</v>
      </c>
      <c r="G21" s="642">
        <f>'doprava - SSOK  '!O10</f>
        <v>274310</v>
      </c>
      <c r="H21" s="176"/>
    </row>
    <row r="22" spans="1:8" ht="24" thickBot="1" x14ac:dyDescent="0.4">
      <c r="A22" s="27"/>
      <c r="B22" s="52" t="s">
        <v>389</v>
      </c>
      <c r="C22" s="13" t="s">
        <v>392</v>
      </c>
      <c r="D22" s="25">
        <v>0</v>
      </c>
      <c r="E22" s="25">
        <v>0</v>
      </c>
      <c r="F22" s="700">
        <f>'doprava - SSOK - stroje'!Q10</f>
        <v>20000</v>
      </c>
      <c r="G22" s="26">
        <f>'doprava - SSOK - stroje'!O10</f>
        <v>20000</v>
      </c>
      <c r="H22" s="176"/>
    </row>
    <row r="23" spans="1:8" ht="24" thickBot="1" x14ac:dyDescent="0.4">
      <c r="A23" s="711" t="s">
        <v>390</v>
      </c>
      <c r="B23" s="712"/>
      <c r="C23" s="712"/>
      <c r="D23" s="18">
        <f>SUM(D19:D22)</f>
        <v>0</v>
      </c>
      <c r="E23" s="18">
        <f>SUM(E19:E22)</f>
        <v>240795</v>
      </c>
      <c r="F23" s="696">
        <f>SUM(F19:F22)</f>
        <v>185712</v>
      </c>
      <c r="G23" s="19">
        <f>SUM(G19:G22)</f>
        <v>426507</v>
      </c>
      <c r="H23" s="176">
        <v>200000</v>
      </c>
    </row>
    <row r="24" spans="1:8" hidden="1" x14ac:dyDescent="0.35">
      <c r="A24" s="55"/>
      <c r="B24" s="20" t="s">
        <v>305</v>
      </c>
      <c r="C24" s="13" t="s">
        <v>344</v>
      </c>
      <c r="D24" s="33">
        <v>0</v>
      </c>
      <c r="E24" s="33">
        <v>0</v>
      </c>
      <c r="F24" s="701">
        <v>0</v>
      </c>
      <c r="G24" s="34">
        <v>0</v>
      </c>
      <c r="H24" s="176"/>
    </row>
    <row r="25" spans="1:8" x14ac:dyDescent="0.35">
      <c r="A25" s="57"/>
      <c r="B25" s="52" t="s">
        <v>305</v>
      </c>
      <c r="C25" s="13" t="s">
        <v>345</v>
      </c>
      <c r="D25" s="14">
        <f>'zdravotnictví-OPŘPO'!$P$10</f>
        <v>0</v>
      </c>
      <c r="E25" s="14">
        <v>0</v>
      </c>
      <c r="F25" s="700">
        <f>'zdravotnictví-OPŘPO'!$R$10</f>
        <v>100</v>
      </c>
      <c r="G25" s="25">
        <f>'zdravotnictví-OPŘPO'!$O$10</f>
        <v>100</v>
      </c>
      <c r="H25" s="176"/>
    </row>
    <row r="26" spans="1:8" ht="24" thickBot="1" x14ac:dyDescent="0.4">
      <c r="A26" s="27"/>
      <c r="B26" s="24" t="s">
        <v>305</v>
      </c>
      <c r="C26" s="13" t="s">
        <v>346</v>
      </c>
      <c r="D26" s="25">
        <f>'zdravotnictví-OPŘPO'!P14</f>
        <v>0</v>
      </c>
      <c r="E26" s="25">
        <v>0</v>
      </c>
      <c r="F26" s="700">
        <f>'zdravotnictví-OPŘPO'!R14</f>
        <v>1230</v>
      </c>
      <c r="G26" s="26">
        <f>'zdravotnictví-OPŘPO'!O14</f>
        <v>1230</v>
      </c>
      <c r="H26" s="176"/>
    </row>
    <row r="27" spans="1:8" ht="24" thickBot="1" x14ac:dyDescent="0.4">
      <c r="A27" s="711" t="s">
        <v>306</v>
      </c>
      <c r="B27" s="712"/>
      <c r="C27" s="712"/>
      <c r="D27" s="18">
        <f>SUM(D24:D26)</f>
        <v>0</v>
      </c>
      <c r="E27" s="18">
        <f>SUM(E24:E26)</f>
        <v>0</v>
      </c>
      <c r="F27" s="696">
        <f>SUM(F24:F26)</f>
        <v>1330</v>
      </c>
      <c r="G27" s="19">
        <f>SUM(G24:G26)</f>
        <v>1330</v>
      </c>
      <c r="H27" s="176">
        <v>10545</v>
      </c>
    </row>
    <row r="28" spans="1:8" ht="24" thickBot="1" x14ac:dyDescent="0.4">
      <c r="A28" s="711" t="s">
        <v>414</v>
      </c>
      <c r="B28" s="712"/>
      <c r="C28" s="712"/>
      <c r="D28" s="18">
        <f>SUM(D23:D25)</f>
        <v>0</v>
      </c>
      <c r="E28" s="18">
        <v>0</v>
      </c>
      <c r="F28" s="696">
        <f>OIT!O11</f>
        <v>3620</v>
      </c>
      <c r="G28" s="19">
        <f>SUM(F28:F28)</f>
        <v>3620</v>
      </c>
      <c r="H28" s="176">
        <v>3620</v>
      </c>
    </row>
    <row r="29" spans="1:8" ht="24" thickBot="1" x14ac:dyDescent="0.4">
      <c r="A29" s="711" t="s">
        <v>407</v>
      </c>
      <c r="B29" s="712"/>
      <c r="C29" s="712"/>
      <c r="D29" s="18">
        <f>SUM(D24:D26)</f>
        <v>0</v>
      </c>
      <c r="E29" s="18">
        <v>0</v>
      </c>
      <c r="F29" s="696">
        <f>OKŘ!O14</f>
        <v>2200</v>
      </c>
      <c r="G29" s="19">
        <f>SUM(F29:F29)</f>
        <v>2200</v>
      </c>
      <c r="H29" s="176">
        <v>2200</v>
      </c>
    </row>
    <row r="30" spans="1:8" ht="24" thickBot="1" x14ac:dyDescent="0.4">
      <c r="A30" s="711" t="s">
        <v>393</v>
      </c>
      <c r="B30" s="712"/>
      <c r="C30" s="712"/>
      <c r="D30" s="18">
        <f>SUM(D25:D27)</f>
        <v>0</v>
      </c>
      <c r="E30" s="18">
        <v>0</v>
      </c>
      <c r="F30" s="696">
        <f>OKH!O11</f>
        <v>14800</v>
      </c>
      <c r="G30" s="19">
        <f>SUM(F30:F30)</f>
        <v>14800</v>
      </c>
      <c r="H30" s="178">
        <v>14800</v>
      </c>
    </row>
    <row r="31" spans="1:8" ht="24" thickBot="1" x14ac:dyDescent="0.4">
      <c r="A31" s="706" t="s">
        <v>307</v>
      </c>
      <c r="B31" s="707"/>
      <c r="C31" s="28"/>
      <c r="D31" s="29">
        <f>D8+D13+D18+D27+D23+D30+D29+D28</f>
        <v>700</v>
      </c>
      <c r="E31" s="29">
        <f>E8+E13+E18+E27+E23+E30+E29+E28</f>
        <v>240795</v>
      </c>
      <c r="F31" s="702">
        <f>F8+F13+F18+F23+F27+F28+F29+F30</f>
        <v>323292</v>
      </c>
      <c r="G31" s="29">
        <f>G8+G13+G18+G23+G27+G28+G29+G30</f>
        <v>564787</v>
      </c>
      <c r="H31" s="176">
        <f>SUM(H4:H30)</f>
        <v>358295</v>
      </c>
    </row>
    <row r="32" spans="1:8" x14ac:dyDescent="0.35">
      <c r="A32" s="653" t="s">
        <v>642</v>
      </c>
    </row>
  </sheetData>
  <mergeCells count="11">
    <mergeCell ref="A31:B31"/>
    <mergeCell ref="A1:G1"/>
    <mergeCell ref="A3:B3"/>
    <mergeCell ref="A8:C8"/>
    <mergeCell ref="A13:C13"/>
    <mergeCell ref="A18:C18"/>
    <mergeCell ref="A27:C27"/>
    <mergeCell ref="A23:C23"/>
    <mergeCell ref="A30:C30"/>
    <mergeCell ref="A29:C29"/>
    <mergeCell ref="A28:C28"/>
  </mergeCells>
  <pageMargins left="0.70866141732283472" right="0.70866141732283472" top="0.78740157480314965" bottom="0.78740157480314965" header="0.31496062992125984" footer="0.31496062992125984"/>
  <pageSetup paperSize="9" scale="60" firstPageNumber="133" orientation="landscape" useFirstPageNumber="1" r:id="rId1"/>
  <headerFooter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94"/>
  <sheetViews>
    <sheetView showGridLines="0" view="pageBreakPreview" zoomScaleNormal="70" zoomScaleSheetLayoutView="100" workbookViewId="0">
      <pane ySplit="7" topLeftCell="A8" activePane="bottomLeft" state="frozenSplit"/>
      <selection activeCell="D20" sqref="D20"/>
      <selection pane="bottomLeft" activeCell="D20" sqref="D20"/>
    </sheetView>
  </sheetViews>
  <sheetFormatPr defaultColWidth="9.140625" defaultRowHeight="12.75" outlineLevelCol="1" x14ac:dyDescent="0.2"/>
  <cols>
    <col min="1" max="1" width="5.42578125" style="66" customWidth="1"/>
    <col min="2" max="2" width="6" style="66" bestFit="1" customWidth="1"/>
    <col min="3" max="3" width="15.5703125" style="66" hidden="1" customWidth="1" outlineLevel="1"/>
    <col min="4" max="5" width="6.42578125" style="66" hidden="1" customWidth="1" outlineLevel="1"/>
    <col min="6" max="6" width="6.28515625" style="66" bestFit="1" customWidth="1" outlineLevel="1"/>
    <col min="7" max="7" width="4" style="66" hidden="1" customWidth="1" outlineLevel="1"/>
    <col min="8" max="8" width="61.28515625" style="66" customWidth="1" collapsed="1"/>
    <col min="9" max="9" width="52.5703125" style="66" customWidth="1"/>
    <col min="10" max="10" width="7.140625" style="66" customWidth="1"/>
    <col min="11" max="11" width="14.7109375" style="61" customWidth="1"/>
    <col min="12" max="12" width="13.5703125" style="62" customWidth="1"/>
    <col min="13" max="13" width="13.7109375" style="62" customWidth="1"/>
    <col min="14" max="14" width="13.42578125" style="62" customWidth="1"/>
    <col min="15" max="15" width="16.140625" style="62" customWidth="1"/>
    <col min="16" max="16" width="13.7109375" style="62" customWidth="1"/>
    <col min="17" max="17" width="16.7109375" style="62" customWidth="1"/>
    <col min="18" max="18" width="15" style="62" customWidth="1"/>
    <col min="19" max="19" width="38.5703125" style="113" hidden="1" customWidth="1"/>
    <col min="20" max="20" width="22.140625" style="66" customWidth="1"/>
    <col min="21" max="16384" width="9.140625" style="66"/>
  </cols>
  <sheetData>
    <row r="1" spans="1:20" ht="18" x14ac:dyDescent="0.25">
      <c r="A1" s="118" t="s">
        <v>437</v>
      </c>
      <c r="B1" s="60"/>
      <c r="C1" s="60"/>
      <c r="D1" s="60"/>
      <c r="E1" s="60"/>
      <c r="F1" s="60"/>
      <c r="G1" s="60"/>
      <c r="H1" s="119"/>
      <c r="I1" s="59"/>
      <c r="J1" s="60"/>
      <c r="M1" s="63"/>
      <c r="N1" s="63"/>
      <c r="P1" s="63"/>
      <c r="Q1" s="63"/>
      <c r="R1" s="63"/>
      <c r="S1" s="64"/>
      <c r="T1" s="65"/>
    </row>
    <row r="2" spans="1:20" ht="15.75" x14ac:dyDescent="0.25">
      <c r="A2" s="67" t="s">
        <v>356</v>
      </c>
      <c r="B2" s="73"/>
      <c r="D2" s="73"/>
      <c r="E2" s="73"/>
      <c r="F2" s="73"/>
      <c r="G2" s="73"/>
      <c r="H2" s="73" t="s">
        <v>438</v>
      </c>
      <c r="I2" s="120" t="s">
        <v>439</v>
      </c>
      <c r="J2" s="69"/>
      <c r="M2" s="70"/>
      <c r="N2" s="70"/>
      <c r="P2" s="70"/>
      <c r="Q2" s="70"/>
      <c r="R2" s="70"/>
      <c r="S2" s="71"/>
      <c r="T2" s="65"/>
    </row>
    <row r="3" spans="1:20" ht="15.75" x14ac:dyDescent="0.25">
      <c r="A3" s="73"/>
      <c r="B3" s="73"/>
      <c r="D3" s="73"/>
      <c r="E3" s="73"/>
      <c r="F3" s="73"/>
      <c r="G3" s="73"/>
      <c r="H3" s="67" t="s">
        <v>359</v>
      </c>
      <c r="I3" s="72"/>
      <c r="J3" s="69"/>
      <c r="M3" s="70"/>
      <c r="N3" s="70"/>
      <c r="P3" s="70"/>
      <c r="Q3" s="70"/>
      <c r="R3" s="165"/>
      <c r="S3" s="71"/>
      <c r="T3" s="65"/>
    </row>
    <row r="4" spans="1:20" ht="15.75" x14ac:dyDescent="0.25">
      <c r="A4" s="73"/>
      <c r="B4" s="73"/>
      <c r="D4" s="73"/>
      <c r="E4" s="73"/>
      <c r="F4" s="73"/>
      <c r="G4" s="73"/>
      <c r="H4" s="67"/>
      <c r="I4" s="72"/>
      <c r="J4" s="69"/>
      <c r="M4" s="70"/>
      <c r="N4" s="70"/>
      <c r="P4" s="70"/>
      <c r="Q4" s="70"/>
      <c r="R4" s="165" t="s">
        <v>319</v>
      </c>
      <c r="S4" s="71"/>
      <c r="T4" s="65"/>
    </row>
    <row r="5" spans="1:20" ht="25.5" customHeight="1" x14ac:dyDescent="0.2">
      <c r="A5" s="773" t="s">
        <v>621</v>
      </c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5"/>
      <c r="S5" s="500"/>
    </row>
    <row r="6" spans="1:20" ht="25.5" customHeight="1" x14ac:dyDescent="0.2">
      <c r="A6" s="770" t="s">
        <v>360</v>
      </c>
      <c r="B6" s="770" t="s">
        <v>297</v>
      </c>
      <c r="C6" s="771" t="s">
        <v>123</v>
      </c>
      <c r="D6" s="771" t="s">
        <v>361</v>
      </c>
      <c r="E6" s="771" t="s">
        <v>362</v>
      </c>
      <c r="F6" s="776" t="s">
        <v>363</v>
      </c>
      <c r="G6" s="771" t="s">
        <v>364</v>
      </c>
      <c r="H6" s="771" t="s">
        <v>365</v>
      </c>
      <c r="I6" s="764" t="s">
        <v>366</v>
      </c>
      <c r="J6" s="763" t="s">
        <v>367</v>
      </c>
      <c r="K6" s="764" t="s">
        <v>368</v>
      </c>
      <c r="L6" s="764" t="s">
        <v>369</v>
      </c>
      <c r="M6" s="764" t="s">
        <v>2</v>
      </c>
      <c r="N6" s="765" t="s">
        <v>397</v>
      </c>
      <c r="O6" s="766" t="s">
        <v>398</v>
      </c>
      <c r="P6" s="766"/>
      <c r="Q6" s="766"/>
      <c r="R6" s="765" t="s">
        <v>399</v>
      </c>
      <c r="S6" s="762" t="s">
        <v>372</v>
      </c>
    </row>
    <row r="7" spans="1:20" ht="58.7" customHeight="1" x14ac:dyDescent="0.2">
      <c r="A7" s="770"/>
      <c r="B7" s="770"/>
      <c r="C7" s="771"/>
      <c r="D7" s="771"/>
      <c r="E7" s="771"/>
      <c r="F7" s="777"/>
      <c r="G7" s="771"/>
      <c r="H7" s="771"/>
      <c r="I7" s="764"/>
      <c r="J7" s="763"/>
      <c r="K7" s="764"/>
      <c r="L7" s="764"/>
      <c r="M7" s="764"/>
      <c r="N7" s="765"/>
      <c r="O7" s="76" t="s">
        <v>373</v>
      </c>
      <c r="P7" s="76" t="s">
        <v>374</v>
      </c>
      <c r="Q7" s="76" t="s">
        <v>375</v>
      </c>
      <c r="R7" s="765"/>
      <c r="S7" s="762"/>
    </row>
    <row r="8" spans="1:20" s="81" customFormat="1" ht="25.5" customHeight="1" x14ac:dyDescent="0.3">
      <c r="A8" s="77" t="s">
        <v>376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121">
        <f>SUM(L9:L9)</f>
        <v>20000</v>
      </c>
      <c r="M8" s="121"/>
      <c r="N8" s="121">
        <f>SUM(N9:N9)</f>
        <v>0</v>
      </c>
      <c r="O8" s="79">
        <f>SUM(O9:O9)</f>
        <v>20000</v>
      </c>
      <c r="P8" s="79">
        <f>SUM(P9:P9)</f>
        <v>0</v>
      </c>
      <c r="Q8" s="79">
        <f>SUM(Q9:Q9)</f>
        <v>20000</v>
      </c>
      <c r="R8" s="121">
        <f>SUM(R9:R9)</f>
        <v>0</v>
      </c>
      <c r="S8" s="502"/>
    </row>
    <row r="9" spans="1:20" ht="42.75" customHeight="1" x14ac:dyDescent="0.2">
      <c r="A9" s="166" t="s">
        <v>440</v>
      </c>
      <c r="B9" s="166"/>
      <c r="C9" s="167">
        <v>66012001600</v>
      </c>
      <c r="D9" s="167">
        <v>2212</v>
      </c>
      <c r="E9" s="166">
        <v>6351</v>
      </c>
      <c r="F9" s="166">
        <v>63</v>
      </c>
      <c r="G9" s="166">
        <v>12</v>
      </c>
      <c r="H9" s="84" t="s">
        <v>699</v>
      </c>
      <c r="I9" s="169" t="s">
        <v>700</v>
      </c>
      <c r="J9" s="170"/>
      <c r="K9" s="170"/>
      <c r="L9" s="94">
        <v>20000</v>
      </c>
      <c r="M9" s="525"/>
      <c r="N9" s="526">
        <v>0</v>
      </c>
      <c r="O9" s="96">
        <f>SUM(P9:Q9)</f>
        <v>20000</v>
      </c>
      <c r="P9" s="526">
        <v>0</v>
      </c>
      <c r="Q9" s="688">
        <v>20000</v>
      </c>
      <c r="R9" s="520">
        <f>L9-N9-O9</f>
        <v>0</v>
      </c>
      <c r="S9" s="126"/>
    </row>
    <row r="10" spans="1:20" s="62" customFormat="1" ht="23.25" x14ac:dyDescent="0.2">
      <c r="A10" s="498" t="s">
        <v>463</v>
      </c>
      <c r="B10" s="171"/>
      <c r="C10" s="171"/>
      <c r="D10" s="171"/>
      <c r="E10" s="171"/>
      <c r="F10" s="171"/>
      <c r="G10" s="171"/>
      <c r="H10" s="172"/>
      <c r="I10" s="499"/>
      <c r="J10" s="499"/>
      <c r="K10" s="499"/>
      <c r="L10" s="106">
        <f>+L8</f>
        <v>20000</v>
      </c>
      <c r="M10" s="106"/>
      <c r="N10" s="106">
        <f>+N8</f>
        <v>0</v>
      </c>
      <c r="O10" s="106">
        <f>+O8</f>
        <v>20000</v>
      </c>
      <c r="P10" s="106">
        <f>+P8</f>
        <v>0</v>
      </c>
      <c r="Q10" s="106">
        <f>+Q8</f>
        <v>20000</v>
      </c>
      <c r="R10" s="106">
        <f>+R8</f>
        <v>0</v>
      </c>
      <c r="S10" s="113"/>
      <c r="T10" s="66"/>
    </row>
    <row r="11" spans="1:20" s="62" customFormat="1" x14ac:dyDescent="0.2">
      <c r="S11" s="113"/>
      <c r="T11" s="66"/>
    </row>
    <row r="12" spans="1:20" s="62" customFormat="1" x14ac:dyDescent="0.2">
      <c r="I12" s="61"/>
      <c r="J12" s="109"/>
      <c r="K12" s="110"/>
      <c r="L12" s="111"/>
      <c r="M12" s="112"/>
      <c r="N12" s="112"/>
      <c r="S12" s="113"/>
      <c r="T12" s="66"/>
    </row>
    <row r="13" spans="1:20" s="62" customFormat="1" x14ac:dyDescent="0.2">
      <c r="A13" s="61"/>
      <c r="B13" s="61"/>
      <c r="C13" s="61"/>
      <c r="D13" s="61"/>
      <c r="E13" s="61"/>
      <c r="F13" s="61"/>
      <c r="G13" s="61"/>
      <c r="H13" s="61"/>
      <c r="I13" s="61"/>
      <c r="J13" s="114"/>
      <c r="K13" s="115"/>
      <c r="L13" s="116"/>
      <c r="S13" s="113"/>
      <c r="T13" s="66"/>
    </row>
    <row r="14" spans="1:20" s="62" customFormat="1" x14ac:dyDescent="0.2">
      <c r="A14" s="61"/>
      <c r="B14" s="61"/>
      <c r="C14" s="61"/>
      <c r="D14" s="61"/>
      <c r="E14" s="61"/>
      <c r="F14" s="61"/>
      <c r="G14" s="61"/>
      <c r="H14" s="61"/>
      <c r="I14" s="61"/>
      <c r="J14" s="114"/>
      <c r="K14" s="115"/>
      <c r="L14" s="116"/>
      <c r="S14" s="113"/>
      <c r="T14" s="66"/>
    </row>
    <row r="15" spans="1:20" s="62" customFormat="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6"/>
      <c r="K15" s="115"/>
      <c r="L15" s="116"/>
      <c r="S15" s="113"/>
      <c r="T15" s="66"/>
    </row>
    <row r="16" spans="1:20" s="62" customFormat="1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6"/>
      <c r="K16" s="115"/>
      <c r="L16" s="116"/>
      <c r="S16" s="113"/>
      <c r="T16" s="66"/>
    </row>
    <row r="17" spans="1:20" s="62" customFormat="1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6"/>
      <c r="K17" s="115"/>
      <c r="L17" s="116"/>
      <c r="S17" s="113"/>
      <c r="T17" s="66"/>
    </row>
    <row r="18" spans="1:20" s="62" customFormat="1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6"/>
      <c r="K18" s="115"/>
      <c r="L18" s="116"/>
      <c r="S18" s="113"/>
      <c r="T18" s="66"/>
    </row>
    <row r="19" spans="1:20" s="62" customFormat="1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6"/>
      <c r="K19" s="115"/>
      <c r="L19" s="116"/>
      <c r="S19" s="113"/>
      <c r="T19" s="66"/>
    </row>
    <row r="20" spans="1:20" s="62" customFormat="1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6"/>
      <c r="K20" s="115"/>
      <c r="L20" s="116"/>
      <c r="S20" s="113"/>
      <c r="T20" s="66"/>
    </row>
    <row r="21" spans="1:20" s="62" customForma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6"/>
      <c r="K21" s="115"/>
      <c r="L21" s="116"/>
      <c r="S21" s="113"/>
      <c r="T21" s="66"/>
    </row>
    <row r="22" spans="1:20" s="62" customFormat="1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6"/>
      <c r="K22" s="115"/>
      <c r="L22" s="116"/>
      <c r="S22" s="113"/>
      <c r="T22" s="66"/>
    </row>
    <row r="23" spans="1:20" s="62" customFormat="1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6"/>
      <c r="K23" s="115"/>
      <c r="L23" s="116"/>
      <c r="S23" s="113"/>
      <c r="T23" s="66"/>
    </row>
    <row r="24" spans="1:20" s="62" customFormat="1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6"/>
      <c r="K24" s="115"/>
      <c r="L24" s="116"/>
      <c r="S24" s="113"/>
      <c r="T24" s="66"/>
    </row>
    <row r="25" spans="1:20" s="62" customFormat="1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6"/>
      <c r="K25" s="115"/>
      <c r="L25" s="116"/>
      <c r="S25" s="113"/>
      <c r="T25" s="66"/>
    </row>
    <row r="26" spans="1:20" s="62" customFormat="1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6"/>
      <c r="K26" s="115"/>
      <c r="L26" s="116"/>
      <c r="S26" s="113"/>
      <c r="T26" s="66"/>
    </row>
    <row r="27" spans="1:20" s="62" customFormat="1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6"/>
      <c r="K27" s="115"/>
      <c r="L27" s="116"/>
      <c r="S27" s="113"/>
      <c r="T27" s="66"/>
    </row>
    <row r="28" spans="1:20" s="62" customForma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6"/>
      <c r="K28" s="115"/>
      <c r="L28" s="116"/>
      <c r="S28" s="113"/>
      <c r="T28" s="66"/>
    </row>
    <row r="29" spans="1:20" s="62" customFormat="1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6"/>
      <c r="K29" s="115"/>
      <c r="L29" s="116"/>
      <c r="S29" s="113"/>
      <c r="T29" s="66"/>
    </row>
    <row r="30" spans="1:20" s="62" customFormat="1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6"/>
      <c r="K30" s="115"/>
      <c r="L30" s="116"/>
      <c r="S30" s="113"/>
      <c r="T30" s="66"/>
    </row>
    <row r="31" spans="1:20" s="62" customFormat="1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6"/>
      <c r="K31" s="115"/>
      <c r="L31" s="116"/>
      <c r="S31" s="113"/>
      <c r="T31" s="66"/>
    </row>
    <row r="32" spans="1:20" s="62" customFormat="1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6"/>
      <c r="K32" s="61"/>
      <c r="L32" s="116"/>
      <c r="S32" s="113"/>
      <c r="T32" s="66"/>
    </row>
    <row r="33" spans="1:20" s="62" customFormat="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6"/>
      <c r="K33" s="61"/>
      <c r="L33" s="116"/>
      <c r="S33" s="113"/>
      <c r="T33" s="66"/>
    </row>
    <row r="34" spans="1:20" s="62" customFormat="1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6"/>
      <c r="K34" s="61"/>
      <c r="L34" s="116"/>
      <c r="S34" s="113"/>
      <c r="T34" s="66"/>
    </row>
    <row r="35" spans="1:20" s="62" customFormat="1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6"/>
      <c r="K35" s="61"/>
      <c r="L35" s="116"/>
      <c r="S35" s="113"/>
      <c r="T35" s="66"/>
    </row>
    <row r="36" spans="1:20" s="62" customFormat="1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6"/>
      <c r="K36" s="61"/>
      <c r="L36" s="116"/>
      <c r="S36" s="113"/>
      <c r="T36" s="66"/>
    </row>
    <row r="37" spans="1:20" s="62" customFormat="1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6"/>
      <c r="K37" s="61"/>
      <c r="L37" s="116"/>
      <c r="S37" s="113"/>
      <c r="T37" s="66"/>
    </row>
    <row r="38" spans="1:20" s="62" customFormat="1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6"/>
      <c r="K38" s="61"/>
      <c r="L38" s="116"/>
      <c r="S38" s="113"/>
      <c r="T38" s="66"/>
    </row>
    <row r="39" spans="1:20" s="62" customFormat="1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6"/>
      <c r="K39" s="61"/>
      <c r="L39" s="116"/>
      <c r="S39" s="113"/>
      <c r="T39" s="66"/>
    </row>
    <row r="40" spans="1:20" s="62" customFormat="1" x14ac:dyDescent="0.2">
      <c r="A40" s="61"/>
      <c r="B40" s="61"/>
      <c r="C40" s="61"/>
      <c r="D40" s="61"/>
      <c r="E40" s="61"/>
      <c r="F40" s="61"/>
      <c r="G40" s="61"/>
      <c r="H40" s="61"/>
      <c r="I40" s="61"/>
      <c r="J40" s="66"/>
      <c r="K40" s="61"/>
      <c r="L40" s="116"/>
      <c r="S40" s="113"/>
      <c r="T40" s="66"/>
    </row>
    <row r="41" spans="1:20" s="62" customFormat="1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6"/>
      <c r="K41" s="61"/>
      <c r="L41" s="116"/>
      <c r="S41" s="113"/>
      <c r="T41" s="66"/>
    </row>
    <row r="42" spans="1:20" s="62" customFormat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6"/>
      <c r="K42" s="61"/>
      <c r="L42" s="116"/>
      <c r="S42" s="113"/>
      <c r="T42" s="66"/>
    </row>
    <row r="43" spans="1:20" s="62" customFormat="1" x14ac:dyDescent="0.2">
      <c r="A43" s="61"/>
      <c r="B43" s="66"/>
      <c r="C43" s="66"/>
      <c r="D43" s="66"/>
      <c r="E43" s="66"/>
      <c r="F43" s="66"/>
      <c r="G43" s="66"/>
      <c r="H43" s="66"/>
      <c r="I43" s="66"/>
      <c r="J43" s="66"/>
      <c r="K43" s="61"/>
      <c r="L43" s="116"/>
      <c r="S43" s="113"/>
      <c r="T43" s="66"/>
    </row>
    <row r="44" spans="1:20" s="62" customFormat="1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1"/>
      <c r="L44" s="116"/>
      <c r="S44" s="113"/>
      <c r="T44" s="66"/>
    </row>
    <row r="45" spans="1:20" s="62" customFormat="1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1"/>
      <c r="L45" s="116"/>
      <c r="S45" s="113"/>
      <c r="T45" s="66"/>
    </row>
    <row r="46" spans="1:20" s="62" customFormat="1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1"/>
      <c r="L46" s="116"/>
      <c r="S46" s="113"/>
      <c r="T46" s="66"/>
    </row>
    <row r="47" spans="1:20" s="62" customFormat="1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1"/>
      <c r="L47" s="116"/>
      <c r="S47" s="113"/>
      <c r="T47" s="66"/>
    </row>
    <row r="48" spans="1:20" s="62" customFormat="1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1"/>
      <c r="L48" s="116"/>
      <c r="S48" s="113"/>
      <c r="T48" s="66"/>
    </row>
    <row r="49" spans="1:20" s="62" customFormat="1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1"/>
      <c r="L49" s="116"/>
      <c r="S49" s="113"/>
      <c r="T49" s="66"/>
    </row>
    <row r="50" spans="1:20" s="62" customFormat="1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1"/>
      <c r="L50" s="116"/>
      <c r="S50" s="113"/>
      <c r="T50" s="66"/>
    </row>
    <row r="51" spans="1:20" s="62" customFormat="1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1"/>
      <c r="L51" s="116"/>
      <c r="S51" s="113"/>
      <c r="T51" s="66"/>
    </row>
    <row r="52" spans="1:20" s="62" customFormat="1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1"/>
      <c r="L52" s="116"/>
      <c r="S52" s="113"/>
      <c r="T52" s="66"/>
    </row>
    <row r="53" spans="1:20" s="62" customFormat="1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1"/>
      <c r="L53" s="116"/>
      <c r="S53" s="113"/>
      <c r="T53" s="66"/>
    </row>
    <row r="54" spans="1:20" s="62" customFormat="1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1"/>
      <c r="L54" s="116"/>
      <c r="S54" s="113"/>
      <c r="T54" s="66"/>
    </row>
    <row r="55" spans="1:20" s="62" customFormat="1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1"/>
      <c r="L55" s="116"/>
      <c r="S55" s="113"/>
      <c r="T55" s="66"/>
    </row>
    <row r="56" spans="1:20" s="62" customFormat="1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1"/>
      <c r="L56" s="116"/>
      <c r="S56" s="113"/>
      <c r="T56" s="66"/>
    </row>
    <row r="57" spans="1:20" s="62" customFormat="1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1"/>
      <c r="L57" s="116"/>
      <c r="S57" s="113"/>
      <c r="T57" s="66"/>
    </row>
    <row r="58" spans="1:20" s="62" customFormat="1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1"/>
      <c r="L58" s="116"/>
      <c r="S58" s="113"/>
      <c r="T58" s="66"/>
    </row>
    <row r="59" spans="1:20" s="62" customFormat="1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1"/>
      <c r="L59" s="116"/>
      <c r="S59" s="113"/>
      <c r="T59" s="66"/>
    </row>
    <row r="60" spans="1:20" s="62" customFormat="1" x14ac:dyDescent="0.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1"/>
      <c r="L60" s="116"/>
      <c r="S60" s="113"/>
      <c r="T60" s="66"/>
    </row>
    <row r="61" spans="1:20" s="62" customFormat="1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1"/>
      <c r="L61" s="116"/>
      <c r="S61" s="113"/>
      <c r="T61" s="66"/>
    </row>
    <row r="62" spans="1:20" s="62" customFormat="1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1"/>
      <c r="L62" s="116"/>
      <c r="S62" s="113"/>
      <c r="T62" s="66"/>
    </row>
    <row r="63" spans="1:20" s="62" customFormat="1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1"/>
      <c r="L63" s="116"/>
      <c r="S63" s="113"/>
      <c r="T63" s="66"/>
    </row>
    <row r="64" spans="1:20" s="62" customFormat="1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1"/>
      <c r="L64" s="116"/>
      <c r="S64" s="113"/>
      <c r="T64" s="66"/>
    </row>
    <row r="65" spans="1:20" x14ac:dyDescent="0.2">
      <c r="L65" s="116"/>
    </row>
    <row r="66" spans="1:20" x14ac:dyDescent="0.2">
      <c r="L66" s="116"/>
    </row>
    <row r="67" spans="1:20" x14ac:dyDescent="0.2">
      <c r="L67" s="116"/>
    </row>
    <row r="68" spans="1:20" x14ac:dyDescent="0.2">
      <c r="L68" s="116"/>
    </row>
    <row r="69" spans="1:20" x14ac:dyDescent="0.2">
      <c r="L69" s="116"/>
    </row>
    <row r="70" spans="1:20" x14ac:dyDescent="0.2">
      <c r="L70" s="116"/>
    </row>
    <row r="71" spans="1:20" x14ac:dyDescent="0.2">
      <c r="L71" s="116"/>
    </row>
    <row r="72" spans="1:20" x14ac:dyDescent="0.2">
      <c r="L72" s="116"/>
    </row>
    <row r="73" spans="1:20" x14ac:dyDescent="0.2">
      <c r="L73" s="116"/>
    </row>
    <row r="74" spans="1:20" x14ac:dyDescent="0.2">
      <c r="L74" s="116"/>
    </row>
    <row r="75" spans="1:20" x14ac:dyDescent="0.2">
      <c r="L75" s="116"/>
    </row>
    <row r="76" spans="1:20" x14ac:dyDescent="0.2">
      <c r="L76" s="116"/>
    </row>
    <row r="77" spans="1:20" x14ac:dyDescent="0.2">
      <c r="L77" s="116"/>
    </row>
    <row r="78" spans="1:20" x14ac:dyDescent="0.2">
      <c r="L78" s="116"/>
    </row>
    <row r="79" spans="1:20" s="62" customFormat="1" x14ac:dyDescent="0.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1"/>
      <c r="L79" s="116"/>
      <c r="S79" s="113"/>
      <c r="T79" s="66"/>
    </row>
    <row r="80" spans="1:20" s="62" customFormat="1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1"/>
      <c r="L80" s="116"/>
      <c r="S80" s="113"/>
      <c r="T80" s="66"/>
    </row>
    <row r="81" spans="1:20" s="62" customFormat="1" x14ac:dyDescent="0.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1"/>
      <c r="L81" s="116"/>
      <c r="S81" s="113"/>
      <c r="T81" s="66"/>
    </row>
    <row r="82" spans="1:20" s="62" customFormat="1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1"/>
      <c r="L82" s="116"/>
      <c r="S82" s="113"/>
      <c r="T82" s="66"/>
    </row>
    <row r="83" spans="1:20" s="62" customFormat="1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1"/>
      <c r="L83" s="116"/>
      <c r="S83" s="113"/>
      <c r="T83" s="66"/>
    </row>
    <row r="84" spans="1:20" s="62" customFormat="1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1"/>
      <c r="L84" s="116"/>
      <c r="S84" s="113"/>
      <c r="T84" s="66"/>
    </row>
    <row r="85" spans="1:20" s="62" customFormat="1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1"/>
      <c r="L85" s="116"/>
      <c r="S85" s="113"/>
      <c r="T85" s="66"/>
    </row>
    <row r="86" spans="1:20" s="62" customFormat="1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1"/>
      <c r="L86" s="116"/>
      <c r="S86" s="113"/>
      <c r="T86" s="66"/>
    </row>
    <row r="87" spans="1:20" s="62" customFormat="1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1"/>
      <c r="L87" s="116"/>
      <c r="S87" s="113"/>
      <c r="T87" s="66"/>
    </row>
    <row r="88" spans="1:20" s="62" customFormat="1" x14ac:dyDescent="0.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1"/>
      <c r="L88" s="116"/>
      <c r="S88" s="113"/>
      <c r="T88" s="66"/>
    </row>
    <row r="89" spans="1:20" s="62" customFormat="1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1"/>
      <c r="L89" s="116"/>
      <c r="S89" s="113"/>
      <c r="T89" s="66"/>
    </row>
    <row r="90" spans="1:20" s="62" customFormat="1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1"/>
      <c r="L90" s="116"/>
      <c r="S90" s="113"/>
      <c r="T90" s="66"/>
    </row>
    <row r="91" spans="1:20" s="62" customFormat="1" x14ac:dyDescent="0.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1"/>
      <c r="L91" s="116"/>
      <c r="S91" s="113"/>
      <c r="T91" s="66"/>
    </row>
    <row r="92" spans="1:20" s="62" customForma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1"/>
      <c r="L92" s="116"/>
      <c r="S92" s="113"/>
      <c r="T92" s="66"/>
    </row>
    <row r="93" spans="1:20" s="62" customFormat="1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1"/>
      <c r="L93" s="116"/>
      <c r="S93" s="113"/>
      <c r="T93" s="66"/>
    </row>
    <row r="94" spans="1:20" s="62" customFormat="1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1"/>
      <c r="L94" s="116"/>
      <c r="S94" s="113"/>
      <c r="T94" s="66"/>
    </row>
  </sheetData>
  <mergeCells count="18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J6:J7"/>
    <mergeCell ref="K6:K7"/>
    <mergeCell ref="L6:L7"/>
    <mergeCell ref="M6:M7"/>
    <mergeCell ref="N6:N7"/>
    <mergeCell ref="O6:Q6"/>
  </mergeCells>
  <printOptions horizontalCentered="1"/>
  <pageMargins left="0.78740157480314965" right="0.78740157480314965" top="0.6692913385826772" bottom="0.86614173228346458" header="0.27559055118110237" footer="0.39370078740157483"/>
  <pageSetup paperSize="9" scale="51" firstPageNumber="152" fitToHeight="4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</sheetPr>
  <dimension ref="A1:Y19"/>
  <sheetViews>
    <sheetView showGridLines="0" view="pageBreakPreview" zoomScaleNormal="100" zoomScaleSheetLayoutView="100" workbookViewId="0">
      <selection activeCell="D20" sqref="D20"/>
    </sheetView>
  </sheetViews>
  <sheetFormatPr defaultRowHeight="12.75" x14ac:dyDescent="0.2"/>
  <cols>
    <col min="1" max="1" width="4.42578125" customWidth="1"/>
    <col min="2" max="2" width="4.28515625" customWidth="1"/>
    <col min="3" max="3" width="4.140625" customWidth="1"/>
    <col min="4" max="5" width="4.42578125" hidden="1" customWidth="1"/>
    <col min="6" max="6" width="2.85546875" hidden="1" customWidth="1"/>
    <col min="7" max="7" width="10.42578125" hidden="1" customWidth="1"/>
    <col min="8" max="9" width="35.7109375" customWidth="1"/>
    <col min="10" max="10" width="42.7109375" customWidth="1"/>
    <col min="11" max="11" width="2.28515625" customWidth="1"/>
    <col min="12" max="16" width="9.7109375" customWidth="1"/>
    <col min="17" max="17" width="9.7109375" hidden="1" customWidth="1"/>
    <col min="18" max="18" width="9.7109375" customWidth="1"/>
    <col min="19" max="19" width="9.7109375" hidden="1" customWidth="1"/>
    <col min="20" max="20" width="9.7109375" customWidth="1"/>
    <col min="21" max="21" width="7.5703125" hidden="1" customWidth="1"/>
    <col min="22" max="22" width="0.42578125" customWidth="1"/>
    <col min="23" max="23" width="0.140625" customWidth="1"/>
    <col min="25" max="25" width="9.5703125" hidden="1" customWidth="1"/>
  </cols>
  <sheetData>
    <row r="1" spans="1:25" s="411" customFormat="1" ht="15.75" x14ac:dyDescent="0.25">
      <c r="A1" s="406" t="s">
        <v>507</v>
      </c>
      <c r="B1" s="60"/>
      <c r="C1" s="60"/>
      <c r="D1" s="60"/>
      <c r="E1" s="60"/>
      <c r="F1" s="119"/>
      <c r="G1" s="59"/>
      <c r="H1" s="60"/>
      <c r="I1" s="407"/>
      <c r="J1" s="408"/>
      <c r="K1" s="409"/>
      <c r="L1" s="63"/>
      <c r="M1" s="408"/>
      <c r="N1" s="63"/>
      <c r="O1" s="63"/>
      <c r="P1" s="63"/>
      <c r="Q1" s="410"/>
    </row>
    <row r="2" spans="1:25" s="411" customFormat="1" x14ac:dyDescent="0.2">
      <c r="A2" s="142" t="s">
        <v>356</v>
      </c>
      <c r="B2" s="412"/>
      <c r="C2" s="142"/>
      <c r="D2" s="142"/>
      <c r="E2" s="142"/>
      <c r="G2" s="142"/>
      <c r="H2" s="142" t="s">
        <v>508</v>
      </c>
      <c r="I2" s="413"/>
      <c r="J2" s="414"/>
      <c r="K2" s="415"/>
      <c r="L2" s="145"/>
      <c r="M2" s="414"/>
      <c r="N2" s="143" t="s">
        <v>509</v>
      </c>
      <c r="O2" s="145"/>
      <c r="P2" s="145"/>
      <c r="Q2" s="410"/>
    </row>
    <row r="3" spans="1:25" s="411" customFormat="1" x14ac:dyDescent="0.2">
      <c r="A3" s="142"/>
      <c r="B3" s="412"/>
      <c r="C3" s="142"/>
      <c r="D3" s="142"/>
      <c r="E3" s="142"/>
      <c r="G3" s="142"/>
      <c r="H3" s="142" t="s">
        <v>359</v>
      </c>
      <c r="I3" s="413"/>
      <c r="J3" s="414"/>
      <c r="K3" s="415"/>
      <c r="L3" s="145"/>
      <c r="M3" s="414"/>
      <c r="N3" s="145"/>
      <c r="O3" s="145"/>
      <c r="P3" s="145"/>
      <c r="Q3" s="410"/>
      <c r="T3" s="416"/>
    </row>
    <row r="4" spans="1:25" s="411" customFormat="1" x14ac:dyDescent="0.2">
      <c r="A4" s="142"/>
      <c r="B4" s="412"/>
      <c r="C4" s="142"/>
      <c r="D4" s="142"/>
      <c r="E4" s="142"/>
      <c r="G4" s="142"/>
      <c r="H4" s="142"/>
      <c r="I4" s="413"/>
      <c r="J4" s="414"/>
      <c r="K4" s="415"/>
      <c r="L4" s="145"/>
      <c r="M4" s="414"/>
      <c r="N4" s="145"/>
      <c r="O4" s="145"/>
      <c r="P4" s="145"/>
      <c r="Q4" s="410"/>
      <c r="T4" s="416" t="s">
        <v>319</v>
      </c>
    </row>
    <row r="5" spans="1:25" s="411" customFormat="1" ht="25.5" customHeight="1" thickBot="1" x14ac:dyDescent="0.25">
      <c r="A5" s="560" t="s">
        <v>519</v>
      </c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616"/>
      <c r="S5" s="618"/>
      <c r="T5" s="562"/>
      <c r="U5" s="417"/>
    </row>
    <row r="6" spans="1:25" s="411" customFormat="1" ht="24.95" customHeight="1" thickBot="1" x14ac:dyDescent="0.25">
      <c r="A6" s="747" t="s">
        <v>360</v>
      </c>
      <c r="B6" s="749" t="s">
        <v>297</v>
      </c>
      <c r="C6" s="747" t="s">
        <v>363</v>
      </c>
      <c r="D6" s="608"/>
      <c r="E6" s="608"/>
      <c r="F6" s="608"/>
      <c r="G6" s="608"/>
      <c r="H6" s="747" t="s">
        <v>0</v>
      </c>
      <c r="I6" s="747" t="s">
        <v>365</v>
      </c>
      <c r="J6" s="747" t="s">
        <v>366</v>
      </c>
      <c r="K6" s="747" t="s">
        <v>1</v>
      </c>
      <c r="L6" s="747" t="s">
        <v>605</v>
      </c>
      <c r="M6" s="747" t="s">
        <v>2</v>
      </c>
      <c r="N6" s="747" t="s">
        <v>606</v>
      </c>
      <c r="O6" s="731" t="s">
        <v>398</v>
      </c>
      <c r="P6" s="732"/>
      <c r="Q6" s="732"/>
      <c r="R6" s="733"/>
      <c r="S6" s="561"/>
      <c r="T6" s="778" t="s">
        <v>399</v>
      </c>
      <c r="U6" s="423"/>
      <c r="V6" s="418"/>
      <c r="W6" s="417"/>
    </row>
    <row r="7" spans="1:25" ht="32.25" customHeight="1" thickBot="1" x14ac:dyDescent="0.25">
      <c r="A7" s="748"/>
      <c r="B7" s="750"/>
      <c r="C7" s="748"/>
      <c r="D7" s="609" t="s">
        <v>361</v>
      </c>
      <c r="E7" s="609" t="s">
        <v>362</v>
      </c>
      <c r="F7" s="609" t="s">
        <v>364</v>
      </c>
      <c r="G7" s="609" t="s">
        <v>123</v>
      </c>
      <c r="H7" s="748"/>
      <c r="I7" s="748"/>
      <c r="J7" s="748"/>
      <c r="K7" s="748"/>
      <c r="L7" s="748"/>
      <c r="M7" s="748"/>
      <c r="N7" s="748"/>
      <c r="O7" s="619" t="s">
        <v>607</v>
      </c>
      <c r="P7" s="620" t="s">
        <v>608</v>
      </c>
      <c r="Q7" s="620" t="s">
        <v>3</v>
      </c>
      <c r="R7" s="620" t="s">
        <v>375</v>
      </c>
      <c r="S7" s="620" t="s">
        <v>5</v>
      </c>
      <c r="T7" s="779"/>
      <c r="U7" s="427" t="s">
        <v>6</v>
      </c>
      <c r="V7" s="1"/>
      <c r="W7" s="1"/>
      <c r="X7" s="1"/>
    </row>
    <row r="8" spans="1:25" ht="18" customHeight="1" thickBot="1" x14ac:dyDescent="0.25">
      <c r="A8" s="594" t="s">
        <v>18</v>
      </c>
      <c r="B8" s="683"/>
      <c r="C8" s="683"/>
      <c r="D8" s="683"/>
      <c r="E8" s="683"/>
      <c r="F8" s="683"/>
      <c r="G8" s="683"/>
      <c r="H8" s="683"/>
      <c r="I8" s="683"/>
      <c r="J8" s="683"/>
      <c r="K8" s="683"/>
      <c r="L8" s="683"/>
      <c r="M8" s="683"/>
      <c r="N8" s="683"/>
      <c r="O8" s="683"/>
      <c r="P8" s="683"/>
      <c r="Q8" s="683"/>
      <c r="R8" s="683"/>
      <c r="S8" s="683"/>
      <c r="T8" s="684"/>
      <c r="U8" s="463"/>
      <c r="V8" s="2"/>
      <c r="W8" s="1"/>
    </row>
    <row r="9" spans="1:25" s="181" customFormat="1" ht="25.5" customHeight="1" thickBot="1" x14ac:dyDescent="0.25">
      <c r="A9" s="621">
        <v>1</v>
      </c>
      <c r="B9" s="622" t="s">
        <v>7</v>
      </c>
      <c r="C9" s="623">
        <v>53</v>
      </c>
      <c r="D9" s="623">
        <v>3523</v>
      </c>
      <c r="E9" s="623">
        <v>5331</v>
      </c>
      <c r="F9" s="624">
        <v>14</v>
      </c>
      <c r="G9" s="625">
        <v>33014001700</v>
      </c>
      <c r="H9" s="626" t="s">
        <v>288</v>
      </c>
      <c r="I9" s="626" t="s">
        <v>289</v>
      </c>
      <c r="J9" s="626" t="s">
        <v>701</v>
      </c>
      <c r="K9" s="622" t="s">
        <v>12</v>
      </c>
      <c r="L9" s="627">
        <f>N9+O9+T9</f>
        <v>100</v>
      </c>
      <c r="M9" s="628">
        <v>2019</v>
      </c>
      <c r="N9" s="627">
        <v>0</v>
      </c>
      <c r="O9" s="627">
        <f>P9+Q9+S9+R9</f>
        <v>100</v>
      </c>
      <c r="P9" s="627">
        <v>0</v>
      </c>
      <c r="Q9" s="627">
        <v>0</v>
      </c>
      <c r="R9" s="690">
        <v>100</v>
      </c>
      <c r="S9" s="627">
        <v>0</v>
      </c>
      <c r="T9" s="629">
        <v>0</v>
      </c>
      <c r="U9" s="458"/>
      <c r="V9" s="2"/>
      <c r="W9" s="1"/>
      <c r="Y9" s="179" t="s">
        <v>287</v>
      </c>
    </row>
    <row r="10" spans="1:25" s="181" customFormat="1" ht="20.100000000000001" customHeight="1" thickBot="1" x14ac:dyDescent="0.25">
      <c r="A10" s="782" t="s">
        <v>504</v>
      </c>
      <c r="B10" s="783"/>
      <c r="C10" s="783"/>
      <c r="D10" s="783"/>
      <c r="E10" s="783"/>
      <c r="F10" s="783"/>
      <c r="G10" s="783"/>
      <c r="H10" s="783"/>
      <c r="I10" s="783"/>
      <c r="J10" s="783"/>
      <c r="K10" s="630"/>
      <c r="L10" s="576">
        <f>SUM(L9:L9)</f>
        <v>100</v>
      </c>
      <c r="M10" s="576"/>
      <c r="N10" s="576">
        <f t="shared" ref="N10:T10" si="0">SUM(N9:N9)</f>
        <v>0</v>
      </c>
      <c r="O10" s="576">
        <f t="shared" si="0"/>
        <v>100</v>
      </c>
      <c r="P10" s="576">
        <f t="shared" si="0"/>
        <v>0</v>
      </c>
      <c r="Q10" s="576">
        <f t="shared" si="0"/>
        <v>0</v>
      </c>
      <c r="R10" s="576">
        <f t="shared" si="0"/>
        <v>100</v>
      </c>
      <c r="S10" s="576">
        <f t="shared" si="0"/>
        <v>0</v>
      </c>
      <c r="T10" s="577">
        <f t="shared" si="0"/>
        <v>0</v>
      </c>
      <c r="U10" s="477"/>
      <c r="V10" s="2"/>
      <c r="W10" s="1"/>
      <c r="Y10" s="179"/>
    </row>
    <row r="11" spans="1:25" s="181" customFormat="1" ht="18" customHeight="1" thickBot="1" x14ac:dyDescent="0.25">
      <c r="A11" s="572" t="s">
        <v>36</v>
      </c>
      <c r="B11" s="658"/>
      <c r="C11" s="658"/>
      <c r="D11" s="658"/>
      <c r="E11" s="658"/>
      <c r="F11" s="658"/>
      <c r="G11" s="658"/>
      <c r="H11" s="658"/>
      <c r="I11" s="658"/>
      <c r="J11" s="658"/>
      <c r="K11" s="658"/>
      <c r="L11" s="658"/>
      <c r="M11" s="658"/>
      <c r="N11" s="658"/>
      <c r="O11" s="658"/>
      <c r="P11" s="658"/>
      <c r="Q11" s="658"/>
      <c r="R11" s="658"/>
      <c r="S11" s="658"/>
      <c r="T11" s="661"/>
      <c r="U11" s="426"/>
      <c r="V11" s="2"/>
      <c r="W11" s="1"/>
      <c r="Y11" s="179"/>
    </row>
    <row r="12" spans="1:25" s="183" customFormat="1" ht="22.5" x14ac:dyDescent="0.2">
      <c r="A12" s="259">
        <v>1</v>
      </c>
      <c r="B12" s="631" t="s">
        <v>7</v>
      </c>
      <c r="C12" s="200">
        <v>63</v>
      </c>
      <c r="D12" s="200">
        <v>3523</v>
      </c>
      <c r="E12" s="200">
        <v>6351</v>
      </c>
      <c r="F12" s="200">
        <v>14</v>
      </c>
      <c r="G12" s="632">
        <v>66014001700</v>
      </c>
      <c r="H12" s="633" t="s">
        <v>288</v>
      </c>
      <c r="I12" s="633" t="s">
        <v>291</v>
      </c>
      <c r="J12" s="633" t="s">
        <v>702</v>
      </c>
      <c r="K12" s="634" t="s">
        <v>9</v>
      </c>
      <c r="L12" s="635">
        <f>N12+O12+T12</f>
        <v>700</v>
      </c>
      <c r="M12" s="636">
        <v>2019</v>
      </c>
      <c r="N12" s="635">
        <v>0</v>
      </c>
      <c r="O12" s="189">
        <f>P12+Q12+S12+R12</f>
        <v>700</v>
      </c>
      <c r="P12" s="635">
        <v>0</v>
      </c>
      <c r="Q12" s="635">
        <v>0</v>
      </c>
      <c r="R12" s="690">
        <v>700</v>
      </c>
      <c r="S12" s="635">
        <v>0</v>
      </c>
      <c r="T12" s="637">
        <v>0</v>
      </c>
      <c r="U12" s="490"/>
      <c r="V12" s="2"/>
      <c r="W12" s="1"/>
      <c r="Y12" s="256" t="s">
        <v>290</v>
      </c>
    </row>
    <row r="13" spans="1:25" s="183" customFormat="1" ht="45" customHeight="1" thickBot="1" x14ac:dyDescent="0.25">
      <c r="A13" s="259">
        <v>2</v>
      </c>
      <c r="B13" s="631" t="s">
        <v>7</v>
      </c>
      <c r="C13" s="200">
        <v>53</v>
      </c>
      <c r="D13" s="200">
        <v>3533</v>
      </c>
      <c r="E13" s="200">
        <v>5331</v>
      </c>
      <c r="F13" s="200">
        <v>14</v>
      </c>
      <c r="G13" s="632">
        <v>33014001704</v>
      </c>
      <c r="H13" s="633" t="s">
        <v>293</v>
      </c>
      <c r="I13" s="633" t="s">
        <v>294</v>
      </c>
      <c r="J13" s="633" t="s">
        <v>295</v>
      </c>
      <c r="K13" s="634" t="s">
        <v>12</v>
      </c>
      <c r="L13" s="635">
        <f>N13+O13+T13</f>
        <v>530</v>
      </c>
      <c r="M13" s="636">
        <v>2019</v>
      </c>
      <c r="N13" s="635">
        <v>0</v>
      </c>
      <c r="O13" s="189">
        <f>P13+Q13+S13+R13</f>
        <v>530</v>
      </c>
      <c r="P13" s="635">
        <v>0</v>
      </c>
      <c r="Q13" s="635">
        <v>0</v>
      </c>
      <c r="R13" s="690">
        <v>530</v>
      </c>
      <c r="S13" s="635">
        <v>0</v>
      </c>
      <c r="T13" s="637">
        <v>0</v>
      </c>
      <c r="U13" s="491"/>
      <c r="V13" s="2"/>
      <c r="W13" s="1"/>
      <c r="Y13" s="256" t="s">
        <v>292</v>
      </c>
    </row>
    <row r="14" spans="1:25" s="181" customFormat="1" ht="20.100000000000001" customHeight="1" thickBot="1" x14ac:dyDescent="0.25">
      <c r="A14" s="782" t="s">
        <v>500</v>
      </c>
      <c r="B14" s="783"/>
      <c r="C14" s="783"/>
      <c r="D14" s="783"/>
      <c r="E14" s="783"/>
      <c r="F14" s="783"/>
      <c r="G14" s="783"/>
      <c r="H14" s="783"/>
      <c r="I14" s="783"/>
      <c r="J14" s="783"/>
      <c r="K14" s="630"/>
      <c r="L14" s="576">
        <f>SUM(L12:L13)</f>
        <v>1230</v>
      </c>
      <c r="M14" s="576"/>
      <c r="N14" s="576">
        <f t="shared" ref="N14:T14" si="1">SUM(N12:N13)</f>
        <v>0</v>
      </c>
      <c r="O14" s="576">
        <f t="shared" si="1"/>
        <v>1230</v>
      </c>
      <c r="P14" s="576">
        <f t="shared" si="1"/>
        <v>0</v>
      </c>
      <c r="Q14" s="576">
        <f t="shared" si="1"/>
        <v>0</v>
      </c>
      <c r="R14" s="576">
        <f t="shared" si="1"/>
        <v>1230</v>
      </c>
      <c r="S14" s="576">
        <f t="shared" si="1"/>
        <v>0</v>
      </c>
      <c r="T14" s="577">
        <f t="shared" si="1"/>
        <v>0</v>
      </c>
      <c r="U14" s="477"/>
      <c r="V14" s="2"/>
      <c r="W14" s="1"/>
      <c r="Y14" s="179"/>
    </row>
    <row r="15" spans="1:25" s="476" customFormat="1" ht="20.100000000000001" customHeight="1" thickBot="1" x14ac:dyDescent="0.25">
      <c r="A15" s="780" t="s">
        <v>613</v>
      </c>
      <c r="B15" s="781"/>
      <c r="C15" s="781"/>
      <c r="D15" s="781"/>
      <c r="E15" s="781"/>
      <c r="F15" s="781"/>
      <c r="G15" s="781"/>
      <c r="H15" s="781"/>
      <c r="I15" s="781"/>
      <c r="J15" s="781"/>
      <c r="K15" s="638"/>
      <c r="L15" s="639">
        <f>L10+L14</f>
        <v>1330</v>
      </c>
      <c r="M15" s="639"/>
      <c r="N15" s="639">
        <f t="shared" ref="N15:S15" si="2">N10+N14</f>
        <v>0</v>
      </c>
      <c r="O15" s="639">
        <f>O10+O14</f>
        <v>1330</v>
      </c>
      <c r="P15" s="639">
        <f t="shared" si="2"/>
        <v>0</v>
      </c>
      <c r="Q15" s="639">
        <f t="shared" si="2"/>
        <v>0</v>
      </c>
      <c r="R15" s="639">
        <f>R10+R14</f>
        <v>1330</v>
      </c>
      <c r="S15" s="639">
        <f t="shared" si="2"/>
        <v>0</v>
      </c>
      <c r="T15" s="640">
        <f>T10+T14</f>
        <v>0</v>
      </c>
      <c r="U15" s="492"/>
      <c r="V15" s="488"/>
      <c r="W15" s="471"/>
    </row>
    <row r="17" spans="2:21" x14ac:dyDescent="0.2">
      <c r="B17" s="398"/>
      <c r="C17" s="398"/>
      <c r="D17" s="398"/>
      <c r="E17" s="398"/>
      <c r="F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</row>
    <row r="19" spans="2:21" ht="15" customHeight="1" x14ac:dyDescent="0.2"/>
  </sheetData>
  <mergeCells count="15">
    <mergeCell ref="A15:J15"/>
    <mergeCell ref="A10:J10"/>
    <mergeCell ref="A14:J14"/>
    <mergeCell ref="A6:A7"/>
    <mergeCell ref="B6:B7"/>
    <mergeCell ref="C6:C7"/>
    <mergeCell ref="H6:H7"/>
    <mergeCell ref="I6:I7"/>
    <mergeCell ref="J6:J7"/>
    <mergeCell ref="O6:R6"/>
    <mergeCell ref="T6:T7"/>
    <mergeCell ref="K6:K7"/>
    <mergeCell ref="L6:L7"/>
    <mergeCell ref="M6:M7"/>
    <mergeCell ref="N6:N7"/>
  </mergeCells>
  <pageMargins left="0.70866141732283472" right="0.70866141732283472" top="0.78740157480314965" bottom="0.78740157480314965" header="0.31496062992125984" footer="0.31496062992125984"/>
  <pageSetup paperSize="9" scale="67" firstPageNumber="153" fitToHeight="0" orientation="landscape" useFirstPageNumber="1" r:id="rId1"/>
  <headerFooter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94"/>
  <sheetViews>
    <sheetView showGridLines="0" view="pageBreakPreview" zoomScaleNormal="100" zoomScaleSheetLayoutView="100" workbookViewId="0">
      <selection activeCell="D20" sqref="D20"/>
    </sheetView>
  </sheetViews>
  <sheetFormatPr defaultColWidth="9.140625" defaultRowHeight="12.75" outlineLevelCol="1" x14ac:dyDescent="0.2"/>
  <cols>
    <col min="1" max="1" width="5" style="140" customWidth="1"/>
    <col min="2" max="2" width="4.28515625" style="140" customWidth="1"/>
    <col min="3" max="3" width="5.5703125" style="140" customWidth="1"/>
    <col min="4" max="4" width="11.28515625" style="140" hidden="1" customWidth="1" outlineLevel="1"/>
    <col min="5" max="6" width="4.42578125" style="140" hidden="1" customWidth="1" outlineLevel="1"/>
    <col min="7" max="7" width="3" style="140" hidden="1" customWidth="1" outlineLevel="1"/>
    <col min="8" max="8" width="40.28515625" style="140" customWidth="1" collapsed="1"/>
    <col min="9" max="9" width="46" style="140" customWidth="1"/>
    <col min="10" max="10" width="7.140625" style="140" customWidth="1"/>
    <col min="11" max="11" width="10.5703125" style="135" customWidth="1"/>
    <col min="12" max="18" width="10.5703125" style="136" customWidth="1"/>
    <col min="19" max="19" width="38.5703125" style="161" hidden="1" customWidth="1"/>
    <col min="20" max="16384" width="9.140625" style="140"/>
  </cols>
  <sheetData>
    <row r="1" spans="1:20" x14ac:dyDescent="0.2">
      <c r="A1" s="131" t="s">
        <v>414</v>
      </c>
      <c r="B1" s="132"/>
      <c r="C1" s="132"/>
      <c r="D1" s="132"/>
      <c r="E1" s="132"/>
      <c r="F1" s="132"/>
      <c r="G1" s="132"/>
      <c r="H1" s="133"/>
      <c r="I1" s="134"/>
      <c r="J1" s="132"/>
      <c r="M1" s="137"/>
      <c r="N1" s="137"/>
      <c r="P1" s="137"/>
      <c r="Q1" s="137"/>
      <c r="R1" s="137"/>
      <c r="S1" s="138"/>
      <c r="T1" s="139"/>
    </row>
    <row r="2" spans="1:20" x14ac:dyDescent="0.2">
      <c r="A2" s="141" t="s">
        <v>356</v>
      </c>
      <c r="B2" s="142"/>
      <c r="C2" s="142"/>
      <c r="E2" s="142"/>
      <c r="F2" s="142"/>
      <c r="G2" s="142"/>
      <c r="H2" s="142" t="s">
        <v>415</v>
      </c>
      <c r="I2" s="143" t="s">
        <v>416</v>
      </c>
      <c r="J2" s="144"/>
      <c r="M2" s="145"/>
      <c r="N2" s="145"/>
      <c r="P2" s="145"/>
      <c r="Q2" s="145"/>
      <c r="R2" s="145"/>
      <c r="S2" s="146"/>
      <c r="T2" s="139"/>
    </row>
    <row r="3" spans="1:20" x14ac:dyDescent="0.2">
      <c r="A3" s="142"/>
      <c r="B3" s="142"/>
      <c r="C3" s="142"/>
      <c r="E3" s="142"/>
      <c r="F3" s="142"/>
      <c r="G3" s="142"/>
      <c r="H3" s="141" t="s">
        <v>359</v>
      </c>
      <c r="I3" s="147"/>
      <c r="J3" s="144"/>
      <c r="M3" s="145"/>
      <c r="N3" s="145"/>
      <c r="P3" s="145"/>
      <c r="Q3" s="145"/>
      <c r="R3" s="145"/>
      <c r="S3" s="146"/>
      <c r="T3" s="139"/>
    </row>
    <row r="4" spans="1:20" ht="17.25" customHeight="1" x14ac:dyDescent="0.2">
      <c r="A4" s="142"/>
      <c r="B4" s="142"/>
      <c r="C4" s="142"/>
      <c r="D4" s="142"/>
      <c r="E4" s="142"/>
      <c r="F4" s="142"/>
      <c r="G4" s="142"/>
      <c r="H4" s="148"/>
      <c r="I4" s="149"/>
      <c r="J4" s="142"/>
      <c r="M4" s="145"/>
      <c r="N4" s="145"/>
      <c r="P4" s="145"/>
      <c r="Q4" s="145"/>
      <c r="R4" s="145" t="s">
        <v>319</v>
      </c>
      <c r="S4" s="146"/>
      <c r="T4" s="139"/>
    </row>
    <row r="5" spans="1:20" ht="25.5" customHeight="1" x14ac:dyDescent="0.2">
      <c r="A5" s="787" t="s">
        <v>417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788"/>
      <c r="R5" s="789"/>
      <c r="S5" s="505"/>
    </row>
    <row r="6" spans="1:20" ht="25.5" customHeight="1" x14ac:dyDescent="0.2">
      <c r="A6" s="790" t="s">
        <v>360</v>
      </c>
      <c r="B6" s="790" t="s">
        <v>297</v>
      </c>
      <c r="C6" s="793" t="s">
        <v>363</v>
      </c>
      <c r="D6" s="791" t="s">
        <v>123</v>
      </c>
      <c r="E6" s="791" t="s">
        <v>361</v>
      </c>
      <c r="F6" s="791" t="s">
        <v>362</v>
      </c>
      <c r="G6" s="791" t="s">
        <v>364</v>
      </c>
      <c r="H6" s="791" t="s">
        <v>365</v>
      </c>
      <c r="I6" s="784" t="s">
        <v>366</v>
      </c>
      <c r="J6" s="792" t="s">
        <v>367</v>
      </c>
      <c r="K6" s="784" t="s">
        <v>368</v>
      </c>
      <c r="L6" s="784" t="s">
        <v>369</v>
      </c>
      <c r="M6" s="784" t="s">
        <v>2</v>
      </c>
      <c r="N6" s="785" t="s">
        <v>397</v>
      </c>
      <c r="O6" s="786" t="s">
        <v>398</v>
      </c>
      <c r="P6" s="786"/>
      <c r="Q6" s="786"/>
      <c r="R6" s="785" t="s">
        <v>371</v>
      </c>
      <c r="S6" s="762" t="s">
        <v>372</v>
      </c>
    </row>
    <row r="7" spans="1:20" ht="58.7" customHeight="1" x14ac:dyDescent="0.2">
      <c r="A7" s="790"/>
      <c r="B7" s="790"/>
      <c r="C7" s="794"/>
      <c r="D7" s="791"/>
      <c r="E7" s="791"/>
      <c r="F7" s="791"/>
      <c r="G7" s="791"/>
      <c r="H7" s="791"/>
      <c r="I7" s="784"/>
      <c r="J7" s="792"/>
      <c r="K7" s="784"/>
      <c r="L7" s="784"/>
      <c r="M7" s="784"/>
      <c r="N7" s="785"/>
      <c r="O7" s="150" t="s">
        <v>373</v>
      </c>
      <c r="P7" s="150" t="s">
        <v>374</v>
      </c>
      <c r="Q7" s="150" t="s">
        <v>375</v>
      </c>
      <c r="R7" s="785"/>
      <c r="S7" s="762"/>
    </row>
    <row r="8" spans="1:20" s="151" customFormat="1" ht="25.5" customHeight="1" x14ac:dyDescent="0.2">
      <c r="A8" s="692" t="s">
        <v>418</v>
      </c>
      <c r="B8" s="693"/>
      <c r="C8" s="693"/>
      <c r="D8" s="693"/>
      <c r="E8" s="693"/>
      <c r="F8" s="693"/>
      <c r="G8" s="693"/>
      <c r="H8" s="693"/>
      <c r="I8" s="693"/>
      <c r="J8" s="693"/>
      <c r="K8" s="693"/>
      <c r="L8" s="694">
        <f>SUM(L9:L10)</f>
        <v>3620</v>
      </c>
      <c r="M8" s="694"/>
      <c r="N8" s="694">
        <f t="shared" ref="N8" si="0">SUM(N9:N9)</f>
        <v>0</v>
      </c>
      <c r="O8" s="694">
        <f>SUM(O9:O10)</f>
        <v>3620</v>
      </c>
      <c r="P8" s="694">
        <f>SUM(P9:P10)</f>
        <v>0</v>
      </c>
      <c r="Q8" s="694">
        <f>SUM(Q9:Q10)</f>
        <v>3620</v>
      </c>
      <c r="R8" s="694">
        <f>SUM(R9:R10)</f>
        <v>0</v>
      </c>
      <c r="S8" s="506"/>
    </row>
    <row r="9" spans="1:20" ht="93" customHeight="1" x14ac:dyDescent="0.2">
      <c r="A9" s="152">
        <v>1</v>
      </c>
      <c r="B9" s="152"/>
      <c r="C9" s="152">
        <v>61</v>
      </c>
      <c r="D9" s="153">
        <v>600130000000</v>
      </c>
      <c r="E9" s="152">
        <v>6172</v>
      </c>
      <c r="F9" s="152">
        <v>6111</v>
      </c>
      <c r="G9" s="152">
        <v>16</v>
      </c>
      <c r="H9" s="644" t="s">
        <v>419</v>
      </c>
      <c r="I9" s="645" t="s">
        <v>703</v>
      </c>
      <c r="J9" s="152"/>
      <c r="K9" s="152"/>
      <c r="L9" s="510">
        <v>1580</v>
      </c>
      <c r="M9" s="510">
        <v>2019</v>
      </c>
      <c r="N9" s="510">
        <v>0</v>
      </c>
      <c r="O9" s="510">
        <v>1580</v>
      </c>
      <c r="P9" s="510">
        <v>0</v>
      </c>
      <c r="Q9" s="509">
        <v>1580</v>
      </c>
      <c r="R9" s="510">
        <f>L9-N9-O9</f>
        <v>0</v>
      </c>
      <c r="S9" s="507"/>
    </row>
    <row r="10" spans="1:20" ht="36.75" customHeight="1" x14ac:dyDescent="0.2">
      <c r="A10" s="152">
        <v>2</v>
      </c>
      <c r="B10" s="152"/>
      <c r="C10" s="152">
        <v>61</v>
      </c>
      <c r="D10" s="153">
        <v>600130000000</v>
      </c>
      <c r="E10" s="152">
        <v>6172</v>
      </c>
      <c r="F10" s="152">
        <v>6125</v>
      </c>
      <c r="G10" s="152">
        <v>16</v>
      </c>
      <c r="H10" s="645" t="s">
        <v>420</v>
      </c>
      <c r="I10" s="645" t="s">
        <v>704</v>
      </c>
      <c r="J10" s="152"/>
      <c r="K10" s="152"/>
      <c r="L10" s="510">
        <v>2040</v>
      </c>
      <c r="M10" s="510">
        <v>2019</v>
      </c>
      <c r="N10" s="510">
        <v>0</v>
      </c>
      <c r="O10" s="510">
        <v>2040</v>
      </c>
      <c r="P10" s="510">
        <v>0</v>
      </c>
      <c r="Q10" s="509">
        <v>2040</v>
      </c>
      <c r="R10" s="510">
        <v>0</v>
      </c>
      <c r="S10" s="507"/>
    </row>
    <row r="11" spans="1:20" ht="35.25" customHeight="1" x14ac:dyDescent="0.2">
      <c r="A11" s="154" t="s">
        <v>421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694">
        <f>SUM(L9:L10)</f>
        <v>3620</v>
      </c>
      <c r="M11" s="694"/>
      <c r="N11" s="694">
        <f>SUM(N9:N10)</f>
        <v>0</v>
      </c>
      <c r="O11" s="694">
        <f t="shared" ref="O11:S11" si="1">SUM(O9:O10)</f>
        <v>3620</v>
      </c>
      <c r="P11" s="694">
        <f t="shared" si="1"/>
        <v>0</v>
      </c>
      <c r="Q11" s="694">
        <f t="shared" si="1"/>
        <v>3620</v>
      </c>
      <c r="R11" s="694">
        <f t="shared" si="1"/>
        <v>0</v>
      </c>
      <c r="S11" s="508">
        <f t="shared" si="1"/>
        <v>0</v>
      </c>
    </row>
    <row r="12" spans="1:20" s="136" customFormat="1" x14ac:dyDescent="0.2">
      <c r="A12" s="135"/>
      <c r="B12" s="135"/>
      <c r="C12" s="135"/>
      <c r="D12" s="135"/>
      <c r="E12" s="135"/>
      <c r="F12" s="135"/>
      <c r="G12" s="135"/>
      <c r="H12" s="156"/>
      <c r="I12" s="135"/>
      <c r="J12" s="157"/>
      <c r="K12" s="158"/>
      <c r="L12" s="159"/>
      <c r="M12" s="160"/>
      <c r="N12" s="160"/>
      <c r="S12" s="161"/>
      <c r="T12" s="140"/>
    </row>
    <row r="13" spans="1:20" s="136" customFormat="1" x14ac:dyDescent="0.2">
      <c r="A13" s="135"/>
      <c r="B13" s="135"/>
      <c r="C13" s="135"/>
      <c r="D13" s="135"/>
      <c r="E13" s="135"/>
      <c r="F13" s="135"/>
      <c r="G13" s="135"/>
      <c r="H13" s="135"/>
      <c r="I13" s="135"/>
      <c r="J13" s="157"/>
      <c r="K13" s="162"/>
      <c r="L13" s="163"/>
      <c r="S13" s="161"/>
      <c r="T13" s="140"/>
    </row>
    <row r="14" spans="1:20" s="136" customFormat="1" x14ac:dyDescent="0.2">
      <c r="A14" s="135"/>
      <c r="B14" s="135"/>
      <c r="C14" s="135"/>
      <c r="D14" s="135"/>
      <c r="E14" s="135"/>
      <c r="F14" s="135"/>
      <c r="G14" s="135"/>
      <c r="H14" s="135"/>
      <c r="I14" s="135"/>
      <c r="J14" s="157"/>
      <c r="K14" s="162"/>
      <c r="L14" s="163"/>
      <c r="S14" s="161"/>
      <c r="T14" s="140"/>
    </row>
    <row r="15" spans="1:20" s="136" customFormat="1" x14ac:dyDescent="0.2">
      <c r="A15" s="135"/>
      <c r="B15" s="135"/>
      <c r="C15" s="135"/>
      <c r="D15" s="135"/>
      <c r="E15" s="135"/>
      <c r="F15" s="135"/>
      <c r="G15" s="135"/>
      <c r="H15" s="135"/>
      <c r="I15" s="135"/>
      <c r="J15" s="140"/>
      <c r="K15" s="162"/>
      <c r="L15" s="163"/>
      <c r="S15" s="161"/>
      <c r="T15" s="140"/>
    </row>
    <row r="16" spans="1:20" s="136" customFormat="1" x14ac:dyDescent="0.2">
      <c r="A16" s="135"/>
      <c r="B16" s="135"/>
      <c r="C16" s="135"/>
      <c r="D16" s="135"/>
      <c r="E16" s="135"/>
      <c r="F16" s="135"/>
      <c r="G16" s="135"/>
      <c r="H16" s="135"/>
      <c r="I16" s="135"/>
      <c r="J16" s="140"/>
      <c r="K16" s="162"/>
      <c r="L16" s="163"/>
      <c r="S16" s="161"/>
      <c r="T16" s="140"/>
    </row>
    <row r="17" spans="1:20" s="136" customFormat="1" x14ac:dyDescent="0.2">
      <c r="A17" s="135"/>
      <c r="B17" s="135"/>
      <c r="C17" s="135"/>
      <c r="D17" s="135"/>
      <c r="E17" s="135"/>
      <c r="F17" s="135"/>
      <c r="G17" s="135"/>
      <c r="H17" s="135"/>
      <c r="I17" s="135"/>
      <c r="J17" s="140"/>
      <c r="K17" s="162"/>
      <c r="L17" s="163"/>
      <c r="S17" s="161"/>
      <c r="T17" s="140"/>
    </row>
    <row r="18" spans="1:20" s="136" customFormat="1" x14ac:dyDescent="0.2">
      <c r="A18" s="135"/>
      <c r="B18" s="135"/>
      <c r="C18" s="135"/>
      <c r="D18" s="135"/>
      <c r="E18" s="135"/>
      <c r="F18" s="135"/>
      <c r="G18" s="135"/>
      <c r="H18" s="135"/>
      <c r="I18" s="135"/>
      <c r="J18" s="140"/>
      <c r="K18" s="162"/>
      <c r="L18" s="163"/>
      <c r="S18" s="161"/>
      <c r="T18" s="140"/>
    </row>
    <row r="19" spans="1:20" s="136" customFormat="1" x14ac:dyDescent="0.2">
      <c r="A19" s="135"/>
      <c r="B19" s="135"/>
      <c r="C19" s="135"/>
      <c r="D19" s="135"/>
      <c r="E19" s="135"/>
      <c r="F19" s="135"/>
      <c r="G19" s="135"/>
      <c r="H19" s="135"/>
      <c r="I19" s="135"/>
      <c r="J19" s="140"/>
      <c r="K19" s="162"/>
      <c r="L19" s="163"/>
      <c r="S19" s="161"/>
      <c r="T19" s="140"/>
    </row>
    <row r="20" spans="1:20" s="136" customFormat="1" x14ac:dyDescent="0.2">
      <c r="A20" s="135"/>
      <c r="B20" s="135"/>
      <c r="C20" s="135"/>
      <c r="D20" s="135"/>
      <c r="E20" s="135"/>
      <c r="F20" s="135"/>
      <c r="G20" s="135"/>
      <c r="H20" s="135"/>
      <c r="I20" s="135"/>
      <c r="J20" s="140"/>
      <c r="K20" s="162"/>
      <c r="L20" s="163"/>
      <c r="S20" s="161"/>
      <c r="T20" s="140"/>
    </row>
    <row r="21" spans="1:20" s="136" customFormat="1" x14ac:dyDescent="0.2">
      <c r="A21" s="135"/>
      <c r="B21" s="135"/>
      <c r="C21" s="135"/>
      <c r="D21" s="135"/>
      <c r="E21" s="135"/>
      <c r="F21" s="135"/>
      <c r="G21" s="135"/>
      <c r="H21" s="135"/>
      <c r="I21" s="135"/>
      <c r="J21" s="140"/>
      <c r="K21" s="162"/>
      <c r="L21" s="163"/>
      <c r="S21" s="161"/>
      <c r="T21" s="140"/>
    </row>
    <row r="22" spans="1:20" s="136" customForma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40"/>
      <c r="K22" s="162"/>
      <c r="L22" s="163"/>
      <c r="S22" s="161"/>
      <c r="T22" s="140"/>
    </row>
    <row r="23" spans="1:20" s="136" customFormat="1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40"/>
      <c r="K23" s="162"/>
      <c r="L23" s="163"/>
      <c r="S23" s="161"/>
      <c r="T23" s="140"/>
    </row>
    <row r="24" spans="1:20" s="136" customFormat="1" x14ac:dyDescent="0.2">
      <c r="A24" s="135"/>
      <c r="B24" s="135"/>
      <c r="C24" s="135"/>
      <c r="D24" s="135"/>
      <c r="E24" s="135"/>
      <c r="F24" s="135"/>
      <c r="G24" s="135"/>
      <c r="H24" s="135"/>
      <c r="I24" s="135"/>
      <c r="J24" s="140"/>
      <c r="K24" s="162"/>
      <c r="L24" s="163"/>
      <c r="S24" s="161"/>
      <c r="T24" s="140"/>
    </row>
    <row r="25" spans="1:20" s="136" customFormat="1" x14ac:dyDescent="0.2">
      <c r="A25" s="135"/>
      <c r="B25" s="135"/>
      <c r="C25" s="135"/>
      <c r="D25" s="135"/>
      <c r="E25" s="135"/>
      <c r="F25" s="135"/>
      <c r="G25" s="135"/>
      <c r="H25" s="135"/>
      <c r="I25" s="135"/>
      <c r="J25" s="140"/>
      <c r="K25" s="162"/>
      <c r="L25" s="163"/>
      <c r="S25" s="161"/>
      <c r="T25" s="140"/>
    </row>
    <row r="26" spans="1:20" s="136" customFormat="1" x14ac:dyDescent="0.2">
      <c r="A26" s="135"/>
      <c r="B26" s="135"/>
      <c r="C26" s="135"/>
      <c r="D26" s="135"/>
      <c r="E26" s="135"/>
      <c r="F26" s="135"/>
      <c r="G26" s="135"/>
      <c r="H26" s="135"/>
      <c r="I26" s="135"/>
      <c r="J26" s="140"/>
      <c r="K26" s="162"/>
      <c r="L26" s="163"/>
      <c r="S26" s="161"/>
      <c r="T26" s="140"/>
    </row>
    <row r="27" spans="1:20" s="136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40"/>
      <c r="K27" s="162"/>
      <c r="L27" s="163"/>
      <c r="S27" s="161"/>
      <c r="T27" s="140"/>
    </row>
    <row r="28" spans="1:20" s="136" customFormat="1" x14ac:dyDescent="0.2">
      <c r="A28" s="135"/>
      <c r="B28" s="135"/>
      <c r="C28" s="135"/>
      <c r="D28" s="135"/>
      <c r="E28" s="135"/>
      <c r="F28" s="135"/>
      <c r="G28" s="135"/>
      <c r="H28" s="135"/>
      <c r="I28" s="135"/>
      <c r="J28" s="140"/>
      <c r="K28" s="162"/>
      <c r="L28" s="163"/>
      <c r="S28" s="161"/>
      <c r="T28" s="140"/>
    </row>
    <row r="29" spans="1:20" s="136" customFormat="1" x14ac:dyDescent="0.2">
      <c r="A29" s="135"/>
      <c r="B29" s="135"/>
      <c r="C29" s="135"/>
      <c r="D29" s="135"/>
      <c r="E29" s="135"/>
      <c r="F29" s="135"/>
      <c r="G29" s="135"/>
      <c r="H29" s="135"/>
      <c r="I29" s="135"/>
      <c r="J29" s="140"/>
      <c r="K29" s="162"/>
      <c r="L29" s="163"/>
      <c r="S29" s="161"/>
      <c r="T29" s="140"/>
    </row>
    <row r="30" spans="1:20" s="136" customFormat="1" x14ac:dyDescent="0.2">
      <c r="A30" s="135"/>
      <c r="B30" s="135"/>
      <c r="C30" s="135"/>
      <c r="D30" s="135"/>
      <c r="E30" s="135"/>
      <c r="F30" s="135"/>
      <c r="G30" s="135"/>
      <c r="H30" s="135"/>
      <c r="I30" s="135"/>
      <c r="J30" s="140"/>
      <c r="K30" s="162"/>
      <c r="L30" s="163"/>
      <c r="S30" s="161"/>
      <c r="T30" s="140"/>
    </row>
    <row r="31" spans="1:20" s="136" customFormat="1" x14ac:dyDescent="0.2">
      <c r="A31" s="135"/>
      <c r="B31" s="135"/>
      <c r="C31" s="135"/>
      <c r="D31" s="135"/>
      <c r="E31" s="135"/>
      <c r="F31" s="135"/>
      <c r="G31" s="135"/>
      <c r="H31" s="135"/>
      <c r="I31" s="135"/>
      <c r="J31" s="140"/>
      <c r="K31" s="162"/>
      <c r="L31" s="163"/>
      <c r="S31" s="161"/>
      <c r="T31" s="140"/>
    </row>
    <row r="32" spans="1:20" s="136" customFormat="1" x14ac:dyDescent="0.2">
      <c r="A32" s="135"/>
      <c r="B32" s="135"/>
      <c r="C32" s="135"/>
      <c r="D32" s="135"/>
      <c r="E32" s="135"/>
      <c r="F32" s="135"/>
      <c r="G32" s="135"/>
      <c r="H32" s="135"/>
      <c r="I32" s="135"/>
      <c r="J32" s="140"/>
      <c r="K32" s="135"/>
      <c r="L32" s="163"/>
      <c r="S32" s="161"/>
      <c r="T32" s="140"/>
    </row>
    <row r="33" spans="1:20" s="136" customFormat="1" x14ac:dyDescent="0.2">
      <c r="A33" s="135"/>
      <c r="B33" s="135"/>
      <c r="C33" s="135"/>
      <c r="D33" s="135"/>
      <c r="E33" s="135"/>
      <c r="F33" s="135"/>
      <c r="G33" s="135"/>
      <c r="H33" s="135"/>
      <c r="I33" s="135"/>
      <c r="J33" s="140"/>
      <c r="K33" s="135"/>
      <c r="L33" s="163"/>
      <c r="S33" s="161"/>
      <c r="T33" s="140"/>
    </row>
    <row r="34" spans="1:20" s="136" customFormat="1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40"/>
      <c r="K34" s="135"/>
      <c r="L34" s="163"/>
      <c r="S34" s="161"/>
      <c r="T34" s="140"/>
    </row>
    <row r="35" spans="1:20" s="136" customFormat="1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40"/>
      <c r="K35" s="135"/>
      <c r="L35" s="163"/>
      <c r="S35" s="161"/>
      <c r="T35" s="140"/>
    </row>
    <row r="36" spans="1:20" s="136" customFormat="1" x14ac:dyDescent="0.2">
      <c r="A36" s="135"/>
      <c r="B36" s="135"/>
      <c r="C36" s="135"/>
      <c r="D36" s="135"/>
      <c r="E36" s="135"/>
      <c r="F36" s="135"/>
      <c r="G36" s="135"/>
      <c r="H36" s="135"/>
      <c r="I36" s="135"/>
      <c r="J36" s="140"/>
      <c r="K36" s="135"/>
      <c r="L36" s="163"/>
      <c r="S36" s="161"/>
      <c r="T36" s="140"/>
    </row>
    <row r="37" spans="1:20" s="136" customFormat="1" x14ac:dyDescent="0.2">
      <c r="A37" s="135"/>
      <c r="B37" s="135"/>
      <c r="C37" s="135"/>
      <c r="D37" s="135"/>
      <c r="E37" s="135"/>
      <c r="F37" s="135"/>
      <c r="G37" s="135"/>
      <c r="H37" s="135"/>
      <c r="I37" s="135"/>
      <c r="J37" s="140"/>
      <c r="K37" s="135"/>
      <c r="L37" s="163"/>
      <c r="S37" s="161"/>
      <c r="T37" s="140"/>
    </row>
    <row r="38" spans="1:20" s="136" customFormat="1" x14ac:dyDescent="0.2">
      <c r="A38" s="135"/>
      <c r="B38" s="135"/>
      <c r="C38" s="135"/>
      <c r="D38" s="135"/>
      <c r="E38" s="135"/>
      <c r="F38" s="135"/>
      <c r="G38" s="135"/>
      <c r="H38" s="135"/>
      <c r="I38" s="135"/>
      <c r="J38" s="140"/>
      <c r="K38" s="135"/>
      <c r="L38" s="163"/>
      <c r="S38" s="161"/>
      <c r="T38" s="140"/>
    </row>
    <row r="39" spans="1:20" s="136" customFormat="1" x14ac:dyDescent="0.2">
      <c r="A39" s="135"/>
      <c r="B39" s="135"/>
      <c r="C39" s="135"/>
      <c r="D39" s="135"/>
      <c r="E39" s="135"/>
      <c r="F39" s="135"/>
      <c r="G39" s="135"/>
      <c r="H39" s="135"/>
      <c r="I39" s="135"/>
      <c r="J39" s="140"/>
      <c r="K39" s="135"/>
      <c r="L39" s="163"/>
      <c r="S39" s="161"/>
      <c r="T39" s="140"/>
    </row>
    <row r="40" spans="1:20" s="136" customFormat="1" x14ac:dyDescent="0.2">
      <c r="A40" s="135"/>
      <c r="B40" s="135"/>
      <c r="C40" s="135"/>
      <c r="D40" s="135"/>
      <c r="E40" s="135"/>
      <c r="F40" s="135"/>
      <c r="G40" s="135"/>
      <c r="H40" s="135"/>
      <c r="I40" s="135"/>
      <c r="J40" s="140"/>
      <c r="K40" s="135"/>
      <c r="L40" s="163"/>
      <c r="S40" s="161"/>
      <c r="T40" s="140"/>
    </row>
    <row r="41" spans="1:20" s="136" customFormat="1" x14ac:dyDescent="0.2">
      <c r="A41" s="135"/>
      <c r="B41" s="135"/>
      <c r="C41" s="135"/>
      <c r="D41" s="135"/>
      <c r="E41" s="135"/>
      <c r="F41" s="135"/>
      <c r="G41" s="135"/>
      <c r="H41" s="135"/>
      <c r="I41" s="135"/>
      <c r="J41" s="140"/>
      <c r="K41" s="135"/>
      <c r="L41" s="163"/>
      <c r="S41" s="161"/>
      <c r="T41" s="140"/>
    </row>
    <row r="42" spans="1:20" s="136" customFormat="1" x14ac:dyDescent="0.2">
      <c r="A42" s="135"/>
      <c r="B42" s="135"/>
      <c r="C42" s="135"/>
      <c r="D42" s="135"/>
      <c r="E42" s="135"/>
      <c r="F42" s="135"/>
      <c r="G42" s="135"/>
      <c r="H42" s="135"/>
      <c r="I42" s="135"/>
      <c r="J42" s="140"/>
      <c r="K42" s="135"/>
      <c r="L42" s="163"/>
      <c r="S42" s="161"/>
      <c r="T42" s="140"/>
    </row>
    <row r="43" spans="1:20" s="136" customFormat="1" x14ac:dyDescent="0.2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35"/>
      <c r="L43" s="163"/>
      <c r="S43" s="161"/>
      <c r="T43" s="140"/>
    </row>
    <row r="44" spans="1:20" s="136" customFormat="1" x14ac:dyDescent="0.2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35"/>
      <c r="L44" s="163"/>
      <c r="S44" s="161"/>
      <c r="T44" s="140"/>
    </row>
    <row r="45" spans="1:20" s="136" customForma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35"/>
      <c r="L45" s="163"/>
      <c r="S45" s="161"/>
      <c r="T45" s="140"/>
    </row>
    <row r="46" spans="1:20" s="136" customFormat="1" x14ac:dyDescent="0.2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35"/>
      <c r="L46" s="163"/>
      <c r="S46" s="161"/>
      <c r="T46" s="140"/>
    </row>
    <row r="47" spans="1:20" s="136" customForma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35"/>
      <c r="L47" s="163"/>
      <c r="S47" s="161"/>
      <c r="T47" s="140"/>
    </row>
    <row r="48" spans="1:20" s="136" customFormat="1" x14ac:dyDescent="0.2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35"/>
      <c r="L48" s="163"/>
      <c r="S48" s="161"/>
      <c r="T48" s="140"/>
    </row>
    <row r="49" spans="1:20" s="136" customFormat="1" x14ac:dyDescent="0.2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35"/>
      <c r="L49" s="163"/>
      <c r="S49" s="161"/>
      <c r="T49" s="140"/>
    </row>
    <row r="50" spans="1:20" s="136" customFormat="1" x14ac:dyDescent="0.2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35"/>
      <c r="L50" s="163"/>
      <c r="S50" s="161"/>
      <c r="T50" s="140"/>
    </row>
    <row r="51" spans="1:20" s="136" customFormat="1" x14ac:dyDescent="0.2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35"/>
      <c r="L51" s="163"/>
      <c r="S51" s="161"/>
      <c r="T51" s="140"/>
    </row>
    <row r="52" spans="1:20" s="136" customFormat="1" x14ac:dyDescent="0.2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35"/>
      <c r="L52" s="163"/>
      <c r="S52" s="161"/>
      <c r="T52" s="140"/>
    </row>
    <row r="53" spans="1:20" s="136" customFormat="1" x14ac:dyDescent="0.2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35"/>
      <c r="L53" s="163"/>
      <c r="S53" s="161"/>
      <c r="T53" s="140"/>
    </row>
    <row r="54" spans="1:20" s="136" customFormat="1" x14ac:dyDescent="0.2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35"/>
      <c r="L54" s="163"/>
      <c r="S54" s="161"/>
      <c r="T54" s="140"/>
    </row>
    <row r="55" spans="1:20" s="136" customFormat="1" x14ac:dyDescent="0.2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35"/>
      <c r="L55" s="163"/>
      <c r="S55" s="161"/>
      <c r="T55" s="140"/>
    </row>
    <row r="56" spans="1:20" s="136" customFormat="1" x14ac:dyDescent="0.2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35"/>
      <c r="L56" s="163"/>
      <c r="S56" s="161"/>
      <c r="T56" s="140"/>
    </row>
    <row r="57" spans="1:20" s="136" customFormat="1" x14ac:dyDescent="0.2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35"/>
      <c r="L57" s="163"/>
      <c r="S57" s="161"/>
      <c r="T57" s="140"/>
    </row>
    <row r="58" spans="1:20" s="136" customFormat="1" x14ac:dyDescent="0.2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35"/>
      <c r="L58" s="163"/>
      <c r="S58" s="161"/>
      <c r="T58" s="140"/>
    </row>
    <row r="59" spans="1:20" s="136" customFormat="1" x14ac:dyDescent="0.2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35"/>
      <c r="L59" s="163"/>
      <c r="S59" s="161"/>
      <c r="T59" s="140"/>
    </row>
    <row r="60" spans="1:20" s="136" customFormat="1" x14ac:dyDescent="0.2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35"/>
      <c r="L60" s="163"/>
      <c r="S60" s="161"/>
      <c r="T60" s="140"/>
    </row>
    <row r="61" spans="1:20" s="136" customFormat="1" x14ac:dyDescent="0.2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35"/>
      <c r="L61" s="163"/>
      <c r="S61" s="161"/>
      <c r="T61" s="140"/>
    </row>
    <row r="62" spans="1:20" s="136" customFormat="1" x14ac:dyDescent="0.2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35"/>
      <c r="L62" s="163"/>
      <c r="S62" s="161"/>
      <c r="T62" s="140"/>
    </row>
    <row r="63" spans="1:20" s="136" customFormat="1" x14ac:dyDescent="0.2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35"/>
      <c r="L63" s="163"/>
      <c r="S63" s="161"/>
      <c r="T63" s="140"/>
    </row>
    <row r="64" spans="1:20" s="136" customFormat="1" x14ac:dyDescent="0.2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35"/>
      <c r="L64" s="163"/>
      <c r="S64" s="161"/>
      <c r="T64" s="140"/>
    </row>
    <row r="65" spans="1:20" s="136" customFormat="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35"/>
      <c r="L65" s="163"/>
      <c r="S65" s="161"/>
      <c r="T65" s="140"/>
    </row>
    <row r="66" spans="1:20" s="136" customFormat="1" x14ac:dyDescent="0.2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35"/>
      <c r="L66" s="163"/>
      <c r="S66" s="161"/>
      <c r="T66" s="140"/>
    </row>
    <row r="67" spans="1:20" s="136" customFormat="1" x14ac:dyDescent="0.2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35"/>
      <c r="L67" s="163"/>
      <c r="S67" s="161"/>
      <c r="T67" s="140"/>
    </row>
    <row r="68" spans="1:20" s="136" customFormat="1" x14ac:dyDescent="0.2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35"/>
      <c r="L68" s="163"/>
      <c r="S68" s="161"/>
      <c r="T68" s="140"/>
    </row>
    <row r="69" spans="1:20" s="136" customFormat="1" x14ac:dyDescent="0.2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35"/>
      <c r="L69" s="163"/>
      <c r="S69" s="161"/>
      <c r="T69" s="140"/>
    </row>
    <row r="70" spans="1:20" s="136" customFormat="1" x14ac:dyDescent="0.2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35"/>
      <c r="L70" s="163"/>
      <c r="S70" s="161"/>
      <c r="T70" s="140"/>
    </row>
    <row r="71" spans="1:20" s="136" customFormat="1" x14ac:dyDescent="0.2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35"/>
      <c r="L71" s="163"/>
      <c r="S71" s="161"/>
      <c r="T71" s="140"/>
    </row>
    <row r="72" spans="1:20" s="136" customFormat="1" x14ac:dyDescent="0.2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35"/>
      <c r="L72" s="163"/>
      <c r="S72" s="161"/>
      <c r="T72" s="140"/>
    </row>
    <row r="73" spans="1:20" s="136" customFormat="1" x14ac:dyDescent="0.2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35"/>
      <c r="L73" s="163"/>
      <c r="S73" s="161"/>
      <c r="T73" s="140"/>
    </row>
    <row r="74" spans="1:20" s="136" customFormat="1" x14ac:dyDescent="0.2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35"/>
      <c r="L74" s="163"/>
      <c r="S74" s="161"/>
      <c r="T74" s="140"/>
    </row>
    <row r="75" spans="1:20" s="136" customFormat="1" x14ac:dyDescent="0.2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35"/>
      <c r="L75" s="163"/>
      <c r="S75" s="161"/>
      <c r="T75" s="140"/>
    </row>
    <row r="76" spans="1:20" s="136" customFormat="1" x14ac:dyDescent="0.2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35"/>
      <c r="L76" s="163"/>
      <c r="S76" s="161"/>
      <c r="T76" s="140"/>
    </row>
    <row r="77" spans="1:20" s="136" customFormat="1" x14ac:dyDescent="0.2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35"/>
      <c r="L77" s="163"/>
      <c r="S77" s="161"/>
      <c r="T77" s="140"/>
    </row>
    <row r="78" spans="1:20" s="136" customFormat="1" x14ac:dyDescent="0.2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35"/>
      <c r="L78" s="163"/>
      <c r="S78" s="161"/>
      <c r="T78" s="140"/>
    </row>
    <row r="79" spans="1:20" s="136" customFormat="1" x14ac:dyDescent="0.2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35"/>
      <c r="L79" s="163"/>
      <c r="S79" s="161"/>
      <c r="T79" s="140"/>
    </row>
    <row r="80" spans="1:20" s="136" customFormat="1" x14ac:dyDescent="0.2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35"/>
      <c r="L80" s="163"/>
      <c r="S80" s="161"/>
      <c r="T80" s="140"/>
    </row>
    <row r="81" spans="1:20" s="136" customFormat="1" x14ac:dyDescent="0.2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35"/>
      <c r="L81" s="163"/>
      <c r="S81" s="161"/>
      <c r="T81" s="140"/>
    </row>
    <row r="82" spans="1:20" s="136" customFormat="1" x14ac:dyDescent="0.2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35"/>
      <c r="L82" s="163"/>
      <c r="S82" s="161"/>
      <c r="T82" s="140"/>
    </row>
    <row r="83" spans="1:20" s="136" customFormat="1" x14ac:dyDescent="0.2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35"/>
      <c r="L83" s="163"/>
      <c r="S83" s="161"/>
      <c r="T83" s="140"/>
    </row>
    <row r="84" spans="1:20" s="136" customFormat="1" x14ac:dyDescent="0.2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35"/>
      <c r="L84" s="163"/>
      <c r="S84" s="161"/>
      <c r="T84" s="140"/>
    </row>
    <row r="85" spans="1:20" s="136" customFormat="1" x14ac:dyDescent="0.2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35"/>
      <c r="L85" s="163"/>
      <c r="S85" s="161"/>
      <c r="T85" s="140"/>
    </row>
    <row r="86" spans="1:20" s="136" customFormat="1" x14ac:dyDescent="0.2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35"/>
      <c r="L86" s="163"/>
      <c r="S86" s="161"/>
      <c r="T86" s="140"/>
    </row>
    <row r="87" spans="1:20" s="136" customFormat="1" x14ac:dyDescent="0.2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35"/>
      <c r="L87" s="163"/>
      <c r="S87" s="161"/>
      <c r="T87" s="140"/>
    </row>
    <row r="88" spans="1:20" s="136" customFormat="1" x14ac:dyDescent="0.2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35"/>
      <c r="L88" s="163"/>
      <c r="S88" s="161"/>
      <c r="T88" s="140"/>
    </row>
    <row r="89" spans="1:20" s="136" customFormat="1" x14ac:dyDescent="0.2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35"/>
      <c r="L89" s="163"/>
      <c r="S89" s="161"/>
      <c r="T89" s="140"/>
    </row>
    <row r="90" spans="1:20" s="136" customFormat="1" x14ac:dyDescent="0.2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35"/>
      <c r="L90" s="163"/>
      <c r="S90" s="161"/>
      <c r="T90" s="140"/>
    </row>
    <row r="91" spans="1:20" s="136" customFormat="1" x14ac:dyDescent="0.2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35"/>
      <c r="L91" s="163"/>
      <c r="S91" s="161"/>
      <c r="T91" s="140"/>
    </row>
    <row r="92" spans="1:20" s="136" customFormat="1" x14ac:dyDescent="0.2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35"/>
      <c r="L92" s="163"/>
      <c r="S92" s="161"/>
      <c r="T92" s="140"/>
    </row>
    <row r="93" spans="1:20" s="136" customFormat="1" x14ac:dyDescent="0.2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35"/>
      <c r="L93" s="163"/>
      <c r="S93" s="161"/>
      <c r="T93" s="140"/>
    </row>
    <row r="94" spans="1:20" s="136" customFormat="1" x14ac:dyDescent="0.2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35"/>
      <c r="L94" s="163"/>
      <c r="S94" s="161"/>
      <c r="T94" s="140"/>
    </row>
  </sheetData>
  <mergeCells count="18">
    <mergeCell ref="A5:R5"/>
    <mergeCell ref="A6:A7"/>
    <mergeCell ref="B6:B7"/>
    <mergeCell ref="D6:D7"/>
    <mergeCell ref="E6:E7"/>
    <mergeCell ref="F6:F7"/>
    <mergeCell ref="G6:G7"/>
    <mergeCell ref="H6:H7"/>
    <mergeCell ref="I6:I7"/>
    <mergeCell ref="J6:J7"/>
    <mergeCell ref="C6:C7"/>
    <mergeCell ref="S6:S7"/>
    <mergeCell ref="K6:K7"/>
    <mergeCell ref="L6:L7"/>
    <mergeCell ref="M6:M7"/>
    <mergeCell ref="N6:N7"/>
    <mergeCell ref="O6:Q6"/>
    <mergeCell ref="R6:R7"/>
  </mergeCells>
  <pageMargins left="0.23622047244094491" right="0.23622047244094491" top="0.74803149606299213" bottom="0.74803149606299213" header="0.31496062992125984" footer="0.31496062992125984"/>
  <pageSetup paperSize="9" scale="75" firstPageNumber="154" orientation="landscape" useFirstPageNumber="1" r:id="rId1"/>
  <headerFooter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97"/>
  <sheetViews>
    <sheetView showGridLines="0" view="pageBreakPreview" zoomScaleNormal="70" zoomScaleSheetLayoutView="100" workbookViewId="0">
      <selection activeCell="D20" sqref="D20"/>
    </sheetView>
  </sheetViews>
  <sheetFormatPr defaultColWidth="9.140625" defaultRowHeight="12.75" outlineLevelCol="1" x14ac:dyDescent="0.2"/>
  <cols>
    <col min="1" max="1" width="5.42578125" style="66" customWidth="1"/>
    <col min="2" max="2" width="5.7109375" style="66" bestFit="1" customWidth="1"/>
    <col min="3" max="3" width="7" style="66" customWidth="1"/>
    <col min="4" max="4" width="13.85546875" style="66" hidden="1" customWidth="1" outlineLevel="1"/>
    <col min="5" max="6" width="5.42578125" style="66" hidden="1" customWidth="1" outlineLevel="1"/>
    <col min="7" max="7" width="4" style="66" hidden="1" customWidth="1" outlineLevel="1"/>
    <col min="8" max="8" width="41.42578125" style="66" customWidth="1" collapsed="1"/>
    <col min="9" max="9" width="60.42578125" style="66" customWidth="1"/>
    <col min="10" max="10" width="7.140625" style="66" customWidth="1"/>
    <col min="11" max="11" width="14.7109375" style="61" customWidth="1"/>
    <col min="12" max="12" width="13.5703125" style="62" customWidth="1"/>
    <col min="13" max="13" width="13.7109375" style="62" customWidth="1"/>
    <col min="14" max="14" width="12.42578125" style="62" customWidth="1"/>
    <col min="15" max="15" width="16.28515625" style="62" customWidth="1"/>
    <col min="16" max="16" width="13.140625" style="62" customWidth="1"/>
    <col min="17" max="17" width="14.85546875" style="62" customWidth="1"/>
    <col min="18" max="18" width="14.42578125" style="62" customWidth="1"/>
    <col min="19" max="19" width="38.5703125" style="113" hidden="1" customWidth="1"/>
    <col min="20" max="16384" width="9.140625" style="66"/>
  </cols>
  <sheetData>
    <row r="1" spans="1:20" ht="18" x14ac:dyDescent="0.25">
      <c r="A1" s="118" t="s">
        <v>407</v>
      </c>
      <c r="B1" s="60"/>
      <c r="C1" s="60"/>
      <c r="D1" s="60"/>
      <c r="E1" s="60"/>
      <c r="F1" s="60"/>
      <c r="G1" s="60"/>
      <c r="H1" s="119"/>
      <c r="I1" s="59"/>
      <c r="J1" s="60"/>
      <c r="M1" s="63"/>
      <c r="N1" s="63"/>
      <c r="P1" s="63"/>
      <c r="Q1" s="63"/>
      <c r="R1" s="63"/>
      <c r="S1" s="64"/>
      <c r="T1" s="65"/>
    </row>
    <row r="2" spans="1:20" ht="15.75" x14ac:dyDescent="0.25">
      <c r="A2" s="73" t="s">
        <v>356</v>
      </c>
      <c r="B2" s="73"/>
      <c r="C2" s="120"/>
      <c r="D2" s="73"/>
      <c r="E2" s="73"/>
      <c r="F2" s="73"/>
      <c r="G2" s="73"/>
      <c r="H2" s="532" t="s">
        <v>408</v>
      </c>
      <c r="I2" s="143" t="s">
        <v>626</v>
      </c>
      <c r="J2" s="69"/>
      <c r="M2" s="70"/>
      <c r="N2" s="70"/>
      <c r="P2" s="70"/>
      <c r="Q2" s="70"/>
      <c r="R2" s="70"/>
      <c r="S2" s="71"/>
      <c r="T2" s="65"/>
    </row>
    <row r="3" spans="1:20" ht="17.25" customHeight="1" x14ac:dyDescent="0.2">
      <c r="A3" s="73"/>
      <c r="B3" s="73"/>
      <c r="C3" s="73"/>
      <c r="D3" s="73"/>
      <c r="E3" s="73"/>
      <c r="F3" s="73"/>
      <c r="G3" s="73"/>
      <c r="H3" s="533" t="s">
        <v>359</v>
      </c>
      <c r="I3" s="74"/>
      <c r="J3" s="73"/>
      <c r="M3" s="70"/>
      <c r="N3" s="70"/>
      <c r="P3" s="70"/>
      <c r="Q3" s="70"/>
      <c r="R3" s="70"/>
      <c r="S3" s="71"/>
      <c r="T3" s="65"/>
    </row>
    <row r="4" spans="1:20" ht="17.25" customHeight="1" x14ac:dyDescent="0.25">
      <c r="A4" s="73"/>
      <c r="B4" s="73"/>
      <c r="C4" s="73"/>
      <c r="D4" s="73"/>
      <c r="E4" s="73"/>
      <c r="F4" s="73"/>
      <c r="G4" s="73"/>
      <c r="H4" s="129"/>
      <c r="I4" s="74"/>
      <c r="J4" s="73"/>
      <c r="M4" s="70"/>
      <c r="N4" s="70"/>
      <c r="P4" s="70"/>
      <c r="Q4" s="70"/>
      <c r="R4" s="70" t="s">
        <v>319</v>
      </c>
      <c r="S4" s="71"/>
      <c r="T4" s="65"/>
    </row>
    <row r="5" spans="1:20" ht="25.5" customHeight="1" x14ac:dyDescent="0.2">
      <c r="A5" s="798" t="s">
        <v>409</v>
      </c>
      <c r="B5" s="799"/>
      <c r="C5" s="799"/>
      <c r="D5" s="799"/>
      <c r="E5" s="799"/>
      <c r="F5" s="799"/>
      <c r="G5" s="799"/>
      <c r="H5" s="799"/>
      <c r="I5" s="799"/>
      <c r="J5" s="799"/>
      <c r="K5" s="799"/>
      <c r="L5" s="799"/>
      <c r="M5" s="799"/>
      <c r="N5" s="799"/>
      <c r="O5" s="799"/>
      <c r="P5" s="799"/>
      <c r="Q5" s="799"/>
      <c r="R5" s="800"/>
      <c r="S5" s="174"/>
    </row>
    <row r="6" spans="1:20" ht="25.5" customHeight="1" x14ac:dyDescent="0.2">
      <c r="A6" s="770" t="s">
        <v>360</v>
      </c>
      <c r="B6" s="770" t="s">
        <v>297</v>
      </c>
      <c r="C6" s="776" t="s">
        <v>363</v>
      </c>
      <c r="D6" s="771" t="s">
        <v>123</v>
      </c>
      <c r="E6" s="771" t="s">
        <v>361</v>
      </c>
      <c r="F6" s="771" t="s">
        <v>362</v>
      </c>
      <c r="G6" s="771" t="s">
        <v>364</v>
      </c>
      <c r="H6" s="771" t="s">
        <v>365</v>
      </c>
      <c r="I6" s="764" t="s">
        <v>366</v>
      </c>
      <c r="J6" s="763" t="s">
        <v>367</v>
      </c>
      <c r="K6" s="764" t="s">
        <v>368</v>
      </c>
      <c r="L6" s="764" t="s">
        <v>369</v>
      </c>
      <c r="M6" s="764" t="s">
        <v>2</v>
      </c>
      <c r="N6" s="765" t="s">
        <v>397</v>
      </c>
      <c r="O6" s="766" t="s">
        <v>398</v>
      </c>
      <c r="P6" s="766"/>
      <c r="Q6" s="766"/>
      <c r="R6" s="765" t="s">
        <v>371</v>
      </c>
      <c r="S6" s="797" t="s">
        <v>372</v>
      </c>
    </row>
    <row r="7" spans="1:20" ht="58.7" customHeight="1" x14ac:dyDescent="0.2">
      <c r="A7" s="770"/>
      <c r="B7" s="770"/>
      <c r="C7" s="777"/>
      <c r="D7" s="771"/>
      <c r="E7" s="771"/>
      <c r="F7" s="771"/>
      <c r="G7" s="771"/>
      <c r="H7" s="771"/>
      <c r="I7" s="764"/>
      <c r="J7" s="763"/>
      <c r="K7" s="764"/>
      <c r="L7" s="764"/>
      <c r="M7" s="764"/>
      <c r="N7" s="765"/>
      <c r="O7" s="76" t="s">
        <v>373</v>
      </c>
      <c r="P7" s="76" t="s">
        <v>410</v>
      </c>
      <c r="Q7" s="76" t="s">
        <v>375</v>
      </c>
      <c r="R7" s="765"/>
      <c r="S7" s="797"/>
    </row>
    <row r="8" spans="1:20" s="81" customFormat="1" ht="25.5" customHeight="1" x14ac:dyDescent="0.3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531">
        <f t="shared" ref="L8" si="0">SUM(L9:L13)</f>
        <v>2200</v>
      </c>
      <c r="M8" s="531"/>
      <c r="N8" s="531">
        <f>SUM(N9:N13)</f>
        <v>0</v>
      </c>
      <c r="O8" s="531">
        <f>SUM(O9:O13)</f>
        <v>2200</v>
      </c>
      <c r="P8" s="531">
        <f>SUM(P9:P13)</f>
        <v>0</v>
      </c>
      <c r="Q8" s="531">
        <f>SUM(Q9:Q13)</f>
        <v>2200</v>
      </c>
      <c r="R8" s="531">
        <f>SUM(R9:R13)</f>
        <v>0</v>
      </c>
      <c r="S8" s="80"/>
    </row>
    <row r="9" spans="1:20" ht="26.25" customHeight="1" x14ac:dyDescent="0.2">
      <c r="A9" s="82">
        <v>1</v>
      </c>
      <c r="B9" s="82" t="s">
        <v>7</v>
      </c>
      <c r="C9" s="82">
        <v>61</v>
      </c>
      <c r="D9" s="130">
        <v>600130000000</v>
      </c>
      <c r="E9" s="82">
        <v>6172</v>
      </c>
      <c r="F9" s="82">
        <v>6121</v>
      </c>
      <c r="G9" s="82">
        <v>16</v>
      </c>
      <c r="H9" s="84" t="s">
        <v>411</v>
      </c>
      <c r="I9" s="91" t="s">
        <v>705</v>
      </c>
      <c r="J9" s="82"/>
      <c r="K9" s="82"/>
      <c r="L9" s="512">
        <v>100</v>
      </c>
      <c r="M9" s="522">
        <v>2019</v>
      </c>
      <c r="N9" s="523">
        <v>0</v>
      </c>
      <c r="O9" s="515">
        <f>SUM(P9:Q9)</f>
        <v>100</v>
      </c>
      <c r="P9" s="523">
        <v>0</v>
      </c>
      <c r="Q9" s="691">
        <v>100</v>
      </c>
      <c r="R9" s="512">
        <f>L9-N9-O9</f>
        <v>0</v>
      </c>
      <c r="S9" s="90"/>
    </row>
    <row r="10" spans="1:20" ht="35.25" customHeight="1" x14ac:dyDescent="0.2">
      <c r="A10" s="82">
        <v>2</v>
      </c>
      <c r="B10" s="82" t="s">
        <v>7</v>
      </c>
      <c r="C10" s="82">
        <v>61</v>
      </c>
      <c r="D10" s="130">
        <v>600130000000</v>
      </c>
      <c r="E10" s="82">
        <v>6172</v>
      </c>
      <c r="F10" s="82">
        <v>6121</v>
      </c>
      <c r="G10" s="82">
        <v>16</v>
      </c>
      <c r="H10" s="84" t="s">
        <v>385</v>
      </c>
      <c r="I10" s="91" t="s">
        <v>706</v>
      </c>
      <c r="J10" s="82"/>
      <c r="K10" s="82"/>
      <c r="L10" s="512">
        <v>200</v>
      </c>
      <c r="M10" s="522">
        <v>2019</v>
      </c>
      <c r="N10" s="523">
        <v>0</v>
      </c>
      <c r="O10" s="515">
        <f t="shared" ref="O10:O13" si="1">SUM(P10:Q10)</f>
        <v>200</v>
      </c>
      <c r="P10" s="523">
        <v>0</v>
      </c>
      <c r="Q10" s="691">
        <v>200</v>
      </c>
      <c r="R10" s="512">
        <f>L10-N10-O10</f>
        <v>0</v>
      </c>
      <c r="S10" s="90"/>
    </row>
    <row r="11" spans="1:20" s="62" customFormat="1" ht="27.75" customHeight="1" x14ac:dyDescent="0.2">
      <c r="A11" s="82">
        <v>3</v>
      </c>
      <c r="B11" s="82" t="s">
        <v>7</v>
      </c>
      <c r="C11" s="82">
        <v>61</v>
      </c>
      <c r="D11" s="130">
        <v>600130000000</v>
      </c>
      <c r="E11" s="82">
        <v>6172</v>
      </c>
      <c r="F11" s="82">
        <v>6121</v>
      </c>
      <c r="G11" s="82">
        <v>16</v>
      </c>
      <c r="H11" s="84" t="s">
        <v>385</v>
      </c>
      <c r="I11" s="91" t="s">
        <v>707</v>
      </c>
      <c r="J11" s="82"/>
      <c r="K11" s="82"/>
      <c r="L11" s="512">
        <v>100</v>
      </c>
      <c r="M11" s="522">
        <v>2019</v>
      </c>
      <c r="N11" s="523">
        <v>0</v>
      </c>
      <c r="O11" s="515">
        <f t="shared" si="1"/>
        <v>100</v>
      </c>
      <c r="P11" s="523">
        <v>0</v>
      </c>
      <c r="Q11" s="691">
        <v>100</v>
      </c>
      <c r="R11" s="512">
        <f>L11-N11-O11</f>
        <v>0</v>
      </c>
      <c r="S11" s="90"/>
      <c r="T11" s="66"/>
    </row>
    <row r="12" spans="1:20" s="62" customFormat="1" ht="31.5" x14ac:dyDescent="0.2">
      <c r="A12" s="82">
        <v>4</v>
      </c>
      <c r="B12" s="82" t="s">
        <v>7</v>
      </c>
      <c r="C12" s="82">
        <v>61</v>
      </c>
      <c r="D12" s="130">
        <v>600130000000</v>
      </c>
      <c r="E12" s="82">
        <v>6172</v>
      </c>
      <c r="F12" s="82">
        <v>6121</v>
      </c>
      <c r="G12" s="82">
        <v>16</v>
      </c>
      <c r="H12" s="84" t="s">
        <v>491</v>
      </c>
      <c r="I12" s="91" t="s">
        <v>708</v>
      </c>
      <c r="J12" s="82"/>
      <c r="K12" s="82"/>
      <c r="L12" s="512">
        <v>700</v>
      </c>
      <c r="M12" s="522">
        <v>2019</v>
      </c>
      <c r="N12" s="523">
        <v>0</v>
      </c>
      <c r="O12" s="515">
        <v>700</v>
      </c>
      <c r="P12" s="523"/>
      <c r="Q12" s="691">
        <v>700</v>
      </c>
      <c r="R12" s="512">
        <v>0</v>
      </c>
      <c r="S12" s="90"/>
      <c r="T12" s="66"/>
    </row>
    <row r="13" spans="1:20" s="62" customFormat="1" ht="33.75" customHeight="1" x14ac:dyDescent="0.2">
      <c r="A13" s="82">
        <v>5</v>
      </c>
      <c r="B13" s="82" t="s">
        <v>7</v>
      </c>
      <c r="C13" s="82">
        <v>61</v>
      </c>
      <c r="D13" s="130">
        <v>600130000000</v>
      </c>
      <c r="E13" s="82">
        <v>6172</v>
      </c>
      <c r="F13" s="82">
        <v>6123</v>
      </c>
      <c r="G13" s="82">
        <v>16</v>
      </c>
      <c r="H13" s="84" t="s">
        <v>412</v>
      </c>
      <c r="I13" s="91" t="s">
        <v>709</v>
      </c>
      <c r="J13" s="82"/>
      <c r="K13" s="82"/>
      <c r="L13" s="512">
        <v>1100</v>
      </c>
      <c r="M13" s="522">
        <v>2019</v>
      </c>
      <c r="N13" s="523">
        <v>0</v>
      </c>
      <c r="O13" s="515">
        <f t="shared" si="1"/>
        <v>1100</v>
      </c>
      <c r="P13" s="523">
        <v>0</v>
      </c>
      <c r="Q13" s="691">
        <v>1100</v>
      </c>
      <c r="R13" s="512">
        <f>L13-N13-O13</f>
        <v>0</v>
      </c>
      <c r="S13" s="90"/>
      <c r="T13" s="66"/>
    </row>
    <row r="14" spans="1:20" s="62" customFormat="1" ht="23.25" x14ac:dyDescent="0.2">
      <c r="A14" s="795" t="s">
        <v>413</v>
      </c>
      <c r="B14" s="796"/>
      <c r="C14" s="796"/>
      <c r="D14" s="796"/>
      <c r="E14" s="796"/>
      <c r="F14" s="796"/>
      <c r="G14" s="796"/>
      <c r="H14" s="796"/>
      <c r="I14" s="796"/>
      <c r="J14" s="796"/>
      <c r="K14" s="796"/>
      <c r="L14" s="524">
        <f t="shared" ref="L14:N14" si="2">SUM(L9:L13)</f>
        <v>2200</v>
      </c>
      <c r="M14" s="524"/>
      <c r="N14" s="524">
        <f t="shared" si="2"/>
        <v>0</v>
      </c>
      <c r="O14" s="524">
        <f>SUM(O9:O13)</f>
        <v>2200</v>
      </c>
      <c r="P14" s="524">
        <f t="shared" ref="P14" si="3">SUM(P9:P13)</f>
        <v>0</v>
      </c>
      <c r="Q14" s="524">
        <f>SUM(Q9:Q13)</f>
        <v>2200</v>
      </c>
      <c r="R14" s="524">
        <f>SUM(R9:R13)</f>
        <v>0</v>
      </c>
      <c r="S14" s="107"/>
      <c r="T14" s="66"/>
    </row>
    <row r="15" spans="1:20" s="62" customFormat="1" x14ac:dyDescent="0.2">
      <c r="A15" s="61"/>
      <c r="B15" s="61"/>
      <c r="C15" s="61"/>
      <c r="D15" s="61"/>
      <c r="E15" s="61"/>
      <c r="F15" s="61"/>
      <c r="G15" s="61"/>
      <c r="H15" s="108"/>
      <c r="I15" s="61"/>
      <c r="J15" s="109"/>
      <c r="K15" s="110"/>
      <c r="L15" s="111"/>
      <c r="M15" s="112"/>
      <c r="N15" s="112"/>
      <c r="S15" s="113"/>
      <c r="T15" s="66"/>
    </row>
    <row r="16" spans="1:20" s="62" customFormat="1" x14ac:dyDescent="0.2">
      <c r="A16" s="61"/>
      <c r="B16" s="61"/>
      <c r="C16" s="61"/>
      <c r="D16" s="61"/>
      <c r="E16" s="61"/>
      <c r="F16" s="61"/>
      <c r="G16" s="61"/>
      <c r="H16" s="61"/>
      <c r="I16" s="61"/>
      <c r="J16" s="114"/>
      <c r="K16" s="115"/>
      <c r="L16" s="116"/>
      <c r="S16" s="113"/>
      <c r="T16" s="66"/>
    </row>
    <row r="17" spans="1:20" s="62" customFormat="1" x14ac:dyDescent="0.2">
      <c r="A17" s="61"/>
      <c r="B17" s="61"/>
      <c r="C17" s="61"/>
      <c r="D17" s="61"/>
      <c r="E17" s="61"/>
      <c r="F17" s="61"/>
      <c r="G17" s="61"/>
      <c r="H17" s="61"/>
      <c r="I17" s="61"/>
      <c r="J17" s="114"/>
      <c r="K17" s="115"/>
      <c r="L17" s="116"/>
      <c r="S17" s="113"/>
      <c r="T17" s="66"/>
    </row>
    <row r="18" spans="1:20" s="62" customFormat="1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6"/>
      <c r="K18" s="115"/>
      <c r="L18" s="116"/>
      <c r="S18" s="113"/>
      <c r="T18" s="66"/>
    </row>
    <row r="19" spans="1:20" s="62" customFormat="1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6"/>
      <c r="K19" s="115"/>
      <c r="L19" s="116"/>
      <c r="S19" s="113"/>
      <c r="T19" s="66"/>
    </row>
    <row r="20" spans="1:20" s="62" customFormat="1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6"/>
      <c r="K20" s="115"/>
      <c r="L20" s="116"/>
      <c r="S20" s="113"/>
      <c r="T20" s="66"/>
    </row>
    <row r="21" spans="1:20" s="62" customForma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6"/>
      <c r="K21" s="115"/>
      <c r="L21" s="116"/>
      <c r="S21" s="113"/>
      <c r="T21" s="66"/>
    </row>
    <row r="22" spans="1:20" s="62" customFormat="1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6"/>
      <c r="K22" s="115"/>
      <c r="L22" s="116"/>
      <c r="S22" s="113"/>
      <c r="T22" s="66"/>
    </row>
    <row r="23" spans="1:20" s="62" customFormat="1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6"/>
      <c r="K23" s="115"/>
      <c r="L23" s="116"/>
      <c r="S23" s="113"/>
      <c r="T23" s="66"/>
    </row>
    <row r="24" spans="1:20" s="62" customFormat="1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6"/>
      <c r="K24" s="115"/>
      <c r="L24" s="116"/>
      <c r="S24" s="113"/>
      <c r="T24" s="66"/>
    </row>
    <row r="25" spans="1:20" s="62" customFormat="1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6"/>
      <c r="K25" s="115"/>
      <c r="L25" s="116"/>
      <c r="S25" s="113"/>
      <c r="T25" s="66"/>
    </row>
    <row r="26" spans="1:20" s="62" customFormat="1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6"/>
      <c r="K26" s="115"/>
      <c r="L26" s="116"/>
      <c r="S26" s="113"/>
      <c r="T26" s="66"/>
    </row>
    <row r="27" spans="1:20" s="62" customFormat="1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6"/>
      <c r="K27" s="115"/>
      <c r="L27" s="116"/>
      <c r="S27" s="113"/>
      <c r="T27" s="66"/>
    </row>
    <row r="28" spans="1:20" s="62" customForma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6"/>
      <c r="K28" s="115"/>
      <c r="L28" s="116"/>
      <c r="S28" s="113"/>
      <c r="T28" s="66"/>
    </row>
    <row r="29" spans="1:20" s="62" customFormat="1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6"/>
      <c r="K29" s="115"/>
      <c r="L29" s="116"/>
      <c r="S29" s="113"/>
      <c r="T29" s="66"/>
    </row>
    <row r="30" spans="1:20" s="62" customFormat="1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6"/>
      <c r="K30" s="115"/>
      <c r="L30" s="116"/>
      <c r="S30" s="113"/>
      <c r="T30" s="66"/>
    </row>
    <row r="31" spans="1:20" s="62" customFormat="1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6"/>
      <c r="K31" s="115"/>
      <c r="L31" s="116"/>
      <c r="S31" s="113"/>
      <c r="T31" s="66"/>
    </row>
    <row r="32" spans="1:20" s="62" customFormat="1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6"/>
      <c r="K32" s="115"/>
      <c r="L32" s="116"/>
      <c r="S32" s="113"/>
      <c r="T32" s="66"/>
    </row>
    <row r="33" spans="1:20" s="62" customFormat="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6"/>
      <c r="K33" s="115"/>
      <c r="L33" s="116"/>
      <c r="S33" s="113"/>
      <c r="T33" s="66"/>
    </row>
    <row r="34" spans="1:20" s="62" customFormat="1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6"/>
      <c r="K34" s="115"/>
      <c r="L34" s="116"/>
      <c r="S34" s="113"/>
      <c r="T34" s="66"/>
    </row>
    <row r="35" spans="1:20" s="62" customFormat="1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6"/>
      <c r="K35" s="61"/>
      <c r="L35" s="116"/>
      <c r="S35" s="113"/>
      <c r="T35" s="66"/>
    </row>
    <row r="36" spans="1:20" s="62" customFormat="1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6"/>
      <c r="K36" s="61"/>
      <c r="L36" s="116"/>
      <c r="S36" s="113"/>
      <c r="T36" s="66"/>
    </row>
    <row r="37" spans="1:20" s="62" customFormat="1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6"/>
      <c r="K37" s="61"/>
      <c r="L37" s="116"/>
      <c r="S37" s="113"/>
      <c r="T37" s="66"/>
    </row>
    <row r="38" spans="1:20" s="62" customFormat="1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6"/>
      <c r="K38" s="61"/>
      <c r="L38" s="116"/>
      <c r="S38" s="113"/>
      <c r="T38" s="66"/>
    </row>
    <row r="39" spans="1:20" s="62" customFormat="1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6"/>
      <c r="K39" s="61"/>
      <c r="L39" s="116"/>
      <c r="S39" s="113"/>
      <c r="T39" s="66"/>
    </row>
    <row r="40" spans="1:20" s="62" customFormat="1" x14ac:dyDescent="0.2">
      <c r="A40" s="61"/>
      <c r="B40" s="61"/>
      <c r="C40" s="61"/>
      <c r="D40" s="61"/>
      <c r="E40" s="61"/>
      <c r="F40" s="61"/>
      <c r="G40" s="61"/>
      <c r="H40" s="61"/>
      <c r="I40" s="61"/>
      <c r="J40" s="66"/>
      <c r="K40" s="61"/>
      <c r="L40" s="116"/>
      <c r="S40" s="113"/>
      <c r="T40" s="66"/>
    </row>
    <row r="41" spans="1:20" s="62" customFormat="1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6"/>
      <c r="K41" s="61"/>
      <c r="L41" s="116"/>
      <c r="S41" s="113"/>
      <c r="T41" s="66"/>
    </row>
    <row r="42" spans="1:20" s="62" customFormat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6"/>
      <c r="K42" s="61"/>
      <c r="L42" s="116"/>
      <c r="S42" s="113"/>
      <c r="T42" s="66"/>
    </row>
    <row r="43" spans="1:20" s="62" customFormat="1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6"/>
      <c r="K43" s="61"/>
      <c r="L43" s="116"/>
      <c r="S43" s="113"/>
      <c r="T43" s="66"/>
    </row>
    <row r="44" spans="1:20" s="62" customForma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6"/>
      <c r="K44" s="61"/>
      <c r="L44" s="116"/>
      <c r="S44" s="113"/>
      <c r="T44" s="66"/>
    </row>
    <row r="45" spans="1:20" s="62" customFormat="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6"/>
      <c r="K45" s="61"/>
      <c r="L45" s="116"/>
      <c r="S45" s="113"/>
      <c r="T45" s="66"/>
    </row>
    <row r="46" spans="1:20" s="62" customFormat="1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1"/>
      <c r="L46" s="116"/>
      <c r="S46" s="113"/>
      <c r="T46" s="66"/>
    </row>
    <row r="47" spans="1:20" s="62" customFormat="1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1"/>
      <c r="L47" s="116"/>
      <c r="S47" s="113"/>
      <c r="T47" s="66"/>
    </row>
    <row r="48" spans="1:20" s="62" customFormat="1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1"/>
      <c r="L48" s="116"/>
      <c r="S48" s="113"/>
      <c r="T48" s="66"/>
    </row>
    <row r="49" spans="1:20" s="62" customFormat="1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1"/>
      <c r="L49" s="116"/>
      <c r="S49" s="113"/>
      <c r="T49" s="66"/>
    </row>
    <row r="50" spans="1:20" s="62" customFormat="1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1"/>
      <c r="L50" s="116"/>
      <c r="S50" s="113"/>
      <c r="T50" s="66"/>
    </row>
    <row r="51" spans="1:20" s="62" customFormat="1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1"/>
      <c r="L51" s="116"/>
      <c r="S51" s="113"/>
      <c r="T51" s="66"/>
    </row>
    <row r="52" spans="1:20" s="62" customFormat="1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1"/>
      <c r="L52" s="116"/>
      <c r="S52" s="113"/>
      <c r="T52" s="66"/>
    </row>
    <row r="53" spans="1:20" s="62" customFormat="1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1"/>
      <c r="L53" s="116"/>
      <c r="S53" s="113"/>
      <c r="T53" s="66"/>
    </row>
    <row r="54" spans="1:20" s="62" customFormat="1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1"/>
      <c r="L54" s="116"/>
      <c r="S54" s="113"/>
      <c r="T54" s="66"/>
    </row>
    <row r="55" spans="1:20" s="62" customFormat="1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1"/>
      <c r="L55" s="116"/>
      <c r="S55" s="113"/>
      <c r="T55" s="66"/>
    </row>
    <row r="56" spans="1:20" s="62" customFormat="1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1"/>
      <c r="L56" s="116"/>
      <c r="S56" s="113"/>
      <c r="T56" s="66"/>
    </row>
    <row r="57" spans="1:20" s="62" customFormat="1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1"/>
      <c r="L57" s="116"/>
      <c r="S57" s="113"/>
      <c r="T57" s="66"/>
    </row>
    <row r="58" spans="1:20" s="62" customFormat="1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1"/>
      <c r="L58" s="116"/>
      <c r="S58" s="113"/>
      <c r="T58" s="66"/>
    </row>
    <row r="59" spans="1:20" s="62" customFormat="1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1"/>
      <c r="L59" s="116"/>
      <c r="S59" s="113"/>
      <c r="T59" s="66"/>
    </row>
    <row r="60" spans="1:20" s="62" customFormat="1" x14ac:dyDescent="0.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1"/>
      <c r="L60" s="116"/>
      <c r="S60" s="113"/>
      <c r="T60" s="66"/>
    </row>
    <row r="61" spans="1:20" s="62" customFormat="1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1"/>
      <c r="L61" s="116"/>
      <c r="S61" s="113"/>
      <c r="T61" s="66"/>
    </row>
    <row r="62" spans="1:20" s="62" customFormat="1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1"/>
      <c r="L62" s="116"/>
      <c r="S62" s="113"/>
      <c r="T62" s="66"/>
    </row>
    <row r="63" spans="1:20" s="62" customFormat="1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1"/>
      <c r="L63" s="116"/>
      <c r="S63" s="113"/>
      <c r="T63" s="66"/>
    </row>
    <row r="64" spans="1:20" s="62" customFormat="1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1"/>
      <c r="L64" s="116"/>
      <c r="S64" s="113"/>
      <c r="T64" s="66"/>
    </row>
    <row r="65" spans="1:20" s="62" customFormat="1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1"/>
      <c r="L65" s="116"/>
      <c r="S65" s="113"/>
      <c r="T65" s="66"/>
    </row>
    <row r="66" spans="1:20" s="62" customFormat="1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1"/>
      <c r="L66" s="116"/>
      <c r="S66" s="113"/>
      <c r="T66" s="66"/>
    </row>
    <row r="67" spans="1:20" s="62" customFormat="1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1"/>
      <c r="L67" s="116"/>
      <c r="S67" s="113"/>
      <c r="T67" s="66"/>
    </row>
    <row r="68" spans="1:20" s="62" customFormat="1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1"/>
      <c r="L68" s="116"/>
      <c r="S68" s="113"/>
      <c r="T68" s="66"/>
    </row>
    <row r="69" spans="1:20" s="62" customFormat="1" x14ac:dyDescent="0.2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1"/>
      <c r="L69" s="116"/>
      <c r="S69" s="113"/>
      <c r="T69" s="66"/>
    </row>
    <row r="70" spans="1:20" s="62" customForma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1"/>
      <c r="L70" s="116"/>
      <c r="S70" s="113"/>
      <c r="T70" s="66"/>
    </row>
    <row r="71" spans="1:20" s="62" customFormat="1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1"/>
      <c r="L71" s="116"/>
      <c r="S71" s="113"/>
      <c r="T71" s="66"/>
    </row>
    <row r="72" spans="1:20" s="62" customFormat="1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1"/>
      <c r="L72" s="116"/>
      <c r="S72" s="113"/>
      <c r="T72" s="66"/>
    </row>
    <row r="73" spans="1:20" s="62" customFormat="1" x14ac:dyDescent="0.2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1"/>
      <c r="L73" s="116"/>
      <c r="S73" s="113"/>
      <c r="T73" s="66"/>
    </row>
    <row r="74" spans="1:20" s="62" customFormat="1" x14ac:dyDescent="0.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1"/>
      <c r="L74" s="116"/>
      <c r="S74" s="113"/>
      <c r="T74" s="66"/>
    </row>
    <row r="75" spans="1:20" s="62" customFormat="1" x14ac:dyDescent="0.2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1"/>
      <c r="L75" s="116"/>
      <c r="S75" s="113"/>
      <c r="T75" s="66"/>
    </row>
    <row r="76" spans="1:20" s="62" customFormat="1" x14ac:dyDescent="0.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1"/>
      <c r="L76" s="116"/>
      <c r="S76" s="113"/>
      <c r="T76" s="66"/>
    </row>
    <row r="77" spans="1:20" s="62" customFormat="1" x14ac:dyDescent="0.2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1"/>
      <c r="L77" s="116"/>
      <c r="S77" s="113"/>
      <c r="T77" s="66"/>
    </row>
    <row r="78" spans="1:20" s="62" customFormat="1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1"/>
      <c r="L78" s="116"/>
      <c r="S78" s="113"/>
      <c r="T78" s="66"/>
    </row>
    <row r="79" spans="1:20" s="62" customFormat="1" x14ac:dyDescent="0.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1"/>
      <c r="L79" s="116"/>
      <c r="S79" s="113"/>
      <c r="T79" s="66"/>
    </row>
    <row r="80" spans="1:20" s="62" customFormat="1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1"/>
      <c r="L80" s="116"/>
      <c r="S80" s="113"/>
      <c r="T80" s="66"/>
    </row>
    <row r="81" spans="1:20" s="62" customFormat="1" x14ac:dyDescent="0.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1"/>
      <c r="L81" s="116"/>
      <c r="S81" s="113"/>
      <c r="T81" s="66"/>
    </row>
    <row r="82" spans="1:20" s="62" customFormat="1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1"/>
      <c r="L82" s="116"/>
      <c r="S82" s="113"/>
      <c r="T82" s="66"/>
    </row>
    <row r="83" spans="1:20" s="62" customFormat="1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1"/>
      <c r="L83" s="116"/>
      <c r="S83" s="113"/>
      <c r="T83" s="66"/>
    </row>
    <row r="84" spans="1:20" s="62" customFormat="1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1"/>
      <c r="L84" s="116"/>
      <c r="S84" s="113"/>
      <c r="T84" s="66"/>
    </row>
    <row r="85" spans="1:20" s="62" customFormat="1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1"/>
      <c r="L85" s="116"/>
      <c r="S85" s="113"/>
      <c r="T85" s="66"/>
    </row>
    <row r="86" spans="1:20" s="62" customFormat="1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1"/>
      <c r="L86" s="116"/>
      <c r="S86" s="113"/>
      <c r="T86" s="66"/>
    </row>
    <row r="87" spans="1:20" s="62" customFormat="1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1"/>
      <c r="L87" s="116"/>
      <c r="S87" s="113"/>
      <c r="T87" s="66"/>
    </row>
    <row r="88" spans="1:20" s="62" customFormat="1" x14ac:dyDescent="0.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1"/>
      <c r="L88" s="116"/>
      <c r="S88" s="113"/>
      <c r="T88" s="66"/>
    </row>
    <row r="89" spans="1:20" s="62" customFormat="1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1"/>
      <c r="L89" s="116"/>
      <c r="S89" s="113"/>
      <c r="T89" s="66"/>
    </row>
    <row r="90" spans="1:20" s="62" customFormat="1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1"/>
      <c r="L90" s="116"/>
      <c r="S90" s="113"/>
      <c r="T90" s="66"/>
    </row>
    <row r="91" spans="1:20" s="62" customFormat="1" x14ac:dyDescent="0.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1"/>
      <c r="L91" s="116"/>
      <c r="S91" s="113"/>
      <c r="T91" s="66"/>
    </row>
    <row r="92" spans="1:20" s="62" customForma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1"/>
      <c r="L92" s="116"/>
      <c r="S92" s="113"/>
      <c r="T92" s="66"/>
    </row>
    <row r="93" spans="1:20" s="62" customFormat="1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1"/>
      <c r="L93" s="116"/>
      <c r="S93" s="113"/>
      <c r="T93" s="66"/>
    </row>
    <row r="94" spans="1:20" s="62" customFormat="1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1"/>
      <c r="L94" s="116"/>
      <c r="S94" s="113"/>
      <c r="T94" s="66"/>
    </row>
    <row r="95" spans="1:20" x14ac:dyDescent="0.2">
      <c r="L95" s="116"/>
    </row>
    <row r="96" spans="1:20" x14ac:dyDescent="0.2">
      <c r="L96" s="116"/>
    </row>
    <row r="97" spans="12:12" x14ac:dyDescent="0.2">
      <c r="L97" s="116"/>
    </row>
  </sheetData>
  <mergeCells count="19">
    <mergeCell ref="A5:R5"/>
    <mergeCell ref="A6:A7"/>
    <mergeCell ref="B6:B7"/>
    <mergeCell ref="D6:D7"/>
    <mergeCell ref="E6:E7"/>
    <mergeCell ref="F6:F7"/>
    <mergeCell ref="G6:G7"/>
    <mergeCell ref="H6:H7"/>
    <mergeCell ref="I6:I7"/>
    <mergeCell ref="J6:J7"/>
    <mergeCell ref="A14:K14"/>
    <mergeCell ref="S6:S7"/>
    <mergeCell ref="K6:K7"/>
    <mergeCell ref="L6:L7"/>
    <mergeCell ref="M6:M7"/>
    <mergeCell ref="N6:N7"/>
    <mergeCell ref="O6:Q6"/>
    <mergeCell ref="R6:R7"/>
    <mergeCell ref="C6:C7"/>
  </mergeCells>
  <printOptions horizontalCentered="1"/>
  <pageMargins left="0.78740157480314965" right="0.78740157480314965" top="0.6692913385826772" bottom="0.86614173228346458" header="0.27559055118110237" footer="0.39370078740157483"/>
  <pageSetup paperSize="9" scale="54" firstPageNumber="155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94"/>
  <sheetViews>
    <sheetView showGridLines="0" tabSelected="1" view="pageBreakPreview" topLeftCell="A4" zoomScale="90" zoomScaleNormal="70" zoomScaleSheetLayoutView="90" workbookViewId="0">
      <selection activeCell="I10" sqref="I10"/>
    </sheetView>
  </sheetViews>
  <sheetFormatPr defaultColWidth="9.140625" defaultRowHeight="12.75" outlineLevelCol="1" x14ac:dyDescent="0.2"/>
  <cols>
    <col min="1" max="1" width="5.42578125" style="66" customWidth="1"/>
    <col min="2" max="2" width="6" style="66" bestFit="1" customWidth="1"/>
    <col min="3" max="3" width="14.85546875" style="66" hidden="1" customWidth="1" outlineLevel="1"/>
    <col min="4" max="5" width="5.5703125" style="66" hidden="1" customWidth="1" outlineLevel="1"/>
    <col min="6" max="6" width="6.42578125" style="66" customWidth="1" outlineLevel="1"/>
    <col min="7" max="7" width="5.5703125" style="66" hidden="1" customWidth="1" outlineLevel="1"/>
    <col min="8" max="8" width="50.7109375" style="66" customWidth="1" collapsed="1"/>
    <col min="9" max="9" width="60.42578125" style="66" customWidth="1"/>
    <col min="10" max="10" width="7.140625" style="66" customWidth="1"/>
    <col min="11" max="11" width="14.7109375" style="61" customWidth="1"/>
    <col min="12" max="12" width="13.5703125" style="62" customWidth="1"/>
    <col min="13" max="13" width="13.7109375" style="62" customWidth="1"/>
    <col min="14" max="14" width="12.42578125" style="62" customWidth="1"/>
    <col min="15" max="15" width="14.85546875" style="62" customWidth="1"/>
    <col min="16" max="16" width="13.140625" style="62" hidden="1" customWidth="1"/>
    <col min="17" max="17" width="14.85546875" style="62" customWidth="1"/>
    <col min="18" max="18" width="14.42578125" style="62" customWidth="1"/>
    <col min="19" max="19" width="38.5703125" style="113" hidden="1" customWidth="1"/>
    <col min="20" max="16384" width="9.140625" style="66"/>
  </cols>
  <sheetData>
    <row r="1" spans="1:20" ht="18" x14ac:dyDescent="0.25">
      <c r="A1" s="118" t="s">
        <v>393</v>
      </c>
      <c r="B1" s="60"/>
      <c r="C1" s="60"/>
      <c r="D1" s="60"/>
      <c r="E1" s="60"/>
      <c r="F1" s="60"/>
      <c r="G1" s="60"/>
      <c r="H1" s="119"/>
      <c r="I1" s="59"/>
      <c r="J1" s="60"/>
      <c r="M1" s="63"/>
      <c r="N1" s="63"/>
      <c r="P1" s="63"/>
      <c r="Q1" s="63"/>
      <c r="R1" s="63"/>
      <c r="S1" s="64"/>
      <c r="T1" s="65"/>
    </row>
    <row r="2" spans="1:20" ht="15.75" x14ac:dyDescent="0.25">
      <c r="A2" s="67" t="s">
        <v>356</v>
      </c>
      <c r="B2" s="73"/>
      <c r="D2" s="73"/>
      <c r="E2" s="73"/>
      <c r="F2" s="73"/>
      <c r="G2" s="73"/>
      <c r="H2" s="73" t="s">
        <v>394</v>
      </c>
      <c r="I2" s="120" t="s">
        <v>395</v>
      </c>
      <c r="J2" s="69"/>
      <c r="M2" s="70"/>
      <c r="N2" s="70"/>
      <c r="P2" s="70"/>
      <c r="Q2" s="70"/>
      <c r="R2" s="70"/>
      <c r="S2" s="71"/>
      <c r="T2" s="65"/>
    </row>
    <row r="3" spans="1:20" ht="15.75" x14ac:dyDescent="0.25">
      <c r="A3" s="73"/>
      <c r="B3" s="73"/>
      <c r="D3" s="73"/>
      <c r="E3" s="73"/>
      <c r="F3" s="73"/>
      <c r="G3" s="73"/>
      <c r="H3" s="67" t="s">
        <v>359</v>
      </c>
      <c r="I3" s="72"/>
      <c r="J3" s="69"/>
      <c r="M3" s="70"/>
      <c r="N3" s="70"/>
      <c r="P3" s="70"/>
      <c r="Q3" s="70"/>
      <c r="R3" s="70"/>
      <c r="S3" s="71"/>
      <c r="T3" s="65"/>
    </row>
    <row r="4" spans="1:20" ht="17.25" customHeight="1" x14ac:dyDescent="0.2">
      <c r="A4" s="73"/>
      <c r="B4" s="73"/>
      <c r="C4" s="73"/>
      <c r="D4" s="73"/>
      <c r="E4" s="73"/>
      <c r="F4" s="73"/>
      <c r="G4" s="73"/>
      <c r="H4" s="73"/>
      <c r="I4" s="74"/>
      <c r="J4" s="73"/>
      <c r="M4" s="70"/>
      <c r="N4" s="70"/>
      <c r="P4" s="70"/>
      <c r="Q4" s="70"/>
      <c r="R4" s="70" t="s">
        <v>319</v>
      </c>
      <c r="S4" s="71"/>
      <c r="T4" s="65"/>
    </row>
    <row r="5" spans="1:20" ht="25.5" customHeight="1" x14ac:dyDescent="0.2">
      <c r="A5" s="773" t="s">
        <v>396</v>
      </c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5"/>
      <c r="S5" s="500"/>
    </row>
    <row r="6" spans="1:20" ht="25.5" customHeight="1" x14ac:dyDescent="0.2">
      <c r="A6" s="770" t="s">
        <v>360</v>
      </c>
      <c r="B6" s="770" t="s">
        <v>297</v>
      </c>
      <c r="C6" s="771" t="s">
        <v>123</v>
      </c>
      <c r="D6" s="771" t="s">
        <v>361</v>
      </c>
      <c r="E6" s="771" t="s">
        <v>362</v>
      </c>
      <c r="F6" s="771" t="s">
        <v>363</v>
      </c>
      <c r="G6" s="771" t="s">
        <v>364</v>
      </c>
      <c r="H6" s="771" t="s">
        <v>365</v>
      </c>
      <c r="I6" s="764" t="s">
        <v>366</v>
      </c>
      <c r="J6" s="763" t="s">
        <v>367</v>
      </c>
      <c r="K6" s="764" t="s">
        <v>368</v>
      </c>
      <c r="L6" s="764" t="s">
        <v>369</v>
      </c>
      <c r="M6" s="764" t="s">
        <v>2</v>
      </c>
      <c r="N6" s="765" t="s">
        <v>397</v>
      </c>
      <c r="O6" s="766" t="s">
        <v>398</v>
      </c>
      <c r="P6" s="766"/>
      <c r="Q6" s="766"/>
      <c r="R6" s="765" t="s">
        <v>399</v>
      </c>
      <c r="S6" s="762" t="s">
        <v>372</v>
      </c>
    </row>
    <row r="7" spans="1:20" ht="58.7" customHeight="1" x14ac:dyDescent="0.2">
      <c r="A7" s="770"/>
      <c r="B7" s="770"/>
      <c r="C7" s="771"/>
      <c r="D7" s="771"/>
      <c r="E7" s="771"/>
      <c r="F7" s="771"/>
      <c r="G7" s="771"/>
      <c r="H7" s="771"/>
      <c r="I7" s="764"/>
      <c r="J7" s="763"/>
      <c r="K7" s="764"/>
      <c r="L7" s="764"/>
      <c r="M7" s="764"/>
      <c r="N7" s="765"/>
      <c r="O7" s="76" t="s">
        <v>373</v>
      </c>
      <c r="P7" s="76" t="s">
        <v>374</v>
      </c>
      <c r="Q7" s="76" t="s">
        <v>375</v>
      </c>
      <c r="R7" s="765"/>
      <c r="S7" s="762"/>
    </row>
    <row r="8" spans="1:20" s="81" customFormat="1" ht="25.5" customHeight="1" x14ac:dyDescent="0.3">
      <c r="A8" s="98" t="s">
        <v>376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521">
        <f>SUM(L9:L10)</f>
        <v>14800</v>
      </c>
      <c r="M8" s="521"/>
      <c r="N8" s="521">
        <f>SUM(N9:N10)</f>
        <v>0</v>
      </c>
      <c r="O8" s="521">
        <f>SUM(O9:O10)</f>
        <v>14800</v>
      </c>
      <c r="P8" s="521">
        <f t="shared" ref="P8" si="0">SUM(P9:P10)</f>
        <v>0</v>
      </c>
      <c r="Q8" s="521">
        <f>SUM(Q9:Q10)</f>
        <v>14800</v>
      </c>
      <c r="R8" s="521">
        <f>SUM(R9:R10)</f>
        <v>0</v>
      </c>
      <c r="S8" s="502"/>
    </row>
    <row r="9" spans="1:20" ht="154.5" customHeight="1" x14ac:dyDescent="0.2">
      <c r="A9" s="82">
        <v>1</v>
      </c>
      <c r="B9" s="122" t="s">
        <v>4</v>
      </c>
      <c r="C9" s="122">
        <v>60007000000</v>
      </c>
      <c r="D9" s="122">
        <v>2143</v>
      </c>
      <c r="E9" s="122">
        <v>6111</v>
      </c>
      <c r="F9" s="122">
        <v>61</v>
      </c>
      <c r="G9" s="122">
        <v>153</v>
      </c>
      <c r="H9" s="123" t="s">
        <v>400</v>
      </c>
      <c r="I9" s="124" t="s">
        <v>401</v>
      </c>
      <c r="J9" s="125" t="s">
        <v>402</v>
      </c>
      <c r="K9" s="125" t="s">
        <v>379</v>
      </c>
      <c r="L9" s="534">
        <v>800</v>
      </c>
      <c r="M9" s="92" t="s">
        <v>403</v>
      </c>
      <c r="N9" s="535">
        <v>0</v>
      </c>
      <c r="O9" s="536">
        <v>800</v>
      </c>
      <c r="P9" s="534">
        <v>0</v>
      </c>
      <c r="Q9" s="691">
        <v>800</v>
      </c>
      <c r="R9" s="512">
        <v>0</v>
      </c>
      <c r="S9" s="126"/>
    </row>
    <row r="10" spans="1:20" ht="258.75" customHeight="1" x14ac:dyDescent="0.2">
      <c r="A10" s="82">
        <v>2</v>
      </c>
      <c r="B10" s="82" t="s">
        <v>4</v>
      </c>
      <c r="C10" s="127">
        <v>60008000000</v>
      </c>
      <c r="D10" s="82">
        <v>5511</v>
      </c>
      <c r="E10" s="82">
        <v>6123</v>
      </c>
      <c r="F10" s="82">
        <v>61</v>
      </c>
      <c r="G10" s="82"/>
      <c r="H10" s="84" t="s">
        <v>404</v>
      </c>
      <c r="I10" s="128" t="s">
        <v>753</v>
      </c>
      <c r="J10" s="125" t="s">
        <v>402</v>
      </c>
      <c r="K10" s="125" t="s">
        <v>405</v>
      </c>
      <c r="L10" s="534">
        <v>14000</v>
      </c>
      <c r="M10" s="95">
        <v>2019</v>
      </c>
      <c r="N10" s="523">
        <v>0</v>
      </c>
      <c r="O10" s="537">
        <v>14000</v>
      </c>
      <c r="P10" s="538">
        <v>0</v>
      </c>
      <c r="Q10" s="691">
        <v>14000</v>
      </c>
      <c r="R10" s="539">
        <f>L10-N10-O10</f>
        <v>0</v>
      </c>
      <c r="S10" s="541"/>
    </row>
    <row r="11" spans="1:20" ht="35.25" customHeight="1" x14ac:dyDescent="0.2">
      <c r="A11" s="498" t="s">
        <v>406</v>
      </c>
      <c r="B11" s="499"/>
      <c r="C11" s="499"/>
      <c r="D11" s="499"/>
      <c r="E11" s="499"/>
      <c r="F11" s="499"/>
      <c r="G11" s="499"/>
      <c r="H11" s="499"/>
      <c r="I11" s="499"/>
      <c r="J11" s="499"/>
      <c r="K11" s="499"/>
      <c r="L11" s="524">
        <f>L8</f>
        <v>14800</v>
      </c>
      <c r="M11" s="524"/>
      <c r="N11" s="524">
        <f>N8</f>
        <v>0</v>
      </c>
      <c r="O11" s="524">
        <f>O8</f>
        <v>14800</v>
      </c>
      <c r="P11" s="524">
        <f>P8</f>
        <v>0</v>
      </c>
      <c r="Q11" s="524">
        <f>Q8</f>
        <v>14800</v>
      </c>
      <c r="R11" s="540">
        <f>R8</f>
        <v>0</v>
      </c>
      <c r="S11" s="504"/>
    </row>
    <row r="12" spans="1:20" s="62" customFormat="1" x14ac:dyDescent="0.2">
      <c r="A12" s="61"/>
      <c r="B12" s="61"/>
      <c r="C12" s="61"/>
      <c r="D12" s="61"/>
      <c r="E12" s="61"/>
      <c r="F12" s="61"/>
      <c r="G12" s="61"/>
      <c r="H12" s="108"/>
      <c r="I12" s="61"/>
      <c r="J12" s="109"/>
      <c r="K12" s="110"/>
      <c r="L12" s="111"/>
      <c r="M12" s="112"/>
      <c r="N12" s="112"/>
      <c r="S12" s="113"/>
      <c r="T12" s="66"/>
    </row>
    <row r="13" spans="1:20" s="62" customFormat="1" x14ac:dyDescent="0.2">
      <c r="A13" s="61"/>
      <c r="B13" s="61"/>
      <c r="C13" s="61"/>
      <c r="D13" s="61"/>
      <c r="E13" s="61"/>
      <c r="F13" s="61"/>
      <c r="G13" s="61"/>
      <c r="H13" s="61"/>
      <c r="I13" s="61"/>
      <c r="J13" s="114"/>
      <c r="K13" s="115"/>
      <c r="L13" s="116"/>
      <c r="S13" s="113"/>
      <c r="T13" s="66"/>
    </row>
    <row r="14" spans="1:20" s="62" customFormat="1" x14ac:dyDescent="0.2">
      <c r="A14" s="61"/>
      <c r="B14" s="61"/>
      <c r="C14" s="61"/>
      <c r="D14" s="61"/>
      <c r="E14" s="61"/>
      <c r="F14" s="61"/>
      <c r="G14" s="61"/>
      <c r="H14" s="61"/>
      <c r="I14" s="61"/>
      <c r="J14" s="114"/>
      <c r="K14" s="115"/>
      <c r="L14" s="116"/>
      <c r="S14" s="113"/>
      <c r="T14" s="66"/>
    </row>
    <row r="15" spans="1:20" s="62" customFormat="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6"/>
      <c r="K15" s="115"/>
      <c r="L15" s="116"/>
      <c r="S15" s="113"/>
      <c r="T15" s="66"/>
    </row>
    <row r="16" spans="1:20" s="62" customFormat="1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6"/>
      <c r="K16" s="115"/>
      <c r="L16" s="116"/>
      <c r="S16" s="113"/>
      <c r="T16" s="66"/>
    </row>
    <row r="17" spans="1:20" s="62" customFormat="1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6"/>
      <c r="K17" s="115"/>
      <c r="L17" s="116"/>
      <c r="S17" s="113"/>
      <c r="T17" s="66"/>
    </row>
    <row r="18" spans="1:20" s="62" customFormat="1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6"/>
      <c r="K18" s="115"/>
      <c r="L18" s="116"/>
      <c r="S18" s="113"/>
      <c r="T18" s="66"/>
    </row>
    <row r="19" spans="1:20" s="62" customFormat="1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6"/>
      <c r="K19" s="115"/>
      <c r="L19" s="116"/>
      <c r="S19" s="113"/>
      <c r="T19" s="66"/>
    </row>
    <row r="20" spans="1:20" s="62" customFormat="1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6"/>
      <c r="K20" s="115"/>
      <c r="L20" s="116"/>
      <c r="S20" s="113"/>
      <c r="T20" s="66"/>
    </row>
    <row r="21" spans="1:20" s="62" customForma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6"/>
      <c r="K21" s="115"/>
      <c r="L21" s="116"/>
      <c r="S21" s="113"/>
      <c r="T21" s="66"/>
    </row>
    <row r="22" spans="1:20" s="62" customFormat="1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6"/>
      <c r="K22" s="115"/>
      <c r="L22" s="116"/>
      <c r="S22" s="113"/>
      <c r="T22" s="66"/>
    </row>
    <row r="23" spans="1:20" s="62" customFormat="1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6"/>
      <c r="K23" s="115"/>
      <c r="L23" s="116"/>
      <c r="S23" s="113"/>
      <c r="T23" s="66"/>
    </row>
    <row r="24" spans="1:20" s="62" customFormat="1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6"/>
      <c r="K24" s="115"/>
      <c r="L24" s="116"/>
      <c r="S24" s="113"/>
      <c r="T24" s="66"/>
    </row>
    <row r="25" spans="1:20" s="62" customFormat="1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6"/>
      <c r="K25" s="115"/>
      <c r="L25" s="116"/>
      <c r="S25" s="113"/>
      <c r="T25" s="66"/>
    </row>
    <row r="26" spans="1:20" s="62" customFormat="1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6"/>
      <c r="K26" s="115"/>
      <c r="L26" s="116"/>
      <c r="S26" s="113"/>
      <c r="T26" s="66"/>
    </row>
    <row r="27" spans="1:20" s="62" customFormat="1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6"/>
      <c r="K27" s="115"/>
      <c r="L27" s="116"/>
      <c r="S27" s="113"/>
      <c r="T27" s="66"/>
    </row>
    <row r="28" spans="1:20" s="62" customForma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6"/>
      <c r="K28" s="115"/>
      <c r="L28" s="116"/>
      <c r="S28" s="113"/>
      <c r="T28" s="66"/>
    </row>
    <row r="29" spans="1:20" s="62" customFormat="1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6"/>
      <c r="K29" s="115"/>
      <c r="L29" s="116"/>
      <c r="S29" s="113"/>
      <c r="T29" s="66"/>
    </row>
    <row r="30" spans="1:20" s="62" customFormat="1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6"/>
      <c r="K30" s="115"/>
      <c r="L30" s="116"/>
      <c r="S30" s="113"/>
      <c r="T30" s="66"/>
    </row>
    <row r="31" spans="1:20" s="62" customFormat="1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6"/>
      <c r="K31" s="115"/>
      <c r="L31" s="116"/>
      <c r="S31" s="113"/>
      <c r="T31" s="66"/>
    </row>
    <row r="32" spans="1:20" s="62" customFormat="1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6"/>
      <c r="K32" s="61"/>
      <c r="L32" s="116"/>
      <c r="S32" s="113"/>
      <c r="T32" s="66"/>
    </row>
    <row r="33" spans="1:20" s="62" customFormat="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6"/>
      <c r="K33" s="61"/>
      <c r="L33" s="116"/>
      <c r="S33" s="113"/>
      <c r="T33" s="66"/>
    </row>
    <row r="34" spans="1:20" s="62" customFormat="1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6"/>
      <c r="K34" s="61"/>
      <c r="L34" s="116"/>
      <c r="S34" s="113"/>
      <c r="T34" s="66"/>
    </row>
    <row r="35" spans="1:20" s="62" customFormat="1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6"/>
      <c r="K35" s="61"/>
      <c r="L35" s="116"/>
      <c r="S35" s="113"/>
      <c r="T35" s="66"/>
    </row>
    <row r="36" spans="1:20" s="62" customFormat="1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6"/>
      <c r="K36" s="61"/>
      <c r="L36" s="116"/>
      <c r="S36" s="113"/>
      <c r="T36" s="66"/>
    </row>
    <row r="37" spans="1:20" s="62" customFormat="1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6"/>
      <c r="K37" s="61"/>
      <c r="L37" s="116"/>
      <c r="S37" s="113"/>
      <c r="T37" s="66"/>
    </row>
    <row r="38" spans="1:20" s="62" customFormat="1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6"/>
      <c r="K38" s="61"/>
      <c r="L38" s="116"/>
      <c r="S38" s="113"/>
      <c r="T38" s="66"/>
    </row>
    <row r="39" spans="1:20" s="62" customFormat="1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6"/>
      <c r="K39" s="61"/>
      <c r="L39" s="116"/>
      <c r="S39" s="113"/>
      <c r="T39" s="66"/>
    </row>
    <row r="40" spans="1:20" s="62" customFormat="1" x14ac:dyDescent="0.2">
      <c r="A40" s="61"/>
      <c r="B40" s="61"/>
      <c r="C40" s="61"/>
      <c r="D40" s="61"/>
      <c r="E40" s="61"/>
      <c r="F40" s="61"/>
      <c r="G40" s="61"/>
      <c r="H40" s="61"/>
      <c r="I40" s="61"/>
      <c r="J40" s="66"/>
      <c r="K40" s="61"/>
      <c r="L40" s="116"/>
      <c r="S40" s="113"/>
      <c r="T40" s="66"/>
    </row>
    <row r="41" spans="1:20" s="62" customFormat="1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6"/>
      <c r="K41" s="61"/>
      <c r="L41" s="116"/>
      <c r="S41" s="113"/>
      <c r="T41" s="66"/>
    </row>
    <row r="42" spans="1:20" s="62" customFormat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6"/>
      <c r="K42" s="61"/>
      <c r="L42" s="116"/>
      <c r="S42" s="113"/>
      <c r="T42" s="66"/>
    </row>
    <row r="43" spans="1:20" s="62" customFormat="1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1"/>
      <c r="L43" s="116"/>
      <c r="S43" s="113"/>
      <c r="T43" s="66"/>
    </row>
    <row r="44" spans="1:20" s="62" customFormat="1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1"/>
      <c r="L44" s="116"/>
      <c r="S44" s="113"/>
      <c r="T44" s="66"/>
    </row>
    <row r="45" spans="1:20" s="62" customFormat="1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1"/>
      <c r="L45" s="116"/>
      <c r="S45" s="113"/>
      <c r="T45" s="66"/>
    </row>
    <row r="46" spans="1:20" s="62" customFormat="1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1"/>
      <c r="L46" s="116"/>
      <c r="S46" s="113"/>
      <c r="T46" s="66"/>
    </row>
    <row r="47" spans="1:20" s="62" customFormat="1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1"/>
      <c r="L47" s="116"/>
      <c r="S47" s="113"/>
      <c r="T47" s="66"/>
    </row>
    <row r="48" spans="1:20" s="62" customFormat="1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1"/>
      <c r="L48" s="116"/>
      <c r="S48" s="113"/>
      <c r="T48" s="66"/>
    </row>
    <row r="49" spans="1:20" s="62" customFormat="1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1"/>
      <c r="L49" s="116"/>
      <c r="S49" s="113"/>
      <c r="T49" s="66"/>
    </row>
    <row r="50" spans="1:20" s="62" customFormat="1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1"/>
      <c r="L50" s="116"/>
      <c r="S50" s="113"/>
      <c r="T50" s="66"/>
    </row>
    <row r="51" spans="1:20" s="62" customFormat="1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1"/>
      <c r="L51" s="116"/>
      <c r="S51" s="113"/>
      <c r="T51" s="66"/>
    </row>
    <row r="52" spans="1:20" s="62" customFormat="1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1"/>
      <c r="L52" s="116"/>
      <c r="S52" s="113"/>
      <c r="T52" s="66"/>
    </row>
    <row r="53" spans="1:20" s="62" customFormat="1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1"/>
      <c r="L53" s="116"/>
      <c r="S53" s="113"/>
      <c r="T53" s="66"/>
    </row>
    <row r="54" spans="1:20" s="62" customFormat="1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1"/>
      <c r="L54" s="116"/>
      <c r="S54" s="113"/>
      <c r="T54" s="66"/>
    </row>
    <row r="55" spans="1:20" s="62" customFormat="1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1"/>
      <c r="L55" s="116"/>
      <c r="S55" s="113"/>
      <c r="T55" s="66"/>
    </row>
    <row r="56" spans="1:20" s="62" customFormat="1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1"/>
      <c r="L56" s="116"/>
      <c r="S56" s="113"/>
      <c r="T56" s="66"/>
    </row>
    <row r="57" spans="1:20" s="62" customFormat="1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1"/>
      <c r="L57" s="116"/>
      <c r="S57" s="113"/>
      <c r="T57" s="66"/>
    </row>
    <row r="58" spans="1:20" s="62" customFormat="1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1"/>
      <c r="L58" s="116"/>
      <c r="S58" s="113"/>
      <c r="T58" s="66"/>
    </row>
    <row r="59" spans="1:20" s="62" customFormat="1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1"/>
      <c r="L59" s="116"/>
      <c r="S59" s="113"/>
      <c r="T59" s="66"/>
    </row>
    <row r="60" spans="1:20" s="62" customFormat="1" x14ac:dyDescent="0.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1"/>
      <c r="L60" s="116"/>
      <c r="S60" s="113"/>
      <c r="T60" s="66"/>
    </row>
    <row r="61" spans="1:20" s="62" customFormat="1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1"/>
      <c r="L61" s="116"/>
      <c r="S61" s="113"/>
      <c r="T61" s="66"/>
    </row>
    <row r="62" spans="1:20" s="62" customFormat="1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1"/>
      <c r="L62" s="116"/>
      <c r="S62" s="113"/>
      <c r="T62" s="66"/>
    </row>
    <row r="63" spans="1:20" s="62" customFormat="1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1"/>
      <c r="L63" s="116"/>
      <c r="S63" s="113"/>
      <c r="T63" s="66"/>
    </row>
    <row r="64" spans="1:20" s="62" customFormat="1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1"/>
      <c r="L64" s="116"/>
      <c r="S64" s="113"/>
      <c r="T64" s="66"/>
    </row>
    <row r="65" spans="1:20" s="62" customFormat="1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1"/>
      <c r="L65" s="116"/>
      <c r="S65" s="113"/>
      <c r="T65" s="66"/>
    </row>
    <row r="66" spans="1:20" s="62" customFormat="1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1"/>
      <c r="L66" s="116"/>
      <c r="S66" s="113"/>
      <c r="T66" s="66"/>
    </row>
    <row r="67" spans="1:20" s="62" customFormat="1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1"/>
      <c r="L67" s="116"/>
      <c r="S67" s="113"/>
      <c r="T67" s="66"/>
    </row>
    <row r="68" spans="1:20" s="62" customFormat="1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1"/>
      <c r="L68" s="116"/>
      <c r="S68" s="113"/>
      <c r="T68" s="66"/>
    </row>
    <row r="69" spans="1:20" s="62" customFormat="1" x14ac:dyDescent="0.2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1"/>
      <c r="L69" s="116"/>
      <c r="S69" s="113"/>
      <c r="T69" s="66"/>
    </row>
    <row r="70" spans="1:20" s="62" customForma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1"/>
      <c r="L70" s="116"/>
      <c r="S70" s="113"/>
      <c r="T70" s="66"/>
    </row>
    <row r="71" spans="1:20" s="62" customFormat="1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1"/>
      <c r="L71" s="116"/>
      <c r="S71" s="113"/>
      <c r="T71" s="66"/>
    </row>
    <row r="72" spans="1:20" s="62" customFormat="1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1"/>
      <c r="L72" s="116"/>
      <c r="S72" s="113"/>
      <c r="T72" s="66"/>
    </row>
    <row r="73" spans="1:20" s="62" customFormat="1" x14ac:dyDescent="0.2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1"/>
      <c r="L73" s="116"/>
      <c r="S73" s="113"/>
      <c r="T73" s="66"/>
    </row>
    <row r="74" spans="1:20" s="62" customFormat="1" x14ac:dyDescent="0.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1"/>
      <c r="L74" s="116"/>
      <c r="S74" s="113"/>
      <c r="T74" s="66"/>
    </row>
    <row r="75" spans="1:20" s="62" customFormat="1" x14ac:dyDescent="0.2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1"/>
      <c r="L75" s="116"/>
      <c r="S75" s="113"/>
      <c r="T75" s="66"/>
    </row>
    <row r="76" spans="1:20" s="62" customFormat="1" x14ac:dyDescent="0.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1"/>
      <c r="L76" s="116"/>
      <c r="S76" s="113"/>
      <c r="T76" s="66"/>
    </row>
    <row r="77" spans="1:20" s="62" customFormat="1" x14ac:dyDescent="0.2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1"/>
      <c r="L77" s="116"/>
      <c r="S77" s="113"/>
      <c r="T77" s="66"/>
    </row>
    <row r="78" spans="1:20" s="62" customFormat="1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1"/>
      <c r="L78" s="116"/>
      <c r="S78" s="113"/>
      <c r="T78" s="66"/>
    </row>
    <row r="79" spans="1:20" s="62" customFormat="1" x14ac:dyDescent="0.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1"/>
      <c r="L79" s="116"/>
      <c r="S79" s="113"/>
      <c r="T79" s="66"/>
    </row>
    <row r="80" spans="1:20" s="62" customFormat="1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1"/>
      <c r="L80" s="116"/>
      <c r="S80" s="113"/>
      <c r="T80" s="66"/>
    </row>
    <row r="81" spans="1:20" s="62" customFormat="1" x14ac:dyDescent="0.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1"/>
      <c r="L81" s="116"/>
      <c r="S81" s="113"/>
      <c r="T81" s="66"/>
    </row>
    <row r="82" spans="1:20" s="62" customFormat="1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1"/>
      <c r="L82" s="116"/>
      <c r="S82" s="113"/>
      <c r="T82" s="66"/>
    </row>
    <row r="83" spans="1:20" s="62" customFormat="1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1"/>
      <c r="L83" s="116"/>
      <c r="S83" s="113"/>
      <c r="T83" s="66"/>
    </row>
    <row r="84" spans="1:20" s="62" customFormat="1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1"/>
      <c r="L84" s="116"/>
      <c r="S84" s="113"/>
      <c r="T84" s="66"/>
    </row>
    <row r="85" spans="1:20" s="62" customFormat="1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1"/>
      <c r="L85" s="116"/>
      <c r="S85" s="113"/>
      <c r="T85" s="66"/>
    </row>
    <row r="86" spans="1:20" s="62" customFormat="1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1"/>
      <c r="L86" s="116"/>
      <c r="S86" s="113"/>
      <c r="T86" s="66"/>
    </row>
    <row r="87" spans="1:20" s="62" customFormat="1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1"/>
      <c r="L87" s="116"/>
      <c r="S87" s="113"/>
      <c r="T87" s="66"/>
    </row>
    <row r="88" spans="1:20" s="62" customFormat="1" x14ac:dyDescent="0.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1"/>
      <c r="L88" s="116"/>
      <c r="S88" s="113"/>
      <c r="T88" s="66"/>
    </row>
    <row r="89" spans="1:20" s="62" customFormat="1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1"/>
      <c r="L89" s="116"/>
      <c r="S89" s="113"/>
      <c r="T89" s="66"/>
    </row>
    <row r="90" spans="1:20" s="62" customFormat="1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1"/>
      <c r="L90" s="116"/>
      <c r="S90" s="113"/>
      <c r="T90" s="66"/>
    </row>
    <row r="91" spans="1:20" s="62" customFormat="1" x14ac:dyDescent="0.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1"/>
      <c r="L91" s="116"/>
      <c r="S91" s="113"/>
      <c r="T91" s="66"/>
    </row>
    <row r="92" spans="1:20" s="62" customForma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1"/>
      <c r="L92" s="116"/>
      <c r="S92" s="113"/>
      <c r="T92" s="66"/>
    </row>
    <row r="93" spans="1:20" s="62" customFormat="1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1"/>
      <c r="L93" s="116"/>
      <c r="S93" s="113"/>
      <c r="T93" s="66"/>
    </row>
    <row r="94" spans="1:20" s="62" customFormat="1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1"/>
      <c r="L94" s="116"/>
      <c r="S94" s="113"/>
      <c r="T94" s="66"/>
    </row>
  </sheetData>
  <mergeCells count="18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J6:J7"/>
    <mergeCell ref="K6:K7"/>
    <mergeCell ref="L6:L7"/>
    <mergeCell ref="M6:M7"/>
    <mergeCell ref="N6:N7"/>
    <mergeCell ref="O6:Q6"/>
  </mergeCells>
  <printOptions horizontalCentered="1"/>
  <pageMargins left="0.78740157480314965" right="0.78740157480314965" top="0.6692913385826772" bottom="0.86614173228346458" header="0.27559055118110237" footer="0.39370078740157483"/>
  <pageSetup paperSize="9" scale="54" firstPageNumber="156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</sheetPr>
  <dimension ref="A1:X77"/>
  <sheetViews>
    <sheetView showGridLines="0" view="pageBreakPreview" topLeftCell="A70" zoomScale="110" zoomScaleNormal="100" zoomScaleSheetLayoutView="110" workbookViewId="0">
      <selection activeCell="J73" sqref="J73"/>
    </sheetView>
  </sheetViews>
  <sheetFormatPr defaultRowHeight="12.75" x14ac:dyDescent="0.2"/>
  <cols>
    <col min="1" max="1" width="5" customWidth="1"/>
    <col min="2" max="2" width="4.28515625" customWidth="1"/>
    <col min="3" max="3" width="4.140625" customWidth="1"/>
    <col min="4" max="5" width="4.42578125" hidden="1" customWidth="1"/>
    <col min="6" max="6" width="3.7109375" hidden="1" customWidth="1"/>
    <col min="7" max="7" width="11" hidden="1" customWidth="1"/>
    <col min="8" max="9" width="35.7109375" customWidth="1"/>
    <col min="10" max="10" width="42.7109375" customWidth="1"/>
    <col min="11" max="11" width="2.5703125" customWidth="1"/>
    <col min="12" max="16" width="9.7109375" customWidth="1"/>
    <col min="17" max="17" width="9.7109375" hidden="1" customWidth="1"/>
    <col min="18" max="18" width="9.7109375" customWidth="1"/>
    <col min="19" max="19" width="9.7109375" hidden="1" customWidth="1"/>
    <col min="20" max="20" width="9.7109375" customWidth="1"/>
    <col min="21" max="21" width="52.42578125" hidden="1" customWidth="1"/>
    <col min="22" max="22" width="6.85546875" customWidth="1"/>
    <col min="23" max="23" width="0.140625" customWidth="1"/>
    <col min="24" max="24" width="19.42578125" style="36" customWidth="1"/>
    <col min="25" max="25" width="47.140625" customWidth="1"/>
  </cols>
  <sheetData>
    <row r="1" spans="1:24" s="411" customFormat="1" ht="15.75" x14ac:dyDescent="0.25">
      <c r="A1" s="406" t="s">
        <v>507</v>
      </c>
      <c r="B1" s="60"/>
      <c r="C1" s="60"/>
      <c r="D1" s="60"/>
      <c r="E1" s="60"/>
      <c r="F1" s="60"/>
      <c r="G1" s="60"/>
      <c r="H1" s="119"/>
      <c r="I1" s="59"/>
      <c r="J1" s="60"/>
      <c r="K1" s="407"/>
      <c r="L1" s="408"/>
      <c r="M1" s="409"/>
      <c r="N1" s="63"/>
      <c r="O1" s="408"/>
      <c r="P1" s="63"/>
      <c r="Q1" s="63"/>
      <c r="R1" s="63"/>
      <c r="S1" s="410"/>
    </row>
    <row r="2" spans="1:24" s="411" customFormat="1" x14ac:dyDescent="0.2">
      <c r="A2" s="142" t="s">
        <v>356</v>
      </c>
      <c r="B2" s="142"/>
      <c r="C2" s="142"/>
      <c r="D2" s="412"/>
      <c r="E2" s="142"/>
      <c r="F2" s="142"/>
      <c r="G2" s="142"/>
      <c r="H2" s="142" t="s">
        <v>508</v>
      </c>
      <c r="I2" s="143" t="s">
        <v>509</v>
      </c>
      <c r="J2" s="144"/>
      <c r="K2" s="413"/>
      <c r="L2" s="414"/>
      <c r="M2" s="415"/>
      <c r="N2" s="145"/>
      <c r="O2" s="414"/>
      <c r="P2" s="145"/>
      <c r="Q2" s="145"/>
      <c r="R2" s="145"/>
      <c r="S2" s="410"/>
    </row>
    <row r="3" spans="1:24" s="411" customFormat="1" x14ac:dyDescent="0.2">
      <c r="A3" s="142"/>
      <c r="B3" s="142"/>
      <c r="C3" s="142"/>
      <c r="D3" s="412"/>
      <c r="E3" s="142"/>
      <c r="F3" s="142"/>
      <c r="G3" s="142"/>
      <c r="H3" s="142" t="s">
        <v>359</v>
      </c>
      <c r="I3" s="147"/>
      <c r="J3" s="144"/>
      <c r="K3" s="413"/>
      <c r="L3" s="414"/>
      <c r="M3" s="415"/>
      <c r="N3" s="145"/>
      <c r="O3" s="414"/>
      <c r="P3" s="145"/>
      <c r="Q3" s="145"/>
      <c r="R3" s="145"/>
      <c r="S3" s="410"/>
      <c r="T3" s="416"/>
    </row>
    <row r="4" spans="1:24" s="411" customFormat="1" ht="13.5" thickBot="1" x14ac:dyDescent="0.25">
      <c r="A4" s="142"/>
      <c r="B4" s="142"/>
      <c r="C4" s="142"/>
      <c r="D4" s="412"/>
      <c r="E4" s="142"/>
      <c r="F4" s="142"/>
      <c r="G4" s="142"/>
      <c r="H4" s="142"/>
      <c r="I4" s="147"/>
      <c r="J4" s="144"/>
      <c r="K4" s="413"/>
      <c r="L4" s="414"/>
      <c r="M4" s="415"/>
      <c r="N4" s="145"/>
      <c r="O4" s="414"/>
      <c r="P4" s="145"/>
      <c r="Q4" s="145"/>
      <c r="R4" s="145"/>
      <c r="S4" s="410"/>
      <c r="T4" s="416" t="s">
        <v>319</v>
      </c>
    </row>
    <row r="5" spans="1:24" s="411" customFormat="1" ht="25.5" customHeight="1" thickBot="1" x14ac:dyDescent="0.25">
      <c r="A5" s="560" t="s">
        <v>510</v>
      </c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2"/>
      <c r="U5" s="423"/>
      <c r="V5" s="418"/>
      <c r="W5" s="417"/>
    </row>
    <row r="6" spans="1:24" s="411" customFormat="1" ht="24.95" customHeight="1" thickBot="1" x14ac:dyDescent="0.25">
      <c r="A6" s="717" t="s">
        <v>360</v>
      </c>
      <c r="B6" s="719" t="s">
        <v>297</v>
      </c>
      <c r="C6" s="717" t="s">
        <v>363</v>
      </c>
      <c r="D6" s="563"/>
      <c r="E6" s="563"/>
      <c r="F6" s="563"/>
      <c r="G6" s="563"/>
      <c r="H6" s="717" t="s">
        <v>0</v>
      </c>
      <c r="I6" s="717" t="s">
        <v>365</v>
      </c>
      <c r="J6" s="717" t="s">
        <v>366</v>
      </c>
      <c r="K6" s="717" t="s">
        <v>1</v>
      </c>
      <c r="L6" s="717" t="s">
        <v>605</v>
      </c>
      <c r="M6" s="717" t="s">
        <v>2</v>
      </c>
      <c r="N6" s="717" t="s">
        <v>606</v>
      </c>
      <c r="O6" s="731">
        <v>2019</v>
      </c>
      <c r="P6" s="732"/>
      <c r="Q6" s="732"/>
      <c r="R6" s="733"/>
      <c r="S6" s="542"/>
      <c r="T6" s="715" t="s">
        <v>399</v>
      </c>
      <c r="U6" s="423"/>
      <c r="V6" s="418"/>
      <c r="W6" s="417"/>
    </row>
    <row r="7" spans="1:24" ht="24.95" customHeight="1" thickBot="1" x14ac:dyDescent="0.25">
      <c r="A7" s="718"/>
      <c r="B7" s="720"/>
      <c r="C7" s="718"/>
      <c r="D7" s="564" t="s">
        <v>361</v>
      </c>
      <c r="E7" s="564" t="s">
        <v>362</v>
      </c>
      <c r="F7" s="564" t="s">
        <v>364</v>
      </c>
      <c r="G7" s="564" t="s">
        <v>123</v>
      </c>
      <c r="H7" s="718"/>
      <c r="I7" s="718"/>
      <c r="J7" s="718"/>
      <c r="K7" s="718"/>
      <c r="L7" s="718"/>
      <c r="M7" s="718"/>
      <c r="N7" s="718"/>
      <c r="O7" s="565" t="s">
        <v>607</v>
      </c>
      <c r="P7" s="566" t="s">
        <v>608</v>
      </c>
      <c r="Q7" s="566" t="s">
        <v>3</v>
      </c>
      <c r="R7" s="566" t="s">
        <v>710</v>
      </c>
      <c r="S7" s="567" t="s">
        <v>5</v>
      </c>
      <c r="T7" s="716"/>
      <c r="U7" s="427" t="s">
        <v>6</v>
      </c>
      <c r="V7" s="1"/>
      <c r="W7" s="1"/>
      <c r="X7" s="1"/>
    </row>
    <row r="8" spans="1:24" s="302" customFormat="1" ht="18" customHeight="1" x14ac:dyDescent="0.2">
      <c r="A8" s="654" t="s">
        <v>18</v>
      </c>
      <c r="B8" s="655"/>
      <c r="C8" s="655"/>
      <c r="D8" s="655"/>
      <c r="E8" s="655"/>
      <c r="F8" s="655"/>
      <c r="G8" s="655"/>
      <c r="H8" s="655"/>
      <c r="I8" s="655"/>
      <c r="J8" s="655"/>
      <c r="K8" s="655"/>
      <c r="L8" s="655"/>
      <c r="M8" s="655"/>
      <c r="N8" s="655"/>
      <c r="O8" s="655"/>
      <c r="P8" s="655"/>
      <c r="Q8" s="655"/>
      <c r="R8" s="655"/>
      <c r="S8" s="655"/>
      <c r="T8" s="656"/>
      <c r="U8" s="425"/>
      <c r="V8" s="299"/>
      <c r="W8" s="300"/>
      <c r="X8" s="301"/>
    </row>
    <row r="9" spans="1:24" s="302" customFormat="1" x14ac:dyDescent="0.2">
      <c r="A9" s="543">
        <v>1</v>
      </c>
      <c r="B9" s="377" t="s">
        <v>14</v>
      </c>
      <c r="C9" s="314">
        <v>53</v>
      </c>
      <c r="D9" s="314">
        <v>3114</v>
      </c>
      <c r="E9" s="314">
        <v>5331</v>
      </c>
      <c r="F9" s="314">
        <v>10</v>
      </c>
      <c r="G9" s="303">
        <v>33010001043</v>
      </c>
      <c r="H9" s="305" t="s">
        <v>124</v>
      </c>
      <c r="I9" s="650" t="s">
        <v>125</v>
      </c>
      <c r="J9" s="650" t="s">
        <v>126</v>
      </c>
      <c r="K9" s="304" t="s">
        <v>12</v>
      </c>
      <c r="L9" s="306">
        <v>270</v>
      </c>
      <c r="M9" s="307">
        <v>2019</v>
      </c>
      <c r="N9" s="306">
        <v>0</v>
      </c>
      <c r="O9" s="306">
        <v>270</v>
      </c>
      <c r="P9" s="307">
        <v>0</v>
      </c>
      <c r="Q9" s="307">
        <v>0</v>
      </c>
      <c r="R9" s="664">
        <v>270</v>
      </c>
      <c r="S9" s="307">
        <v>0</v>
      </c>
      <c r="T9" s="544">
        <v>0</v>
      </c>
      <c r="U9" s="428"/>
      <c r="V9" s="299"/>
      <c r="W9" s="300"/>
      <c r="X9" s="301"/>
    </row>
    <row r="10" spans="1:24" s="302" customFormat="1" x14ac:dyDescent="0.2">
      <c r="A10" s="543">
        <v>2</v>
      </c>
      <c r="B10" s="377" t="s">
        <v>14</v>
      </c>
      <c r="C10" s="314">
        <v>63</v>
      </c>
      <c r="D10" s="314">
        <v>3114</v>
      </c>
      <c r="E10" s="314">
        <v>6351</v>
      </c>
      <c r="F10" s="314">
        <v>10</v>
      </c>
      <c r="G10" s="303">
        <v>66010001043</v>
      </c>
      <c r="H10" s="305" t="s">
        <v>124</v>
      </c>
      <c r="I10" s="305" t="s">
        <v>127</v>
      </c>
      <c r="J10" s="305" t="s">
        <v>128</v>
      </c>
      <c r="K10" s="304" t="s">
        <v>9</v>
      </c>
      <c r="L10" s="306">
        <v>150</v>
      </c>
      <c r="M10" s="307">
        <v>2019</v>
      </c>
      <c r="N10" s="306">
        <v>0</v>
      </c>
      <c r="O10" s="306">
        <v>150</v>
      </c>
      <c r="P10" s="307">
        <v>0</v>
      </c>
      <c r="Q10" s="307">
        <v>0</v>
      </c>
      <c r="R10" s="664">
        <v>150</v>
      </c>
      <c r="S10" s="307">
        <v>0</v>
      </c>
      <c r="T10" s="544">
        <v>0</v>
      </c>
      <c r="U10" s="428"/>
      <c r="V10" s="299"/>
      <c r="W10" s="300"/>
      <c r="X10" s="301"/>
    </row>
    <row r="11" spans="1:24" s="302" customFormat="1" ht="22.5" x14ac:dyDescent="0.2">
      <c r="A11" s="543">
        <v>3</v>
      </c>
      <c r="B11" s="377" t="s">
        <v>14</v>
      </c>
      <c r="C11" s="314">
        <v>53</v>
      </c>
      <c r="D11" s="314">
        <v>3114</v>
      </c>
      <c r="E11" s="314">
        <v>5331</v>
      </c>
      <c r="F11" s="314">
        <v>10</v>
      </c>
      <c r="G11" s="303">
        <v>33010001043</v>
      </c>
      <c r="H11" s="305" t="s">
        <v>124</v>
      </c>
      <c r="I11" s="305" t="s">
        <v>129</v>
      </c>
      <c r="J11" s="305" t="s">
        <v>711</v>
      </c>
      <c r="K11" s="304" t="s">
        <v>12</v>
      </c>
      <c r="L11" s="306">
        <v>211</v>
      </c>
      <c r="M11" s="307">
        <v>2019</v>
      </c>
      <c r="N11" s="306">
        <v>0</v>
      </c>
      <c r="O11" s="306">
        <v>211</v>
      </c>
      <c r="P11" s="307">
        <v>0</v>
      </c>
      <c r="Q11" s="307">
        <v>0</v>
      </c>
      <c r="R11" s="664">
        <v>211</v>
      </c>
      <c r="S11" s="307">
        <v>0</v>
      </c>
      <c r="T11" s="544">
        <v>0</v>
      </c>
      <c r="U11" s="428"/>
      <c r="V11" s="299"/>
      <c r="W11" s="300"/>
      <c r="X11" s="301"/>
    </row>
    <row r="12" spans="1:24" s="302" customFormat="1" ht="22.5" x14ac:dyDescent="0.2">
      <c r="A12" s="543">
        <v>4</v>
      </c>
      <c r="B12" s="377" t="s">
        <v>14</v>
      </c>
      <c r="C12" s="314">
        <v>53</v>
      </c>
      <c r="D12" s="314">
        <v>3114</v>
      </c>
      <c r="E12" s="314">
        <v>5331</v>
      </c>
      <c r="F12" s="314">
        <v>10</v>
      </c>
      <c r="G12" s="303">
        <v>33010001043</v>
      </c>
      <c r="H12" s="305" t="s">
        <v>124</v>
      </c>
      <c r="I12" s="305" t="s">
        <v>130</v>
      </c>
      <c r="J12" s="305" t="s">
        <v>131</v>
      </c>
      <c r="K12" s="304" t="s">
        <v>12</v>
      </c>
      <c r="L12" s="308">
        <v>105</v>
      </c>
      <c r="M12" s="307">
        <v>2019</v>
      </c>
      <c r="N12" s="308">
        <v>0</v>
      </c>
      <c r="O12" s="308">
        <v>105</v>
      </c>
      <c r="P12" s="307">
        <v>0</v>
      </c>
      <c r="Q12" s="307">
        <v>0</v>
      </c>
      <c r="R12" s="665">
        <v>105</v>
      </c>
      <c r="S12" s="307">
        <v>0</v>
      </c>
      <c r="T12" s="544">
        <v>0</v>
      </c>
      <c r="U12" s="428"/>
      <c r="V12" s="299"/>
      <c r="W12" s="300"/>
      <c r="X12" s="301"/>
    </row>
    <row r="13" spans="1:24" s="302" customFormat="1" ht="22.5" x14ac:dyDescent="0.2">
      <c r="A13" s="543">
        <v>5</v>
      </c>
      <c r="B13" s="377" t="s">
        <v>14</v>
      </c>
      <c r="C13" s="314">
        <v>53</v>
      </c>
      <c r="D13" s="314">
        <v>3121</v>
      </c>
      <c r="E13" s="314">
        <v>5331</v>
      </c>
      <c r="F13" s="314">
        <v>10</v>
      </c>
      <c r="G13" s="303">
        <v>33010001113</v>
      </c>
      <c r="H13" s="305" t="s">
        <v>132</v>
      </c>
      <c r="I13" s="305" t="s">
        <v>133</v>
      </c>
      <c r="J13" s="305" t="s">
        <v>134</v>
      </c>
      <c r="K13" s="304" t="s">
        <v>12</v>
      </c>
      <c r="L13" s="306">
        <v>240</v>
      </c>
      <c r="M13" s="307">
        <v>2019</v>
      </c>
      <c r="N13" s="306">
        <v>0</v>
      </c>
      <c r="O13" s="306">
        <v>240</v>
      </c>
      <c r="P13" s="307">
        <v>0</v>
      </c>
      <c r="Q13" s="307">
        <v>0</v>
      </c>
      <c r="R13" s="664">
        <v>240</v>
      </c>
      <c r="S13" s="307">
        <v>0</v>
      </c>
      <c r="T13" s="544">
        <v>0</v>
      </c>
      <c r="U13" s="428"/>
      <c r="V13" s="299"/>
      <c r="W13" s="300"/>
      <c r="X13" s="301"/>
    </row>
    <row r="14" spans="1:24" s="302" customFormat="1" x14ac:dyDescent="0.2">
      <c r="A14" s="543">
        <v>6</v>
      </c>
      <c r="B14" s="377" t="s">
        <v>14</v>
      </c>
      <c r="C14" s="314">
        <v>53</v>
      </c>
      <c r="D14" s="314">
        <v>3121</v>
      </c>
      <c r="E14" s="314">
        <v>5331</v>
      </c>
      <c r="F14" s="314">
        <v>10</v>
      </c>
      <c r="G14" s="303">
        <v>33010001113</v>
      </c>
      <c r="H14" s="305" t="s">
        <v>132</v>
      </c>
      <c r="I14" s="305" t="s">
        <v>135</v>
      </c>
      <c r="J14" s="305" t="s">
        <v>136</v>
      </c>
      <c r="K14" s="304" t="s">
        <v>12</v>
      </c>
      <c r="L14" s="306">
        <v>250</v>
      </c>
      <c r="M14" s="307">
        <v>2019</v>
      </c>
      <c r="N14" s="306">
        <v>0</v>
      </c>
      <c r="O14" s="306">
        <v>250</v>
      </c>
      <c r="P14" s="307">
        <v>0</v>
      </c>
      <c r="Q14" s="307">
        <v>0</v>
      </c>
      <c r="R14" s="664">
        <v>250</v>
      </c>
      <c r="S14" s="307">
        <v>0</v>
      </c>
      <c r="T14" s="544">
        <v>0</v>
      </c>
      <c r="U14" s="428"/>
      <c r="V14" s="299"/>
      <c r="W14" s="300"/>
      <c r="X14" s="301"/>
    </row>
    <row r="15" spans="1:24" s="302" customFormat="1" ht="22.5" x14ac:dyDescent="0.2">
      <c r="A15" s="543">
        <v>7</v>
      </c>
      <c r="B15" s="377" t="s">
        <v>14</v>
      </c>
      <c r="C15" s="314">
        <v>63</v>
      </c>
      <c r="D15" s="314">
        <v>3122</v>
      </c>
      <c r="E15" s="314">
        <v>6351</v>
      </c>
      <c r="F15" s="314">
        <v>10</v>
      </c>
      <c r="G15" s="303">
        <v>66010001175</v>
      </c>
      <c r="H15" s="305" t="s">
        <v>137</v>
      </c>
      <c r="I15" s="305" t="s">
        <v>725</v>
      </c>
      <c r="J15" s="305" t="s">
        <v>138</v>
      </c>
      <c r="K15" s="304" t="s">
        <v>9</v>
      </c>
      <c r="L15" s="306">
        <v>221</v>
      </c>
      <c r="M15" s="307">
        <v>2019</v>
      </c>
      <c r="N15" s="306">
        <v>0</v>
      </c>
      <c r="O15" s="306">
        <v>221</v>
      </c>
      <c r="P15" s="307">
        <v>0</v>
      </c>
      <c r="Q15" s="307">
        <v>0</v>
      </c>
      <c r="R15" s="664">
        <v>221</v>
      </c>
      <c r="S15" s="307">
        <v>0</v>
      </c>
      <c r="T15" s="544">
        <v>0</v>
      </c>
      <c r="U15" s="428"/>
      <c r="V15" s="299"/>
      <c r="W15" s="300"/>
      <c r="X15" s="301"/>
    </row>
    <row r="16" spans="1:24" s="302" customFormat="1" x14ac:dyDescent="0.2">
      <c r="A16" s="543">
        <v>8</v>
      </c>
      <c r="B16" s="377" t="s">
        <v>14</v>
      </c>
      <c r="C16" s="314">
        <v>63</v>
      </c>
      <c r="D16" s="314">
        <v>3133</v>
      </c>
      <c r="E16" s="314">
        <v>6351</v>
      </c>
      <c r="F16" s="314">
        <v>10</v>
      </c>
      <c r="G16" s="303">
        <v>66010001407</v>
      </c>
      <c r="H16" s="305" t="s">
        <v>139</v>
      </c>
      <c r="I16" s="305" t="s">
        <v>140</v>
      </c>
      <c r="J16" s="305" t="s">
        <v>141</v>
      </c>
      <c r="K16" s="304" t="s">
        <v>9</v>
      </c>
      <c r="L16" s="306">
        <v>395</v>
      </c>
      <c r="M16" s="307">
        <v>2019</v>
      </c>
      <c r="N16" s="306">
        <v>0</v>
      </c>
      <c r="O16" s="306">
        <v>395</v>
      </c>
      <c r="P16" s="307">
        <v>0</v>
      </c>
      <c r="Q16" s="307">
        <v>0</v>
      </c>
      <c r="R16" s="664">
        <v>395</v>
      </c>
      <c r="S16" s="307">
        <v>0</v>
      </c>
      <c r="T16" s="544">
        <v>0</v>
      </c>
      <c r="U16" s="428"/>
      <c r="V16" s="299"/>
      <c r="W16" s="300"/>
      <c r="X16" s="301"/>
    </row>
    <row r="17" spans="1:24" s="302" customFormat="1" ht="22.5" x14ac:dyDescent="0.2">
      <c r="A17" s="543">
        <v>9</v>
      </c>
      <c r="B17" s="310" t="s">
        <v>7</v>
      </c>
      <c r="C17" s="314">
        <v>53</v>
      </c>
      <c r="D17" s="384">
        <v>3112</v>
      </c>
      <c r="E17" s="314">
        <v>5331</v>
      </c>
      <c r="F17" s="314">
        <v>10</v>
      </c>
      <c r="G17" s="309">
        <v>33010001001</v>
      </c>
      <c r="H17" s="311" t="s">
        <v>142</v>
      </c>
      <c r="I17" s="311" t="s">
        <v>143</v>
      </c>
      <c r="J17" s="422" t="s">
        <v>627</v>
      </c>
      <c r="K17" s="310" t="s">
        <v>12</v>
      </c>
      <c r="L17" s="312">
        <v>200</v>
      </c>
      <c r="M17" s="312">
        <v>2019</v>
      </c>
      <c r="N17" s="312">
        <v>0</v>
      </c>
      <c r="O17" s="312">
        <v>200</v>
      </c>
      <c r="P17" s="312">
        <v>0</v>
      </c>
      <c r="Q17" s="312"/>
      <c r="R17" s="666">
        <v>200</v>
      </c>
      <c r="S17" s="312">
        <v>0</v>
      </c>
      <c r="T17" s="312">
        <v>0</v>
      </c>
      <c r="U17" s="429"/>
      <c r="X17" s="301"/>
    </row>
    <row r="18" spans="1:24" s="302" customFormat="1" ht="33.75" x14ac:dyDescent="0.2">
      <c r="A18" s="543">
        <v>10</v>
      </c>
      <c r="B18" s="310" t="s">
        <v>7</v>
      </c>
      <c r="C18" s="314">
        <v>53</v>
      </c>
      <c r="D18" s="384">
        <v>3114</v>
      </c>
      <c r="E18" s="314">
        <v>5331</v>
      </c>
      <c r="F18" s="314">
        <v>10</v>
      </c>
      <c r="G18" s="313">
        <v>33010001032</v>
      </c>
      <c r="H18" s="233" t="s">
        <v>146</v>
      </c>
      <c r="I18" s="233" t="s">
        <v>147</v>
      </c>
      <c r="J18" s="233" t="s">
        <v>612</v>
      </c>
      <c r="K18" s="314" t="s">
        <v>12</v>
      </c>
      <c r="L18" s="315">
        <v>200</v>
      </c>
      <c r="M18" s="316">
        <v>2019</v>
      </c>
      <c r="N18" s="315">
        <v>0</v>
      </c>
      <c r="O18" s="315">
        <v>200</v>
      </c>
      <c r="P18" s="315">
        <v>0</v>
      </c>
      <c r="Q18" s="315">
        <v>0</v>
      </c>
      <c r="R18" s="667">
        <v>200</v>
      </c>
      <c r="S18" s="315">
        <v>0</v>
      </c>
      <c r="T18" s="317">
        <v>0</v>
      </c>
      <c r="U18" s="430"/>
      <c r="X18" s="301"/>
    </row>
    <row r="19" spans="1:24" s="302" customFormat="1" ht="22.5" x14ac:dyDescent="0.2">
      <c r="A19" s="543">
        <v>11</v>
      </c>
      <c r="B19" s="310" t="s">
        <v>7</v>
      </c>
      <c r="C19" s="314">
        <v>53</v>
      </c>
      <c r="D19" s="309">
        <v>3121</v>
      </c>
      <c r="E19" s="314">
        <v>5331</v>
      </c>
      <c r="F19" s="314">
        <v>10</v>
      </c>
      <c r="G19" s="313">
        <v>33010001103</v>
      </c>
      <c r="H19" s="233" t="s">
        <v>149</v>
      </c>
      <c r="I19" s="233" t="s">
        <v>150</v>
      </c>
      <c r="J19" s="233" t="s">
        <v>628</v>
      </c>
      <c r="K19" s="314" t="s">
        <v>12</v>
      </c>
      <c r="L19" s="315">
        <v>300</v>
      </c>
      <c r="M19" s="316">
        <v>2019</v>
      </c>
      <c r="N19" s="315">
        <v>0</v>
      </c>
      <c r="O19" s="315">
        <v>300</v>
      </c>
      <c r="P19" s="315">
        <v>0</v>
      </c>
      <c r="Q19" s="315">
        <v>0</v>
      </c>
      <c r="R19" s="667">
        <v>300</v>
      </c>
      <c r="S19" s="315">
        <v>0</v>
      </c>
      <c r="T19" s="317">
        <v>0</v>
      </c>
      <c r="U19" s="430"/>
      <c r="X19" s="301"/>
    </row>
    <row r="20" spans="1:24" s="302" customFormat="1" x14ac:dyDescent="0.2">
      <c r="A20" s="543">
        <v>12</v>
      </c>
      <c r="B20" s="310" t="s">
        <v>7</v>
      </c>
      <c r="C20" s="314">
        <v>53</v>
      </c>
      <c r="D20" s="309">
        <v>3121</v>
      </c>
      <c r="E20" s="314">
        <v>5331</v>
      </c>
      <c r="F20" s="314">
        <v>10</v>
      </c>
      <c r="G20" s="313">
        <v>33010001103</v>
      </c>
      <c r="H20" s="233" t="s">
        <v>149</v>
      </c>
      <c r="I20" s="233" t="s">
        <v>726</v>
      </c>
      <c r="J20" s="233" t="s">
        <v>629</v>
      </c>
      <c r="K20" s="314" t="s">
        <v>12</v>
      </c>
      <c r="L20" s="315">
        <v>250</v>
      </c>
      <c r="M20" s="316">
        <v>2019</v>
      </c>
      <c r="N20" s="315">
        <v>0</v>
      </c>
      <c r="O20" s="315">
        <v>250</v>
      </c>
      <c r="P20" s="315">
        <v>0</v>
      </c>
      <c r="Q20" s="315">
        <v>0</v>
      </c>
      <c r="R20" s="667">
        <v>250</v>
      </c>
      <c r="S20" s="315">
        <v>0</v>
      </c>
      <c r="T20" s="317">
        <v>0</v>
      </c>
      <c r="U20" s="430"/>
      <c r="X20" s="301"/>
    </row>
    <row r="21" spans="1:24" s="302" customFormat="1" ht="22.5" x14ac:dyDescent="0.2">
      <c r="A21" s="543">
        <v>13</v>
      </c>
      <c r="B21" s="310" t="s">
        <v>7</v>
      </c>
      <c r="C21" s="314">
        <v>53</v>
      </c>
      <c r="D21" s="309">
        <v>3122</v>
      </c>
      <c r="E21" s="314">
        <v>5331</v>
      </c>
      <c r="F21" s="314">
        <v>10</v>
      </c>
      <c r="G21" s="313">
        <v>33010001150</v>
      </c>
      <c r="H21" s="233" t="s">
        <v>154</v>
      </c>
      <c r="I21" s="233" t="s">
        <v>155</v>
      </c>
      <c r="J21" s="233" t="s">
        <v>156</v>
      </c>
      <c r="K21" s="314" t="s">
        <v>12</v>
      </c>
      <c r="L21" s="315">
        <v>294</v>
      </c>
      <c r="M21" s="316">
        <v>2019</v>
      </c>
      <c r="N21" s="315">
        <v>0</v>
      </c>
      <c r="O21" s="315">
        <v>294</v>
      </c>
      <c r="P21" s="315">
        <v>0</v>
      </c>
      <c r="Q21" s="315">
        <v>0</v>
      </c>
      <c r="R21" s="667">
        <v>294</v>
      </c>
      <c r="S21" s="315">
        <v>0</v>
      </c>
      <c r="T21" s="317">
        <v>0</v>
      </c>
      <c r="U21" s="430"/>
      <c r="X21" s="301"/>
    </row>
    <row r="22" spans="1:24" s="302" customFormat="1" ht="45" x14ac:dyDescent="0.2">
      <c r="A22" s="543">
        <v>14</v>
      </c>
      <c r="B22" s="310" t="s">
        <v>7</v>
      </c>
      <c r="C22" s="309">
        <v>63</v>
      </c>
      <c r="D22" s="309">
        <v>3122</v>
      </c>
      <c r="E22" s="314">
        <v>6351</v>
      </c>
      <c r="F22" s="314">
        <v>10</v>
      </c>
      <c r="G22" s="313">
        <v>66010001160</v>
      </c>
      <c r="H22" s="233" t="s">
        <v>157</v>
      </c>
      <c r="I22" s="233" t="s">
        <v>158</v>
      </c>
      <c r="J22" s="233" t="s">
        <v>630</v>
      </c>
      <c r="K22" s="314" t="s">
        <v>9</v>
      </c>
      <c r="L22" s="315">
        <v>250</v>
      </c>
      <c r="M22" s="316">
        <v>2019</v>
      </c>
      <c r="N22" s="315">
        <v>0</v>
      </c>
      <c r="O22" s="315">
        <v>250</v>
      </c>
      <c r="P22" s="315">
        <v>0</v>
      </c>
      <c r="Q22" s="315">
        <v>0</v>
      </c>
      <c r="R22" s="667">
        <v>250</v>
      </c>
      <c r="S22" s="315">
        <v>0</v>
      </c>
      <c r="T22" s="317">
        <v>0</v>
      </c>
      <c r="U22" s="430"/>
      <c r="X22" s="318"/>
    </row>
    <row r="23" spans="1:24" s="302" customFormat="1" ht="45" x14ac:dyDescent="0.2">
      <c r="A23" s="543">
        <v>15</v>
      </c>
      <c r="B23" s="310" t="s">
        <v>7</v>
      </c>
      <c r="C23" s="314">
        <v>53</v>
      </c>
      <c r="D23" s="309">
        <v>3122</v>
      </c>
      <c r="E23" s="314">
        <v>5331</v>
      </c>
      <c r="F23" s="314">
        <v>10</v>
      </c>
      <c r="G23" s="313">
        <v>33010001160</v>
      </c>
      <c r="H23" s="233" t="s">
        <v>157</v>
      </c>
      <c r="I23" s="233" t="s">
        <v>159</v>
      </c>
      <c r="J23" s="233" t="s">
        <v>727</v>
      </c>
      <c r="K23" s="314" t="s">
        <v>12</v>
      </c>
      <c r="L23" s="315">
        <v>200</v>
      </c>
      <c r="M23" s="316">
        <v>2019</v>
      </c>
      <c r="N23" s="315">
        <v>0</v>
      </c>
      <c r="O23" s="315">
        <v>200</v>
      </c>
      <c r="P23" s="315">
        <v>0</v>
      </c>
      <c r="Q23" s="315">
        <v>0</v>
      </c>
      <c r="R23" s="667">
        <v>200</v>
      </c>
      <c r="S23" s="315">
        <v>0</v>
      </c>
      <c r="T23" s="317">
        <v>0</v>
      </c>
      <c r="U23" s="430"/>
      <c r="X23" s="318"/>
    </row>
    <row r="24" spans="1:24" s="302" customFormat="1" ht="78.75" x14ac:dyDescent="0.2">
      <c r="A24" s="543">
        <v>16</v>
      </c>
      <c r="B24" s="310" t="s">
        <v>7</v>
      </c>
      <c r="C24" s="314">
        <v>53</v>
      </c>
      <c r="D24" s="309">
        <v>3127</v>
      </c>
      <c r="E24" s="314">
        <v>5331</v>
      </c>
      <c r="F24" s="314">
        <v>10</v>
      </c>
      <c r="G24" s="313">
        <v>33010001202</v>
      </c>
      <c r="H24" s="233" t="s">
        <v>161</v>
      </c>
      <c r="I24" s="233" t="s">
        <v>162</v>
      </c>
      <c r="J24" s="233" t="s">
        <v>163</v>
      </c>
      <c r="K24" s="314" t="s">
        <v>12</v>
      </c>
      <c r="L24" s="315">
        <v>500</v>
      </c>
      <c r="M24" s="316">
        <v>2019</v>
      </c>
      <c r="N24" s="315">
        <v>0</v>
      </c>
      <c r="O24" s="315">
        <v>500</v>
      </c>
      <c r="P24" s="315">
        <v>0</v>
      </c>
      <c r="Q24" s="315">
        <v>0</v>
      </c>
      <c r="R24" s="667">
        <v>500</v>
      </c>
      <c r="S24" s="315">
        <v>0</v>
      </c>
      <c r="T24" s="317">
        <v>0</v>
      </c>
      <c r="U24" s="430"/>
      <c r="X24" s="318"/>
    </row>
    <row r="25" spans="1:24" s="302" customFormat="1" ht="22.5" x14ac:dyDescent="0.2">
      <c r="A25" s="543">
        <v>17</v>
      </c>
      <c r="B25" s="310" t="s">
        <v>7</v>
      </c>
      <c r="C25" s="309">
        <v>63</v>
      </c>
      <c r="D25" s="309">
        <v>3127</v>
      </c>
      <c r="E25" s="314">
        <v>6351</v>
      </c>
      <c r="F25" s="314">
        <v>10</v>
      </c>
      <c r="G25" s="313">
        <v>66010001204</v>
      </c>
      <c r="H25" s="233" t="s">
        <v>495</v>
      </c>
      <c r="I25" s="233" t="s">
        <v>496</v>
      </c>
      <c r="J25" s="233" t="s">
        <v>497</v>
      </c>
      <c r="K25" s="314" t="s">
        <v>9</v>
      </c>
      <c r="L25" s="315">
        <v>500</v>
      </c>
      <c r="M25" s="316">
        <v>2019</v>
      </c>
      <c r="N25" s="315">
        <v>0</v>
      </c>
      <c r="O25" s="315">
        <v>500</v>
      </c>
      <c r="P25" s="315">
        <v>0</v>
      </c>
      <c r="Q25" s="315"/>
      <c r="R25" s="667">
        <v>500</v>
      </c>
      <c r="S25" s="315">
        <v>0</v>
      </c>
      <c r="T25" s="317">
        <v>0</v>
      </c>
      <c r="U25" s="430"/>
      <c r="X25" s="318"/>
    </row>
    <row r="26" spans="1:24" s="302" customFormat="1" ht="22.5" x14ac:dyDescent="0.2">
      <c r="A26" s="543">
        <v>18</v>
      </c>
      <c r="B26" s="310" t="s">
        <v>7</v>
      </c>
      <c r="C26" s="314">
        <v>53</v>
      </c>
      <c r="D26" s="309">
        <v>3127</v>
      </c>
      <c r="E26" s="314">
        <v>5331</v>
      </c>
      <c r="F26" s="314">
        <v>10</v>
      </c>
      <c r="G26" s="313">
        <v>33010001206</v>
      </c>
      <c r="H26" s="233" t="s">
        <v>164</v>
      </c>
      <c r="I26" s="233" t="s">
        <v>165</v>
      </c>
      <c r="J26" s="233" t="s">
        <v>631</v>
      </c>
      <c r="K26" s="314" t="s">
        <v>12</v>
      </c>
      <c r="L26" s="315">
        <v>350</v>
      </c>
      <c r="M26" s="316">
        <v>2019</v>
      </c>
      <c r="N26" s="315">
        <v>0</v>
      </c>
      <c r="O26" s="315">
        <v>350</v>
      </c>
      <c r="P26" s="315">
        <v>0</v>
      </c>
      <c r="Q26" s="315">
        <v>0</v>
      </c>
      <c r="R26" s="667">
        <v>350</v>
      </c>
      <c r="S26" s="315">
        <v>0</v>
      </c>
      <c r="T26" s="317">
        <v>0</v>
      </c>
      <c r="U26" s="430" t="s">
        <v>166</v>
      </c>
      <c r="X26" s="318"/>
    </row>
    <row r="27" spans="1:24" s="302" customFormat="1" ht="33.75" x14ac:dyDescent="0.2">
      <c r="A27" s="543">
        <v>19</v>
      </c>
      <c r="B27" s="310" t="s">
        <v>7</v>
      </c>
      <c r="C27" s="314">
        <v>53</v>
      </c>
      <c r="D27" s="384">
        <v>3127</v>
      </c>
      <c r="E27" s="314">
        <v>5331</v>
      </c>
      <c r="F27" s="314">
        <v>10</v>
      </c>
      <c r="G27" s="384">
        <v>33010001206</v>
      </c>
      <c r="H27" s="233" t="s">
        <v>164</v>
      </c>
      <c r="I27" s="233" t="s">
        <v>167</v>
      </c>
      <c r="J27" s="385" t="s">
        <v>632</v>
      </c>
      <c r="K27" s="314" t="s">
        <v>12</v>
      </c>
      <c r="L27" s="315">
        <v>150</v>
      </c>
      <c r="M27" s="316">
        <v>2019</v>
      </c>
      <c r="N27" s="315">
        <v>0</v>
      </c>
      <c r="O27" s="315">
        <v>150</v>
      </c>
      <c r="P27" s="315">
        <v>0</v>
      </c>
      <c r="Q27" s="315">
        <v>0</v>
      </c>
      <c r="R27" s="667">
        <v>150</v>
      </c>
      <c r="S27" s="315">
        <v>0</v>
      </c>
      <c r="T27" s="317">
        <v>0</v>
      </c>
      <c r="U27" s="430" t="s">
        <v>168</v>
      </c>
      <c r="X27" s="318"/>
    </row>
    <row r="28" spans="1:24" s="302" customFormat="1" ht="22.5" x14ac:dyDescent="0.2">
      <c r="A28" s="543">
        <v>20</v>
      </c>
      <c r="B28" s="310" t="s">
        <v>7</v>
      </c>
      <c r="C28" s="314">
        <v>53</v>
      </c>
      <c r="D28" s="384">
        <v>3127</v>
      </c>
      <c r="E28" s="314">
        <v>5331</v>
      </c>
      <c r="F28" s="314">
        <v>10</v>
      </c>
      <c r="G28" s="384">
        <v>33010001206</v>
      </c>
      <c r="H28" s="320" t="s">
        <v>164</v>
      </c>
      <c r="I28" s="233" t="s">
        <v>315</v>
      </c>
      <c r="J28" s="385" t="s">
        <v>728</v>
      </c>
      <c r="K28" s="314" t="s">
        <v>12</v>
      </c>
      <c r="L28" s="317">
        <v>320</v>
      </c>
      <c r="M28" s="316">
        <v>2019</v>
      </c>
      <c r="N28" s="317">
        <v>0</v>
      </c>
      <c r="O28" s="317">
        <v>320</v>
      </c>
      <c r="P28" s="317">
        <v>0</v>
      </c>
      <c r="Q28" s="317">
        <v>0</v>
      </c>
      <c r="R28" s="668">
        <v>320</v>
      </c>
      <c r="S28" s="317"/>
      <c r="T28" s="317">
        <v>0</v>
      </c>
      <c r="U28" s="430"/>
      <c r="X28" s="318"/>
    </row>
    <row r="29" spans="1:24" s="302" customFormat="1" ht="22.5" x14ac:dyDescent="0.2">
      <c r="A29" s="543">
        <v>21</v>
      </c>
      <c r="B29" s="310" t="s">
        <v>7</v>
      </c>
      <c r="C29" s="314">
        <v>53</v>
      </c>
      <c r="D29" s="384">
        <v>3127</v>
      </c>
      <c r="E29" s="314">
        <v>5331</v>
      </c>
      <c r="F29" s="314">
        <v>10</v>
      </c>
      <c r="G29" s="384">
        <v>33010001207</v>
      </c>
      <c r="H29" s="233" t="s">
        <v>169</v>
      </c>
      <c r="I29" s="233" t="s">
        <v>170</v>
      </c>
      <c r="J29" s="385" t="s">
        <v>171</v>
      </c>
      <c r="K29" s="314" t="s">
        <v>12</v>
      </c>
      <c r="L29" s="315">
        <v>300</v>
      </c>
      <c r="M29" s="316">
        <v>2019</v>
      </c>
      <c r="N29" s="315">
        <v>0</v>
      </c>
      <c r="O29" s="315">
        <v>300</v>
      </c>
      <c r="P29" s="315">
        <v>0</v>
      </c>
      <c r="Q29" s="315">
        <v>0</v>
      </c>
      <c r="R29" s="667">
        <v>300</v>
      </c>
      <c r="S29" s="315">
        <v>0</v>
      </c>
      <c r="T29" s="317">
        <v>0</v>
      </c>
      <c r="U29" s="430"/>
      <c r="X29" s="318"/>
    </row>
    <row r="30" spans="1:24" s="302" customFormat="1" ht="33.75" x14ac:dyDescent="0.2">
      <c r="A30" s="543">
        <v>22</v>
      </c>
      <c r="B30" s="310" t="s">
        <v>7</v>
      </c>
      <c r="C30" s="384">
        <v>63</v>
      </c>
      <c r="D30" s="384">
        <v>3127</v>
      </c>
      <c r="E30" s="314">
        <v>6351</v>
      </c>
      <c r="F30" s="314">
        <v>10</v>
      </c>
      <c r="G30" s="384">
        <v>66010001208</v>
      </c>
      <c r="H30" s="233" t="s">
        <v>172</v>
      </c>
      <c r="I30" s="233" t="s">
        <v>173</v>
      </c>
      <c r="J30" s="385" t="s">
        <v>633</v>
      </c>
      <c r="K30" s="314" t="s">
        <v>9</v>
      </c>
      <c r="L30" s="315">
        <v>350</v>
      </c>
      <c r="M30" s="316">
        <v>2019</v>
      </c>
      <c r="N30" s="315">
        <v>0</v>
      </c>
      <c r="O30" s="315">
        <v>350</v>
      </c>
      <c r="P30" s="315">
        <v>0</v>
      </c>
      <c r="Q30" s="315">
        <v>0</v>
      </c>
      <c r="R30" s="667">
        <v>350</v>
      </c>
      <c r="S30" s="315">
        <v>0</v>
      </c>
      <c r="T30" s="317">
        <v>0</v>
      </c>
      <c r="U30" s="430"/>
      <c r="X30" s="318"/>
    </row>
    <row r="31" spans="1:24" s="302" customFormat="1" ht="22.5" x14ac:dyDescent="0.2">
      <c r="A31" s="543">
        <v>23</v>
      </c>
      <c r="B31" s="310" t="s">
        <v>7</v>
      </c>
      <c r="C31" s="314">
        <v>53</v>
      </c>
      <c r="D31" s="384">
        <v>3133</v>
      </c>
      <c r="E31" s="314">
        <v>5331</v>
      </c>
      <c r="F31" s="314">
        <v>10</v>
      </c>
      <c r="G31" s="384">
        <v>33010001400</v>
      </c>
      <c r="H31" s="233" t="s">
        <v>174</v>
      </c>
      <c r="I31" s="233" t="s">
        <v>712</v>
      </c>
      <c r="J31" s="385" t="s">
        <v>634</v>
      </c>
      <c r="K31" s="314" t="s">
        <v>12</v>
      </c>
      <c r="L31" s="315">
        <v>330</v>
      </c>
      <c r="M31" s="316">
        <v>2019</v>
      </c>
      <c r="N31" s="315">
        <v>0</v>
      </c>
      <c r="O31" s="315">
        <v>330</v>
      </c>
      <c r="P31" s="315">
        <v>0</v>
      </c>
      <c r="Q31" s="315">
        <v>0</v>
      </c>
      <c r="R31" s="667">
        <v>330</v>
      </c>
      <c r="S31" s="315">
        <v>0</v>
      </c>
      <c r="T31" s="317">
        <v>0</v>
      </c>
      <c r="U31" s="430"/>
      <c r="X31" s="318"/>
    </row>
    <row r="32" spans="1:24" s="302" customFormat="1" ht="22.5" x14ac:dyDescent="0.2">
      <c r="A32" s="543">
        <v>24</v>
      </c>
      <c r="B32" s="310" t="s">
        <v>7</v>
      </c>
      <c r="C32" s="314">
        <v>53</v>
      </c>
      <c r="D32" s="384">
        <v>3133</v>
      </c>
      <c r="E32" s="314">
        <v>5331</v>
      </c>
      <c r="F32" s="314">
        <v>10</v>
      </c>
      <c r="G32" s="384">
        <v>33010001400</v>
      </c>
      <c r="H32" s="233" t="s">
        <v>174</v>
      </c>
      <c r="I32" s="233" t="s">
        <v>713</v>
      </c>
      <c r="J32" s="385" t="s">
        <v>635</v>
      </c>
      <c r="K32" s="314" t="s">
        <v>12</v>
      </c>
      <c r="L32" s="315">
        <v>360</v>
      </c>
      <c r="M32" s="316">
        <v>2019</v>
      </c>
      <c r="N32" s="315">
        <v>0</v>
      </c>
      <c r="O32" s="315">
        <v>360</v>
      </c>
      <c r="P32" s="315">
        <v>0</v>
      </c>
      <c r="Q32" s="315">
        <v>0</v>
      </c>
      <c r="R32" s="667">
        <v>360</v>
      </c>
      <c r="S32" s="315">
        <v>0</v>
      </c>
      <c r="T32" s="317">
        <v>0</v>
      </c>
      <c r="U32" s="430"/>
      <c r="X32" s="318"/>
    </row>
    <row r="33" spans="1:24" s="302" customFormat="1" ht="33.75" x14ac:dyDescent="0.2">
      <c r="A33" s="543">
        <v>25</v>
      </c>
      <c r="B33" s="376" t="s">
        <v>7</v>
      </c>
      <c r="C33" s="384">
        <v>63</v>
      </c>
      <c r="D33" s="384">
        <v>3146</v>
      </c>
      <c r="E33" s="314">
        <v>6351</v>
      </c>
      <c r="F33" s="314">
        <v>10</v>
      </c>
      <c r="G33" s="384">
        <v>66010001450</v>
      </c>
      <c r="H33" s="233" t="s">
        <v>175</v>
      </c>
      <c r="I33" s="233" t="s">
        <v>176</v>
      </c>
      <c r="J33" s="421" t="s">
        <v>636</v>
      </c>
      <c r="K33" s="322" t="s">
        <v>9</v>
      </c>
      <c r="L33" s="323">
        <v>250</v>
      </c>
      <c r="M33" s="324">
        <v>2019</v>
      </c>
      <c r="N33" s="323">
        <v>0</v>
      </c>
      <c r="O33" s="323">
        <v>250</v>
      </c>
      <c r="P33" s="323">
        <v>0</v>
      </c>
      <c r="Q33" s="323">
        <v>0</v>
      </c>
      <c r="R33" s="669">
        <v>250</v>
      </c>
      <c r="S33" s="323">
        <v>0</v>
      </c>
      <c r="T33" s="545">
        <v>0</v>
      </c>
      <c r="U33" s="431"/>
      <c r="X33" s="318"/>
    </row>
    <row r="34" spans="1:24" s="302" customFormat="1" ht="107.25" customHeight="1" x14ac:dyDescent="0.2">
      <c r="A34" s="543">
        <v>26</v>
      </c>
      <c r="B34" s="314" t="s">
        <v>10</v>
      </c>
      <c r="C34" s="314">
        <v>53</v>
      </c>
      <c r="D34" s="314">
        <v>3121</v>
      </c>
      <c r="E34" s="314">
        <v>5331</v>
      </c>
      <c r="F34" s="314">
        <v>10</v>
      </c>
      <c r="G34" s="384">
        <v>33010001108</v>
      </c>
      <c r="H34" s="233" t="s">
        <v>177</v>
      </c>
      <c r="I34" s="233" t="s">
        <v>178</v>
      </c>
      <c r="J34" s="385" t="s">
        <v>716</v>
      </c>
      <c r="K34" s="314" t="s">
        <v>12</v>
      </c>
      <c r="L34" s="315">
        <v>411</v>
      </c>
      <c r="M34" s="316">
        <v>2019</v>
      </c>
      <c r="N34" s="315">
        <v>0</v>
      </c>
      <c r="O34" s="315">
        <v>411</v>
      </c>
      <c r="P34" s="315">
        <v>0</v>
      </c>
      <c r="Q34" s="315">
        <v>0</v>
      </c>
      <c r="R34" s="667">
        <v>411</v>
      </c>
      <c r="S34" s="315">
        <v>0</v>
      </c>
      <c r="T34" s="317"/>
      <c r="U34" s="430"/>
      <c r="X34" s="318"/>
    </row>
    <row r="35" spans="1:24" s="302" customFormat="1" ht="56.25" x14ac:dyDescent="0.2">
      <c r="A35" s="543">
        <v>27</v>
      </c>
      <c r="B35" s="325" t="s">
        <v>10</v>
      </c>
      <c r="C35" s="314">
        <v>63</v>
      </c>
      <c r="D35" s="314">
        <v>3127</v>
      </c>
      <c r="E35" s="314">
        <v>6351</v>
      </c>
      <c r="F35" s="314">
        <v>10</v>
      </c>
      <c r="G35" s="384">
        <v>66010001128</v>
      </c>
      <c r="H35" s="233" t="s">
        <v>179</v>
      </c>
      <c r="I35" s="233" t="s">
        <v>180</v>
      </c>
      <c r="J35" s="385" t="s">
        <v>181</v>
      </c>
      <c r="K35" s="314" t="s">
        <v>9</v>
      </c>
      <c r="L35" s="315">
        <v>360</v>
      </c>
      <c r="M35" s="316">
        <v>2019</v>
      </c>
      <c r="N35" s="315">
        <v>0</v>
      </c>
      <c r="O35" s="315">
        <v>360</v>
      </c>
      <c r="P35" s="315">
        <v>0</v>
      </c>
      <c r="Q35" s="315">
        <v>0</v>
      </c>
      <c r="R35" s="667">
        <v>360</v>
      </c>
      <c r="S35" s="315">
        <v>0</v>
      </c>
      <c r="T35" s="317">
        <v>0</v>
      </c>
      <c r="U35" s="430"/>
      <c r="X35" s="318"/>
    </row>
    <row r="36" spans="1:24" s="302" customFormat="1" ht="45" x14ac:dyDescent="0.2">
      <c r="A36" s="543">
        <v>28</v>
      </c>
      <c r="B36" s="325" t="s">
        <v>10</v>
      </c>
      <c r="C36" s="314">
        <v>53</v>
      </c>
      <c r="D36" s="314">
        <v>3122</v>
      </c>
      <c r="E36" s="314">
        <v>5331</v>
      </c>
      <c r="F36" s="314">
        <v>10</v>
      </c>
      <c r="G36" s="384">
        <v>33010001129</v>
      </c>
      <c r="H36" s="233" t="s">
        <v>182</v>
      </c>
      <c r="I36" s="233" t="s">
        <v>183</v>
      </c>
      <c r="J36" s="385" t="s">
        <v>717</v>
      </c>
      <c r="K36" s="314" t="s">
        <v>12</v>
      </c>
      <c r="L36" s="315">
        <v>300</v>
      </c>
      <c r="M36" s="316">
        <v>2019</v>
      </c>
      <c r="N36" s="315">
        <v>0</v>
      </c>
      <c r="O36" s="315">
        <v>300</v>
      </c>
      <c r="P36" s="315">
        <v>0</v>
      </c>
      <c r="Q36" s="315">
        <v>0</v>
      </c>
      <c r="R36" s="667">
        <v>300</v>
      </c>
      <c r="S36" s="315">
        <v>0</v>
      </c>
      <c r="T36" s="317"/>
      <c r="U36" s="430"/>
      <c r="X36" s="318"/>
    </row>
    <row r="37" spans="1:24" s="302" customFormat="1" ht="33.75" x14ac:dyDescent="0.2">
      <c r="A37" s="543">
        <v>29</v>
      </c>
      <c r="B37" s="325" t="s">
        <v>10</v>
      </c>
      <c r="C37" s="314">
        <v>53</v>
      </c>
      <c r="D37" s="314">
        <v>3127</v>
      </c>
      <c r="E37" s="314">
        <v>5331</v>
      </c>
      <c r="F37" s="314">
        <v>10</v>
      </c>
      <c r="G37" s="384">
        <v>33010001133</v>
      </c>
      <c r="H37" s="233" t="s">
        <v>185</v>
      </c>
      <c r="I37" s="233" t="s">
        <v>186</v>
      </c>
      <c r="J37" s="385" t="s">
        <v>718</v>
      </c>
      <c r="K37" s="314" t="s">
        <v>12</v>
      </c>
      <c r="L37" s="315">
        <v>393</v>
      </c>
      <c r="M37" s="316">
        <v>2019</v>
      </c>
      <c r="N37" s="315">
        <v>0</v>
      </c>
      <c r="O37" s="315">
        <v>393</v>
      </c>
      <c r="P37" s="315">
        <v>0</v>
      </c>
      <c r="Q37" s="315">
        <v>0</v>
      </c>
      <c r="R37" s="667">
        <v>393</v>
      </c>
      <c r="S37" s="315">
        <v>0</v>
      </c>
      <c r="T37" s="317">
        <v>0</v>
      </c>
      <c r="U37" s="430"/>
      <c r="X37" s="318"/>
    </row>
    <row r="38" spans="1:24" s="302" customFormat="1" ht="33.75" x14ac:dyDescent="0.2">
      <c r="A38" s="543">
        <v>30</v>
      </c>
      <c r="B38" s="378" t="s">
        <v>16</v>
      </c>
      <c r="C38" s="314">
        <v>53</v>
      </c>
      <c r="D38" s="314">
        <v>3122</v>
      </c>
      <c r="E38" s="314">
        <v>5331</v>
      </c>
      <c r="F38" s="314">
        <v>10</v>
      </c>
      <c r="G38" s="384">
        <v>33010001151</v>
      </c>
      <c r="H38" s="320" t="s">
        <v>188</v>
      </c>
      <c r="I38" s="320" t="s">
        <v>189</v>
      </c>
      <c r="J38" s="386" t="s">
        <v>190</v>
      </c>
      <c r="K38" s="326" t="s">
        <v>12</v>
      </c>
      <c r="L38" s="249">
        <v>110</v>
      </c>
      <c r="M38" s="328">
        <v>2019</v>
      </c>
      <c r="N38" s="249">
        <v>0</v>
      </c>
      <c r="O38" s="249">
        <v>110</v>
      </c>
      <c r="P38" s="249">
        <v>0</v>
      </c>
      <c r="Q38" s="249">
        <v>0</v>
      </c>
      <c r="R38" s="664">
        <v>110</v>
      </c>
      <c r="S38" s="249">
        <v>0</v>
      </c>
      <c r="T38" s="546">
        <v>0</v>
      </c>
      <c r="U38" s="432"/>
      <c r="X38" s="318"/>
    </row>
    <row r="39" spans="1:24" s="302" customFormat="1" ht="33.75" x14ac:dyDescent="0.2">
      <c r="A39" s="543">
        <v>31</v>
      </c>
      <c r="B39" s="378" t="s">
        <v>16</v>
      </c>
      <c r="C39" s="314">
        <v>63</v>
      </c>
      <c r="D39" s="314">
        <v>3122</v>
      </c>
      <c r="E39" s="314">
        <v>6351</v>
      </c>
      <c r="F39" s="314">
        <v>10</v>
      </c>
      <c r="G39" s="384">
        <v>66010001151</v>
      </c>
      <c r="H39" s="320" t="s">
        <v>188</v>
      </c>
      <c r="I39" s="320" t="s">
        <v>191</v>
      </c>
      <c r="J39" s="386" t="s">
        <v>192</v>
      </c>
      <c r="K39" s="326" t="s">
        <v>9</v>
      </c>
      <c r="L39" s="249">
        <v>230</v>
      </c>
      <c r="M39" s="328">
        <v>2019</v>
      </c>
      <c r="N39" s="249">
        <v>0</v>
      </c>
      <c r="O39" s="249">
        <v>230</v>
      </c>
      <c r="P39" s="249">
        <v>0</v>
      </c>
      <c r="Q39" s="249">
        <v>0</v>
      </c>
      <c r="R39" s="664">
        <v>230</v>
      </c>
      <c r="S39" s="249">
        <v>0</v>
      </c>
      <c r="T39" s="546">
        <v>0</v>
      </c>
      <c r="U39" s="432"/>
      <c r="X39" s="318"/>
    </row>
    <row r="40" spans="1:24" s="302" customFormat="1" x14ac:dyDescent="0.2">
      <c r="A40" s="543">
        <v>32</v>
      </c>
      <c r="B40" s="378" t="s">
        <v>16</v>
      </c>
      <c r="C40" s="314">
        <v>53</v>
      </c>
      <c r="D40" s="314">
        <v>3127</v>
      </c>
      <c r="E40" s="314">
        <v>5331</v>
      </c>
      <c r="F40" s="314">
        <v>10</v>
      </c>
      <c r="G40" s="384">
        <v>33010001212</v>
      </c>
      <c r="H40" s="320" t="s">
        <v>193</v>
      </c>
      <c r="I40" s="233" t="s">
        <v>714</v>
      </c>
      <c r="J40" s="651" t="s">
        <v>719</v>
      </c>
      <c r="K40" s="326" t="s">
        <v>12</v>
      </c>
      <c r="L40" s="249">
        <v>204</v>
      </c>
      <c r="M40" s="328">
        <v>2019</v>
      </c>
      <c r="N40" s="249">
        <v>0</v>
      </c>
      <c r="O40" s="249">
        <v>204</v>
      </c>
      <c r="P40" s="249">
        <v>0</v>
      </c>
      <c r="Q40" s="249">
        <v>0</v>
      </c>
      <c r="R40" s="664">
        <v>204</v>
      </c>
      <c r="S40" s="249">
        <v>0</v>
      </c>
      <c r="T40" s="546">
        <v>0</v>
      </c>
      <c r="U40" s="432" t="s">
        <v>194</v>
      </c>
      <c r="X40" s="318"/>
    </row>
    <row r="41" spans="1:24" s="302" customFormat="1" x14ac:dyDescent="0.2">
      <c r="A41" s="543">
        <v>33</v>
      </c>
      <c r="B41" s="378" t="s">
        <v>16</v>
      </c>
      <c r="C41" s="314">
        <v>53</v>
      </c>
      <c r="D41" s="314">
        <v>3127</v>
      </c>
      <c r="E41" s="314">
        <v>5331</v>
      </c>
      <c r="F41" s="314">
        <v>10</v>
      </c>
      <c r="G41" s="384">
        <v>33010001212</v>
      </c>
      <c r="H41" s="320" t="s">
        <v>193</v>
      </c>
      <c r="I41" s="233" t="s">
        <v>715</v>
      </c>
      <c r="J41" s="651" t="s">
        <v>637</v>
      </c>
      <c r="K41" s="326" t="s">
        <v>12</v>
      </c>
      <c r="L41" s="249">
        <v>165</v>
      </c>
      <c r="M41" s="328">
        <v>2019</v>
      </c>
      <c r="N41" s="249">
        <v>0</v>
      </c>
      <c r="O41" s="249">
        <v>165</v>
      </c>
      <c r="P41" s="249">
        <v>0</v>
      </c>
      <c r="Q41" s="249">
        <v>0</v>
      </c>
      <c r="R41" s="664">
        <v>165</v>
      </c>
      <c r="S41" s="249">
        <v>0</v>
      </c>
      <c r="T41" s="546">
        <v>0</v>
      </c>
      <c r="U41" s="432" t="s">
        <v>195</v>
      </c>
      <c r="X41" s="318"/>
    </row>
    <row r="42" spans="1:24" s="302" customFormat="1" ht="105.75" customHeight="1" x14ac:dyDescent="0.2">
      <c r="A42" s="543">
        <v>34</v>
      </c>
      <c r="B42" s="378" t="s">
        <v>60</v>
      </c>
      <c r="C42" s="314">
        <v>53</v>
      </c>
      <c r="D42" s="314">
        <v>3121</v>
      </c>
      <c r="E42" s="314">
        <v>5331</v>
      </c>
      <c r="F42" s="314">
        <v>10</v>
      </c>
      <c r="G42" s="384">
        <v>33010001111</v>
      </c>
      <c r="H42" s="320" t="s">
        <v>197</v>
      </c>
      <c r="I42" s="320" t="s">
        <v>199</v>
      </c>
      <c r="J42" s="651" t="s">
        <v>200</v>
      </c>
      <c r="K42" s="326" t="s">
        <v>12</v>
      </c>
      <c r="L42" s="249">
        <v>150</v>
      </c>
      <c r="M42" s="328">
        <v>2019</v>
      </c>
      <c r="N42" s="249">
        <v>0</v>
      </c>
      <c r="O42" s="249">
        <v>150</v>
      </c>
      <c r="P42" s="249">
        <v>0</v>
      </c>
      <c r="Q42" s="249">
        <v>0</v>
      </c>
      <c r="R42" s="664">
        <v>150</v>
      </c>
      <c r="S42" s="249">
        <v>0</v>
      </c>
      <c r="T42" s="546">
        <v>0</v>
      </c>
      <c r="U42" s="432"/>
      <c r="X42" s="318"/>
    </row>
    <row r="43" spans="1:24" s="302" customFormat="1" ht="33.75" x14ac:dyDescent="0.2">
      <c r="A43" s="543">
        <v>35</v>
      </c>
      <c r="B43" s="378" t="s">
        <v>60</v>
      </c>
      <c r="C43" s="314">
        <v>53</v>
      </c>
      <c r="D43" s="314">
        <v>3121</v>
      </c>
      <c r="E43" s="314">
        <v>5331</v>
      </c>
      <c r="F43" s="314">
        <v>10</v>
      </c>
      <c r="G43" s="384">
        <v>33010001112</v>
      </c>
      <c r="H43" s="320" t="s">
        <v>201</v>
      </c>
      <c r="I43" s="233" t="s">
        <v>720</v>
      </c>
      <c r="J43" s="386" t="s">
        <v>202</v>
      </c>
      <c r="K43" s="326" t="s">
        <v>12</v>
      </c>
      <c r="L43" s="249">
        <v>350</v>
      </c>
      <c r="M43" s="328">
        <v>2019</v>
      </c>
      <c r="N43" s="249">
        <v>0</v>
      </c>
      <c r="O43" s="249">
        <v>350</v>
      </c>
      <c r="P43" s="249">
        <v>0</v>
      </c>
      <c r="Q43" s="249">
        <v>0</v>
      </c>
      <c r="R43" s="664">
        <v>350</v>
      </c>
      <c r="S43" s="249">
        <v>0</v>
      </c>
      <c r="T43" s="546">
        <v>0</v>
      </c>
      <c r="U43" s="432"/>
      <c r="X43" s="318"/>
    </row>
    <row r="44" spans="1:24" s="302" customFormat="1" ht="22.5" x14ac:dyDescent="0.2">
      <c r="A44" s="543">
        <v>36</v>
      </c>
      <c r="B44" s="378" t="s">
        <v>60</v>
      </c>
      <c r="C44" s="314">
        <v>53</v>
      </c>
      <c r="D44" s="314">
        <v>3122</v>
      </c>
      <c r="E44" s="314">
        <v>5331</v>
      </c>
      <c r="F44" s="314">
        <v>10</v>
      </c>
      <c r="G44" s="384">
        <v>33010001135</v>
      </c>
      <c r="H44" s="320" t="s">
        <v>203</v>
      </c>
      <c r="I44" s="320" t="s">
        <v>204</v>
      </c>
      <c r="J44" s="386" t="s">
        <v>205</v>
      </c>
      <c r="K44" s="326" t="s">
        <v>12</v>
      </c>
      <c r="L44" s="249">
        <v>110</v>
      </c>
      <c r="M44" s="328">
        <v>2019</v>
      </c>
      <c r="N44" s="249">
        <v>0</v>
      </c>
      <c r="O44" s="249">
        <v>110</v>
      </c>
      <c r="P44" s="249">
        <v>0</v>
      </c>
      <c r="Q44" s="249">
        <v>0</v>
      </c>
      <c r="R44" s="664">
        <v>110</v>
      </c>
      <c r="S44" s="249">
        <v>0</v>
      </c>
      <c r="T44" s="546">
        <v>0</v>
      </c>
      <c r="U44" s="432"/>
      <c r="X44" s="318"/>
    </row>
    <row r="45" spans="1:24" s="302" customFormat="1" ht="22.5" x14ac:dyDescent="0.2">
      <c r="A45" s="543">
        <v>37</v>
      </c>
      <c r="B45" s="378" t="s">
        <v>60</v>
      </c>
      <c r="C45" s="314">
        <v>53</v>
      </c>
      <c r="D45" s="314">
        <v>3122</v>
      </c>
      <c r="E45" s="314">
        <v>5331</v>
      </c>
      <c r="F45" s="314">
        <v>10</v>
      </c>
      <c r="G45" s="384">
        <v>33010001135</v>
      </c>
      <c r="H45" s="320" t="s">
        <v>203</v>
      </c>
      <c r="I45" s="320" t="s">
        <v>206</v>
      </c>
      <c r="J45" s="386" t="s">
        <v>207</v>
      </c>
      <c r="K45" s="326" t="s">
        <v>12</v>
      </c>
      <c r="L45" s="249">
        <v>350</v>
      </c>
      <c r="M45" s="328">
        <v>2019</v>
      </c>
      <c r="N45" s="249">
        <v>0</v>
      </c>
      <c r="O45" s="249">
        <v>350</v>
      </c>
      <c r="P45" s="249">
        <v>0</v>
      </c>
      <c r="Q45" s="249">
        <v>0</v>
      </c>
      <c r="R45" s="664">
        <v>350</v>
      </c>
      <c r="S45" s="249">
        <v>0</v>
      </c>
      <c r="T45" s="546">
        <v>0</v>
      </c>
      <c r="U45" s="432"/>
      <c r="X45" s="318"/>
    </row>
    <row r="46" spans="1:24" s="302" customFormat="1" ht="22.5" x14ac:dyDescent="0.2">
      <c r="A46" s="543">
        <v>38</v>
      </c>
      <c r="B46" s="378" t="s">
        <v>60</v>
      </c>
      <c r="C46" s="314">
        <v>53</v>
      </c>
      <c r="D46" s="314">
        <v>3122</v>
      </c>
      <c r="E46" s="314">
        <v>5331</v>
      </c>
      <c r="F46" s="314">
        <v>10</v>
      </c>
      <c r="G46" s="384">
        <v>33010001135</v>
      </c>
      <c r="H46" s="320" t="s">
        <v>203</v>
      </c>
      <c r="I46" s="320" t="s">
        <v>208</v>
      </c>
      <c r="J46" s="386" t="s">
        <v>209</v>
      </c>
      <c r="K46" s="326" t="s">
        <v>12</v>
      </c>
      <c r="L46" s="249">
        <v>280</v>
      </c>
      <c r="M46" s="328">
        <v>2019</v>
      </c>
      <c r="N46" s="249">
        <v>0</v>
      </c>
      <c r="O46" s="249">
        <v>280</v>
      </c>
      <c r="P46" s="249">
        <v>0</v>
      </c>
      <c r="Q46" s="249">
        <v>0</v>
      </c>
      <c r="R46" s="664">
        <v>280</v>
      </c>
      <c r="S46" s="249">
        <v>0</v>
      </c>
      <c r="T46" s="546">
        <v>0</v>
      </c>
      <c r="U46" s="432"/>
      <c r="X46" s="318"/>
    </row>
    <row r="47" spans="1:24" s="302" customFormat="1" ht="22.5" x14ac:dyDescent="0.2">
      <c r="A47" s="543">
        <v>39</v>
      </c>
      <c r="B47" s="378"/>
      <c r="C47" s="314">
        <v>63</v>
      </c>
      <c r="D47" s="314">
        <v>3122</v>
      </c>
      <c r="E47" s="314">
        <v>6351</v>
      </c>
      <c r="F47" s="314">
        <v>10</v>
      </c>
      <c r="G47" s="384">
        <v>66010001136</v>
      </c>
      <c r="H47" s="320" t="s">
        <v>494</v>
      </c>
      <c r="I47" s="320" t="s">
        <v>492</v>
      </c>
      <c r="J47" s="386" t="s">
        <v>493</v>
      </c>
      <c r="K47" s="326"/>
      <c r="L47" s="249">
        <v>150</v>
      </c>
      <c r="M47" s="328">
        <v>2019</v>
      </c>
      <c r="N47" s="249">
        <v>0</v>
      </c>
      <c r="O47" s="249">
        <v>150</v>
      </c>
      <c r="P47" s="249">
        <v>0</v>
      </c>
      <c r="Q47" s="249"/>
      <c r="R47" s="664">
        <v>150</v>
      </c>
      <c r="S47" s="249">
        <v>0</v>
      </c>
      <c r="T47" s="546">
        <v>0</v>
      </c>
      <c r="U47" s="432"/>
      <c r="X47" s="318"/>
    </row>
    <row r="48" spans="1:24" s="302" customFormat="1" ht="33.75" x14ac:dyDescent="0.2">
      <c r="A48" s="543">
        <v>40</v>
      </c>
      <c r="B48" s="378" t="s">
        <v>60</v>
      </c>
      <c r="C48" s="314">
        <v>53</v>
      </c>
      <c r="D48" s="314">
        <v>3122</v>
      </c>
      <c r="E48" s="314">
        <v>5331</v>
      </c>
      <c r="F48" s="314">
        <v>10</v>
      </c>
      <c r="G48" s="384">
        <v>33010001138</v>
      </c>
      <c r="H48" s="320" t="s">
        <v>210</v>
      </c>
      <c r="I48" s="320" t="s">
        <v>211</v>
      </c>
      <c r="J48" s="386" t="s">
        <v>212</v>
      </c>
      <c r="K48" s="326" t="s">
        <v>12</v>
      </c>
      <c r="L48" s="249">
        <v>294</v>
      </c>
      <c r="M48" s="328">
        <v>2019</v>
      </c>
      <c r="N48" s="249">
        <v>0</v>
      </c>
      <c r="O48" s="249">
        <v>294</v>
      </c>
      <c r="P48" s="249">
        <v>0</v>
      </c>
      <c r="Q48" s="249">
        <v>0</v>
      </c>
      <c r="R48" s="664">
        <v>294</v>
      </c>
      <c r="S48" s="249">
        <v>0</v>
      </c>
      <c r="T48" s="547">
        <v>0</v>
      </c>
      <c r="U48" s="433"/>
      <c r="X48" s="318"/>
    </row>
    <row r="49" spans="1:24" s="302" customFormat="1" ht="33.75" x14ac:dyDescent="0.2">
      <c r="A49" s="543">
        <v>41</v>
      </c>
      <c r="B49" s="378" t="s">
        <v>60</v>
      </c>
      <c r="C49" s="314">
        <v>53</v>
      </c>
      <c r="D49" s="314">
        <v>3122</v>
      </c>
      <c r="E49" s="314">
        <v>5331</v>
      </c>
      <c r="F49" s="314">
        <v>10</v>
      </c>
      <c r="G49" s="384">
        <v>33010001153</v>
      </c>
      <c r="H49" s="320" t="s">
        <v>213</v>
      </c>
      <c r="I49" s="320" t="s">
        <v>214</v>
      </c>
      <c r="J49" s="651" t="s">
        <v>729</v>
      </c>
      <c r="K49" s="326" t="s">
        <v>12</v>
      </c>
      <c r="L49" s="249">
        <v>350</v>
      </c>
      <c r="M49" s="328">
        <v>2019</v>
      </c>
      <c r="N49" s="249">
        <v>0</v>
      </c>
      <c r="O49" s="249">
        <v>350</v>
      </c>
      <c r="P49" s="249">
        <v>0</v>
      </c>
      <c r="Q49" s="249">
        <v>0</v>
      </c>
      <c r="R49" s="664">
        <v>350</v>
      </c>
      <c r="S49" s="249">
        <v>0</v>
      </c>
      <c r="T49" s="547">
        <v>0</v>
      </c>
      <c r="U49" s="433"/>
      <c r="X49" s="318"/>
    </row>
    <row r="50" spans="1:24" s="302" customFormat="1" ht="78.75" x14ac:dyDescent="0.2">
      <c r="A50" s="543">
        <v>42</v>
      </c>
      <c r="B50" s="378" t="s">
        <v>60</v>
      </c>
      <c r="C50" s="314">
        <v>53</v>
      </c>
      <c r="D50" s="314">
        <v>3127</v>
      </c>
      <c r="E50" s="314">
        <v>5331</v>
      </c>
      <c r="F50" s="314">
        <v>10</v>
      </c>
      <c r="G50" s="384">
        <v>33010001223</v>
      </c>
      <c r="H50" s="233" t="s">
        <v>215</v>
      </c>
      <c r="I50" s="320" t="s">
        <v>216</v>
      </c>
      <c r="J50" s="651" t="s">
        <v>730</v>
      </c>
      <c r="K50" s="326" t="s">
        <v>12</v>
      </c>
      <c r="L50" s="249">
        <v>500</v>
      </c>
      <c r="M50" s="328">
        <v>2019</v>
      </c>
      <c r="N50" s="249">
        <v>0</v>
      </c>
      <c r="O50" s="249">
        <v>500</v>
      </c>
      <c r="P50" s="249">
        <v>0</v>
      </c>
      <c r="Q50" s="249">
        <v>0</v>
      </c>
      <c r="R50" s="664">
        <v>500</v>
      </c>
      <c r="S50" s="249">
        <v>0</v>
      </c>
      <c r="T50" s="546">
        <v>0</v>
      </c>
      <c r="U50" s="432"/>
      <c r="X50" s="318"/>
    </row>
    <row r="51" spans="1:24" s="302" customFormat="1" ht="18" customHeight="1" thickBot="1" x14ac:dyDescent="0.25">
      <c r="A51" s="726" t="s">
        <v>499</v>
      </c>
      <c r="B51" s="727"/>
      <c r="C51" s="728"/>
      <c r="D51" s="728"/>
      <c r="E51" s="728"/>
      <c r="F51" s="728"/>
      <c r="G51" s="728"/>
      <c r="H51" s="728"/>
      <c r="I51" s="728"/>
      <c r="J51" s="727"/>
      <c r="K51" s="375"/>
      <c r="L51" s="351">
        <f>SUM(L9:L50)</f>
        <v>11653</v>
      </c>
      <c r="M51" s="351"/>
      <c r="N51" s="351">
        <f t="shared" ref="N51:T51" si="0">SUM(N9:N50)</f>
        <v>0</v>
      </c>
      <c r="O51" s="351">
        <f t="shared" si="0"/>
        <v>11653</v>
      </c>
      <c r="P51" s="351">
        <f t="shared" si="0"/>
        <v>0</v>
      </c>
      <c r="Q51" s="351">
        <f t="shared" si="0"/>
        <v>0</v>
      </c>
      <c r="R51" s="351">
        <f t="shared" si="0"/>
        <v>11653</v>
      </c>
      <c r="S51" s="351">
        <f t="shared" si="0"/>
        <v>0</v>
      </c>
      <c r="T51" s="351">
        <f t="shared" si="0"/>
        <v>0</v>
      </c>
      <c r="U51" s="434"/>
      <c r="X51" s="301"/>
    </row>
    <row r="52" spans="1:24" s="302" customFormat="1" ht="21.75" customHeight="1" thickBot="1" x14ac:dyDescent="0.25">
      <c r="A52" s="657" t="s">
        <v>98</v>
      </c>
      <c r="B52" s="658"/>
      <c r="C52" s="658"/>
      <c r="D52" s="658"/>
      <c r="E52" s="658"/>
      <c r="F52" s="658"/>
      <c r="G52" s="658"/>
      <c r="H52" s="658"/>
      <c r="I52" s="658"/>
      <c r="J52" s="658"/>
      <c r="K52" s="659"/>
      <c r="L52" s="659"/>
      <c r="M52" s="659"/>
      <c r="N52" s="659"/>
      <c r="O52" s="659"/>
      <c r="P52" s="659"/>
      <c r="Q52" s="659"/>
      <c r="R52" s="659"/>
      <c r="S52" s="659"/>
      <c r="T52" s="660"/>
      <c r="U52" s="424"/>
      <c r="X52" s="301"/>
    </row>
    <row r="53" spans="1:24" s="302" customFormat="1" ht="22.5" x14ac:dyDescent="0.2">
      <c r="A53" s="330">
        <v>1</v>
      </c>
      <c r="B53" s="330" t="s">
        <v>7</v>
      </c>
      <c r="C53" s="329">
        <v>53</v>
      </c>
      <c r="D53" s="329">
        <v>3127</v>
      </c>
      <c r="E53" s="329">
        <v>5331</v>
      </c>
      <c r="F53" s="329">
        <v>10</v>
      </c>
      <c r="G53" s="329">
        <v>33010001207</v>
      </c>
      <c r="H53" s="331" t="s">
        <v>169</v>
      </c>
      <c r="I53" s="331" t="s">
        <v>217</v>
      </c>
      <c r="J53" s="330"/>
      <c r="K53" s="330" t="s">
        <v>12</v>
      </c>
      <c r="L53" s="548">
        <v>100</v>
      </c>
      <c r="M53" s="321">
        <v>2019</v>
      </c>
      <c r="N53" s="333">
        <v>0</v>
      </c>
      <c r="O53" s="333">
        <v>100</v>
      </c>
      <c r="P53" s="333">
        <v>0</v>
      </c>
      <c r="Q53" s="333">
        <v>0</v>
      </c>
      <c r="R53" s="670">
        <v>100</v>
      </c>
      <c r="S53" s="333">
        <v>0</v>
      </c>
      <c r="T53" s="333">
        <v>0</v>
      </c>
      <c r="U53" s="435"/>
      <c r="X53" s="318"/>
    </row>
    <row r="54" spans="1:24" s="302" customFormat="1" ht="22.5" x14ac:dyDescent="0.2">
      <c r="A54" s="335">
        <v>2</v>
      </c>
      <c r="B54" s="330" t="s">
        <v>7</v>
      </c>
      <c r="C54" s="329">
        <v>53</v>
      </c>
      <c r="D54" s="329">
        <v>3127</v>
      </c>
      <c r="E54" s="329">
        <v>5331</v>
      </c>
      <c r="F54" s="329">
        <v>10</v>
      </c>
      <c r="G54" s="334">
        <v>33010001207</v>
      </c>
      <c r="H54" s="320" t="s">
        <v>169</v>
      </c>
      <c r="I54" s="320" t="s">
        <v>218</v>
      </c>
      <c r="J54" s="320"/>
      <c r="K54" s="319" t="s">
        <v>12</v>
      </c>
      <c r="L54" s="332">
        <v>90</v>
      </c>
      <c r="M54" s="321">
        <v>2019</v>
      </c>
      <c r="N54" s="321">
        <v>0</v>
      </c>
      <c r="O54" s="332">
        <v>90</v>
      </c>
      <c r="P54" s="332">
        <v>0</v>
      </c>
      <c r="Q54" s="332">
        <v>0</v>
      </c>
      <c r="R54" s="668">
        <v>90</v>
      </c>
      <c r="S54" s="332">
        <v>0</v>
      </c>
      <c r="T54" s="332">
        <v>0</v>
      </c>
      <c r="U54" s="436"/>
      <c r="X54" s="318"/>
    </row>
    <row r="55" spans="1:24" s="302" customFormat="1" x14ac:dyDescent="0.2">
      <c r="A55" s="335">
        <v>3</v>
      </c>
      <c r="B55" s="330" t="s">
        <v>7</v>
      </c>
      <c r="C55" s="329">
        <v>53</v>
      </c>
      <c r="D55" s="329">
        <v>3112</v>
      </c>
      <c r="E55" s="329">
        <v>5331</v>
      </c>
      <c r="F55" s="329">
        <v>10</v>
      </c>
      <c r="G55" s="334">
        <v>33010001101</v>
      </c>
      <c r="H55" s="320" t="s">
        <v>219</v>
      </c>
      <c r="I55" s="320" t="s">
        <v>220</v>
      </c>
      <c r="J55" s="320"/>
      <c r="K55" s="319" t="s">
        <v>12</v>
      </c>
      <c r="L55" s="332">
        <v>30</v>
      </c>
      <c r="M55" s="321">
        <v>2019</v>
      </c>
      <c r="N55" s="332">
        <v>0</v>
      </c>
      <c r="O55" s="332">
        <v>30</v>
      </c>
      <c r="P55" s="332">
        <v>0</v>
      </c>
      <c r="Q55" s="332">
        <v>0</v>
      </c>
      <c r="R55" s="668">
        <v>30</v>
      </c>
      <c r="S55" s="332">
        <v>0</v>
      </c>
      <c r="T55" s="332">
        <v>0</v>
      </c>
      <c r="U55" s="436"/>
      <c r="X55" s="318"/>
    </row>
    <row r="56" spans="1:24" s="302" customFormat="1" x14ac:dyDescent="0.2">
      <c r="A56" s="335">
        <v>4</v>
      </c>
      <c r="B56" s="330" t="s">
        <v>7</v>
      </c>
      <c r="C56" s="329">
        <v>53</v>
      </c>
      <c r="D56" s="329">
        <v>3121</v>
      </c>
      <c r="E56" s="329">
        <v>5331</v>
      </c>
      <c r="F56" s="329">
        <v>10</v>
      </c>
      <c r="G56" s="334">
        <v>33010001105</v>
      </c>
      <c r="H56" s="320" t="s">
        <v>221</v>
      </c>
      <c r="I56" s="320" t="s">
        <v>222</v>
      </c>
      <c r="J56" s="320"/>
      <c r="K56" s="319" t="s">
        <v>12</v>
      </c>
      <c r="L56" s="332">
        <v>80</v>
      </c>
      <c r="M56" s="321">
        <v>2019</v>
      </c>
      <c r="N56" s="332">
        <v>0</v>
      </c>
      <c r="O56" s="332">
        <v>80</v>
      </c>
      <c r="P56" s="332">
        <v>0</v>
      </c>
      <c r="Q56" s="332">
        <v>0</v>
      </c>
      <c r="R56" s="668">
        <v>80</v>
      </c>
      <c r="S56" s="332">
        <v>0</v>
      </c>
      <c r="T56" s="332">
        <v>0</v>
      </c>
      <c r="U56" s="436"/>
      <c r="X56" s="318"/>
    </row>
    <row r="57" spans="1:24" s="302" customFormat="1" ht="22.5" x14ac:dyDescent="0.2">
      <c r="A57" s="335">
        <v>5</v>
      </c>
      <c r="B57" s="335" t="s">
        <v>7</v>
      </c>
      <c r="C57" s="334">
        <v>53</v>
      </c>
      <c r="D57" s="334">
        <v>3133</v>
      </c>
      <c r="E57" s="334">
        <v>5331</v>
      </c>
      <c r="F57" s="334">
        <v>10</v>
      </c>
      <c r="G57" s="334">
        <v>33010001400</v>
      </c>
      <c r="H57" s="703" t="s">
        <v>174</v>
      </c>
      <c r="I57" s="320" t="s">
        <v>223</v>
      </c>
      <c r="J57" s="320"/>
      <c r="K57" s="319" t="s">
        <v>12</v>
      </c>
      <c r="L57" s="332">
        <v>50</v>
      </c>
      <c r="M57" s="321">
        <v>2019</v>
      </c>
      <c r="N57" s="332">
        <v>0</v>
      </c>
      <c r="O57" s="332">
        <v>50</v>
      </c>
      <c r="P57" s="332">
        <v>0</v>
      </c>
      <c r="Q57" s="332"/>
      <c r="R57" s="668">
        <v>50</v>
      </c>
      <c r="S57" s="332">
        <v>0</v>
      </c>
      <c r="T57" s="332">
        <v>0</v>
      </c>
      <c r="U57" s="436"/>
      <c r="X57" s="318"/>
    </row>
    <row r="58" spans="1:24" s="302" customFormat="1" x14ac:dyDescent="0.2">
      <c r="A58" s="335">
        <v>6</v>
      </c>
      <c r="B58" s="336" t="s">
        <v>10</v>
      </c>
      <c r="C58" s="381">
        <v>53</v>
      </c>
      <c r="D58" s="381">
        <v>3127</v>
      </c>
      <c r="E58" s="381">
        <v>5331</v>
      </c>
      <c r="F58" s="381">
        <v>10</v>
      </c>
      <c r="G58" s="329">
        <v>33010001132</v>
      </c>
      <c r="H58" s="331" t="s">
        <v>184</v>
      </c>
      <c r="I58" s="331" t="s">
        <v>224</v>
      </c>
      <c r="J58" s="331"/>
      <c r="K58" s="336" t="s">
        <v>12</v>
      </c>
      <c r="L58" s="337">
        <v>75</v>
      </c>
      <c r="M58" s="333">
        <v>2019</v>
      </c>
      <c r="N58" s="337">
        <v>0</v>
      </c>
      <c r="O58" s="337">
        <v>75</v>
      </c>
      <c r="P58" s="337">
        <v>0</v>
      </c>
      <c r="Q58" s="337">
        <v>0</v>
      </c>
      <c r="R58" s="666">
        <v>75</v>
      </c>
      <c r="S58" s="337">
        <v>0</v>
      </c>
      <c r="T58" s="548">
        <v>0</v>
      </c>
      <c r="U58" s="437"/>
      <c r="X58" s="318"/>
    </row>
    <row r="59" spans="1:24" s="302" customFormat="1" ht="22.5" x14ac:dyDescent="0.2">
      <c r="A59" s="335">
        <v>7</v>
      </c>
      <c r="B59" s="339" t="s">
        <v>10</v>
      </c>
      <c r="C59" s="382">
        <v>53</v>
      </c>
      <c r="D59" s="382">
        <v>3133</v>
      </c>
      <c r="E59" s="382">
        <v>5331</v>
      </c>
      <c r="F59" s="382">
        <v>10</v>
      </c>
      <c r="G59" s="338">
        <v>33010001403</v>
      </c>
      <c r="H59" s="340" t="s">
        <v>225</v>
      </c>
      <c r="I59" s="340" t="s">
        <v>226</v>
      </c>
      <c r="J59" s="340"/>
      <c r="K59" s="339" t="s">
        <v>12</v>
      </c>
      <c r="L59" s="341">
        <v>50</v>
      </c>
      <c r="M59" s="342">
        <v>2019</v>
      </c>
      <c r="N59" s="341">
        <v>0</v>
      </c>
      <c r="O59" s="341">
        <v>50</v>
      </c>
      <c r="P59" s="341">
        <v>0</v>
      </c>
      <c r="Q59" s="341">
        <v>0</v>
      </c>
      <c r="R59" s="669">
        <v>50</v>
      </c>
      <c r="S59" s="341">
        <v>0</v>
      </c>
      <c r="T59" s="549">
        <v>0</v>
      </c>
      <c r="U59" s="438"/>
      <c r="X59" s="318"/>
    </row>
    <row r="60" spans="1:24" s="302" customFormat="1" ht="22.5" x14ac:dyDescent="0.2">
      <c r="A60" s="335">
        <v>8</v>
      </c>
      <c r="B60" s="378" t="s">
        <v>60</v>
      </c>
      <c r="C60" s="704">
        <v>53</v>
      </c>
      <c r="D60" s="319">
        <v>3122</v>
      </c>
      <c r="E60" s="319">
        <v>5331</v>
      </c>
      <c r="F60" s="319">
        <v>10</v>
      </c>
      <c r="G60" s="335">
        <v>33010001137</v>
      </c>
      <c r="H60" s="386" t="s">
        <v>227</v>
      </c>
      <c r="I60" s="327" t="s">
        <v>228</v>
      </c>
      <c r="J60" s="327"/>
      <c r="K60" s="326" t="s">
        <v>12</v>
      </c>
      <c r="L60" s="249">
        <v>79</v>
      </c>
      <c r="M60" s="328">
        <v>2019</v>
      </c>
      <c r="N60" s="249">
        <v>0</v>
      </c>
      <c r="O60" s="249">
        <v>79</v>
      </c>
      <c r="P60" s="249">
        <v>0</v>
      </c>
      <c r="Q60" s="249">
        <v>0</v>
      </c>
      <c r="R60" s="664">
        <v>79</v>
      </c>
      <c r="S60" s="249">
        <v>0</v>
      </c>
      <c r="T60" s="546">
        <v>0</v>
      </c>
      <c r="U60" s="432"/>
      <c r="X60" s="318"/>
    </row>
    <row r="61" spans="1:24" s="302" customFormat="1" ht="23.25" thickBot="1" x14ac:dyDescent="0.25">
      <c r="A61" s="550">
        <v>9</v>
      </c>
      <c r="B61" s="379" t="s">
        <v>60</v>
      </c>
      <c r="C61" s="705">
        <v>53</v>
      </c>
      <c r="D61" s="339">
        <v>3122</v>
      </c>
      <c r="E61" s="339">
        <v>5331</v>
      </c>
      <c r="F61" s="339">
        <v>10</v>
      </c>
      <c r="G61" s="388">
        <v>33010001137</v>
      </c>
      <c r="H61" s="387" t="s">
        <v>227</v>
      </c>
      <c r="I61" s="344" t="s">
        <v>229</v>
      </c>
      <c r="J61" s="344"/>
      <c r="K61" s="343" t="s">
        <v>12</v>
      </c>
      <c r="L61" s="345">
        <v>75</v>
      </c>
      <c r="M61" s="346">
        <v>2019</v>
      </c>
      <c r="N61" s="345">
        <v>0</v>
      </c>
      <c r="O61" s="345">
        <v>75</v>
      </c>
      <c r="P61" s="345">
        <v>0</v>
      </c>
      <c r="Q61" s="345">
        <v>0</v>
      </c>
      <c r="R61" s="671">
        <v>75</v>
      </c>
      <c r="S61" s="345">
        <v>0</v>
      </c>
      <c r="T61" s="551">
        <v>0</v>
      </c>
      <c r="U61" s="439"/>
      <c r="X61" s="318"/>
    </row>
    <row r="62" spans="1:24" ht="19.5" customHeight="1" thickBot="1" x14ac:dyDescent="0.25">
      <c r="A62" s="729" t="s">
        <v>511</v>
      </c>
      <c r="B62" s="730"/>
      <c r="C62" s="730"/>
      <c r="D62" s="730"/>
      <c r="E62" s="730"/>
      <c r="F62" s="730"/>
      <c r="G62" s="730"/>
      <c r="H62" s="730"/>
      <c r="I62" s="730"/>
      <c r="J62" s="730"/>
      <c r="K62" s="375"/>
      <c r="L62" s="568">
        <f>SUM(L53:L61)</f>
        <v>629</v>
      </c>
      <c r="M62" s="568"/>
      <c r="N62" s="568">
        <f t="shared" ref="N62:T62" si="1">SUM(N53:N61)</f>
        <v>0</v>
      </c>
      <c r="O62" s="568">
        <f t="shared" si="1"/>
        <v>629</v>
      </c>
      <c r="P62" s="568">
        <f t="shared" si="1"/>
        <v>0</v>
      </c>
      <c r="Q62" s="568">
        <f t="shared" si="1"/>
        <v>0</v>
      </c>
      <c r="R62" s="568">
        <f t="shared" si="1"/>
        <v>629</v>
      </c>
      <c r="S62" s="568">
        <f t="shared" si="1"/>
        <v>0</v>
      </c>
      <c r="T62" s="568">
        <f t="shared" si="1"/>
        <v>0</v>
      </c>
      <c r="U62" s="440"/>
    </row>
    <row r="63" spans="1:24" ht="18.75" customHeight="1" thickBot="1" x14ac:dyDescent="0.25">
      <c r="A63" s="657" t="s">
        <v>36</v>
      </c>
      <c r="B63" s="658"/>
      <c r="C63" s="658"/>
      <c r="D63" s="658"/>
      <c r="E63" s="658"/>
      <c r="F63" s="658"/>
      <c r="G63" s="658"/>
      <c r="H63" s="658"/>
      <c r="I63" s="658"/>
      <c r="J63" s="658"/>
      <c r="K63" s="658"/>
      <c r="L63" s="658"/>
      <c r="M63" s="658"/>
      <c r="N63" s="658"/>
      <c r="O63" s="658"/>
      <c r="P63" s="658"/>
      <c r="Q63" s="658"/>
      <c r="R63" s="658"/>
      <c r="S63" s="658"/>
      <c r="T63" s="661"/>
      <c r="U63" s="426"/>
      <c r="V63" s="1"/>
      <c r="W63" s="1"/>
    </row>
    <row r="64" spans="1:24" s="183" customFormat="1" ht="22.5" x14ac:dyDescent="0.2">
      <c r="A64" s="569">
        <v>1</v>
      </c>
      <c r="B64" s="210" t="s">
        <v>7</v>
      </c>
      <c r="C64" s="383">
        <v>53</v>
      </c>
      <c r="D64" s="383">
        <v>3114</v>
      </c>
      <c r="E64" s="383">
        <v>5331</v>
      </c>
      <c r="F64" s="383">
        <v>10</v>
      </c>
      <c r="G64" s="570">
        <v>33010001014</v>
      </c>
      <c r="H64" s="265" t="s">
        <v>236</v>
      </c>
      <c r="I64" s="265" t="s">
        <v>237</v>
      </c>
      <c r="J64" s="265" t="s">
        <v>238</v>
      </c>
      <c r="K64" s="210" t="s">
        <v>12</v>
      </c>
      <c r="L64" s="571">
        <v>1306</v>
      </c>
      <c r="M64" s="267">
        <v>2019</v>
      </c>
      <c r="N64" s="266">
        <v>0</v>
      </c>
      <c r="O64" s="266">
        <v>1306</v>
      </c>
      <c r="P64" s="266">
        <v>0</v>
      </c>
      <c r="Q64" s="266">
        <v>0</v>
      </c>
      <c r="R64" s="672">
        <v>1306</v>
      </c>
      <c r="S64" s="266">
        <v>0</v>
      </c>
      <c r="T64" s="266">
        <v>0</v>
      </c>
      <c r="U64" s="441"/>
      <c r="X64" s="45"/>
    </row>
    <row r="65" spans="1:24" s="183" customFormat="1" ht="56.25" x14ac:dyDescent="0.2">
      <c r="A65" s="368">
        <v>2</v>
      </c>
      <c r="B65" s="210" t="s">
        <v>7</v>
      </c>
      <c r="C65" s="383">
        <v>53</v>
      </c>
      <c r="D65" s="383">
        <v>3114</v>
      </c>
      <c r="E65" s="383">
        <v>5331</v>
      </c>
      <c r="F65" s="383">
        <v>10</v>
      </c>
      <c r="G65" s="208">
        <v>33010001033</v>
      </c>
      <c r="H65" s="205" t="s">
        <v>148</v>
      </c>
      <c r="I65" s="205" t="s">
        <v>239</v>
      </c>
      <c r="J65" s="205" t="s">
        <v>240</v>
      </c>
      <c r="K65" s="209" t="s">
        <v>12</v>
      </c>
      <c r="L65" s="347">
        <v>850</v>
      </c>
      <c r="M65" s="211">
        <v>2019</v>
      </c>
      <c r="N65" s="206">
        <v>0</v>
      </c>
      <c r="O65" s="206">
        <v>850</v>
      </c>
      <c r="P65" s="206">
        <v>0</v>
      </c>
      <c r="Q65" s="206">
        <v>0</v>
      </c>
      <c r="R65" s="673">
        <v>850</v>
      </c>
      <c r="S65" s="206">
        <v>0</v>
      </c>
      <c r="T65" s="206">
        <v>0</v>
      </c>
      <c r="U65" s="441"/>
      <c r="X65" s="45"/>
    </row>
    <row r="66" spans="1:24" s="181" customFormat="1" ht="33.75" x14ac:dyDescent="0.2">
      <c r="A66" s="367">
        <v>3</v>
      </c>
      <c r="B66" s="213" t="s">
        <v>7</v>
      </c>
      <c r="C66" s="357">
        <v>53</v>
      </c>
      <c r="D66" s="357">
        <v>3121</v>
      </c>
      <c r="E66" s="357">
        <v>5331</v>
      </c>
      <c r="F66" s="357">
        <v>10</v>
      </c>
      <c r="G66" s="212">
        <v>33010001104</v>
      </c>
      <c r="H66" s="197" t="s">
        <v>242</v>
      </c>
      <c r="I66" s="197" t="s">
        <v>243</v>
      </c>
      <c r="J66" s="191" t="s">
        <v>638</v>
      </c>
      <c r="K66" s="196" t="s">
        <v>12</v>
      </c>
      <c r="L66" s="347">
        <f>1032+779</f>
        <v>1811</v>
      </c>
      <c r="M66" s="214">
        <v>2019</v>
      </c>
      <c r="N66" s="198">
        <v>0</v>
      </c>
      <c r="O66" s="198">
        <f>P66+R66+S66</f>
        <v>1811</v>
      </c>
      <c r="P66" s="198">
        <v>0</v>
      </c>
      <c r="Q66" s="198">
        <v>0</v>
      </c>
      <c r="R66" s="673">
        <v>1811</v>
      </c>
      <c r="S66" s="198">
        <v>0</v>
      </c>
      <c r="T66" s="198">
        <f>L66-O66</f>
        <v>0</v>
      </c>
      <c r="U66" s="442"/>
      <c r="X66" s="37"/>
    </row>
    <row r="67" spans="1:24" s="181" customFormat="1" ht="33.75" x14ac:dyDescent="0.2">
      <c r="A67" s="368">
        <v>4</v>
      </c>
      <c r="B67" s="227" t="s">
        <v>7</v>
      </c>
      <c r="C67" s="355">
        <v>63</v>
      </c>
      <c r="D67" s="355">
        <v>3127</v>
      </c>
      <c r="E67" s="355">
        <v>6351</v>
      </c>
      <c r="F67" s="355">
        <v>10</v>
      </c>
      <c r="G67" s="212">
        <v>66010001200</v>
      </c>
      <c r="H67" s="191" t="s">
        <v>350</v>
      </c>
      <c r="I67" s="191" t="s">
        <v>580</v>
      </c>
      <c r="J67" s="191" t="s">
        <v>581</v>
      </c>
      <c r="K67" s="196"/>
      <c r="L67" s="347">
        <v>660</v>
      </c>
      <c r="M67" s="214">
        <v>2019</v>
      </c>
      <c r="N67" s="198">
        <v>0</v>
      </c>
      <c r="O67" s="198">
        <f>P67+R67+S67</f>
        <v>660</v>
      </c>
      <c r="P67" s="198"/>
      <c r="Q67" s="198"/>
      <c r="R67" s="673">
        <v>660</v>
      </c>
      <c r="S67" s="198"/>
      <c r="T67" s="198">
        <f>L67-O67</f>
        <v>0</v>
      </c>
      <c r="U67" s="443" t="s">
        <v>351</v>
      </c>
      <c r="X67" s="37"/>
    </row>
    <row r="68" spans="1:24" s="183" customFormat="1" ht="67.5" x14ac:dyDescent="0.2">
      <c r="A68" s="367">
        <v>5</v>
      </c>
      <c r="B68" s="200" t="s">
        <v>10</v>
      </c>
      <c r="C68" s="359">
        <v>53</v>
      </c>
      <c r="D68" s="359">
        <v>3127</v>
      </c>
      <c r="E68" s="359">
        <v>5331</v>
      </c>
      <c r="F68" s="359">
        <v>10</v>
      </c>
      <c r="G68" s="215">
        <v>33010001131</v>
      </c>
      <c r="H68" s="201" t="s">
        <v>257</v>
      </c>
      <c r="I68" s="201" t="s">
        <v>422</v>
      </c>
      <c r="J68" s="201" t="s">
        <v>582</v>
      </c>
      <c r="K68" s="200" t="s">
        <v>12</v>
      </c>
      <c r="L68" s="192">
        <v>650</v>
      </c>
      <c r="M68" s="216">
        <v>2019</v>
      </c>
      <c r="N68" s="202">
        <v>0</v>
      </c>
      <c r="O68" s="202">
        <v>650</v>
      </c>
      <c r="P68" s="202">
        <v>0</v>
      </c>
      <c r="Q68" s="202">
        <v>0</v>
      </c>
      <c r="R68" s="673">
        <v>650</v>
      </c>
      <c r="S68" s="202">
        <v>0</v>
      </c>
      <c r="T68" s="202">
        <v>0</v>
      </c>
      <c r="U68" s="444" t="s">
        <v>258</v>
      </c>
      <c r="X68" s="45"/>
    </row>
    <row r="69" spans="1:24" s="183" customFormat="1" ht="22.5" x14ac:dyDescent="0.2">
      <c r="A69" s="368">
        <v>6</v>
      </c>
      <c r="B69" s="200" t="s">
        <v>10</v>
      </c>
      <c r="C69" s="359">
        <v>63</v>
      </c>
      <c r="D69" s="359">
        <v>3124</v>
      </c>
      <c r="E69" s="359">
        <v>6351</v>
      </c>
      <c r="F69" s="359">
        <v>10</v>
      </c>
      <c r="G69" s="215">
        <v>66010001218</v>
      </c>
      <c r="H69" s="201" t="s">
        <v>265</v>
      </c>
      <c r="I69" s="201" t="s">
        <v>267</v>
      </c>
      <c r="J69" s="201" t="s">
        <v>268</v>
      </c>
      <c r="K69" s="200" t="s">
        <v>9</v>
      </c>
      <c r="L69" s="192">
        <v>810</v>
      </c>
      <c r="M69" s="216">
        <v>2019</v>
      </c>
      <c r="N69" s="202">
        <v>0</v>
      </c>
      <c r="O69" s="202">
        <v>810</v>
      </c>
      <c r="P69" s="202">
        <v>0</v>
      </c>
      <c r="Q69" s="202">
        <v>0</v>
      </c>
      <c r="R69" s="673">
        <v>810</v>
      </c>
      <c r="S69" s="202">
        <v>0</v>
      </c>
      <c r="T69" s="202">
        <v>0</v>
      </c>
      <c r="U69" s="444"/>
      <c r="X69" s="45"/>
    </row>
    <row r="70" spans="1:24" s="183" customFormat="1" x14ac:dyDescent="0.2">
      <c r="A70" s="367">
        <v>7</v>
      </c>
      <c r="B70" s="380" t="s">
        <v>16</v>
      </c>
      <c r="C70" s="200">
        <v>53</v>
      </c>
      <c r="D70" s="200">
        <v>3121</v>
      </c>
      <c r="E70" s="200">
        <v>5331</v>
      </c>
      <c r="F70" s="200">
        <v>10</v>
      </c>
      <c r="G70" s="262">
        <v>33010001106</v>
      </c>
      <c r="H70" s="391" t="s">
        <v>271</v>
      </c>
      <c r="I70" s="186" t="s">
        <v>272</v>
      </c>
      <c r="J70" s="652" t="s">
        <v>639</v>
      </c>
      <c r="K70" s="185" t="s">
        <v>12</v>
      </c>
      <c r="L70" s="348">
        <v>1000</v>
      </c>
      <c r="M70" s="187">
        <v>2019</v>
      </c>
      <c r="N70" s="188">
        <v>0</v>
      </c>
      <c r="O70" s="188">
        <v>1000</v>
      </c>
      <c r="P70" s="188">
        <v>50</v>
      </c>
      <c r="Q70" s="188">
        <v>0</v>
      </c>
      <c r="R70" s="674">
        <v>950</v>
      </c>
      <c r="S70" s="188">
        <v>0</v>
      </c>
      <c r="T70" s="552">
        <v>0</v>
      </c>
      <c r="U70" s="445"/>
      <c r="X70" s="45"/>
    </row>
    <row r="71" spans="1:24" s="183" customFormat="1" ht="33.75" x14ac:dyDescent="0.2">
      <c r="A71" s="368">
        <v>8</v>
      </c>
      <c r="B71" s="380" t="s">
        <v>16</v>
      </c>
      <c r="C71" s="200">
        <v>53</v>
      </c>
      <c r="D71" s="200">
        <v>3122</v>
      </c>
      <c r="E71" s="200">
        <v>5331</v>
      </c>
      <c r="F71" s="200">
        <v>10</v>
      </c>
      <c r="G71" s="262">
        <v>33010001151</v>
      </c>
      <c r="H71" s="201" t="s">
        <v>188</v>
      </c>
      <c r="I71" s="268" t="s">
        <v>583</v>
      </c>
      <c r="J71" s="186" t="s">
        <v>584</v>
      </c>
      <c r="K71" s="185" t="s">
        <v>12</v>
      </c>
      <c r="L71" s="348">
        <v>1522</v>
      </c>
      <c r="M71" s="187">
        <v>2019</v>
      </c>
      <c r="N71" s="188">
        <v>0</v>
      </c>
      <c r="O71" s="188">
        <v>1522</v>
      </c>
      <c r="P71" s="188">
        <v>0</v>
      </c>
      <c r="Q71" s="188">
        <v>0</v>
      </c>
      <c r="R71" s="674">
        <v>1522</v>
      </c>
      <c r="S71" s="188">
        <v>0</v>
      </c>
      <c r="T71" s="552">
        <v>0</v>
      </c>
      <c r="U71" s="445"/>
      <c r="X71" s="49"/>
    </row>
    <row r="72" spans="1:24" s="183" customFormat="1" ht="22.5" x14ac:dyDescent="0.2">
      <c r="A72" s="367">
        <v>9</v>
      </c>
      <c r="B72" s="217" t="s">
        <v>60</v>
      </c>
      <c r="C72" s="200">
        <v>63</v>
      </c>
      <c r="D72" s="200">
        <v>3127</v>
      </c>
      <c r="E72" s="200">
        <v>6351</v>
      </c>
      <c r="F72" s="200">
        <v>10</v>
      </c>
      <c r="G72" s="262">
        <v>66010001136</v>
      </c>
      <c r="H72" s="201" t="s">
        <v>277</v>
      </c>
      <c r="I72" s="268" t="s">
        <v>585</v>
      </c>
      <c r="J72" s="186" t="s">
        <v>640</v>
      </c>
      <c r="K72" s="185" t="s">
        <v>9</v>
      </c>
      <c r="L72" s="348">
        <v>800</v>
      </c>
      <c r="M72" s="187">
        <v>2019</v>
      </c>
      <c r="N72" s="188">
        <v>0</v>
      </c>
      <c r="O72" s="188">
        <v>800</v>
      </c>
      <c r="P72" s="188">
        <v>200</v>
      </c>
      <c r="Q72" s="188">
        <v>0</v>
      </c>
      <c r="R72" s="674">
        <v>600</v>
      </c>
      <c r="S72" s="188">
        <v>0</v>
      </c>
      <c r="T72" s="552">
        <v>0</v>
      </c>
      <c r="U72" s="445"/>
      <c r="X72" s="45"/>
    </row>
    <row r="73" spans="1:24" s="183" customFormat="1" ht="49.5" customHeight="1" x14ac:dyDescent="0.2">
      <c r="A73" s="368">
        <v>10</v>
      </c>
      <c r="B73" s="217" t="s">
        <v>60</v>
      </c>
      <c r="C73" s="200">
        <v>53</v>
      </c>
      <c r="D73" s="200">
        <v>3122</v>
      </c>
      <c r="E73" s="200">
        <v>5331</v>
      </c>
      <c r="F73" s="200">
        <v>10</v>
      </c>
      <c r="G73" s="262">
        <v>33010001137</v>
      </c>
      <c r="H73" s="201" t="s">
        <v>227</v>
      </c>
      <c r="I73" s="268" t="s">
        <v>278</v>
      </c>
      <c r="J73" s="186" t="s">
        <v>731</v>
      </c>
      <c r="K73" s="185" t="s">
        <v>12</v>
      </c>
      <c r="L73" s="348">
        <v>1013</v>
      </c>
      <c r="M73" s="187">
        <v>2019</v>
      </c>
      <c r="N73" s="188">
        <v>0</v>
      </c>
      <c r="O73" s="188">
        <v>1013</v>
      </c>
      <c r="P73" s="188">
        <v>0</v>
      </c>
      <c r="Q73" s="188">
        <v>0</v>
      </c>
      <c r="R73" s="674">
        <v>1013</v>
      </c>
      <c r="S73" s="188">
        <v>0</v>
      </c>
      <c r="T73" s="552">
        <v>0</v>
      </c>
      <c r="U73" s="445" t="s">
        <v>279</v>
      </c>
      <c r="X73" s="45"/>
    </row>
    <row r="74" spans="1:24" s="223" customFormat="1" ht="107.25" customHeight="1" x14ac:dyDescent="0.2">
      <c r="A74" s="367">
        <v>11</v>
      </c>
      <c r="B74" s="219" t="s">
        <v>60</v>
      </c>
      <c r="C74" s="350">
        <v>63</v>
      </c>
      <c r="D74" s="393">
        <v>3127</v>
      </c>
      <c r="E74" s="393">
        <v>6351</v>
      </c>
      <c r="F74" s="393">
        <v>10</v>
      </c>
      <c r="G74" s="394">
        <v>66010001140</v>
      </c>
      <c r="H74" s="257" t="s">
        <v>281</v>
      </c>
      <c r="I74" s="419" t="s">
        <v>282</v>
      </c>
      <c r="J74" s="220" t="s">
        <v>721</v>
      </c>
      <c r="K74" s="218" t="s">
        <v>9</v>
      </c>
      <c r="L74" s="349">
        <v>750</v>
      </c>
      <c r="M74" s="222">
        <v>2019</v>
      </c>
      <c r="N74" s="221">
        <v>0</v>
      </c>
      <c r="O74" s="221">
        <v>750</v>
      </c>
      <c r="P74" s="221">
        <v>300</v>
      </c>
      <c r="Q74" s="221">
        <v>0</v>
      </c>
      <c r="R74" s="675">
        <v>450</v>
      </c>
      <c r="S74" s="221">
        <v>0</v>
      </c>
      <c r="T74" s="553">
        <v>0</v>
      </c>
      <c r="U74" s="446" t="s">
        <v>308</v>
      </c>
      <c r="X74" s="45"/>
    </row>
    <row r="75" spans="1:24" s="183" customFormat="1" ht="25.5" customHeight="1" thickBot="1" x14ac:dyDescent="0.25">
      <c r="A75" s="554">
        <v>12</v>
      </c>
      <c r="B75" s="389" t="s">
        <v>60</v>
      </c>
      <c r="C75" s="263">
        <v>53</v>
      </c>
      <c r="D75" s="263">
        <v>3231</v>
      </c>
      <c r="E75" s="263">
        <v>5331</v>
      </c>
      <c r="F75" s="263">
        <v>10</v>
      </c>
      <c r="G75" s="390">
        <v>33010001311</v>
      </c>
      <c r="H75" s="420" t="s">
        <v>286</v>
      </c>
      <c r="I75" s="261" t="s">
        <v>275</v>
      </c>
      <c r="J75" s="261" t="s">
        <v>641</v>
      </c>
      <c r="K75" s="260" t="s">
        <v>12</v>
      </c>
      <c r="L75" s="392">
        <v>501</v>
      </c>
      <c r="M75" s="273">
        <v>2019</v>
      </c>
      <c r="N75" s="272">
        <v>0</v>
      </c>
      <c r="O75" s="272">
        <v>501</v>
      </c>
      <c r="P75" s="272">
        <v>0</v>
      </c>
      <c r="Q75" s="272">
        <v>0</v>
      </c>
      <c r="R75" s="676">
        <v>501</v>
      </c>
      <c r="S75" s="272">
        <v>0</v>
      </c>
      <c r="T75" s="555">
        <v>0</v>
      </c>
      <c r="U75" s="447"/>
      <c r="X75" s="45"/>
    </row>
    <row r="76" spans="1:24" s="181" customFormat="1" ht="20.25" customHeight="1" thickBot="1" x14ac:dyDescent="0.25">
      <c r="A76" s="721" t="s">
        <v>500</v>
      </c>
      <c r="B76" s="722"/>
      <c r="C76" s="722"/>
      <c r="D76" s="722"/>
      <c r="E76" s="722"/>
      <c r="F76" s="722"/>
      <c r="G76" s="722"/>
      <c r="H76" s="722"/>
      <c r="I76" s="722"/>
      <c r="J76" s="723"/>
      <c r="K76" s="575"/>
      <c r="L76" s="576">
        <f>SUM(L64:L75)</f>
        <v>11673</v>
      </c>
      <c r="M76" s="576">
        <v>0</v>
      </c>
      <c r="N76" s="576">
        <f t="shared" ref="N76:T76" si="2">SUM(N64:N75)</f>
        <v>0</v>
      </c>
      <c r="O76" s="576">
        <f t="shared" si="2"/>
        <v>11673</v>
      </c>
      <c r="P76" s="576">
        <f t="shared" si="2"/>
        <v>550</v>
      </c>
      <c r="Q76" s="576">
        <f t="shared" si="2"/>
        <v>0</v>
      </c>
      <c r="R76" s="576">
        <f t="shared" si="2"/>
        <v>11123</v>
      </c>
      <c r="S76" s="576">
        <f t="shared" si="2"/>
        <v>0</v>
      </c>
      <c r="T76" s="577">
        <f t="shared" si="2"/>
        <v>0</v>
      </c>
      <c r="U76" s="448"/>
      <c r="V76" s="1"/>
      <c r="W76" s="1"/>
      <c r="X76" s="36"/>
    </row>
    <row r="77" spans="1:24" s="181" customFormat="1" ht="24.95" customHeight="1" thickBot="1" x14ac:dyDescent="0.25">
      <c r="A77" s="724" t="s">
        <v>614</v>
      </c>
      <c r="B77" s="725"/>
      <c r="C77" s="725"/>
      <c r="D77" s="725"/>
      <c r="E77" s="725"/>
      <c r="F77" s="725"/>
      <c r="G77" s="725"/>
      <c r="H77" s="725"/>
      <c r="I77" s="725"/>
      <c r="J77" s="725"/>
      <c r="K77" s="573"/>
      <c r="L77" s="574">
        <f t="shared" ref="L77:T77" si="3">L51+L62+L76</f>
        <v>23955</v>
      </c>
      <c r="M77" s="574">
        <f t="shared" si="3"/>
        <v>0</v>
      </c>
      <c r="N77" s="574">
        <f t="shared" si="3"/>
        <v>0</v>
      </c>
      <c r="O77" s="574">
        <f t="shared" si="3"/>
        <v>23955</v>
      </c>
      <c r="P77" s="574">
        <f t="shared" si="3"/>
        <v>550</v>
      </c>
      <c r="Q77" s="574">
        <f t="shared" si="3"/>
        <v>0</v>
      </c>
      <c r="R77" s="574">
        <f t="shared" si="3"/>
        <v>23405</v>
      </c>
      <c r="S77" s="574">
        <f t="shared" si="3"/>
        <v>0</v>
      </c>
      <c r="T77" s="574">
        <f t="shared" si="3"/>
        <v>0</v>
      </c>
      <c r="U77" s="449"/>
      <c r="X77" s="36"/>
    </row>
  </sheetData>
  <mergeCells count="16">
    <mergeCell ref="A76:J76"/>
    <mergeCell ref="A77:J77"/>
    <mergeCell ref="A51:J51"/>
    <mergeCell ref="A62:J62"/>
    <mergeCell ref="O6:R6"/>
    <mergeCell ref="T6:T7"/>
    <mergeCell ref="A6:A7"/>
    <mergeCell ref="B6:B7"/>
    <mergeCell ref="C6:C7"/>
    <mergeCell ref="H6:H7"/>
    <mergeCell ref="I6:I7"/>
    <mergeCell ref="J6:J7"/>
    <mergeCell ref="K6:K7"/>
    <mergeCell ref="L6:L7"/>
    <mergeCell ref="M6:M7"/>
    <mergeCell ref="N6:N7"/>
  </mergeCells>
  <pageMargins left="0.70866141732283472" right="0.70866141732283472" top="0.78740157480314965" bottom="0.78740157480314965" header="0.31496062992125984" footer="0.31496062992125984"/>
  <pageSetup paperSize="9" scale="65" firstPageNumber="134" fitToHeight="0" orientation="landscape" useFirstPageNumber="1" r:id="rId1"/>
  <headerFooter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  <rowBreaks count="3" manualBreakCount="3">
    <brk id="31" max="20" man="1"/>
    <brk id="44" max="20" man="1"/>
    <brk id="67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X57"/>
  <sheetViews>
    <sheetView showGridLines="0" view="pageBreakPreview" topLeftCell="A49" zoomScaleNormal="100" zoomScaleSheetLayoutView="100" workbookViewId="0">
      <selection activeCell="J53" sqref="J53"/>
    </sheetView>
  </sheetViews>
  <sheetFormatPr defaultRowHeight="12.75" x14ac:dyDescent="0.2"/>
  <cols>
    <col min="1" max="1" width="4" customWidth="1"/>
    <col min="2" max="2" width="4.5703125" customWidth="1"/>
    <col min="3" max="3" width="5" customWidth="1"/>
    <col min="4" max="5" width="4.42578125" hidden="1" customWidth="1"/>
    <col min="6" max="6" width="2.85546875" hidden="1" customWidth="1"/>
    <col min="7" max="7" width="11" hidden="1" customWidth="1"/>
    <col min="8" max="9" width="35.7109375" customWidth="1"/>
    <col min="10" max="10" width="42.7109375" customWidth="1"/>
    <col min="11" max="11" width="2.28515625" customWidth="1"/>
    <col min="12" max="16" width="9.7109375" customWidth="1"/>
    <col min="17" max="17" width="9.7109375" hidden="1" customWidth="1"/>
    <col min="18" max="18" width="9.7109375" customWidth="1"/>
    <col min="19" max="19" width="9.7109375" hidden="1" customWidth="1"/>
    <col min="20" max="20" width="9.7109375" customWidth="1"/>
    <col min="21" max="21" width="60.28515625" hidden="1" customWidth="1"/>
    <col min="22" max="22" width="0.42578125" customWidth="1"/>
    <col min="23" max="23" width="0.140625" customWidth="1"/>
    <col min="24" max="24" width="15.42578125" style="36" customWidth="1"/>
  </cols>
  <sheetData>
    <row r="1" spans="1:24" s="411" customFormat="1" ht="15.75" x14ac:dyDescent="0.25">
      <c r="A1" s="406" t="s">
        <v>513</v>
      </c>
      <c r="B1" s="60"/>
      <c r="C1" s="60"/>
      <c r="D1" s="60"/>
      <c r="E1" s="60"/>
      <c r="F1" s="60"/>
      <c r="G1" s="60"/>
      <c r="H1" s="119"/>
      <c r="I1" s="59"/>
      <c r="J1" s="60"/>
      <c r="K1" s="407"/>
      <c r="L1" s="408"/>
      <c r="M1" s="409"/>
      <c r="N1" s="63"/>
      <c r="O1" s="408"/>
      <c r="P1" s="63"/>
      <c r="Q1" s="63"/>
      <c r="R1" s="63"/>
      <c r="S1" s="410"/>
    </row>
    <row r="2" spans="1:24" s="411" customFormat="1" x14ac:dyDescent="0.2">
      <c r="A2" s="142" t="s">
        <v>356</v>
      </c>
      <c r="B2" s="142"/>
      <c r="C2" s="142"/>
      <c r="D2" s="412"/>
      <c r="E2" s="142"/>
      <c r="F2" s="142"/>
      <c r="G2" s="142"/>
      <c r="H2" s="142" t="s">
        <v>357</v>
      </c>
      <c r="I2" s="143" t="s">
        <v>358</v>
      </c>
      <c r="J2" s="144"/>
      <c r="K2" s="413"/>
      <c r="L2" s="414"/>
      <c r="M2" s="415"/>
      <c r="N2" s="145"/>
      <c r="O2" s="414"/>
      <c r="P2" s="145"/>
      <c r="Q2" s="145"/>
      <c r="R2" s="145"/>
      <c r="S2" s="410"/>
    </row>
    <row r="3" spans="1:24" s="411" customFormat="1" x14ac:dyDescent="0.2">
      <c r="A3" s="142"/>
      <c r="B3" s="142"/>
      <c r="C3" s="142"/>
      <c r="D3" s="412"/>
      <c r="E3" s="142"/>
      <c r="F3" s="142"/>
      <c r="G3" s="142"/>
      <c r="H3" s="142" t="s">
        <v>359</v>
      </c>
      <c r="I3" s="147"/>
      <c r="J3" s="144"/>
      <c r="K3" s="413"/>
      <c r="L3" s="414"/>
      <c r="M3" s="415"/>
      <c r="N3" s="145"/>
      <c r="O3" s="414"/>
      <c r="P3" s="145"/>
      <c r="Q3" s="145"/>
      <c r="R3" s="145"/>
      <c r="S3" s="410"/>
      <c r="T3" s="416"/>
    </row>
    <row r="4" spans="1:24" s="411" customFormat="1" ht="13.5" thickBot="1" x14ac:dyDescent="0.25">
      <c r="A4" s="142"/>
      <c r="B4" s="142"/>
      <c r="C4" s="142"/>
      <c r="D4" s="412"/>
      <c r="E4" s="142"/>
      <c r="F4" s="142"/>
      <c r="G4" s="142"/>
      <c r="H4" s="142"/>
      <c r="I4" s="147"/>
      <c r="J4" s="144"/>
      <c r="K4" s="413"/>
      <c r="L4" s="414"/>
      <c r="M4" s="415"/>
      <c r="N4" s="145"/>
      <c r="O4" s="414"/>
      <c r="P4" s="145"/>
      <c r="Q4" s="145"/>
      <c r="R4" s="145"/>
      <c r="S4" s="410"/>
      <c r="T4" s="416" t="s">
        <v>319</v>
      </c>
    </row>
    <row r="5" spans="1:24" s="411" customFormat="1" ht="24" thickBot="1" x14ac:dyDescent="0.25">
      <c r="A5" s="578" t="s">
        <v>512</v>
      </c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80"/>
      <c r="U5" s="423"/>
      <c r="V5" s="418"/>
      <c r="W5" s="417"/>
    </row>
    <row r="6" spans="1:24" s="411" customFormat="1" ht="24.95" customHeight="1" thickBot="1" x14ac:dyDescent="0.25">
      <c r="A6" s="717" t="s">
        <v>360</v>
      </c>
      <c r="B6" s="719" t="s">
        <v>297</v>
      </c>
      <c r="C6" s="717" t="s">
        <v>363</v>
      </c>
      <c r="D6" s="563"/>
      <c r="E6" s="563"/>
      <c r="F6" s="563"/>
      <c r="G6" s="563"/>
      <c r="H6" s="717" t="s">
        <v>0</v>
      </c>
      <c r="I6" s="717" t="s">
        <v>365</v>
      </c>
      <c r="J6" s="717" t="s">
        <v>366</v>
      </c>
      <c r="K6" s="717" t="s">
        <v>1</v>
      </c>
      <c r="L6" s="717" t="s">
        <v>605</v>
      </c>
      <c r="M6" s="717" t="s">
        <v>2</v>
      </c>
      <c r="N6" s="717" t="s">
        <v>606</v>
      </c>
      <c r="O6" s="731" t="s">
        <v>398</v>
      </c>
      <c r="P6" s="732"/>
      <c r="Q6" s="732"/>
      <c r="R6" s="733"/>
      <c r="S6" s="542"/>
      <c r="T6" s="715" t="s">
        <v>399</v>
      </c>
      <c r="U6" s="423"/>
      <c r="V6" s="418"/>
      <c r="W6" s="417"/>
    </row>
    <row r="7" spans="1:24" ht="27.75" customHeight="1" thickBot="1" x14ac:dyDescent="0.25">
      <c r="A7" s="718"/>
      <c r="B7" s="720"/>
      <c r="C7" s="718"/>
      <c r="D7" s="564" t="s">
        <v>361</v>
      </c>
      <c r="E7" s="564" t="s">
        <v>362</v>
      </c>
      <c r="F7" s="564" t="s">
        <v>364</v>
      </c>
      <c r="G7" s="564" t="s">
        <v>123</v>
      </c>
      <c r="H7" s="718"/>
      <c r="I7" s="718"/>
      <c r="J7" s="718"/>
      <c r="K7" s="718"/>
      <c r="L7" s="718"/>
      <c r="M7" s="718"/>
      <c r="N7" s="718"/>
      <c r="O7" s="565" t="s">
        <v>607</v>
      </c>
      <c r="P7" s="566" t="s">
        <v>608</v>
      </c>
      <c r="Q7" s="566" t="s">
        <v>3</v>
      </c>
      <c r="R7" s="566" t="s">
        <v>375</v>
      </c>
      <c r="S7" s="567" t="s">
        <v>5</v>
      </c>
      <c r="T7" s="716"/>
      <c r="U7" s="427" t="s">
        <v>6</v>
      </c>
      <c r="V7" s="1"/>
      <c r="W7" s="1"/>
      <c r="X7" s="1"/>
    </row>
    <row r="8" spans="1:24" ht="22.5" customHeight="1" thickBot="1" x14ac:dyDescent="0.25">
      <c r="A8" s="734" t="s">
        <v>36</v>
      </c>
      <c r="B8" s="735"/>
      <c r="C8" s="735"/>
      <c r="D8" s="735"/>
      <c r="E8" s="735"/>
      <c r="F8" s="735"/>
      <c r="G8" s="735"/>
      <c r="H8" s="735"/>
      <c r="I8" s="735"/>
      <c r="J8" s="735"/>
      <c r="K8" s="662"/>
      <c r="L8" s="662"/>
      <c r="M8" s="662"/>
      <c r="N8" s="662"/>
      <c r="O8" s="662"/>
      <c r="P8" s="662"/>
      <c r="Q8" s="662"/>
      <c r="R8" s="662"/>
      <c r="S8" s="662"/>
      <c r="T8" s="663"/>
      <c r="U8" s="450"/>
      <c r="V8" s="1"/>
      <c r="W8" s="1"/>
    </row>
    <row r="9" spans="1:24" s="181" customFormat="1" ht="22.5" x14ac:dyDescent="0.2">
      <c r="A9" s="225">
        <v>1</v>
      </c>
      <c r="B9" s="225" t="s">
        <v>7</v>
      </c>
      <c r="C9" s="239">
        <v>61</v>
      </c>
      <c r="D9" s="239">
        <v>3127</v>
      </c>
      <c r="E9" s="239">
        <v>6121</v>
      </c>
      <c r="F9" s="239">
        <v>10</v>
      </c>
      <c r="G9" s="239" t="s">
        <v>522</v>
      </c>
      <c r="H9" s="581" t="s">
        <v>151</v>
      </c>
      <c r="I9" s="581" t="s">
        <v>152</v>
      </c>
      <c r="J9" s="264" t="s">
        <v>643</v>
      </c>
      <c r="K9" s="213" t="s">
        <v>12</v>
      </c>
      <c r="L9" s="582">
        <v>16400</v>
      </c>
      <c r="M9" s="397">
        <v>2020</v>
      </c>
      <c r="N9" s="583">
        <v>0</v>
      </c>
      <c r="O9" s="583">
        <f t="shared" ref="O9:O13" si="0">P9+R9+S9</f>
        <v>400</v>
      </c>
      <c r="P9" s="583">
        <v>0</v>
      </c>
      <c r="Q9" s="583">
        <v>0</v>
      </c>
      <c r="R9" s="677">
        <v>400</v>
      </c>
      <c r="S9" s="226">
        <v>0</v>
      </c>
      <c r="T9" s="226">
        <f t="shared" ref="T9:T13" si="1">L9-O9</f>
        <v>16000</v>
      </c>
      <c r="U9" s="451" t="s">
        <v>153</v>
      </c>
      <c r="V9" s="2"/>
      <c r="W9" s="1"/>
      <c r="X9" s="37"/>
    </row>
    <row r="10" spans="1:24" s="181" customFormat="1" ht="33.75" x14ac:dyDescent="0.2">
      <c r="A10" s="361">
        <v>2</v>
      </c>
      <c r="B10" s="227" t="s">
        <v>14</v>
      </c>
      <c r="C10" s="355">
        <v>61</v>
      </c>
      <c r="D10" s="355">
        <v>3127</v>
      </c>
      <c r="E10" s="224">
        <v>6121</v>
      </c>
      <c r="F10" s="224">
        <v>10</v>
      </c>
      <c r="G10" s="224" t="s">
        <v>522</v>
      </c>
      <c r="H10" s="191" t="s">
        <v>230</v>
      </c>
      <c r="I10" s="191" t="s">
        <v>530</v>
      </c>
      <c r="J10" s="191" t="s">
        <v>531</v>
      </c>
      <c r="K10" s="190" t="s">
        <v>9</v>
      </c>
      <c r="L10" s="194">
        <v>3500</v>
      </c>
      <c r="M10" s="228">
        <v>2020</v>
      </c>
      <c r="N10" s="194">
        <v>0</v>
      </c>
      <c r="O10" s="194">
        <f t="shared" si="0"/>
        <v>300</v>
      </c>
      <c r="P10" s="194">
        <v>0</v>
      </c>
      <c r="Q10" s="194">
        <v>0</v>
      </c>
      <c r="R10" s="673">
        <v>300</v>
      </c>
      <c r="S10" s="226">
        <v>0</v>
      </c>
      <c r="T10" s="194">
        <f t="shared" si="1"/>
        <v>3200</v>
      </c>
      <c r="U10" s="443" t="s">
        <v>324</v>
      </c>
      <c r="V10" s="2"/>
      <c r="W10" s="1"/>
      <c r="X10" s="37"/>
    </row>
    <row r="11" spans="1:24" s="181" customFormat="1" ht="67.5" x14ac:dyDescent="0.2">
      <c r="A11" s="361">
        <v>3</v>
      </c>
      <c r="B11" s="227" t="s">
        <v>14</v>
      </c>
      <c r="C11" s="355">
        <v>61</v>
      </c>
      <c r="D11" s="355">
        <v>3127</v>
      </c>
      <c r="E11" s="224">
        <v>6121</v>
      </c>
      <c r="F11" s="224">
        <v>10</v>
      </c>
      <c r="G11" s="224" t="s">
        <v>522</v>
      </c>
      <c r="H11" s="191" t="s">
        <v>230</v>
      </c>
      <c r="I11" s="191" t="s">
        <v>569</v>
      </c>
      <c r="J11" s="191" t="s">
        <v>732</v>
      </c>
      <c r="K11" s="190" t="s">
        <v>9</v>
      </c>
      <c r="L11" s="194">
        <v>7000</v>
      </c>
      <c r="M11" s="228">
        <v>2020</v>
      </c>
      <c r="N11" s="194">
        <v>0</v>
      </c>
      <c r="O11" s="194">
        <f t="shared" si="0"/>
        <v>350</v>
      </c>
      <c r="P11" s="194">
        <v>0</v>
      </c>
      <c r="Q11" s="194">
        <v>0</v>
      </c>
      <c r="R11" s="673">
        <v>350</v>
      </c>
      <c r="S11" s="226">
        <v>0</v>
      </c>
      <c r="T11" s="194">
        <f t="shared" si="1"/>
        <v>6650</v>
      </c>
      <c r="U11" s="451" t="s">
        <v>329</v>
      </c>
      <c r="V11" s="2"/>
      <c r="W11" s="1"/>
      <c r="X11" s="37"/>
    </row>
    <row r="12" spans="1:24" s="181" customFormat="1" ht="22.5" x14ac:dyDescent="0.2">
      <c r="A12" s="361">
        <v>4</v>
      </c>
      <c r="B12" s="227" t="s">
        <v>14</v>
      </c>
      <c r="C12" s="355">
        <v>51</v>
      </c>
      <c r="D12" s="355">
        <v>3127</v>
      </c>
      <c r="E12" s="224">
        <v>5171</v>
      </c>
      <c r="F12" s="224">
        <v>10</v>
      </c>
      <c r="G12" s="224" t="s">
        <v>522</v>
      </c>
      <c r="H12" s="191" t="s">
        <v>230</v>
      </c>
      <c r="I12" s="191" t="s">
        <v>231</v>
      </c>
      <c r="J12" s="191" t="s">
        <v>232</v>
      </c>
      <c r="K12" s="190" t="s">
        <v>9</v>
      </c>
      <c r="L12" s="194">
        <v>956</v>
      </c>
      <c r="M12" s="228">
        <v>2019</v>
      </c>
      <c r="N12" s="194">
        <v>0</v>
      </c>
      <c r="O12" s="194">
        <f t="shared" si="0"/>
        <v>956</v>
      </c>
      <c r="P12" s="194">
        <v>0</v>
      </c>
      <c r="Q12" s="194">
        <v>0</v>
      </c>
      <c r="R12" s="673">
        <v>956</v>
      </c>
      <c r="S12" s="226">
        <v>0</v>
      </c>
      <c r="T12" s="194">
        <f t="shared" si="1"/>
        <v>0</v>
      </c>
      <c r="U12" s="451"/>
      <c r="V12" s="2"/>
      <c r="W12" s="1"/>
      <c r="X12" s="37"/>
    </row>
    <row r="13" spans="1:24" s="181" customFormat="1" ht="101.25" x14ac:dyDescent="0.2">
      <c r="A13" s="361">
        <v>5</v>
      </c>
      <c r="B13" s="227" t="s">
        <v>14</v>
      </c>
      <c r="C13" s="355">
        <v>61</v>
      </c>
      <c r="D13" s="355">
        <v>3127</v>
      </c>
      <c r="E13" s="224">
        <v>6121</v>
      </c>
      <c r="F13" s="224">
        <v>10</v>
      </c>
      <c r="G13" s="224" t="s">
        <v>522</v>
      </c>
      <c r="H13" s="191" t="s">
        <v>233</v>
      </c>
      <c r="I13" s="191" t="s">
        <v>532</v>
      </c>
      <c r="J13" s="191" t="s">
        <v>733</v>
      </c>
      <c r="K13" s="190" t="s">
        <v>9</v>
      </c>
      <c r="L13" s="194">
        <v>5000</v>
      </c>
      <c r="M13" s="228">
        <v>2020</v>
      </c>
      <c r="N13" s="194">
        <v>0</v>
      </c>
      <c r="O13" s="194">
        <f t="shared" si="0"/>
        <v>300</v>
      </c>
      <c r="P13" s="194">
        <v>0</v>
      </c>
      <c r="Q13" s="194">
        <v>0</v>
      </c>
      <c r="R13" s="673">
        <v>300</v>
      </c>
      <c r="S13" s="226">
        <v>0</v>
      </c>
      <c r="T13" s="194">
        <f t="shared" si="1"/>
        <v>4700</v>
      </c>
      <c r="U13" s="443" t="s">
        <v>330</v>
      </c>
      <c r="V13" s="2"/>
      <c r="W13" s="1"/>
      <c r="X13" s="37"/>
    </row>
    <row r="14" spans="1:24" s="181" customFormat="1" ht="22.5" x14ac:dyDescent="0.2">
      <c r="A14" s="361">
        <v>6</v>
      </c>
      <c r="B14" s="227" t="s">
        <v>14</v>
      </c>
      <c r="C14" s="190">
        <v>61</v>
      </c>
      <c r="D14" s="190">
        <v>3127</v>
      </c>
      <c r="E14" s="361">
        <v>6121</v>
      </c>
      <c r="F14" s="361">
        <v>10</v>
      </c>
      <c r="G14" s="234" t="s">
        <v>522</v>
      </c>
      <c r="H14" s="201" t="s">
        <v>233</v>
      </c>
      <c r="I14" s="201" t="s">
        <v>234</v>
      </c>
      <c r="J14" s="201" t="s">
        <v>235</v>
      </c>
      <c r="K14" s="235"/>
      <c r="L14" s="237">
        <v>4000</v>
      </c>
      <c r="M14" s="238" t="s">
        <v>381</v>
      </c>
      <c r="N14" s="237">
        <v>0</v>
      </c>
      <c r="O14" s="237">
        <f>P14+R14+S14</f>
        <v>500</v>
      </c>
      <c r="P14" s="237">
        <v>0</v>
      </c>
      <c r="Q14" s="237"/>
      <c r="R14" s="674">
        <v>500</v>
      </c>
      <c r="S14" s="237"/>
      <c r="T14" s="556">
        <f>L14-O14</f>
        <v>3500</v>
      </c>
      <c r="U14" s="457"/>
      <c r="X14" s="37"/>
    </row>
    <row r="15" spans="1:24" s="183" customFormat="1" ht="78.75" x14ac:dyDescent="0.2">
      <c r="A15" s="361">
        <v>7</v>
      </c>
      <c r="B15" s="229" t="s">
        <v>7</v>
      </c>
      <c r="C15" s="262">
        <v>61</v>
      </c>
      <c r="D15" s="262">
        <v>3114</v>
      </c>
      <c r="E15" s="215">
        <v>6121</v>
      </c>
      <c r="F15" s="215">
        <v>10</v>
      </c>
      <c r="G15" s="215" t="s">
        <v>522</v>
      </c>
      <c r="H15" s="201" t="s">
        <v>144</v>
      </c>
      <c r="I15" s="201" t="s">
        <v>424</v>
      </c>
      <c r="J15" s="201" t="s">
        <v>533</v>
      </c>
      <c r="K15" s="200" t="s">
        <v>9</v>
      </c>
      <c r="L15" s="204">
        <v>6000</v>
      </c>
      <c r="M15" s="238" t="s">
        <v>381</v>
      </c>
      <c r="N15" s="204">
        <v>0</v>
      </c>
      <c r="O15" s="204">
        <f t="shared" ref="O15:O28" si="2">P15+R15+S15</f>
        <v>200</v>
      </c>
      <c r="P15" s="204">
        <v>0</v>
      </c>
      <c r="Q15" s="204">
        <v>0</v>
      </c>
      <c r="R15" s="667">
        <v>200</v>
      </c>
      <c r="S15" s="204">
        <v>0</v>
      </c>
      <c r="T15" s="230">
        <f t="shared" ref="T15:T22" si="3">L15-O15</f>
        <v>5800</v>
      </c>
      <c r="U15" s="444" t="s">
        <v>145</v>
      </c>
      <c r="X15" s="49"/>
    </row>
    <row r="16" spans="1:24" s="183" customFormat="1" ht="56.25" x14ac:dyDescent="0.2">
      <c r="A16" s="361">
        <v>8</v>
      </c>
      <c r="B16" s="229" t="s">
        <v>7</v>
      </c>
      <c r="C16" s="356">
        <v>61</v>
      </c>
      <c r="D16" s="356">
        <v>3114</v>
      </c>
      <c r="E16" s="215">
        <v>6121</v>
      </c>
      <c r="F16" s="215">
        <v>10</v>
      </c>
      <c r="G16" s="215" t="s">
        <v>522</v>
      </c>
      <c r="H16" s="201" t="s">
        <v>146</v>
      </c>
      <c r="I16" s="201" t="s">
        <v>534</v>
      </c>
      <c r="J16" s="201" t="s">
        <v>535</v>
      </c>
      <c r="K16" s="200"/>
      <c r="L16" s="202">
        <v>8000</v>
      </c>
      <c r="M16" s="203">
        <v>2020</v>
      </c>
      <c r="N16" s="204"/>
      <c r="O16" s="204">
        <f t="shared" si="2"/>
        <v>500</v>
      </c>
      <c r="P16" s="204"/>
      <c r="Q16" s="204"/>
      <c r="R16" s="667">
        <v>500</v>
      </c>
      <c r="S16" s="204"/>
      <c r="T16" s="230">
        <f t="shared" si="3"/>
        <v>7500</v>
      </c>
      <c r="U16" s="452" t="s">
        <v>428</v>
      </c>
      <c r="X16" s="49"/>
    </row>
    <row r="17" spans="1:24" s="183" customFormat="1" ht="22.5" x14ac:dyDescent="0.2">
      <c r="A17" s="361">
        <v>9</v>
      </c>
      <c r="B17" s="229" t="s">
        <v>7</v>
      </c>
      <c r="C17" s="356">
        <v>61</v>
      </c>
      <c r="D17" s="356">
        <v>3114</v>
      </c>
      <c r="E17" s="215">
        <v>6121</v>
      </c>
      <c r="F17" s="215">
        <v>10</v>
      </c>
      <c r="G17" s="215" t="s">
        <v>522</v>
      </c>
      <c r="H17" s="201" t="s">
        <v>148</v>
      </c>
      <c r="I17" s="201" t="s">
        <v>425</v>
      </c>
      <c r="J17" s="201" t="s">
        <v>536</v>
      </c>
      <c r="K17" s="200" t="s">
        <v>9</v>
      </c>
      <c r="L17" s="202">
        <v>1500</v>
      </c>
      <c r="M17" s="203">
        <v>2020</v>
      </c>
      <c r="N17" s="204">
        <v>0</v>
      </c>
      <c r="O17" s="202">
        <f t="shared" si="2"/>
        <v>300</v>
      </c>
      <c r="P17" s="202">
        <v>0</v>
      </c>
      <c r="Q17" s="202">
        <v>0</v>
      </c>
      <c r="R17" s="673">
        <v>300</v>
      </c>
      <c r="S17" s="202">
        <v>0</v>
      </c>
      <c r="T17" s="202">
        <f t="shared" si="3"/>
        <v>1200</v>
      </c>
      <c r="U17" s="444"/>
      <c r="X17" s="49"/>
    </row>
    <row r="18" spans="1:24" s="183" customFormat="1" ht="67.5" x14ac:dyDescent="0.2">
      <c r="A18" s="361">
        <v>10</v>
      </c>
      <c r="B18" s="229" t="s">
        <v>7</v>
      </c>
      <c r="C18" s="356">
        <v>61</v>
      </c>
      <c r="D18" s="356">
        <v>3114</v>
      </c>
      <c r="E18" s="215">
        <v>6121</v>
      </c>
      <c r="F18" s="215">
        <v>10</v>
      </c>
      <c r="G18" s="215" t="s">
        <v>522</v>
      </c>
      <c r="H18" s="201" t="s">
        <v>148</v>
      </c>
      <c r="I18" s="201" t="s">
        <v>498</v>
      </c>
      <c r="J18" s="201" t="s">
        <v>537</v>
      </c>
      <c r="K18" s="200" t="s">
        <v>9</v>
      </c>
      <c r="L18" s="202">
        <v>4000</v>
      </c>
      <c r="M18" s="203">
        <v>2020</v>
      </c>
      <c r="N18" s="204">
        <v>0</v>
      </c>
      <c r="O18" s="202">
        <f t="shared" ref="O18" si="4">P18+R18+S18</f>
        <v>400</v>
      </c>
      <c r="P18" s="202">
        <v>0</v>
      </c>
      <c r="Q18" s="202">
        <v>0</v>
      </c>
      <c r="R18" s="673">
        <v>400</v>
      </c>
      <c r="S18" s="202">
        <v>0</v>
      </c>
      <c r="T18" s="202">
        <f t="shared" ref="T18" si="5">L18-O18</f>
        <v>3600</v>
      </c>
      <c r="U18" s="444"/>
      <c r="X18" s="49"/>
    </row>
    <row r="19" spans="1:24" s="183" customFormat="1" ht="33.75" x14ac:dyDescent="0.2">
      <c r="A19" s="361">
        <v>11</v>
      </c>
      <c r="B19" s="229" t="s">
        <v>7</v>
      </c>
      <c r="C19" s="356">
        <v>61</v>
      </c>
      <c r="D19" s="356">
        <v>3121</v>
      </c>
      <c r="E19" s="215">
        <v>6121</v>
      </c>
      <c r="F19" s="215">
        <v>10</v>
      </c>
      <c r="G19" s="215" t="s">
        <v>522</v>
      </c>
      <c r="H19" s="201" t="s">
        <v>352</v>
      </c>
      <c r="I19" s="201" t="s">
        <v>353</v>
      </c>
      <c r="J19" s="201" t="s">
        <v>644</v>
      </c>
      <c r="K19" s="200"/>
      <c r="L19" s="202">
        <v>3000</v>
      </c>
      <c r="M19" s="203">
        <v>2019</v>
      </c>
      <c r="N19" s="204">
        <v>0</v>
      </c>
      <c r="O19" s="204">
        <f t="shared" si="2"/>
        <v>3000</v>
      </c>
      <c r="P19" s="204"/>
      <c r="Q19" s="204"/>
      <c r="R19" s="673">
        <v>3000</v>
      </c>
      <c r="S19" s="204"/>
      <c r="T19" s="230">
        <f t="shared" si="3"/>
        <v>0</v>
      </c>
      <c r="U19" s="452" t="s">
        <v>354</v>
      </c>
      <c r="X19" s="49"/>
    </row>
    <row r="20" spans="1:24" s="183" customFormat="1" ht="56.25" x14ac:dyDescent="0.2">
      <c r="A20" s="262">
        <v>12</v>
      </c>
      <c r="B20" s="210" t="s">
        <v>7</v>
      </c>
      <c r="C20" s="383">
        <v>61</v>
      </c>
      <c r="D20" s="383">
        <v>3122</v>
      </c>
      <c r="E20" s="208">
        <v>6121</v>
      </c>
      <c r="F20" s="208">
        <v>10</v>
      </c>
      <c r="G20" s="208" t="s">
        <v>522</v>
      </c>
      <c r="H20" s="205" t="s">
        <v>244</v>
      </c>
      <c r="I20" s="201" t="s">
        <v>570</v>
      </c>
      <c r="J20" s="201" t="s">
        <v>734</v>
      </c>
      <c r="K20" s="209" t="s">
        <v>9</v>
      </c>
      <c r="L20" s="206">
        <v>1200</v>
      </c>
      <c r="M20" s="211">
        <v>2019</v>
      </c>
      <c r="N20" s="206">
        <v>0</v>
      </c>
      <c r="O20" s="206">
        <f t="shared" si="2"/>
        <v>1200</v>
      </c>
      <c r="P20" s="206">
        <v>0</v>
      </c>
      <c r="Q20" s="206">
        <v>0</v>
      </c>
      <c r="R20" s="673">
        <v>1200</v>
      </c>
      <c r="S20" s="206">
        <v>0</v>
      </c>
      <c r="T20" s="206">
        <f t="shared" si="3"/>
        <v>0</v>
      </c>
      <c r="U20" s="441"/>
      <c r="X20" s="493"/>
    </row>
    <row r="21" spans="1:24" s="181" customFormat="1" ht="90" x14ac:dyDescent="0.2">
      <c r="A21" s="361">
        <v>13</v>
      </c>
      <c r="B21" s="213" t="s">
        <v>7</v>
      </c>
      <c r="C21" s="357">
        <v>61</v>
      </c>
      <c r="D21" s="357">
        <v>3122</v>
      </c>
      <c r="E21" s="212">
        <v>6121</v>
      </c>
      <c r="F21" s="212">
        <v>10</v>
      </c>
      <c r="G21" s="212" t="s">
        <v>522</v>
      </c>
      <c r="H21" s="197" t="s">
        <v>244</v>
      </c>
      <c r="I21" s="197" t="s">
        <v>245</v>
      </c>
      <c r="J21" s="191" t="s">
        <v>735</v>
      </c>
      <c r="K21" s="196" t="s">
        <v>9</v>
      </c>
      <c r="L21" s="198">
        <v>1376</v>
      </c>
      <c r="M21" s="214">
        <v>2020</v>
      </c>
      <c r="N21" s="198">
        <v>0</v>
      </c>
      <c r="O21" s="198">
        <f t="shared" si="2"/>
        <v>200</v>
      </c>
      <c r="P21" s="198">
        <v>0</v>
      </c>
      <c r="Q21" s="198">
        <v>0</v>
      </c>
      <c r="R21" s="673">
        <v>200</v>
      </c>
      <c r="S21" s="198">
        <v>0</v>
      </c>
      <c r="T21" s="198">
        <f t="shared" si="3"/>
        <v>1176</v>
      </c>
      <c r="U21" s="451" t="s">
        <v>331</v>
      </c>
      <c r="X21" s="37"/>
    </row>
    <row r="22" spans="1:24" s="181" customFormat="1" ht="67.5" x14ac:dyDescent="0.2">
      <c r="A22" s="361">
        <v>14</v>
      </c>
      <c r="B22" s="213" t="s">
        <v>7</v>
      </c>
      <c r="C22" s="357">
        <v>61</v>
      </c>
      <c r="D22" s="357">
        <v>3122</v>
      </c>
      <c r="E22" s="212">
        <v>6121</v>
      </c>
      <c r="F22" s="212">
        <v>10</v>
      </c>
      <c r="G22" s="212" t="s">
        <v>522</v>
      </c>
      <c r="H22" s="197" t="s">
        <v>244</v>
      </c>
      <c r="I22" s="191" t="s">
        <v>538</v>
      </c>
      <c r="J22" s="197" t="s">
        <v>246</v>
      </c>
      <c r="K22" s="196" t="s">
        <v>9</v>
      </c>
      <c r="L22" s="198">
        <v>7000</v>
      </c>
      <c r="M22" s="214">
        <v>2020</v>
      </c>
      <c r="N22" s="198">
        <v>0</v>
      </c>
      <c r="O22" s="198">
        <f t="shared" si="2"/>
        <v>400</v>
      </c>
      <c r="P22" s="198">
        <v>0</v>
      </c>
      <c r="Q22" s="198">
        <v>0</v>
      </c>
      <c r="R22" s="673">
        <v>400</v>
      </c>
      <c r="S22" s="198">
        <v>0</v>
      </c>
      <c r="T22" s="198">
        <f t="shared" si="3"/>
        <v>6600</v>
      </c>
      <c r="U22" s="451" t="s">
        <v>332</v>
      </c>
      <c r="X22" s="37"/>
    </row>
    <row r="23" spans="1:24" s="183" customFormat="1" ht="67.5" x14ac:dyDescent="0.2">
      <c r="A23" s="361">
        <v>15</v>
      </c>
      <c r="B23" s="229" t="s">
        <v>7</v>
      </c>
      <c r="C23" s="356">
        <v>61</v>
      </c>
      <c r="D23" s="356">
        <v>3122</v>
      </c>
      <c r="E23" s="215">
        <v>6121</v>
      </c>
      <c r="F23" s="215">
        <v>10</v>
      </c>
      <c r="G23" s="215" t="s">
        <v>522</v>
      </c>
      <c r="H23" s="201" t="s">
        <v>157</v>
      </c>
      <c r="I23" s="201" t="s">
        <v>426</v>
      </c>
      <c r="J23" s="201" t="s">
        <v>539</v>
      </c>
      <c r="K23" s="200" t="s">
        <v>9</v>
      </c>
      <c r="L23" s="204">
        <v>2500</v>
      </c>
      <c r="M23" s="203">
        <v>2020</v>
      </c>
      <c r="N23" s="204">
        <v>0</v>
      </c>
      <c r="O23" s="204">
        <f t="shared" si="2"/>
        <v>300</v>
      </c>
      <c r="P23" s="204">
        <v>0</v>
      </c>
      <c r="Q23" s="204">
        <v>0</v>
      </c>
      <c r="R23" s="667">
        <v>300</v>
      </c>
      <c r="S23" s="204">
        <v>0</v>
      </c>
      <c r="T23" s="230">
        <f t="shared" ref="T23:T28" si="6">L23-O23</f>
        <v>2200</v>
      </c>
      <c r="U23" s="444"/>
      <c r="X23" s="45"/>
    </row>
    <row r="24" spans="1:24" s="181" customFormat="1" ht="45" x14ac:dyDescent="0.2">
      <c r="A24" s="361">
        <v>16</v>
      </c>
      <c r="B24" s="213" t="s">
        <v>7</v>
      </c>
      <c r="C24" s="357">
        <v>61</v>
      </c>
      <c r="D24" s="357">
        <v>3123</v>
      </c>
      <c r="E24" s="212">
        <v>6121</v>
      </c>
      <c r="F24" s="212">
        <v>10</v>
      </c>
      <c r="G24" s="212" t="s">
        <v>522</v>
      </c>
      <c r="H24" s="197" t="s">
        <v>160</v>
      </c>
      <c r="I24" s="197" t="s">
        <v>247</v>
      </c>
      <c r="J24" s="191" t="s">
        <v>736</v>
      </c>
      <c r="K24" s="196" t="s">
        <v>9</v>
      </c>
      <c r="L24" s="198">
        <v>2100</v>
      </c>
      <c r="M24" s="214">
        <v>2020</v>
      </c>
      <c r="N24" s="198">
        <v>0</v>
      </c>
      <c r="O24" s="198">
        <f t="shared" si="2"/>
        <v>300</v>
      </c>
      <c r="P24" s="198">
        <v>0</v>
      </c>
      <c r="Q24" s="198">
        <v>0</v>
      </c>
      <c r="R24" s="673">
        <v>300</v>
      </c>
      <c r="S24" s="198">
        <v>0</v>
      </c>
      <c r="T24" s="198">
        <f t="shared" si="6"/>
        <v>1800</v>
      </c>
      <c r="U24" s="451" t="s">
        <v>333</v>
      </c>
      <c r="X24" s="37"/>
    </row>
    <row r="25" spans="1:24" s="181" customFormat="1" ht="33.75" x14ac:dyDescent="0.2">
      <c r="A25" s="361">
        <v>17</v>
      </c>
      <c r="B25" s="227" t="s">
        <v>7</v>
      </c>
      <c r="C25" s="355">
        <v>61</v>
      </c>
      <c r="D25" s="355">
        <v>3123</v>
      </c>
      <c r="E25" s="224">
        <v>6121</v>
      </c>
      <c r="F25" s="224">
        <v>10</v>
      </c>
      <c r="G25" s="224" t="s">
        <v>522</v>
      </c>
      <c r="H25" s="180" t="s">
        <v>160</v>
      </c>
      <c r="I25" s="191" t="s">
        <v>313</v>
      </c>
      <c r="J25" s="191" t="s">
        <v>540</v>
      </c>
      <c r="K25" s="190" t="s">
        <v>9</v>
      </c>
      <c r="L25" s="194">
        <v>4650</v>
      </c>
      <c r="M25" s="228">
        <v>2020</v>
      </c>
      <c r="N25" s="194">
        <v>0</v>
      </c>
      <c r="O25" s="194">
        <f t="shared" si="2"/>
        <v>250</v>
      </c>
      <c r="P25" s="194">
        <v>0</v>
      </c>
      <c r="Q25" s="194">
        <v>0</v>
      </c>
      <c r="R25" s="673">
        <v>250</v>
      </c>
      <c r="S25" s="226"/>
      <c r="T25" s="194">
        <f t="shared" si="6"/>
        <v>4400</v>
      </c>
      <c r="U25" s="451" t="s">
        <v>314</v>
      </c>
      <c r="X25" s="36"/>
    </row>
    <row r="26" spans="1:24" s="181" customFormat="1" ht="22.5" x14ac:dyDescent="0.2">
      <c r="A26" s="361">
        <v>18</v>
      </c>
      <c r="B26" s="213" t="s">
        <v>7</v>
      </c>
      <c r="C26" s="357">
        <v>61</v>
      </c>
      <c r="D26" s="357">
        <v>3127</v>
      </c>
      <c r="E26" s="212">
        <v>6121</v>
      </c>
      <c r="F26" s="212">
        <v>10</v>
      </c>
      <c r="G26" s="212" t="s">
        <v>522</v>
      </c>
      <c r="H26" s="197" t="s">
        <v>248</v>
      </c>
      <c r="I26" s="197" t="s">
        <v>249</v>
      </c>
      <c r="J26" s="197" t="s">
        <v>250</v>
      </c>
      <c r="K26" s="196" t="s">
        <v>9</v>
      </c>
      <c r="L26" s="198">
        <v>8427</v>
      </c>
      <c r="M26" s="214">
        <v>2020</v>
      </c>
      <c r="N26" s="198">
        <v>0</v>
      </c>
      <c r="O26" s="198">
        <f t="shared" si="2"/>
        <v>500</v>
      </c>
      <c r="P26" s="198">
        <v>0</v>
      </c>
      <c r="Q26" s="198">
        <v>0</v>
      </c>
      <c r="R26" s="673">
        <v>500</v>
      </c>
      <c r="S26" s="198">
        <v>0</v>
      </c>
      <c r="T26" s="198">
        <f t="shared" si="6"/>
        <v>7927</v>
      </c>
      <c r="U26" s="443" t="s">
        <v>328</v>
      </c>
      <c r="X26" s="37"/>
    </row>
    <row r="27" spans="1:24" s="181" customFormat="1" ht="33.75" x14ac:dyDescent="0.2">
      <c r="A27" s="361">
        <v>19</v>
      </c>
      <c r="B27" s="213" t="s">
        <v>7</v>
      </c>
      <c r="C27" s="357">
        <v>61</v>
      </c>
      <c r="D27" s="357">
        <v>3127</v>
      </c>
      <c r="E27" s="369">
        <v>6121</v>
      </c>
      <c r="F27" s="367">
        <v>10</v>
      </c>
      <c r="G27" s="212" t="s">
        <v>522</v>
      </c>
      <c r="H27" s="197" t="s">
        <v>164</v>
      </c>
      <c r="I27" s="191" t="s">
        <v>571</v>
      </c>
      <c r="J27" s="191" t="s">
        <v>722</v>
      </c>
      <c r="K27" s="196" t="s">
        <v>9</v>
      </c>
      <c r="L27" s="198">
        <v>1650</v>
      </c>
      <c r="M27" s="214">
        <v>2020</v>
      </c>
      <c r="N27" s="198">
        <v>0</v>
      </c>
      <c r="O27" s="198">
        <f t="shared" si="2"/>
        <v>250</v>
      </c>
      <c r="P27" s="198">
        <v>0</v>
      </c>
      <c r="Q27" s="198">
        <v>0</v>
      </c>
      <c r="R27" s="673">
        <v>250</v>
      </c>
      <c r="S27" s="198">
        <v>0</v>
      </c>
      <c r="T27" s="198">
        <f t="shared" si="6"/>
        <v>1400</v>
      </c>
      <c r="U27" s="451" t="s">
        <v>427</v>
      </c>
      <c r="X27" s="37"/>
    </row>
    <row r="28" spans="1:24" s="181" customFormat="1" ht="33.75" x14ac:dyDescent="0.2">
      <c r="A28" s="361">
        <v>20</v>
      </c>
      <c r="B28" s="213" t="s">
        <v>7</v>
      </c>
      <c r="C28" s="357">
        <v>61</v>
      </c>
      <c r="D28" s="357">
        <v>3127</v>
      </c>
      <c r="E28" s="369">
        <v>6121</v>
      </c>
      <c r="F28" s="367">
        <v>10</v>
      </c>
      <c r="G28" s="212" t="s">
        <v>522</v>
      </c>
      <c r="H28" s="197" t="s">
        <v>172</v>
      </c>
      <c r="I28" s="197" t="s">
        <v>251</v>
      </c>
      <c r="J28" s="191" t="s">
        <v>645</v>
      </c>
      <c r="K28" s="196" t="s">
        <v>9</v>
      </c>
      <c r="L28" s="198">
        <v>8500</v>
      </c>
      <c r="M28" s="214">
        <v>2020</v>
      </c>
      <c r="N28" s="198">
        <v>0</v>
      </c>
      <c r="O28" s="198">
        <f t="shared" si="2"/>
        <v>500</v>
      </c>
      <c r="P28" s="198">
        <v>0</v>
      </c>
      <c r="Q28" s="198">
        <v>0</v>
      </c>
      <c r="R28" s="673">
        <v>500</v>
      </c>
      <c r="S28" s="198">
        <v>0</v>
      </c>
      <c r="T28" s="198">
        <f t="shared" si="6"/>
        <v>8000</v>
      </c>
      <c r="U28" s="451" t="s">
        <v>334</v>
      </c>
      <c r="X28" s="37"/>
    </row>
    <row r="29" spans="1:24" s="181" customFormat="1" ht="67.5" x14ac:dyDescent="0.2">
      <c r="A29" s="361">
        <v>21</v>
      </c>
      <c r="B29" s="190" t="s">
        <v>10</v>
      </c>
      <c r="C29" s="358">
        <v>51</v>
      </c>
      <c r="D29" s="358">
        <v>3121</v>
      </c>
      <c r="E29" s="370">
        <v>5171</v>
      </c>
      <c r="F29" s="361">
        <v>10</v>
      </c>
      <c r="G29" s="224" t="s">
        <v>522</v>
      </c>
      <c r="H29" s="191" t="s">
        <v>252</v>
      </c>
      <c r="I29" s="191" t="s">
        <v>253</v>
      </c>
      <c r="J29" s="191" t="s">
        <v>541</v>
      </c>
      <c r="K29" s="190" t="s">
        <v>12</v>
      </c>
      <c r="L29" s="194">
        <v>2316</v>
      </c>
      <c r="M29" s="228">
        <v>2020</v>
      </c>
      <c r="N29" s="194">
        <v>0</v>
      </c>
      <c r="O29" s="194">
        <f t="shared" ref="O29:O41" si="7">P29+R29+S29</f>
        <v>400</v>
      </c>
      <c r="P29" s="194">
        <v>0</v>
      </c>
      <c r="Q29" s="194">
        <v>0</v>
      </c>
      <c r="R29" s="673">
        <v>400</v>
      </c>
      <c r="S29" s="194">
        <v>0</v>
      </c>
      <c r="T29" s="194">
        <f t="shared" ref="T29:T41" si="8">L29-O29</f>
        <v>1916</v>
      </c>
      <c r="U29" s="451" t="s">
        <v>335</v>
      </c>
      <c r="X29" s="37"/>
    </row>
    <row r="30" spans="1:24" s="181" customFormat="1" ht="78.75" x14ac:dyDescent="0.2">
      <c r="A30" s="361">
        <v>22</v>
      </c>
      <c r="B30" s="190" t="s">
        <v>10</v>
      </c>
      <c r="C30" s="359">
        <v>61</v>
      </c>
      <c r="D30" s="358">
        <v>3121</v>
      </c>
      <c r="E30" s="371">
        <v>6121</v>
      </c>
      <c r="F30" s="361">
        <v>10</v>
      </c>
      <c r="G30" s="224" t="s">
        <v>522</v>
      </c>
      <c r="H30" s="191" t="s">
        <v>254</v>
      </c>
      <c r="I30" s="191" t="s">
        <v>524</v>
      </c>
      <c r="J30" s="191" t="s">
        <v>542</v>
      </c>
      <c r="K30" s="190" t="s">
        <v>12</v>
      </c>
      <c r="L30" s="194">
        <v>4277</v>
      </c>
      <c r="M30" s="228">
        <v>2020</v>
      </c>
      <c r="N30" s="194">
        <v>0</v>
      </c>
      <c r="O30" s="194">
        <f t="shared" si="7"/>
        <v>400</v>
      </c>
      <c r="P30" s="194">
        <v>0</v>
      </c>
      <c r="Q30" s="194">
        <v>0</v>
      </c>
      <c r="R30" s="673">
        <v>400</v>
      </c>
      <c r="S30" s="194">
        <v>0</v>
      </c>
      <c r="T30" s="194">
        <f t="shared" si="8"/>
        <v>3877</v>
      </c>
      <c r="U30" s="443" t="s">
        <v>336</v>
      </c>
      <c r="X30" s="37"/>
    </row>
    <row r="31" spans="1:24" s="181" customFormat="1" ht="78.75" x14ac:dyDescent="0.2">
      <c r="A31" s="361">
        <v>23</v>
      </c>
      <c r="B31" s="190" t="s">
        <v>10</v>
      </c>
      <c r="C31" s="358">
        <v>61</v>
      </c>
      <c r="D31" s="358">
        <v>3122</v>
      </c>
      <c r="E31" s="370">
        <v>6121</v>
      </c>
      <c r="F31" s="361">
        <v>10</v>
      </c>
      <c r="G31" s="224" t="s">
        <v>522</v>
      </c>
      <c r="H31" s="191" t="s">
        <v>255</v>
      </c>
      <c r="I31" s="191" t="s">
        <v>543</v>
      </c>
      <c r="J31" s="191" t="s">
        <v>544</v>
      </c>
      <c r="K31" s="190" t="s">
        <v>9</v>
      </c>
      <c r="L31" s="194">
        <v>11667</v>
      </c>
      <c r="M31" s="228">
        <v>2019</v>
      </c>
      <c r="N31" s="194">
        <v>0</v>
      </c>
      <c r="O31" s="194">
        <f t="shared" si="7"/>
        <v>11667</v>
      </c>
      <c r="P31" s="194">
        <v>0</v>
      </c>
      <c r="Q31" s="194">
        <v>0</v>
      </c>
      <c r="R31" s="673">
        <v>11667</v>
      </c>
      <c r="S31" s="194">
        <v>0</v>
      </c>
      <c r="T31" s="194">
        <f t="shared" si="8"/>
        <v>0</v>
      </c>
      <c r="U31" s="451"/>
      <c r="X31" s="37"/>
    </row>
    <row r="32" spans="1:24" s="183" customFormat="1" ht="67.5" x14ac:dyDescent="0.2">
      <c r="A32" s="361">
        <v>24</v>
      </c>
      <c r="B32" s="200" t="s">
        <v>10</v>
      </c>
      <c r="C32" s="359">
        <v>61</v>
      </c>
      <c r="D32" s="359">
        <v>3122</v>
      </c>
      <c r="E32" s="371">
        <v>6121</v>
      </c>
      <c r="F32" s="262">
        <v>10</v>
      </c>
      <c r="G32" s="215" t="s">
        <v>522</v>
      </c>
      <c r="H32" s="201" t="s">
        <v>255</v>
      </c>
      <c r="I32" s="201" t="s">
        <v>256</v>
      </c>
      <c r="J32" s="201" t="s">
        <v>737</v>
      </c>
      <c r="K32" s="200" t="s">
        <v>9</v>
      </c>
      <c r="L32" s="202">
        <v>3600</v>
      </c>
      <c r="M32" s="216">
        <v>2019</v>
      </c>
      <c r="N32" s="202">
        <v>0</v>
      </c>
      <c r="O32" s="202">
        <f t="shared" si="7"/>
        <v>3600</v>
      </c>
      <c r="P32" s="202">
        <v>0</v>
      </c>
      <c r="Q32" s="202">
        <v>0</v>
      </c>
      <c r="R32" s="673">
        <v>3600</v>
      </c>
      <c r="S32" s="202">
        <v>0</v>
      </c>
      <c r="T32" s="202">
        <f t="shared" si="8"/>
        <v>0</v>
      </c>
      <c r="U32" s="444"/>
      <c r="X32" s="45"/>
    </row>
    <row r="33" spans="1:24" s="181" customFormat="1" ht="45" x14ac:dyDescent="0.2">
      <c r="A33" s="361">
        <v>25</v>
      </c>
      <c r="B33" s="190" t="s">
        <v>10</v>
      </c>
      <c r="C33" s="358">
        <v>51</v>
      </c>
      <c r="D33" s="358">
        <v>3122</v>
      </c>
      <c r="E33" s="370">
        <v>5171</v>
      </c>
      <c r="F33" s="361">
        <v>10</v>
      </c>
      <c r="G33" s="224" t="s">
        <v>522</v>
      </c>
      <c r="H33" s="191" t="s">
        <v>255</v>
      </c>
      <c r="I33" s="191" t="s">
        <v>568</v>
      </c>
      <c r="J33" s="191" t="s">
        <v>545</v>
      </c>
      <c r="K33" s="190" t="s">
        <v>12</v>
      </c>
      <c r="L33" s="194">
        <v>5350</v>
      </c>
      <c r="M33" s="228">
        <v>2020</v>
      </c>
      <c r="N33" s="194">
        <v>0</v>
      </c>
      <c r="O33" s="194">
        <f t="shared" si="7"/>
        <v>300</v>
      </c>
      <c r="P33" s="194">
        <v>0</v>
      </c>
      <c r="Q33" s="194">
        <v>0</v>
      </c>
      <c r="R33" s="673">
        <v>300</v>
      </c>
      <c r="S33" s="194">
        <v>0</v>
      </c>
      <c r="T33" s="194">
        <f t="shared" si="8"/>
        <v>5050</v>
      </c>
      <c r="U33" s="451" t="s">
        <v>337</v>
      </c>
      <c r="X33" s="37"/>
    </row>
    <row r="34" spans="1:24" s="181" customFormat="1" ht="45" x14ac:dyDescent="0.2">
      <c r="A34" s="361">
        <v>26</v>
      </c>
      <c r="B34" s="190" t="s">
        <v>10</v>
      </c>
      <c r="C34" s="358">
        <v>61</v>
      </c>
      <c r="D34" s="358">
        <v>3122</v>
      </c>
      <c r="E34" s="370">
        <v>6121</v>
      </c>
      <c r="F34" s="361">
        <v>10</v>
      </c>
      <c r="G34" s="224" t="s">
        <v>522</v>
      </c>
      <c r="H34" s="191" t="s">
        <v>255</v>
      </c>
      <c r="I34" s="191" t="s">
        <v>546</v>
      </c>
      <c r="J34" s="191" t="s">
        <v>547</v>
      </c>
      <c r="K34" s="190" t="s">
        <v>9</v>
      </c>
      <c r="L34" s="194">
        <v>4350</v>
      </c>
      <c r="M34" s="228">
        <v>2020</v>
      </c>
      <c r="N34" s="194">
        <v>0</v>
      </c>
      <c r="O34" s="194">
        <f t="shared" si="7"/>
        <v>300</v>
      </c>
      <c r="P34" s="194">
        <v>0</v>
      </c>
      <c r="Q34" s="194">
        <v>0</v>
      </c>
      <c r="R34" s="673">
        <v>300</v>
      </c>
      <c r="S34" s="194">
        <v>0</v>
      </c>
      <c r="T34" s="194">
        <f t="shared" si="8"/>
        <v>4050</v>
      </c>
      <c r="U34" s="451" t="s">
        <v>338</v>
      </c>
      <c r="X34" s="37"/>
    </row>
    <row r="35" spans="1:24" s="181" customFormat="1" ht="56.25" x14ac:dyDescent="0.2">
      <c r="A35" s="361">
        <v>27</v>
      </c>
      <c r="B35" s="190" t="s">
        <v>10</v>
      </c>
      <c r="C35" s="359">
        <v>61</v>
      </c>
      <c r="D35" s="358">
        <v>3127</v>
      </c>
      <c r="E35" s="494">
        <v>6121</v>
      </c>
      <c r="F35" s="361">
        <v>10</v>
      </c>
      <c r="G35" s="224" t="s">
        <v>522</v>
      </c>
      <c r="H35" s="191" t="s">
        <v>257</v>
      </c>
      <c r="I35" s="191" t="s">
        <v>524</v>
      </c>
      <c r="J35" s="231" t="s">
        <v>548</v>
      </c>
      <c r="K35" s="190" t="s">
        <v>9</v>
      </c>
      <c r="L35" s="194">
        <v>4000</v>
      </c>
      <c r="M35" s="228">
        <v>2020</v>
      </c>
      <c r="N35" s="194">
        <v>0</v>
      </c>
      <c r="O35" s="194">
        <f t="shared" si="7"/>
        <v>400</v>
      </c>
      <c r="P35" s="194">
        <v>0</v>
      </c>
      <c r="Q35" s="194">
        <v>0</v>
      </c>
      <c r="R35" s="673">
        <v>400</v>
      </c>
      <c r="S35" s="194">
        <v>0</v>
      </c>
      <c r="T35" s="194">
        <f t="shared" si="8"/>
        <v>3600</v>
      </c>
      <c r="U35" s="443" t="s">
        <v>429</v>
      </c>
      <c r="X35" s="37"/>
    </row>
    <row r="36" spans="1:24" s="183" customFormat="1" ht="112.5" x14ac:dyDescent="0.2">
      <c r="A36" s="361">
        <v>28</v>
      </c>
      <c r="B36" s="217" t="s">
        <v>10</v>
      </c>
      <c r="C36" s="360">
        <v>61</v>
      </c>
      <c r="D36" s="360">
        <v>3127</v>
      </c>
      <c r="E36" s="495">
        <v>6121</v>
      </c>
      <c r="F36" s="368">
        <v>10</v>
      </c>
      <c r="G36" s="208" t="s">
        <v>522</v>
      </c>
      <c r="H36" s="205" t="s">
        <v>185</v>
      </c>
      <c r="I36" s="201" t="s">
        <v>567</v>
      </c>
      <c r="J36" s="201" t="s">
        <v>646</v>
      </c>
      <c r="K36" s="209" t="s">
        <v>9</v>
      </c>
      <c r="L36" s="232">
        <v>15000</v>
      </c>
      <c r="M36" s="207">
        <v>2020</v>
      </c>
      <c r="N36" s="232">
        <v>0</v>
      </c>
      <c r="O36" s="232">
        <f t="shared" si="7"/>
        <v>480</v>
      </c>
      <c r="P36" s="232">
        <v>0</v>
      </c>
      <c r="Q36" s="232">
        <v>0</v>
      </c>
      <c r="R36" s="667">
        <v>480</v>
      </c>
      <c r="S36" s="232">
        <v>0</v>
      </c>
      <c r="T36" s="557">
        <f t="shared" si="8"/>
        <v>14520</v>
      </c>
      <c r="U36" s="441"/>
      <c r="X36" s="45"/>
    </row>
    <row r="37" spans="1:24" s="181" customFormat="1" ht="33.75" x14ac:dyDescent="0.2">
      <c r="A37" s="361">
        <v>29</v>
      </c>
      <c r="B37" s="190" t="s">
        <v>10</v>
      </c>
      <c r="C37" s="358">
        <v>61</v>
      </c>
      <c r="D37" s="358">
        <v>3127</v>
      </c>
      <c r="E37" s="370">
        <v>6121</v>
      </c>
      <c r="F37" s="361">
        <v>10</v>
      </c>
      <c r="G37" s="224" t="s">
        <v>522</v>
      </c>
      <c r="H37" s="191" t="s">
        <v>187</v>
      </c>
      <c r="I37" s="191" t="s">
        <v>549</v>
      </c>
      <c r="J37" s="191" t="s">
        <v>550</v>
      </c>
      <c r="K37" s="190" t="s">
        <v>12</v>
      </c>
      <c r="L37" s="194">
        <v>3500</v>
      </c>
      <c r="M37" s="228">
        <v>2020</v>
      </c>
      <c r="N37" s="194">
        <v>0</v>
      </c>
      <c r="O37" s="194">
        <f t="shared" si="7"/>
        <v>500</v>
      </c>
      <c r="P37" s="194">
        <v>0</v>
      </c>
      <c r="Q37" s="194">
        <v>0</v>
      </c>
      <c r="R37" s="673">
        <v>500</v>
      </c>
      <c r="S37" s="194">
        <v>0</v>
      </c>
      <c r="T37" s="194">
        <f t="shared" si="8"/>
        <v>3000</v>
      </c>
      <c r="U37" s="451" t="s">
        <v>339</v>
      </c>
      <c r="X37" s="37"/>
    </row>
    <row r="38" spans="1:24" s="181" customFormat="1" ht="56.25" x14ac:dyDescent="0.2">
      <c r="A38" s="361">
        <v>30</v>
      </c>
      <c r="B38" s="190" t="s">
        <v>10</v>
      </c>
      <c r="C38" s="358">
        <v>61</v>
      </c>
      <c r="D38" s="358">
        <v>3127</v>
      </c>
      <c r="E38" s="370">
        <v>6121</v>
      </c>
      <c r="F38" s="361">
        <v>10</v>
      </c>
      <c r="G38" s="224" t="s">
        <v>522</v>
      </c>
      <c r="H38" s="191" t="s">
        <v>187</v>
      </c>
      <c r="I38" s="191" t="s">
        <v>259</v>
      </c>
      <c r="J38" s="191" t="s">
        <v>260</v>
      </c>
      <c r="K38" s="190" t="s">
        <v>12</v>
      </c>
      <c r="L38" s="194">
        <v>3000</v>
      </c>
      <c r="M38" s="228">
        <v>2019</v>
      </c>
      <c r="N38" s="194">
        <v>0</v>
      </c>
      <c r="O38" s="194">
        <f t="shared" si="7"/>
        <v>3000</v>
      </c>
      <c r="P38" s="194">
        <v>0</v>
      </c>
      <c r="Q38" s="194">
        <v>0</v>
      </c>
      <c r="R38" s="673">
        <v>3000</v>
      </c>
      <c r="S38" s="194">
        <v>0</v>
      </c>
      <c r="T38" s="194">
        <f t="shared" si="8"/>
        <v>0</v>
      </c>
      <c r="U38" s="451"/>
      <c r="X38" s="37"/>
    </row>
    <row r="39" spans="1:24" s="181" customFormat="1" ht="56.25" x14ac:dyDescent="0.2">
      <c r="A39" s="361">
        <v>31</v>
      </c>
      <c r="B39" s="190" t="s">
        <v>10</v>
      </c>
      <c r="C39" s="358">
        <v>61</v>
      </c>
      <c r="D39" s="358">
        <v>3127</v>
      </c>
      <c r="E39" s="370">
        <v>6121</v>
      </c>
      <c r="F39" s="361">
        <v>10</v>
      </c>
      <c r="G39" s="224" t="s">
        <v>522</v>
      </c>
      <c r="H39" s="233" t="s">
        <v>261</v>
      </c>
      <c r="I39" s="191" t="s">
        <v>262</v>
      </c>
      <c r="J39" s="191" t="s">
        <v>551</v>
      </c>
      <c r="K39" s="190" t="s">
        <v>9</v>
      </c>
      <c r="L39" s="194">
        <v>5000</v>
      </c>
      <c r="M39" s="228">
        <v>2020</v>
      </c>
      <c r="N39" s="194">
        <v>0</v>
      </c>
      <c r="O39" s="194">
        <f t="shared" si="7"/>
        <v>400</v>
      </c>
      <c r="P39" s="194">
        <v>0</v>
      </c>
      <c r="Q39" s="194">
        <v>0</v>
      </c>
      <c r="R39" s="673">
        <v>400</v>
      </c>
      <c r="S39" s="194">
        <v>0</v>
      </c>
      <c r="T39" s="194">
        <f t="shared" si="8"/>
        <v>4600</v>
      </c>
      <c r="U39" s="443" t="s">
        <v>340</v>
      </c>
      <c r="X39" s="37"/>
    </row>
    <row r="40" spans="1:24" s="181" customFormat="1" ht="45" x14ac:dyDescent="0.2">
      <c r="A40" s="361">
        <v>32</v>
      </c>
      <c r="B40" s="190" t="s">
        <v>10</v>
      </c>
      <c r="C40" s="358">
        <v>61</v>
      </c>
      <c r="D40" s="358">
        <v>3127</v>
      </c>
      <c r="E40" s="370">
        <v>6121</v>
      </c>
      <c r="F40" s="361">
        <v>10</v>
      </c>
      <c r="G40" s="224" t="s">
        <v>522</v>
      </c>
      <c r="H40" s="191" t="s">
        <v>263</v>
      </c>
      <c r="I40" s="191" t="s">
        <v>264</v>
      </c>
      <c r="J40" s="191" t="s">
        <v>552</v>
      </c>
      <c r="K40" s="190" t="s">
        <v>9</v>
      </c>
      <c r="L40" s="194">
        <v>2541</v>
      </c>
      <c r="M40" s="228">
        <v>2020</v>
      </c>
      <c r="N40" s="194">
        <v>0</v>
      </c>
      <c r="O40" s="194">
        <f t="shared" si="7"/>
        <v>300</v>
      </c>
      <c r="P40" s="194">
        <v>0</v>
      </c>
      <c r="Q40" s="194">
        <v>0</v>
      </c>
      <c r="R40" s="673">
        <v>300</v>
      </c>
      <c r="S40" s="194">
        <v>0</v>
      </c>
      <c r="T40" s="194">
        <f t="shared" si="8"/>
        <v>2241</v>
      </c>
      <c r="U40" s="443" t="s">
        <v>330</v>
      </c>
      <c r="X40" s="37"/>
    </row>
    <row r="41" spans="1:24" s="181" customFormat="1" ht="33.75" x14ac:dyDescent="0.2">
      <c r="A41" s="361">
        <v>33</v>
      </c>
      <c r="B41" s="190" t="s">
        <v>10</v>
      </c>
      <c r="C41" s="358">
        <v>61</v>
      </c>
      <c r="D41" s="358">
        <v>3124</v>
      </c>
      <c r="E41" s="370">
        <v>6121</v>
      </c>
      <c r="F41" s="361">
        <v>10</v>
      </c>
      <c r="G41" s="224" t="s">
        <v>522</v>
      </c>
      <c r="H41" s="191" t="s">
        <v>265</v>
      </c>
      <c r="I41" s="191" t="s">
        <v>266</v>
      </c>
      <c r="J41" s="191" t="s">
        <v>523</v>
      </c>
      <c r="K41" s="190" t="s">
        <v>9</v>
      </c>
      <c r="L41" s="194">
        <v>1615</v>
      </c>
      <c r="M41" s="228">
        <v>2020</v>
      </c>
      <c r="N41" s="194">
        <v>0</v>
      </c>
      <c r="O41" s="194">
        <f t="shared" si="7"/>
        <v>300</v>
      </c>
      <c r="P41" s="194">
        <v>0</v>
      </c>
      <c r="Q41" s="194">
        <v>0</v>
      </c>
      <c r="R41" s="673">
        <v>300</v>
      </c>
      <c r="S41" s="194">
        <v>0</v>
      </c>
      <c r="T41" s="194">
        <f t="shared" si="8"/>
        <v>1315</v>
      </c>
      <c r="U41" s="443" t="s">
        <v>330</v>
      </c>
      <c r="X41" s="37"/>
    </row>
    <row r="42" spans="1:24" s="181" customFormat="1" ht="45" x14ac:dyDescent="0.2">
      <c r="A42" s="361">
        <v>34</v>
      </c>
      <c r="B42" s="235" t="s">
        <v>16</v>
      </c>
      <c r="C42" s="366">
        <v>61</v>
      </c>
      <c r="D42" s="366">
        <v>3114</v>
      </c>
      <c r="E42" s="372">
        <v>6121</v>
      </c>
      <c r="F42" s="361">
        <v>10</v>
      </c>
      <c r="G42" s="234" t="s">
        <v>522</v>
      </c>
      <c r="H42" s="236" t="s">
        <v>269</v>
      </c>
      <c r="I42" s="236" t="s">
        <v>553</v>
      </c>
      <c r="J42" s="236" t="s">
        <v>270</v>
      </c>
      <c r="K42" s="235" t="s">
        <v>9</v>
      </c>
      <c r="L42" s="237">
        <v>2100</v>
      </c>
      <c r="M42" s="238">
        <v>2020</v>
      </c>
      <c r="N42" s="237">
        <v>0</v>
      </c>
      <c r="O42" s="237">
        <f>P42+R42+S42</f>
        <v>300</v>
      </c>
      <c r="P42" s="237">
        <v>0</v>
      </c>
      <c r="Q42" s="237">
        <v>0</v>
      </c>
      <c r="R42" s="674">
        <v>300</v>
      </c>
      <c r="S42" s="237">
        <v>0</v>
      </c>
      <c r="T42" s="556">
        <f>L42-O42</f>
        <v>1800</v>
      </c>
      <c r="U42" s="453" t="s">
        <v>330</v>
      </c>
      <c r="X42" s="37"/>
    </row>
    <row r="43" spans="1:24" s="181" customFormat="1" ht="45" x14ac:dyDescent="0.2">
      <c r="A43" s="361">
        <v>35</v>
      </c>
      <c r="B43" s="362" t="s">
        <v>16</v>
      </c>
      <c r="C43" s="190">
        <v>51</v>
      </c>
      <c r="D43" s="190">
        <v>3122</v>
      </c>
      <c r="E43" s="373">
        <v>5171</v>
      </c>
      <c r="F43" s="361">
        <v>10</v>
      </c>
      <c r="G43" s="234" t="s">
        <v>522</v>
      </c>
      <c r="H43" s="236" t="s">
        <v>188</v>
      </c>
      <c r="I43" s="236" t="s">
        <v>554</v>
      </c>
      <c r="J43" s="236" t="s">
        <v>555</v>
      </c>
      <c r="K43" s="235" t="s">
        <v>9</v>
      </c>
      <c r="L43" s="237">
        <v>15000</v>
      </c>
      <c r="M43" s="238">
        <v>2020</v>
      </c>
      <c r="N43" s="237">
        <v>0</v>
      </c>
      <c r="O43" s="237">
        <f>P43+R43+S43</f>
        <v>800</v>
      </c>
      <c r="P43" s="237">
        <v>0</v>
      </c>
      <c r="Q43" s="237">
        <v>0</v>
      </c>
      <c r="R43" s="674">
        <v>800</v>
      </c>
      <c r="S43" s="237">
        <v>0</v>
      </c>
      <c r="T43" s="556">
        <f>L43-O43</f>
        <v>14200</v>
      </c>
      <c r="U43" s="454" t="s">
        <v>311</v>
      </c>
      <c r="X43" s="36"/>
    </row>
    <row r="44" spans="1:24" s="181" customFormat="1" ht="112.5" x14ac:dyDescent="0.2">
      <c r="A44" s="361">
        <v>36</v>
      </c>
      <c r="B44" s="363" t="s">
        <v>60</v>
      </c>
      <c r="C44" s="190">
        <v>61</v>
      </c>
      <c r="D44" s="190">
        <v>3114</v>
      </c>
      <c r="E44" s="373">
        <v>6121</v>
      </c>
      <c r="F44" s="361">
        <v>10</v>
      </c>
      <c r="G44" s="239" t="s">
        <v>522</v>
      </c>
      <c r="H44" s="240" t="s">
        <v>273</v>
      </c>
      <c r="I44" s="240" t="s">
        <v>274</v>
      </c>
      <c r="J44" s="240" t="s">
        <v>556</v>
      </c>
      <c r="K44" s="227" t="s">
        <v>9</v>
      </c>
      <c r="L44" s="226">
        <v>3050</v>
      </c>
      <c r="M44" s="241">
        <v>2020</v>
      </c>
      <c r="N44" s="226">
        <v>0</v>
      </c>
      <c r="O44" s="226">
        <f t="shared" ref="O44:O53" si="9">P44+R44+S44</f>
        <v>300</v>
      </c>
      <c r="P44" s="226">
        <v>0</v>
      </c>
      <c r="Q44" s="226">
        <v>0</v>
      </c>
      <c r="R44" s="672">
        <v>300</v>
      </c>
      <c r="S44" s="226">
        <v>0</v>
      </c>
      <c r="T44" s="226">
        <f t="shared" ref="T44:T53" si="10">L44-O44</f>
        <v>2750</v>
      </c>
      <c r="U44" s="455" t="s">
        <v>324</v>
      </c>
      <c r="X44" s="36"/>
    </row>
    <row r="45" spans="1:24" s="181" customFormat="1" ht="56.25" x14ac:dyDescent="0.2">
      <c r="A45" s="361">
        <v>37</v>
      </c>
      <c r="B45" s="363" t="s">
        <v>60</v>
      </c>
      <c r="C45" s="190">
        <v>51</v>
      </c>
      <c r="D45" s="190">
        <v>3114</v>
      </c>
      <c r="E45" s="373">
        <v>5171</v>
      </c>
      <c r="F45" s="361">
        <v>10</v>
      </c>
      <c r="G45" s="242" t="s">
        <v>522</v>
      </c>
      <c r="H45" s="244" t="s">
        <v>273</v>
      </c>
      <c r="I45" s="244" t="s">
        <v>275</v>
      </c>
      <c r="J45" s="244" t="s">
        <v>557</v>
      </c>
      <c r="K45" s="243" t="s">
        <v>12</v>
      </c>
      <c r="L45" s="245">
        <v>9500</v>
      </c>
      <c r="M45" s="246">
        <v>2019</v>
      </c>
      <c r="N45" s="245">
        <v>0</v>
      </c>
      <c r="O45" s="245">
        <f t="shared" si="9"/>
        <v>9500</v>
      </c>
      <c r="P45" s="245">
        <v>0</v>
      </c>
      <c r="Q45" s="245">
        <v>0</v>
      </c>
      <c r="R45" s="678">
        <v>9500</v>
      </c>
      <c r="S45" s="245">
        <v>0</v>
      </c>
      <c r="T45" s="558">
        <f t="shared" si="10"/>
        <v>0</v>
      </c>
      <c r="U45" s="456" t="s">
        <v>341</v>
      </c>
      <c r="X45" s="37"/>
    </row>
    <row r="46" spans="1:24" s="181" customFormat="1" ht="22.5" x14ac:dyDescent="0.2">
      <c r="A46" s="361">
        <v>38</v>
      </c>
      <c r="B46" s="363" t="s">
        <v>60</v>
      </c>
      <c r="C46" s="190">
        <v>61</v>
      </c>
      <c r="D46" s="190">
        <v>3114</v>
      </c>
      <c r="E46" s="373">
        <v>6121</v>
      </c>
      <c r="F46" s="361">
        <v>10</v>
      </c>
      <c r="G46" s="234" t="s">
        <v>522</v>
      </c>
      <c r="H46" s="236" t="s">
        <v>196</v>
      </c>
      <c r="I46" s="236" t="s">
        <v>572</v>
      </c>
      <c r="J46" s="236" t="s">
        <v>647</v>
      </c>
      <c r="K46" s="235" t="s">
        <v>9</v>
      </c>
      <c r="L46" s="237">
        <v>5000</v>
      </c>
      <c r="M46" s="238">
        <v>2020</v>
      </c>
      <c r="N46" s="237">
        <v>0</v>
      </c>
      <c r="O46" s="237">
        <f t="shared" si="9"/>
        <v>300</v>
      </c>
      <c r="P46" s="237">
        <v>0</v>
      </c>
      <c r="Q46" s="237">
        <v>0</v>
      </c>
      <c r="R46" s="674">
        <v>300</v>
      </c>
      <c r="S46" s="237"/>
      <c r="T46" s="556">
        <f t="shared" si="10"/>
        <v>4700</v>
      </c>
      <c r="U46" s="457" t="s">
        <v>324</v>
      </c>
      <c r="X46" s="37"/>
    </row>
    <row r="47" spans="1:24" s="181" customFormat="1" ht="56.25" x14ac:dyDescent="0.2">
      <c r="A47" s="361">
        <v>39</v>
      </c>
      <c r="B47" s="364" t="s">
        <v>60</v>
      </c>
      <c r="C47" s="209">
        <v>61</v>
      </c>
      <c r="D47" s="196">
        <v>3121</v>
      </c>
      <c r="E47" s="496">
        <v>6121</v>
      </c>
      <c r="F47" s="367">
        <v>10</v>
      </c>
      <c r="G47" s="353" t="s">
        <v>522</v>
      </c>
      <c r="H47" s="248" t="s">
        <v>197</v>
      </c>
      <c r="I47" s="248" t="s">
        <v>198</v>
      </c>
      <c r="J47" s="236" t="s">
        <v>558</v>
      </c>
      <c r="K47" s="247" t="s">
        <v>9</v>
      </c>
      <c r="L47" s="249">
        <v>1130</v>
      </c>
      <c r="M47" s="250">
        <v>2020</v>
      </c>
      <c r="N47" s="251">
        <v>0</v>
      </c>
      <c r="O47" s="251">
        <f t="shared" si="9"/>
        <v>150</v>
      </c>
      <c r="P47" s="251">
        <v>0</v>
      </c>
      <c r="Q47" s="251">
        <v>0</v>
      </c>
      <c r="R47" s="664">
        <v>150</v>
      </c>
      <c r="S47" s="251">
        <v>0</v>
      </c>
      <c r="T47" s="546">
        <f t="shared" si="10"/>
        <v>980</v>
      </c>
      <c r="U47" s="458" t="s">
        <v>342</v>
      </c>
      <c r="X47" s="37"/>
    </row>
    <row r="48" spans="1:24" s="183" customFormat="1" ht="33.75" x14ac:dyDescent="0.2">
      <c r="A48" s="361">
        <v>40</v>
      </c>
      <c r="B48" s="365" t="s">
        <v>60</v>
      </c>
      <c r="C48" s="209">
        <v>61</v>
      </c>
      <c r="D48" s="209">
        <v>3122</v>
      </c>
      <c r="E48" s="374">
        <v>6121</v>
      </c>
      <c r="F48" s="368">
        <v>10</v>
      </c>
      <c r="G48" s="354" t="s">
        <v>522</v>
      </c>
      <c r="H48" s="253" t="s">
        <v>203</v>
      </c>
      <c r="I48" s="186" t="s">
        <v>573</v>
      </c>
      <c r="J48" s="186" t="s">
        <v>559</v>
      </c>
      <c r="K48" s="252" t="s">
        <v>9</v>
      </c>
      <c r="L48" s="254">
        <v>4500</v>
      </c>
      <c r="M48" s="255">
        <v>2020</v>
      </c>
      <c r="N48" s="254">
        <v>0</v>
      </c>
      <c r="O48" s="254">
        <f t="shared" si="9"/>
        <v>315</v>
      </c>
      <c r="P48" s="254">
        <v>0</v>
      </c>
      <c r="Q48" s="254">
        <v>0</v>
      </c>
      <c r="R48" s="674">
        <v>315</v>
      </c>
      <c r="S48" s="254">
        <v>0</v>
      </c>
      <c r="T48" s="559">
        <f t="shared" si="10"/>
        <v>4185</v>
      </c>
      <c r="U48" s="459" t="s">
        <v>309</v>
      </c>
      <c r="X48" s="45"/>
    </row>
    <row r="49" spans="1:24" s="181" customFormat="1" ht="56.25" x14ac:dyDescent="0.2">
      <c r="A49" s="361">
        <v>41</v>
      </c>
      <c r="B49" s="363" t="s">
        <v>60</v>
      </c>
      <c r="C49" s="190">
        <v>61</v>
      </c>
      <c r="D49" s="209">
        <v>3122</v>
      </c>
      <c r="E49" s="373">
        <v>6121</v>
      </c>
      <c r="F49" s="361">
        <v>10</v>
      </c>
      <c r="G49" s="234" t="s">
        <v>522</v>
      </c>
      <c r="H49" s="236" t="s">
        <v>203</v>
      </c>
      <c r="I49" s="236" t="s">
        <v>276</v>
      </c>
      <c r="J49" s="236" t="s">
        <v>560</v>
      </c>
      <c r="K49" s="235" t="s">
        <v>9</v>
      </c>
      <c r="L49" s="237">
        <v>36300</v>
      </c>
      <c r="M49" s="238">
        <v>2020</v>
      </c>
      <c r="N49" s="237">
        <v>0</v>
      </c>
      <c r="O49" s="237">
        <f t="shared" si="9"/>
        <v>1400</v>
      </c>
      <c r="P49" s="237">
        <v>0</v>
      </c>
      <c r="Q49" s="237">
        <v>0</v>
      </c>
      <c r="R49" s="674">
        <v>1400</v>
      </c>
      <c r="S49" s="237">
        <v>0</v>
      </c>
      <c r="T49" s="556">
        <f t="shared" si="10"/>
        <v>34900</v>
      </c>
      <c r="U49" s="460" t="s">
        <v>310</v>
      </c>
      <c r="X49" s="37"/>
    </row>
    <row r="50" spans="1:24" s="181" customFormat="1" ht="67.5" x14ac:dyDescent="0.2">
      <c r="A50" s="361">
        <v>42</v>
      </c>
      <c r="B50" s="363" t="s">
        <v>60</v>
      </c>
      <c r="C50" s="190">
        <v>61</v>
      </c>
      <c r="D50" s="209">
        <v>3122</v>
      </c>
      <c r="E50" s="373">
        <v>6121</v>
      </c>
      <c r="F50" s="361">
        <v>10</v>
      </c>
      <c r="G50" s="234" t="s">
        <v>522</v>
      </c>
      <c r="H50" s="236" t="s">
        <v>227</v>
      </c>
      <c r="I50" s="236" t="s">
        <v>562</v>
      </c>
      <c r="J50" s="236" t="s">
        <v>561</v>
      </c>
      <c r="K50" s="235" t="s">
        <v>12</v>
      </c>
      <c r="L50" s="237">
        <v>3498</v>
      </c>
      <c r="M50" s="238">
        <v>2020</v>
      </c>
      <c r="N50" s="237">
        <v>0</v>
      </c>
      <c r="O50" s="237">
        <f t="shared" si="9"/>
        <v>300</v>
      </c>
      <c r="P50" s="237">
        <v>0</v>
      </c>
      <c r="Q50" s="237">
        <v>0</v>
      </c>
      <c r="R50" s="674">
        <v>300</v>
      </c>
      <c r="S50" s="237">
        <v>0</v>
      </c>
      <c r="T50" s="556">
        <f t="shared" si="10"/>
        <v>3198</v>
      </c>
      <c r="U50" s="457" t="s">
        <v>324</v>
      </c>
      <c r="X50" s="37"/>
    </row>
    <row r="51" spans="1:24" s="181" customFormat="1" ht="90" x14ac:dyDescent="0.2">
      <c r="A51" s="361">
        <v>43</v>
      </c>
      <c r="B51" s="363" t="s">
        <v>60</v>
      </c>
      <c r="C51" s="190">
        <v>61</v>
      </c>
      <c r="D51" s="209">
        <v>3122</v>
      </c>
      <c r="E51" s="373">
        <v>6121</v>
      </c>
      <c r="F51" s="361">
        <v>10</v>
      </c>
      <c r="G51" s="234" t="s">
        <v>522</v>
      </c>
      <c r="H51" s="236" t="s">
        <v>210</v>
      </c>
      <c r="I51" s="236" t="s">
        <v>563</v>
      </c>
      <c r="J51" s="236" t="s">
        <v>280</v>
      </c>
      <c r="K51" s="235" t="s">
        <v>9</v>
      </c>
      <c r="L51" s="237">
        <v>3500</v>
      </c>
      <c r="M51" s="238">
        <v>2020</v>
      </c>
      <c r="N51" s="237">
        <v>0</v>
      </c>
      <c r="O51" s="237">
        <f t="shared" si="9"/>
        <v>350</v>
      </c>
      <c r="P51" s="237">
        <v>0</v>
      </c>
      <c r="Q51" s="237">
        <v>0</v>
      </c>
      <c r="R51" s="674">
        <v>350</v>
      </c>
      <c r="S51" s="237">
        <v>0</v>
      </c>
      <c r="T51" s="556">
        <f t="shared" si="10"/>
        <v>3150</v>
      </c>
      <c r="U51" s="457" t="s">
        <v>343</v>
      </c>
      <c r="X51" s="37"/>
    </row>
    <row r="52" spans="1:24" s="181" customFormat="1" ht="45" x14ac:dyDescent="0.2">
      <c r="A52" s="361">
        <v>44</v>
      </c>
      <c r="B52" s="363" t="s">
        <v>60</v>
      </c>
      <c r="C52" s="200">
        <v>61</v>
      </c>
      <c r="D52" s="209">
        <v>3122</v>
      </c>
      <c r="E52" s="497">
        <v>6121</v>
      </c>
      <c r="F52" s="361">
        <v>10</v>
      </c>
      <c r="G52" s="234" t="s">
        <v>522</v>
      </c>
      <c r="H52" s="236" t="s">
        <v>349</v>
      </c>
      <c r="I52" s="236" t="s">
        <v>525</v>
      </c>
      <c r="J52" s="236" t="s">
        <v>564</v>
      </c>
      <c r="K52" s="235" t="s">
        <v>9</v>
      </c>
      <c r="L52" s="237">
        <v>5895</v>
      </c>
      <c r="M52" s="238">
        <v>2020</v>
      </c>
      <c r="N52" s="237">
        <v>0</v>
      </c>
      <c r="O52" s="237">
        <f t="shared" si="9"/>
        <v>500</v>
      </c>
      <c r="P52" s="237">
        <v>0</v>
      </c>
      <c r="Q52" s="237">
        <v>0</v>
      </c>
      <c r="R52" s="674">
        <v>500</v>
      </c>
      <c r="S52" s="237">
        <v>0</v>
      </c>
      <c r="T52" s="556">
        <f t="shared" si="10"/>
        <v>5395</v>
      </c>
      <c r="U52" s="457" t="s">
        <v>348</v>
      </c>
      <c r="X52" s="37"/>
    </row>
    <row r="53" spans="1:24" s="181" customFormat="1" ht="56.25" x14ac:dyDescent="0.2">
      <c r="A53" s="361">
        <v>45</v>
      </c>
      <c r="B53" s="227" t="s">
        <v>60</v>
      </c>
      <c r="C53" s="190">
        <v>61</v>
      </c>
      <c r="D53" s="190">
        <v>3127</v>
      </c>
      <c r="E53" s="373">
        <v>6121</v>
      </c>
      <c r="F53" s="361">
        <v>10</v>
      </c>
      <c r="G53" s="234" t="s">
        <v>522</v>
      </c>
      <c r="H53" s="236" t="s">
        <v>283</v>
      </c>
      <c r="I53" s="236" t="s">
        <v>284</v>
      </c>
      <c r="J53" s="236" t="s">
        <v>738</v>
      </c>
      <c r="K53" s="235" t="s">
        <v>9</v>
      </c>
      <c r="L53" s="237">
        <v>56911</v>
      </c>
      <c r="M53" s="238" t="s">
        <v>565</v>
      </c>
      <c r="N53" s="237">
        <v>0</v>
      </c>
      <c r="O53" s="237">
        <f t="shared" si="9"/>
        <v>1000</v>
      </c>
      <c r="P53" s="237">
        <v>0</v>
      </c>
      <c r="Q53" s="237">
        <v>0</v>
      </c>
      <c r="R53" s="674">
        <v>1000</v>
      </c>
      <c r="S53" s="237">
        <v>0</v>
      </c>
      <c r="T53" s="556">
        <f t="shared" si="10"/>
        <v>55911</v>
      </c>
      <c r="U53" s="457" t="s">
        <v>326</v>
      </c>
      <c r="X53" s="37"/>
    </row>
    <row r="54" spans="1:24" s="181" customFormat="1" ht="22.5" x14ac:dyDescent="0.2">
      <c r="A54" s="262">
        <v>46</v>
      </c>
      <c r="B54" s="227" t="s">
        <v>60</v>
      </c>
      <c r="C54" s="190">
        <v>51</v>
      </c>
      <c r="D54" s="190">
        <v>3127</v>
      </c>
      <c r="E54" s="224">
        <v>5171</v>
      </c>
      <c r="F54" s="361">
        <v>10</v>
      </c>
      <c r="G54" s="234" t="s">
        <v>522</v>
      </c>
      <c r="H54" s="236" t="s">
        <v>215</v>
      </c>
      <c r="I54" s="236" t="s">
        <v>574</v>
      </c>
      <c r="J54" s="236" t="s">
        <v>285</v>
      </c>
      <c r="K54" s="235" t="s">
        <v>12</v>
      </c>
      <c r="L54" s="237">
        <v>4100</v>
      </c>
      <c r="M54" s="238">
        <v>2020</v>
      </c>
      <c r="N54" s="237">
        <v>0</v>
      </c>
      <c r="O54" s="237">
        <f t="shared" ref="O54" si="11">P54+R54+S54</f>
        <v>300</v>
      </c>
      <c r="P54" s="237">
        <v>0</v>
      </c>
      <c r="Q54" s="237">
        <v>0</v>
      </c>
      <c r="R54" s="674">
        <v>300</v>
      </c>
      <c r="S54" s="237">
        <v>0</v>
      </c>
      <c r="T54" s="556">
        <f t="shared" ref="T54" si="12">L54-O54</f>
        <v>3800</v>
      </c>
      <c r="U54" s="457" t="s">
        <v>324</v>
      </c>
      <c r="X54" s="37"/>
    </row>
    <row r="55" spans="1:24" s="181" customFormat="1" ht="67.5" x14ac:dyDescent="0.2">
      <c r="A55" s="390">
        <v>47</v>
      </c>
      <c r="B55" s="584" t="s">
        <v>7</v>
      </c>
      <c r="C55" s="584">
        <v>61</v>
      </c>
      <c r="D55" s="584">
        <v>3121</v>
      </c>
      <c r="E55" s="585">
        <v>6121</v>
      </c>
      <c r="F55" s="586">
        <v>10</v>
      </c>
      <c r="G55" s="587" t="s">
        <v>522</v>
      </c>
      <c r="H55" s="401" t="s">
        <v>241</v>
      </c>
      <c r="I55" s="261" t="s">
        <v>566</v>
      </c>
      <c r="J55" s="401" t="s">
        <v>529</v>
      </c>
      <c r="K55" s="402" t="s">
        <v>9</v>
      </c>
      <c r="L55" s="403">
        <v>30000</v>
      </c>
      <c r="M55" s="404" t="s">
        <v>565</v>
      </c>
      <c r="N55" s="403">
        <v>0</v>
      </c>
      <c r="O55" s="403">
        <f>SUM(P55:R55)</f>
        <v>1600</v>
      </c>
      <c r="P55" s="403">
        <v>0</v>
      </c>
      <c r="Q55" s="403">
        <v>0</v>
      </c>
      <c r="R55" s="676">
        <v>1600</v>
      </c>
      <c r="S55" s="403">
        <v>0</v>
      </c>
      <c r="T55" s="588">
        <f>L55-O55</f>
        <v>28400</v>
      </c>
      <c r="U55" s="457" t="s">
        <v>528</v>
      </c>
      <c r="X55" s="37"/>
    </row>
    <row r="56" spans="1:24" s="181" customFormat="1" ht="13.5" thickBot="1" x14ac:dyDescent="0.25">
      <c r="A56" s="721" t="s">
        <v>500</v>
      </c>
      <c r="B56" s="722"/>
      <c r="C56" s="722"/>
      <c r="D56" s="722"/>
      <c r="E56" s="722"/>
      <c r="F56" s="722"/>
      <c r="G56" s="722"/>
      <c r="H56" s="722"/>
      <c r="I56" s="722"/>
      <c r="J56" s="723"/>
      <c r="K56" s="575"/>
      <c r="L56" s="576">
        <f>SUM(L9:L55)</f>
        <v>343459</v>
      </c>
      <c r="M56" s="576"/>
      <c r="N56" s="576">
        <f t="shared" ref="N56:T56" si="13">SUM(N9:N55)</f>
        <v>0</v>
      </c>
      <c r="O56" s="576">
        <f t="shared" si="13"/>
        <v>50268</v>
      </c>
      <c r="P56" s="576">
        <f t="shared" si="13"/>
        <v>0</v>
      </c>
      <c r="Q56" s="576">
        <f t="shared" si="13"/>
        <v>0</v>
      </c>
      <c r="R56" s="576">
        <f t="shared" si="13"/>
        <v>50268</v>
      </c>
      <c r="S56" s="576">
        <f t="shared" si="13"/>
        <v>0</v>
      </c>
      <c r="T56" s="576">
        <f t="shared" si="13"/>
        <v>293191</v>
      </c>
      <c r="U56" s="649"/>
      <c r="X56" s="37"/>
    </row>
    <row r="57" spans="1:24" s="472" customFormat="1" ht="24.95" customHeight="1" thickBot="1" x14ac:dyDescent="0.3">
      <c r="A57" s="589" t="s">
        <v>615</v>
      </c>
      <c r="B57" s="590"/>
      <c r="C57" s="590"/>
      <c r="D57" s="590"/>
      <c r="E57" s="590"/>
      <c r="F57" s="590"/>
      <c r="G57" s="590"/>
      <c r="H57" s="590"/>
      <c r="I57" s="590"/>
      <c r="J57" s="590"/>
      <c r="K57" s="591"/>
      <c r="L57" s="592">
        <f>SUM(L9:L55)</f>
        <v>343459</v>
      </c>
      <c r="M57" s="592"/>
      <c r="N57" s="592">
        <f t="shared" ref="N57:T57" si="14">SUM(N9:N55)</f>
        <v>0</v>
      </c>
      <c r="O57" s="592">
        <f t="shared" si="14"/>
        <v>50268</v>
      </c>
      <c r="P57" s="592">
        <f t="shared" si="14"/>
        <v>0</v>
      </c>
      <c r="Q57" s="592">
        <f t="shared" si="14"/>
        <v>0</v>
      </c>
      <c r="R57" s="592">
        <f t="shared" si="14"/>
        <v>50268</v>
      </c>
      <c r="S57" s="592">
        <f t="shared" si="14"/>
        <v>0</v>
      </c>
      <c r="T57" s="593">
        <f t="shared" si="14"/>
        <v>293191</v>
      </c>
      <c r="U57" s="473"/>
      <c r="X57" s="474"/>
    </row>
  </sheetData>
  <mergeCells count="14">
    <mergeCell ref="A56:J56"/>
    <mergeCell ref="A8:J8"/>
    <mergeCell ref="A6:A7"/>
    <mergeCell ref="B6:B7"/>
    <mergeCell ref="C6:C7"/>
    <mergeCell ref="H6:H7"/>
    <mergeCell ref="I6:I7"/>
    <mergeCell ref="J6:J7"/>
    <mergeCell ref="T6:T7"/>
    <mergeCell ref="K6:K7"/>
    <mergeCell ref="L6:L7"/>
    <mergeCell ref="M6:M7"/>
    <mergeCell ref="N6:N7"/>
    <mergeCell ref="O6:R6"/>
  </mergeCells>
  <pageMargins left="0.70866141732283472" right="0.70866141732283472" top="0.78740157480314965" bottom="0.78740157480314965" header="0.31496062992125984" footer="0.31496062992125984"/>
  <pageSetup paperSize="9" scale="67" firstPageNumber="138" fitToHeight="0" orientation="landscape" useFirstPageNumber="1" r:id="rId1"/>
  <headerFooter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</sheetPr>
  <dimension ref="A1:X56"/>
  <sheetViews>
    <sheetView showGridLines="0" view="pageBreakPreview" topLeftCell="A40" zoomScale="90" zoomScaleNormal="100" zoomScaleSheetLayoutView="90" workbookViewId="0">
      <selection activeCell="J53" sqref="J53"/>
    </sheetView>
  </sheetViews>
  <sheetFormatPr defaultRowHeight="12.75" x14ac:dyDescent="0.2"/>
  <cols>
    <col min="1" max="1" width="5.140625" customWidth="1"/>
    <col min="2" max="2" width="4.7109375" customWidth="1"/>
    <col min="3" max="3" width="4.42578125" customWidth="1"/>
    <col min="4" max="5" width="4.42578125" hidden="1" customWidth="1"/>
    <col min="6" max="6" width="3.7109375" hidden="1" customWidth="1"/>
    <col min="7" max="7" width="10.42578125" hidden="1" customWidth="1"/>
    <col min="8" max="9" width="35.7109375" customWidth="1"/>
    <col min="10" max="10" width="42.7109375" customWidth="1"/>
    <col min="11" max="11" width="2.28515625" customWidth="1"/>
    <col min="12" max="16" width="9.7109375" customWidth="1"/>
    <col min="17" max="17" width="9.7109375" hidden="1" customWidth="1"/>
    <col min="18" max="18" width="9.7109375" customWidth="1"/>
    <col min="19" max="19" width="9.7109375" hidden="1" customWidth="1"/>
    <col min="20" max="20" width="9.7109375" customWidth="1"/>
    <col min="21" max="21" width="70" hidden="1" customWidth="1"/>
    <col min="22" max="22" width="1.28515625" customWidth="1"/>
    <col min="23" max="23" width="16" style="36" customWidth="1"/>
  </cols>
  <sheetData>
    <row r="1" spans="1:24" s="411" customFormat="1" ht="15.75" x14ac:dyDescent="0.25">
      <c r="A1" s="406" t="s">
        <v>507</v>
      </c>
      <c r="B1" s="60"/>
      <c r="C1" s="60"/>
      <c r="D1" s="60"/>
      <c r="E1" s="60"/>
      <c r="F1" s="60"/>
      <c r="G1" s="60"/>
      <c r="H1" s="119"/>
      <c r="I1" s="59"/>
      <c r="J1" s="60"/>
      <c r="K1" s="407"/>
      <c r="L1" s="408"/>
      <c r="M1" s="409"/>
      <c r="N1" s="63"/>
      <c r="O1" s="408"/>
      <c r="P1" s="63"/>
      <c r="Q1" s="63"/>
      <c r="R1" s="63"/>
      <c r="S1" s="410"/>
    </row>
    <row r="2" spans="1:24" s="411" customFormat="1" x14ac:dyDescent="0.2">
      <c r="A2" s="142" t="s">
        <v>356</v>
      </c>
      <c r="B2" s="142"/>
      <c r="C2" s="142"/>
      <c r="D2" s="412"/>
      <c r="E2" s="142"/>
      <c r="F2" s="142"/>
      <c r="G2" s="142"/>
      <c r="H2" s="142" t="s">
        <v>508</v>
      </c>
      <c r="I2" s="143" t="s">
        <v>509</v>
      </c>
      <c r="J2" s="144"/>
      <c r="K2" s="413"/>
      <c r="L2" s="414"/>
      <c r="M2" s="415"/>
      <c r="N2" s="145"/>
      <c r="O2" s="414"/>
      <c r="P2" s="145"/>
      <c r="Q2" s="145"/>
      <c r="R2" s="145"/>
      <c r="S2" s="410"/>
    </row>
    <row r="3" spans="1:24" s="411" customFormat="1" x14ac:dyDescent="0.2">
      <c r="A3" s="142"/>
      <c r="B3" s="142"/>
      <c r="C3" s="142"/>
      <c r="D3" s="412"/>
      <c r="E3" s="142"/>
      <c r="F3" s="142"/>
      <c r="G3" s="142"/>
      <c r="H3" s="142" t="s">
        <v>359</v>
      </c>
      <c r="I3" s="147"/>
      <c r="J3" s="144"/>
      <c r="K3" s="413"/>
      <c r="L3" s="414"/>
      <c r="M3" s="415"/>
      <c r="N3" s="145"/>
      <c r="O3" s="414"/>
      <c r="P3" s="145"/>
      <c r="Q3" s="145"/>
      <c r="R3" s="145"/>
      <c r="S3" s="410"/>
      <c r="T3" s="416"/>
    </row>
    <row r="4" spans="1:24" s="411" customFormat="1" ht="13.5" thickBot="1" x14ac:dyDescent="0.25">
      <c r="A4" s="142"/>
      <c r="B4" s="142"/>
      <c r="C4" s="142"/>
      <c r="D4" s="412"/>
      <c r="E4" s="142"/>
      <c r="F4" s="142"/>
      <c r="G4" s="142"/>
      <c r="H4" s="142"/>
      <c r="I4" s="147"/>
      <c r="J4" s="144"/>
      <c r="K4" s="413"/>
      <c r="L4" s="414"/>
      <c r="M4" s="415"/>
      <c r="N4" s="145"/>
      <c r="O4" s="414"/>
      <c r="P4" s="145"/>
      <c r="Q4" s="145"/>
      <c r="R4" s="145"/>
      <c r="S4" s="410"/>
      <c r="T4" s="416" t="s">
        <v>319</v>
      </c>
    </row>
    <row r="5" spans="1:24" s="411" customFormat="1" ht="24" thickBot="1" x14ac:dyDescent="0.25">
      <c r="A5" s="560" t="s">
        <v>514</v>
      </c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2"/>
      <c r="U5" s="423"/>
      <c r="V5" s="418"/>
      <c r="W5" s="417"/>
    </row>
    <row r="6" spans="1:24" s="411" customFormat="1" ht="24.95" customHeight="1" thickBot="1" x14ac:dyDescent="0.25">
      <c r="A6" s="736" t="s">
        <v>360</v>
      </c>
      <c r="B6" s="745" t="s">
        <v>297</v>
      </c>
      <c r="C6" s="736" t="s">
        <v>363</v>
      </c>
      <c r="D6" s="647"/>
      <c r="E6" s="647"/>
      <c r="F6" s="647"/>
      <c r="G6" s="647"/>
      <c r="H6" s="736" t="s">
        <v>0</v>
      </c>
      <c r="I6" s="736" t="s">
        <v>365</v>
      </c>
      <c r="J6" s="736" t="s">
        <v>366</v>
      </c>
      <c r="K6" s="736" t="s">
        <v>1</v>
      </c>
      <c r="L6" s="736" t="s">
        <v>605</v>
      </c>
      <c r="M6" s="736" t="s">
        <v>2</v>
      </c>
      <c r="N6" s="736" t="s">
        <v>606</v>
      </c>
      <c r="O6" s="737">
        <v>2019</v>
      </c>
      <c r="P6" s="738"/>
      <c r="Q6" s="738"/>
      <c r="R6" s="739"/>
      <c r="S6" s="648"/>
      <c r="T6" s="740" t="s">
        <v>399</v>
      </c>
      <c r="U6" s="423"/>
      <c r="V6" s="418"/>
      <c r="W6" s="417"/>
    </row>
    <row r="7" spans="1:24" ht="32.25" customHeight="1" thickBot="1" x14ac:dyDescent="0.25">
      <c r="A7" s="718"/>
      <c r="B7" s="746"/>
      <c r="C7" s="718"/>
      <c r="D7" s="564" t="s">
        <v>361</v>
      </c>
      <c r="E7" s="564" t="s">
        <v>362</v>
      </c>
      <c r="F7" s="564" t="s">
        <v>364</v>
      </c>
      <c r="G7" s="564" t="s">
        <v>123</v>
      </c>
      <c r="H7" s="718"/>
      <c r="I7" s="718"/>
      <c r="J7" s="718"/>
      <c r="K7" s="718"/>
      <c r="L7" s="718"/>
      <c r="M7" s="718"/>
      <c r="N7" s="718"/>
      <c r="O7" s="565" t="s">
        <v>607</v>
      </c>
      <c r="P7" s="566" t="s">
        <v>608</v>
      </c>
      <c r="Q7" s="566" t="s">
        <v>3</v>
      </c>
      <c r="R7" s="566" t="s">
        <v>710</v>
      </c>
      <c r="S7" s="567" t="s">
        <v>5</v>
      </c>
      <c r="T7" s="716"/>
      <c r="U7" s="427" t="s">
        <v>6</v>
      </c>
      <c r="V7" s="1"/>
      <c r="W7" s="1"/>
      <c r="X7" s="1"/>
    </row>
    <row r="8" spans="1:24" ht="21" customHeight="1" thickBot="1" x14ac:dyDescent="0.25">
      <c r="A8" s="681" t="s">
        <v>18</v>
      </c>
      <c r="B8" s="682"/>
      <c r="C8" s="683"/>
      <c r="D8" s="683"/>
      <c r="E8" s="683"/>
      <c r="F8" s="683"/>
      <c r="G8" s="683"/>
      <c r="H8" s="683"/>
      <c r="I8" s="683"/>
      <c r="J8" s="683"/>
      <c r="K8" s="683"/>
      <c r="L8" s="683"/>
      <c r="M8" s="683"/>
      <c r="N8" s="683"/>
      <c r="O8" s="683"/>
      <c r="P8" s="683"/>
      <c r="Q8" s="683"/>
      <c r="R8" s="683"/>
      <c r="S8" s="683"/>
      <c r="T8" s="684"/>
      <c r="U8" s="463"/>
    </row>
    <row r="9" spans="1:24" s="181" customFormat="1" ht="22.5" x14ac:dyDescent="0.2">
      <c r="A9" s="595">
        <v>1</v>
      </c>
      <c r="B9" s="190" t="s">
        <v>7</v>
      </c>
      <c r="C9" s="358">
        <v>53</v>
      </c>
      <c r="D9" s="358">
        <v>4350</v>
      </c>
      <c r="E9" s="190">
        <v>5331</v>
      </c>
      <c r="F9" s="190">
        <v>11</v>
      </c>
      <c r="G9" s="180">
        <v>33011001637</v>
      </c>
      <c r="H9" s="191" t="s">
        <v>49</v>
      </c>
      <c r="I9" s="191" t="s">
        <v>50</v>
      </c>
      <c r="J9" s="191" t="s">
        <v>51</v>
      </c>
      <c r="K9" s="190" t="s">
        <v>12</v>
      </c>
      <c r="L9" s="194">
        <v>200</v>
      </c>
      <c r="M9" s="193">
        <v>2019</v>
      </c>
      <c r="N9" s="194">
        <v>0</v>
      </c>
      <c r="O9" s="194">
        <v>200</v>
      </c>
      <c r="P9" s="194">
        <v>0</v>
      </c>
      <c r="Q9" s="194">
        <v>0</v>
      </c>
      <c r="R9" s="673">
        <v>200</v>
      </c>
      <c r="S9" s="195">
        <v>0</v>
      </c>
      <c r="T9" s="194">
        <v>0</v>
      </c>
      <c r="U9" s="464"/>
      <c r="W9" s="37"/>
    </row>
    <row r="10" spans="1:24" s="181" customFormat="1" ht="33.75" x14ac:dyDescent="0.2">
      <c r="A10" s="259">
        <v>2</v>
      </c>
      <c r="B10" s="259" t="s">
        <v>7</v>
      </c>
      <c r="C10" s="259">
        <v>63</v>
      </c>
      <c r="D10" s="259">
        <v>4350</v>
      </c>
      <c r="E10" s="259">
        <v>6351</v>
      </c>
      <c r="F10" s="259">
        <v>11</v>
      </c>
      <c r="G10" s="257">
        <v>66011001638</v>
      </c>
      <c r="H10" s="257" t="s">
        <v>52</v>
      </c>
      <c r="I10" s="257" t="s">
        <v>649</v>
      </c>
      <c r="J10" s="257" t="s">
        <v>723</v>
      </c>
      <c r="K10" s="259" t="s">
        <v>9</v>
      </c>
      <c r="L10" s="269">
        <v>210</v>
      </c>
      <c r="M10" s="270">
        <v>2019</v>
      </c>
      <c r="N10" s="269">
        <v>0</v>
      </c>
      <c r="O10" s="269">
        <v>210</v>
      </c>
      <c r="P10" s="269">
        <v>0</v>
      </c>
      <c r="Q10" s="269">
        <v>0</v>
      </c>
      <c r="R10" s="679">
        <v>210</v>
      </c>
      <c r="S10" s="271">
        <v>0</v>
      </c>
      <c r="T10" s="269">
        <v>0</v>
      </c>
      <c r="U10" s="465"/>
      <c r="W10" s="37"/>
    </row>
    <row r="11" spans="1:24" s="181" customFormat="1" ht="45" x14ac:dyDescent="0.2">
      <c r="A11" s="595">
        <v>3</v>
      </c>
      <c r="B11" s="190" t="s">
        <v>7</v>
      </c>
      <c r="C11" s="358">
        <v>63</v>
      </c>
      <c r="D11" s="358">
        <v>4350</v>
      </c>
      <c r="E11" s="190">
        <v>6351</v>
      </c>
      <c r="F11" s="190">
        <v>11</v>
      </c>
      <c r="G11" s="180">
        <v>66011001638</v>
      </c>
      <c r="H11" s="191" t="s">
        <v>52</v>
      </c>
      <c r="I11" s="191" t="s">
        <v>650</v>
      </c>
      <c r="J11" s="191" t="s">
        <v>648</v>
      </c>
      <c r="K11" s="190" t="s">
        <v>9</v>
      </c>
      <c r="L11" s="194">
        <v>103</v>
      </c>
      <c r="M11" s="193">
        <v>2019</v>
      </c>
      <c r="N11" s="194">
        <v>0</v>
      </c>
      <c r="O11" s="194">
        <v>103</v>
      </c>
      <c r="P11" s="194">
        <v>0</v>
      </c>
      <c r="Q11" s="194">
        <v>0</v>
      </c>
      <c r="R11" s="673">
        <v>103</v>
      </c>
      <c r="S11" s="195">
        <v>0</v>
      </c>
      <c r="T11" s="194">
        <v>0</v>
      </c>
      <c r="U11" s="442" t="s">
        <v>53</v>
      </c>
      <c r="W11" s="37"/>
    </row>
    <row r="12" spans="1:24" s="181" customFormat="1" ht="33.75" x14ac:dyDescent="0.2">
      <c r="A12" s="259">
        <v>4</v>
      </c>
      <c r="B12" s="190" t="s">
        <v>7</v>
      </c>
      <c r="C12" s="358">
        <v>53</v>
      </c>
      <c r="D12" s="358">
        <v>4350</v>
      </c>
      <c r="E12" s="190">
        <v>5331</v>
      </c>
      <c r="F12" s="190">
        <v>11</v>
      </c>
      <c r="G12" s="180">
        <v>33011001638</v>
      </c>
      <c r="H12" s="191" t="s">
        <v>52</v>
      </c>
      <c r="I12" s="191" t="s">
        <v>651</v>
      </c>
      <c r="J12" s="191" t="s">
        <v>739</v>
      </c>
      <c r="K12" s="190" t="s">
        <v>12</v>
      </c>
      <c r="L12" s="194">
        <v>496</v>
      </c>
      <c r="M12" s="193">
        <v>2019</v>
      </c>
      <c r="N12" s="194">
        <v>0</v>
      </c>
      <c r="O12" s="194">
        <v>496</v>
      </c>
      <c r="P12" s="194">
        <v>0</v>
      </c>
      <c r="Q12" s="194">
        <v>0</v>
      </c>
      <c r="R12" s="673">
        <v>496</v>
      </c>
      <c r="S12" s="195">
        <v>0</v>
      </c>
      <c r="T12" s="194">
        <v>0</v>
      </c>
      <c r="U12" s="442" t="s">
        <v>53</v>
      </c>
      <c r="W12" s="37"/>
    </row>
    <row r="13" spans="1:24" s="181" customFormat="1" ht="33.75" x14ac:dyDescent="0.2">
      <c r="A13" s="595">
        <v>5</v>
      </c>
      <c r="B13" s="259" t="s">
        <v>7</v>
      </c>
      <c r="C13" s="259">
        <v>53</v>
      </c>
      <c r="D13" s="259">
        <v>4350</v>
      </c>
      <c r="E13" s="259">
        <v>5331</v>
      </c>
      <c r="F13" s="259">
        <v>11</v>
      </c>
      <c r="G13" s="257">
        <v>33011001638</v>
      </c>
      <c r="H13" s="257" t="s">
        <v>52</v>
      </c>
      <c r="I13" s="257" t="s">
        <v>652</v>
      </c>
      <c r="J13" s="257" t="s">
        <v>653</v>
      </c>
      <c r="K13" s="259" t="s">
        <v>12</v>
      </c>
      <c r="L13" s="269">
        <v>225</v>
      </c>
      <c r="M13" s="270">
        <v>2019</v>
      </c>
      <c r="N13" s="269">
        <v>0</v>
      </c>
      <c r="O13" s="269">
        <v>225</v>
      </c>
      <c r="P13" s="269">
        <v>0</v>
      </c>
      <c r="Q13" s="269">
        <v>0</v>
      </c>
      <c r="R13" s="679">
        <v>225</v>
      </c>
      <c r="S13" s="271">
        <v>0</v>
      </c>
      <c r="T13" s="269">
        <v>0</v>
      </c>
      <c r="U13" s="465" t="s">
        <v>53</v>
      </c>
      <c r="W13" s="37"/>
    </row>
    <row r="14" spans="1:24" s="181" customFormat="1" ht="22.5" x14ac:dyDescent="0.2">
      <c r="A14" s="259">
        <v>6</v>
      </c>
      <c r="B14" s="259" t="s">
        <v>7</v>
      </c>
      <c r="C14" s="259">
        <v>63</v>
      </c>
      <c r="D14" s="259">
        <v>4351</v>
      </c>
      <c r="E14" s="259">
        <v>6351</v>
      </c>
      <c r="F14" s="259">
        <v>11</v>
      </c>
      <c r="G14" s="257">
        <v>66011001639</v>
      </c>
      <c r="H14" s="257" t="s">
        <v>54</v>
      </c>
      <c r="I14" s="257" t="s">
        <v>55</v>
      </c>
      <c r="J14" s="257" t="s">
        <v>654</v>
      </c>
      <c r="K14" s="259" t="s">
        <v>9</v>
      </c>
      <c r="L14" s="269">
        <v>175</v>
      </c>
      <c r="M14" s="270">
        <v>2019</v>
      </c>
      <c r="N14" s="269">
        <v>0</v>
      </c>
      <c r="O14" s="269">
        <v>175</v>
      </c>
      <c r="P14" s="269">
        <v>0</v>
      </c>
      <c r="Q14" s="269">
        <v>0</v>
      </c>
      <c r="R14" s="679">
        <v>175</v>
      </c>
      <c r="S14" s="271">
        <v>0</v>
      </c>
      <c r="T14" s="269">
        <v>0</v>
      </c>
      <c r="U14" s="465"/>
      <c r="W14" s="37"/>
    </row>
    <row r="15" spans="1:24" s="181" customFormat="1" ht="56.25" x14ac:dyDescent="0.2">
      <c r="A15" s="595">
        <v>7</v>
      </c>
      <c r="B15" s="190" t="s">
        <v>7</v>
      </c>
      <c r="C15" s="358">
        <v>53</v>
      </c>
      <c r="D15" s="358">
        <v>4357</v>
      </c>
      <c r="E15" s="190">
        <v>5331</v>
      </c>
      <c r="F15" s="190">
        <v>11</v>
      </c>
      <c r="G15" s="180">
        <v>33011001641</v>
      </c>
      <c r="H15" s="191" t="s">
        <v>56</v>
      </c>
      <c r="I15" s="191" t="s">
        <v>57</v>
      </c>
      <c r="J15" s="191" t="s">
        <v>58</v>
      </c>
      <c r="K15" s="190" t="s">
        <v>12</v>
      </c>
      <c r="L15" s="194">
        <v>127</v>
      </c>
      <c r="M15" s="193">
        <v>2019</v>
      </c>
      <c r="N15" s="194">
        <v>0</v>
      </c>
      <c r="O15" s="194">
        <v>127</v>
      </c>
      <c r="P15" s="194">
        <v>0</v>
      </c>
      <c r="Q15" s="194">
        <v>0</v>
      </c>
      <c r="R15" s="673">
        <v>127</v>
      </c>
      <c r="S15" s="195">
        <v>0</v>
      </c>
      <c r="T15" s="194">
        <v>0</v>
      </c>
      <c r="U15" s="451"/>
      <c r="W15" s="37"/>
    </row>
    <row r="16" spans="1:24" s="181" customFormat="1" ht="56.25" x14ac:dyDescent="0.2">
      <c r="A16" s="259">
        <v>8</v>
      </c>
      <c r="B16" s="190" t="s">
        <v>7</v>
      </c>
      <c r="C16" s="358">
        <v>53</v>
      </c>
      <c r="D16" s="358">
        <v>4357</v>
      </c>
      <c r="E16" s="190">
        <v>5331</v>
      </c>
      <c r="F16" s="190">
        <v>11</v>
      </c>
      <c r="G16" s="180">
        <v>33011001642</v>
      </c>
      <c r="H16" s="191" t="s">
        <v>59</v>
      </c>
      <c r="I16" s="191" t="s">
        <v>586</v>
      </c>
      <c r="J16" s="191" t="s">
        <v>587</v>
      </c>
      <c r="K16" s="190" t="s">
        <v>12</v>
      </c>
      <c r="L16" s="194">
        <v>200</v>
      </c>
      <c r="M16" s="193">
        <v>2019</v>
      </c>
      <c r="N16" s="194">
        <v>0</v>
      </c>
      <c r="O16" s="194">
        <v>200</v>
      </c>
      <c r="P16" s="194">
        <v>0</v>
      </c>
      <c r="Q16" s="194">
        <v>0</v>
      </c>
      <c r="R16" s="673">
        <v>200</v>
      </c>
      <c r="S16" s="195">
        <v>0</v>
      </c>
      <c r="T16" s="194">
        <v>0</v>
      </c>
      <c r="U16" s="451"/>
      <c r="W16" s="37"/>
    </row>
    <row r="17" spans="1:23" s="181" customFormat="1" ht="22.5" x14ac:dyDescent="0.2">
      <c r="A17" s="595">
        <v>9</v>
      </c>
      <c r="B17" s="190" t="s">
        <v>60</v>
      </c>
      <c r="C17" s="358">
        <v>53</v>
      </c>
      <c r="D17" s="358">
        <v>4350</v>
      </c>
      <c r="E17" s="190">
        <v>5331</v>
      </c>
      <c r="F17" s="190">
        <v>11</v>
      </c>
      <c r="G17" s="180">
        <v>33011001645</v>
      </c>
      <c r="H17" s="191" t="s">
        <v>61</v>
      </c>
      <c r="I17" s="191" t="s">
        <v>588</v>
      </c>
      <c r="J17" s="191" t="s">
        <v>62</v>
      </c>
      <c r="K17" s="190" t="s">
        <v>12</v>
      </c>
      <c r="L17" s="194">
        <v>300</v>
      </c>
      <c r="M17" s="193">
        <v>2019</v>
      </c>
      <c r="N17" s="194">
        <v>0</v>
      </c>
      <c r="O17" s="194">
        <v>300</v>
      </c>
      <c r="P17" s="194">
        <v>0</v>
      </c>
      <c r="Q17" s="194">
        <v>0</v>
      </c>
      <c r="R17" s="673">
        <v>300</v>
      </c>
      <c r="S17" s="195">
        <v>0</v>
      </c>
      <c r="T17" s="194">
        <v>0</v>
      </c>
      <c r="U17" s="451"/>
      <c r="W17" s="37"/>
    </row>
    <row r="18" spans="1:23" s="181" customFormat="1" ht="22.5" x14ac:dyDescent="0.2">
      <c r="A18" s="259">
        <v>10</v>
      </c>
      <c r="B18" s="190" t="s">
        <v>60</v>
      </c>
      <c r="C18" s="358">
        <v>63</v>
      </c>
      <c r="D18" s="358">
        <v>4350</v>
      </c>
      <c r="E18" s="190">
        <v>6351</v>
      </c>
      <c r="F18" s="190">
        <v>11</v>
      </c>
      <c r="G18" s="180">
        <v>66011001645</v>
      </c>
      <c r="H18" s="191" t="s">
        <v>61</v>
      </c>
      <c r="I18" s="191" t="s">
        <v>63</v>
      </c>
      <c r="J18" s="191" t="s">
        <v>64</v>
      </c>
      <c r="K18" s="190" t="s">
        <v>9</v>
      </c>
      <c r="L18" s="194">
        <v>400</v>
      </c>
      <c r="M18" s="193">
        <v>2019</v>
      </c>
      <c r="N18" s="194">
        <v>0</v>
      </c>
      <c r="O18" s="194">
        <v>400</v>
      </c>
      <c r="P18" s="194">
        <v>0</v>
      </c>
      <c r="Q18" s="194">
        <v>0</v>
      </c>
      <c r="R18" s="673">
        <v>400</v>
      </c>
      <c r="S18" s="195">
        <v>0</v>
      </c>
      <c r="T18" s="194">
        <v>0</v>
      </c>
      <c r="U18" s="451"/>
      <c r="W18" s="37"/>
    </row>
    <row r="19" spans="1:23" s="181" customFormat="1" ht="105" customHeight="1" x14ac:dyDescent="0.2">
      <c r="A19" s="595">
        <v>11</v>
      </c>
      <c r="B19" s="190" t="s">
        <v>60</v>
      </c>
      <c r="C19" s="358">
        <v>53</v>
      </c>
      <c r="D19" s="358">
        <v>4350</v>
      </c>
      <c r="E19" s="190">
        <v>5331</v>
      </c>
      <c r="F19" s="190">
        <v>11</v>
      </c>
      <c r="G19" s="180">
        <v>33011001645</v>
      </c>
      <c r="H19" s="191" t="s">
        <v>61</v>
      </c>
      <c r="I19" s="191" t="s">
        <v>66</v>
      </c>
      <c r="J19" s="191" t="s">
        <v>740</v>
      </c>
      <c r="K19" s="190" t="s">
        <v>12</v>
      </c>
      <c r="L19" s="194">
        <v>450</v>
      </c>
      <c r="M19" s="193">
        <v>2019</v>
      </c>
      <c r="N19" s="194">
        <v>0</v>
      </c>
      <c r="O19" s="194">
        <v>450</v>
      </c>
      <c r="P19" s="194">
        <v>0</v>
      </c>
      <c r="Q19" s="194">
        <v>0</v>
      </c>
      <c r="R19" s="673">
        <v>450</v>
      </c>
      <c r="S19" s="195">
        <v>0</v>
      </c>
      <c r="T19" s="194">
        <v>0</v>
      </c>
      <c r="U19" s="451"/>
      <c r="W19" s="37"/>
    </row>
    <row r="20" spans="1:23" s="181" customFormat="1" ht="22.5" x14ac:dyDescent="0.2">
      <c r="A20" s="259">
        <v>12</v>
      </c>
      <c r="B20" s="259" t="s">
        <v>60</v>
      </c>
      <c r="C20" s="259">
        <v>53</v>
      </c>
      <c r="D20" s="259">
        <v>4350</v>
      </c>
      <c r="E20" s="259">
        <v>5331</v>
      </c>
      <c r="F20" s="259">
        <v>11</v>
      </c>
      <c r="G20" s="257">
        <v>33011001645</v>
      </c>
      <c r="H20" s="257" t="s">
        <v>61</v>
      </c>
      <c r="I20" s="257" t="s">
        <v>589</v>
      </c>
      <c r="J20" s="257" t="s">
        <v>655</v>
      </c>
      <c r="K20" s="259" t="s">
        <v>12</v>
      </c>
      <c r="L20" s="269">
        <v>400</v>
      </c>
      <c r="M20" s="270">
        <v>2019</v>
      </c>
      <c r="N20" s="269">
        <v>0</v>
      </c>
      <c r="O20" s="269">
        <v>400</v>
      </c>
      <c r="P20" s="269">
        <v>0</v>
      </c>
      <c r="Q20" s="269">
        <v>0</v>
      </c>
      <c r="R20" s="679">
        <v>400</v>
      </c>
      <c r="S20" s="271">
        <v>0</v>
      </c>
      <c r="T20" s="269">
        <v>0</v>
      </c>
      <c r="U20" s="465" t="s">
        <v>65</v>
      </c>
      <c r="W20" s="37"/>
    </row>
    <row r="21" spans="1:23" s="181" customFormat="1" ht="56.25" x14ac:dyDescent="0.2">
      <c r="A21" s="595">
        <v>13</v>
      </c>
      <c r="B21" s="190" t="s">
        <v>60</v>
      </c>
      <c r="C21" s="358">
        <v>63</v>
      </c>
      <c r="D21" s="358">
        <v>4350</v>
      </c>
      <c r="E21" s="190">
        <v>6351</v>
      </c>
      <c r="F21" s="190">
        <v>11</v>
      </c>
      <c r="G21" s="180">
        <v>66011001646</v>
      </c>
      <c r="H21" s="191" t="s">
        <v>67</v>
      </c>
      <c r="I21" s="191" t="s">
        <v>68</v>
      </c>
      <c r="J21" s="191" t="s">
        <v>69</v>
      </c>
      <c r="K21" s="190" t="s">
        <v>9</v>
      </c>
      <c r="L21" s="194">
        <v>400</v>
      </c>
      <c r="M21" s="193">
        <v>2019</v>
      </c>
      <c r="N21" s="194">
        <v>0</v>
      </c>
      <c r="O21" s="194">
        <v>400</v>
      </c>
      <c r="P21" s="194">
        <v>0</v>
      </c>
      <c r="Q21" s="194">
        <v>0</v>
      </c>
      <c r="R21" s="673">
        <v>400</v>
      </c>
      <c r="S21" s="195">
        <v>0</v>
      </c>
      <c r="T21" s="194">
        <v>0</v>
      </c>
      <c r="U21" s="451" t="s">
        <v>318</v>
      </c>
      <c r="W21" s="37"/>
    </row>
    <row r="22" spans="1:23" s="181" customFormat="1" ht="22.5" x14ac:dyDescent="0.2">
      <c r="A22" s="259">
        <v>14</v>
      </c>
      <c r="B22" s="190" t="s">
        <v>60</v>
      </c>
      <c r="C22" s="358">
        <v>53</v>
      </c>
      <c r="D22" s="358">
        <v>4354</v>
      </c>
      <c r="E22" s="190">
        <v>5331</v>
      </c>
      <c r="F22" s="190">
        <v>11</v>
      </c>
      <c r="G22" s="180">
        <v>33011001649</v>
      </c>
      <c r="H22" s="191" t="s">
        <v>70</v>
      </c>
      <c r="I22" s="191" t="s">
        <v>71</v>
      </c>
      <c r="J22" s="191" t="s">
        <v>656</v>
      </c>
      <c r="K22" s="190" t="s">
        <v>12</v>
      </c>
      <c r="L22" s="194">
        <v>224</v>
      </c>
      <c r="M22" s="193">
        <v>2019</v>
      </c>
      <c r="N22" s="194">
        <v>0</v>
      </c>
      <c r="O22" s="194">
        <v>224</v>
      </c>
      <c r="P22" s="194">
        <v>0</v>
      </c>
      <c r="Q22" s="194">
        <v>0</v>
      </c>
      <c r="R22" s="673">
        <v>224</v>
      </c>
      <c r="S22" s="195">
        <v>0</v>
      </c>
      <c r="T22" s="194">
        <v>0</v>
      </c>
      <c r="U22" s="451"/>
      <c r="W22" s="37"/>
    </row>
    <row r="23" spans="1:23" s="181" customFormat="1" ht="27" customHeight="1" x14ac:dyDescent="0.2">
      <c r="A23" s="595">
        <v>15</v>
      </c>
      <c r="B23" s="190" t="s">
        <v>60</v>
      </c>
      <c r="C23" s="358">
        <v>53</v>
      </c>
      <c r="D23" s="358">
        <v>4357</v>
      </c>
      <c r="E23" s="190">
        <v>5331</v>
      </c>
      <c r="F23" s="190">
        <v>11</v>
      </c>
      <c r="G23" s="180">
        <v>33011001650</v>
      </c>
      <c r="H23" s="191" t="s">
        <v>72</v>
      </c>
      <c r="I23" s="191" t="s">
        <v>590</v>
      </c>
      <c r="J23" s="191" t="s">
        <v>591</v>
      </c>
      <c r="K23" s="190" t="s">
        <v>12</v>
      </c>
      <c r="L23" s="194">
        <v>300</v>
      </c>
      <c r="M23" s="193">
        <v>2019</v>
      </c>
      <c r="N23" s="194">
        <v>0</v>
      </c>
      <c r="O23" s="194">
        <v>300</v>
      </c>
      <c r="P23" s="194">
        <v>0</v>
      </c>
      <c r="Q23" s="194">
        <v>0</v>
      </c>
      <c r="R23" s="673">
        <v>300</v>
      </c>
      <c r="S23" s="195">
        <v>0</v>
      </c>
      <c r="T23" s="194">
        <v>0</v>
      </c>
      <c r="U23" s="451" t="s">
        <v>73</v>
      </c>
      <c r="W23" s="37"/>
    </row>
    <row r="24" spans="1:23" s="181" customFormat="1" ht="45" x14ac:dyDescent="0.2">
      <c r="A24" s="259">
        <v>16</v>
      </c>
      <c r="B24" s="190" t="s">
        <v>16</v>
      </c>
      <c r="C24" s="358">
        <v>53</v>
      </c>
      <c r="D24" s="358">
        <v>4350</v>
      </c>
      <c r="E24" s="190">
        <v>5331</v>
      </c>
      <c r="F24" s="190">
        <v>11</v>
      </c>
      <c r="G24" s="180">
        <v>33011001652</v>
      </c>
      <c r="H24" s="191" t="s">
        <v>74</v>
      </c>
      <c r="I24" s="191" t="s">
        <v>75</v>
      </c>
      <c r="J24" s="191" t="s">
        <v>76</v>
      </c>
      <c r="K24" s="190" t="s">
        <v>12</v>
      </c>
      <c r="L24" s="194">
        <v>200</v>
      </c>
      <c r="M24" s="193">
        <v>2019</v>
      </c>
      <c r="N24" s="194">
        <v>0</v>
      </c>
      <c r="O24" s="194">
        <v>200</v>
      </c>
      <c r="P24" s="194">
        <v>0</v>
      </c>
      <c r="Q24" s="194">
        <v>0</v>
      </c>
      <c r="R24" s="673">
        <v>200</v>
      </c>
      <c r="S24" s="195">
        <v>0</v>
      </c>
      <c r="T24" s="194">
        <v>0</v>
      </c>
      <c r="U24" s="451" t="s">
        <v>77</v>
      </c>
      <c r="W24" s="37"/>
    </row>
    <row r="25" spans="1:23" s="181" customFormat="1" ht="33.75" x14ac:dyDescent="0.2">
      <c r="A25" s="595">
        <v>17</v>
      </c>
      <c r="B25" s="190" t="s">
        <v>16</v>
      </c>
      <c r="C25" s="358">
        <v>63</v>
      </c>
      <c r="D25" s="358">
        <v>4350</v>
      </c>
      <c r="E25" s="190">
        <v>6351</v>
      </c>
      <c r="F25" s="190">
        <v>11</v>
      </c>
      <c r="G25" s="180">
        <v>66011001652</v>
      </c>
      <c r="H25" s="191" t="s">
        <v>74</v>
      </c>
      <c r="I25" s="191" t="s">
        <v>78</v>
      </c>
      <c r="J25" s="191" t="s">
        <v>592</v>
      </c>
      <c r="K25" s="190" t="s">
        <v>9</v>
      </c>
      <c r="L25" s="194">
        <v>430</v>
      </c>
      <c r="M25" s="193">
        <v>2019</v>
      </c>
      <c r="N25" s="194">
        <v>0</v>
      </c>
      <c r="O25" s="194">
        <v>430</v>
      </c>
      <c r="P25" s="194">
        <v>0</v>
      </c>
      <c r="Q25" s="194">
        <v>0</v>
      </c>
      <c r="R25" s="673">
        <v>430</v>
      </c>
      <c r="S25" s="195">
        <v>0</v>
      </c>
      <c r="T25" s="194">
        <v>0</v>
      </c>
      <c r="U25" s="451" t="s">
        <v>79</v>
      </c>
      <c r="W25" s="37"/>
    </row>
    <row r="26" spans="1:23" s="181" customFormat="1" ht="45" x14ac:dyDescent="0.2">
      <c r="A26" s="259">
        <v>18</v>
      </c>
      <c r="B26" s="190" t="s">
        <v>14</v>
      </c>
      <c r="C26" s="358">
        <v>53</v>
      </c>
      <c r="D26" s="358">
        <v>4350</v>
      </c>
      <c r="E26" s="190">
        <v>5331</v>
      </c>
      <c r="F26" s="190">
        <v>11</v>
      </c>
      <c r="G26" s="399">
        <v>33011001653</v>
      </c>
      <c r="H26" s="191" t="s">
        <v>80</v>
      </c>
      <c r="I26" s="191" t="s">
        <v>593</v>
      </c>
      <c r="J26" s="191" t="s">
        <v>594</v>
      </c>
      <c r="K26" s="190" t="s">
        <v>12</v>
      </c>
      <c r="L26" s="194">
        <v>300</v>
      </c>
      <c r="M26" s="193">
        <v>2019</v>
      </c>
      <c r="N26" s="194">
        <v>0</v>
      </c>
      <c r="O26" s="194">
        <v>300</v>
      </c>
      <c r="P26" s="194">
        <v>0</v>
      </c>
      <c r="Q26" s="194">
        <v>0</v>
      </c>
      <c r="R26" s="673">
        <v>300</v>
      </c>
      <c r="S26" s="195">
        <v>0</v>
      </c>
      <c r="T26" s="194">
        <v>0</v>
      </c>
      <c r="U26" s="451" t="s">
        <v>81</v>
      </c>
      <c r="W26" s="37"/>
    </row>
    <row r="27" spans="1:23" s="181" customFormat="1" ht="45" x14ac:dyDescent="0.2">
      <c r="A27" s="595">
        <v>19</v>
      </c>
      <c r="B27" s="190" t="s">
        <v>16</v>
      </c>
      <c r="C27" s="358">
        <v>53</v>
      </c>
      <c r="D27" s="358">
        <v>4350</v>
      </c>
      <c r="E27" s="190">
        <v>5331</v>
      </c>
      <c r="F27" s="190">
        <v>11</v>
      </c>
      <c r="G27" s="399">
        <v>33011001656</v>
      </c>
      <c r="H27" s="191" t="s">
        <v>82</v>
      </c>
      <c r="I27" s="191" t="s">
        <v>83</v>
      </c>
      <c r="J27" s="191" t="s">
        <v>595</v>
      </c>
      <c r="K27" s="190" t="s">
        <v>12</v>
      </c>
      <c r="L27" s="194">
        <v>400</v>
      </c>
      <c r="M27" s="193">
        <v>2019</v>
      </c>
      <c r="N27" s="194">
        <v>0</v>
      </c>
      <c r="O27" s="194">
        <v>400</v>
      </c>
      <c r="P27" s="194">
        <v>0</v>
      </c>
      <c r="Q27" s="194">
        <v>0</v>
      </c>
      <c r="R27" s="673">
        <v>400</v>
      </c>
      <c r="S27" s="195">
        <v>0</v>
      </c>
      <c r="T27" s="194">
        <v>0</v>
      </c>
      <c r="U27" s="451"/>
      <c r="W27" s="37"/>
    </row>
    <row r="28" spans="1:23" s="181" customFormat="1" ht="22.5" x14ac:dyDescent="0.2">
      <c r="A28" s="259">
        <v>20</v>
      </c>
      <c r="B28" s="190" t="s">
        <v>16</v>
      </c>
      <c r="C28" s="358">
        <v>53</v>
      </c>
      <c r="D28" s="358">
        <v>4350</v>
      </c>
      <c r="E28" s="190">
        <v>5331</v>
      </c>
      <c r="F28" s="190">
        <v>11</v>
      </c>
      <c r="G28" s="399">
        <v>33011001656</v>
      </c>
      <c r="H28" s="191" t="s">
        <v>82</v>
      </c>
      <c r="I28" s="191" t="s">
        <v>84</v>
      </c>
      <c r="J28" s="191" t="s">
        <v>596</v>
      </c>
      <c r="K28" s="190" t="s">
        <v>12</v>
      </c>
      <c r="L28" s="194">
        <v>450</v>
      </c>
      <c r="M28" s="193">
        <v>2019</v>
      </c>
      <c r="N28" s="194">
        <v>0</v>
      </c>
      <c r="O28" s="194">
        <v>450</v>
      </c>
      <c r="P28" s="194">
        <v>150</v>
      </c>
      <c r="Q28" s="194">
        <v>0</v>
      </c>
      <c r="R28" s="673">
        <v>300</v>
      </c>
      <c r="S28" s="195">
        <v>0</v>
      </c>
      <c r="T28" s="194">
        <v>0</v>
      </c>
      <c r="U28" s="451"/>
      <c r="W28" s="37"/>
    </row>
    <row r="29" spans="1:23" s="181" customFormat="1" ht="47.25" customHeight="1" x14ac:dyDescent="0.2">
      <c r="A29" s="595">
        <v>21</v>
      </c>
      <c r="B29" s="190" t="s">
        <v>16</v>
      </c>
      <c r="C29" s="358">
        <v>53</v>
      </c>
      <c r="D29" s="358">
        <v>4350</v>
      </c>
      <c r="E29" s="190">
        <v>5331</v>
      </c>
      <c r="F29" s="190">
        <v>11</v>
      </c>
      <c r="G29" s="399">
        <v>33011001656</v>
      </c>
      <c r="H29" s="191" t="s">
        <v>82</v>
      </c>
      <c r="I29" s="191" t="s">
        <v>85</v>
      </c>
      <c r="J29" s="191" t="s">
        <v>597</v>
      </c>
      <c r="K29" s="190" t="s">
        <v>12</v>
      </c>
      <c r="L29" s="194">
        <v>440</v>
      </c>
      <c r="M29" s="193">
        <v>2019</v>
      </c>
      <c r="N29" s="194">
        <v>0</v>
      </c>
      <c r="O29" s="194">
        <v>440</v>
      </c>
      <c r="P29" s="194">
        <v>0</v>
      </c>
      <c r="Q29" s="194">
        <v>0</v>
      </c>
      <c r="R29" s="673">
        <v>440</v>
      </c>
      <c r="S29" s="195">
        <v>0</v>
      </c>
      <c r="T29" s="194">
        <v>0</v>
      </c>
      <c r="U29" s="451"/>
      <c r="W29" s="37"/>
    </row>
    <row r="30" spans="1:23" s="181" customFormat="1" ht="22.5" x14ac:dyDescent="0.2">
      <c r="A30" s="259">
        <v>22</v>
      </c>
      <c r="B30" s="190" t="s">
        <v>10</v>
      </c>
      <c r="C30" s="358">
        <v>53</v>
      </c>
      <c r="D30" s="358">
        <v>4357</v>
      </c>
      <c r="E30" s="190">
        <v>5331</v>
      </c>
      <c r="F30" s="190">
        <v>11</v>
      </c>
      <c r="G30" s="399">
        <v>33011001657</v>
      </c>
      <c r="H30" s="191" t="s">
        <v>86</v>
      </c>
      <c r="I30" s="191" t="s">
        <v>657</v>
      </c>
      <c r="J30" s="191" t="s">
        <v>658</v>
      </c>
      <c r="K30" s="190" t="s">
        <v>12</v>
      </c>
      <c r="L30" s="194">
        <v>150</v>
      </c>
      <c r="M30" s="193">
        <v>2019</v>
      </c>
      <c r="N30" s="194">
        <v>0</v>
      </c>
      <c r="O30" s="194">
        <v>150</v>
      </c>
      <c r="P30" s="194">
        <v>0</v>
      </c>
      <c r="Q30" s="194">
        <v>0</v>
      </c>
      <c r="R30" s="673">
        <v>150</v>
      </c>
      <c r="S30" s="195">
        <v>0</v>
      </c>
      <c r="T30" s="194">
        <v>0</v>
      </c>
      <c r="U30" s="451"/>
      <c r="W30" s="37"/>
    </row>
    <row r="31" spans="1:23" s="181" customFormat="1" ht="33.75" x14ac:dyDescent="0.2">
      <c r="A31" s="595">
        <v>23</v>
      </c>
      <c r="B31" s="190" t="s">
        <v>10</v>
      </c>
      <c r="C31" s="358">
        <v>53</v>
      </c>
      <c r="D31" s="358">
        <v>4357</v>
      </c>
      <c r="E31" s="358">
        <v>5331</v>
      </c>
      <c r="F31" s="190">
        <v>11</v>
      </c>
      <c r="G31" s="399">
        <v>33011001657</v>
      </c>
      <c r="H31" s="191" t="s">
        <v>86</v>
      </c>
      <c r="I31" s="191" t="s">
        <v>659</v>
      </c>
      <c r="J31" s="191" t="s">
        <v>741</v>
      </c>
      <c r="K31" s="190" t="s">
        <v>12</v>
      </c>
      <c r="L31" s="194">
        <v>300</v>
      </c>
      <c r="M31" s="193">
        <v>2019</v>
      </c>
      <c r="N31" s="194">
        <v>0</v>
      </c>
      <c r="O31" s="194">
        <v>300</v>
      </c>
      <c r="P31" s="194">
        <v>0</v>
      </c>
      <c r="Q31" s="194">
        <v>0</v>
      </c>
      <c r="R31" s="673">
        <v>300</v>
      </c>
      <c r="S31" s="195">
        <v>0</v>
      </c>
      <c r="T31" s="194">
        <v>0</v>
      </c>
      <c r="U31" s="451"/>
      <c r="W31" s="37"/>
    </row>
    <row r="32" spans="1:23" s="181" customFormat="1" ht="22.5" x14ac:dyDescent="0.2">
      <c r="A32" s="259">
        <v>24</v>
      </c>
      <c r="B32" s="259" t="s">
        <v>10</v>
      </c>
      <c r="C32" s="259">
        <v>53</v>
      </c>
      <c r="D32" s="259">
        <v>4357</v>
      </c>
      <c r="E32" s="259">
        <v>5331</v>
      </c>
      <c r="F32" s="259">
        <v>11</v>
      </c>
      <c r="G32" s="184">
        <v>33011001657</v>
      </c>
      <c r="H32" s="257" t="s">
        <v>86</v>
      </c>
      <c r="I32" s="257" t="s">
        <v>660</v>
      </c>
      <c r="J32" s="257" t="s">
        <v>661</v>
      </c>
      <c r="K32" s="259" t="s">
        <v>12</v>
      </c>
      <c r="L32" s="269">
        <v>250</v>
      </c>
      <c r="M32" s="270">
        <v>2019</v>
      </c>
      <c r="N32" s="269">
        <v>0</v>
      </c>
      <c r="O32" s="269">
        <v>250</v>
      </c>
      <c r="P32" s="269">
        <v>0</v>
      </c>
      <c r="Q32" s="269">
        <v>0</v>
      </c>
      <c r="R32" s="679">
        <v>250</v>
      </c>
      <c r="S32" s="271">
        <v>0</v>
      </c>
      <c r="T32" s="269">
        <v>0</v>
      </c>
      <c r="U32" s="465"/>
      <c r="W32" s="37"/>
    </row>
    <row r="33" spans="1:24" s="181" customFormat="1" ht="22.5" x14ac:dyDescent="0.2">
      <c r="A33" s="595">
        <v>25</v>
      </c>
      <c r="B33" s="190" t="s">
        <v>10</v>
      </c>
      <c r="C33" s="358">
        <v>53</v>
      </c>
      <c r="D33" s="358">
        <v>4350</v>
      </c>
      <c r="E33" s="358">
        <v>5331</v>
      </c>
      <c r="F33" s="190">
        <v>11</v>
      </c>
      <c r="G33" s="399">
        <v>33011001658</v>
      </c>
      <c r="H33" s="191" t="s">
        <v>87</v>
      </c>
      <c r="I33" s="191" t="s">
        <v>88</v>
      </c>
      <c r="J33" s="191" t="s">
        <v>662</v>
      </c>
      <c r="K33" s="190" t="s">
        <v>12</v>
      </c>
      <c r="L33" s="194">
        <v>125</v>
      </c>
      <c r="M33" s="193">
        <v>2019</v>
      </c>
      <c r="N33" s="194">
        <v>0</v>
      </c>
      <c r="O33" s="194">
        <v>125</v>
      </c>
      <c r="P33" s="194">
        <v>0</v>
      </c>
      <c r="Q33" s="194">
        <v>0</v>
      </c>
      <c r="R33" s="673">
        <v>125</v>
      </c>
      <c r="S33" s="195">
        <v>0</v>
      </c>
      <c r="T33" s="194">
        <v>0</v>
      </c>
      <c r="U33" s="451"/>
      <c r="W33" s="37"/>
    </row>
    <row r="34" spans="1:24" s="181" customFormat="1" ht="22.5" x14ac:dyDescent="0.2">
      <c r="A34" s="259">
        <v>26</v>
      </c>
      <c r="B34" s="190" t="s">
        <v>10</v>
      </c>
      <c r="C34" s="358">
        <v>53</v>
      </c>
      <c r="D34" s="358">
        <v>4350</v>
      </c>
      <c r="E34" s="358">
        <v>5331</v>
      </c>
      <c r="F34" s="190">
        <v>11</v>
      </c>
      <c r="G34" s="399">
        <v>33011001659</v>
      </c>
      <c r="H34" s="191" t="s">
        <v>89</v>
      </c>
      <c r="I34" s="191" t="s">
        <v>90</v>
      </c>
      <c r="J34" s="191" t="s">
        <v>663</v>
      </c>
      <c r="K34" s="190" t="s">
        <v>12</v>
      </c>
      <c r="L34" s="194">
        <v>200</v>
      </c>
      <c r="M34" s="193">
        <v>2019</v>
      </c>
      <c r="N34" s="194">
        <v>0</v>
      </c>
      <c r="O34" s="194">
        <v>200</v>
      </c>
      <c r="P34" s="194">
        <v>0</v>
      </c>
      <c r="Q34" s="194">
        <v>0</v>
      </c>
      <c r="R34" s="673">
        <v>200</v>
      </c>
      <c r="S34" s="195">
        <v>0</v>
      </c>
      <c r="T34" s="194">
        <v>0</v>
      </c>
      <c r="U34" s="451"/>
      <c r="W34" s="37"/>
    </row>
    <row r="35" spans="1:24" s="181" customFormat="1" ht="45" x14ac:dyDescent="0.2">
      <c r="A35" s="595">
        <v>27</v>
      </c>
      <c r="B35" s="259" t="s">
        <v>10</v>
      </c>
      <c r="C35" s="259">
        <v>63</v>
      </c>
      <c r="D35" s="259">
        <v>4350</v>
      </c>
      <c r="E35" s="259">
        <v>6351</v>
      </c>
      <c r="F35" s="259">
        <v>11</v>
      </c>
      <c r="G35" s="257">
        <v>66011001659</v>
      </c>
      <c r="H35" s="257" t="s">
        <v>89</v>
      </c>
      <c r="I35" s="257" t="s">
        <v>91</v>
      </c>
      <c r="J35" s="257" t="s">
        <v>92</v>
      </c>
      <c r="K35" s="259" t="s">
        <v>9</v>
      </c>
      <c r="L35" s="269">
        <v>250</v>
      </c>
      <c r="M35" s="270">
        <v>2019</v>
      </c>
      <c r="N35" s="269">
        <v>0</v>
      </c>
      <c r="O35" s="269">
        <v>250</v>
      </c>
      <c r="P35" s="269">
        <v>0</v>
      </c>
      <c r="Q35" s="269">
        <v>0</v>
      </c>
      <c r="R35" s="679">
        <v>250</v>
      </c>
      <c r="S35" s="271">
        <v>0</v>
      </c>
      <c r="T35" s="269">
        <v>0</v>
      </c>
      <c r="U35" s="465"/>
      <c r="W35" s="37"/>
    </row>
    <row r="36" spans="1:24" s="181" customFormat="1" ht="56.25" x14ac:dyDescent="0.2">
      <c r="A36" s="595">
        <v>28</v>
      </c>
      <c r="B36" s="259" t="s">
        <v>10</v>
      </c>
      <c r="C36" s="259">
        <v>53</v>
      </c>
      <c r="D36" s="259">
        <v>4350</v>
      </c>
      <c r="E36" s="259">
        <v>5331</v>
      </c>
      <c r="F36" s="259">
        <v>11</v>
      </c>
      <c r="G36" s="257">
        <v>33011001659</v>
      </c>
      <c r="H36" s="257" t="s">
        <v>89</v>
      </c>
      <c r="I36" s="257" t="s">
        <v>598</v>
      </c>
      <c r="J36" s="257" t="s">
        <v>93</v>
      </c>
      <c r="K36" s="259" t="s">
        <v>12</v>
      </c>
      <c r="L36" s="269">
        <v>300</v>
      </c>
      <c r="M36" s="270">
        <v>2019</v>
      </c>
      <c r="N36" s="269">
        <v>0</v>
      </c>
      <c r="O36" s="269">
        <v>300</v>
      </c>
      <c r="P36" s="269">
        <v>0</v>
      </c>
      <c r="Q36" s="269">
        <v>0</v>
      </c>
      <c r="R36" s="679">
        <v>300</v>
      </c>
      <c r="S36" s="271">
        <v>0</v>
      </c>
      <c r="T36" s="269">
        <v>0</v>
      </c>
      <c r="U36" s="465"/>
      <c r="W36" s="37"/>
    </row>
    <row r="37" spans="1:24" s="181" customFormat="1" ht="45" x14ac:dyDescent="0.2">
      <c r="A37" s="595">
        <v>29</v>
      </c>
      <c r="B37" s="259" t="s">
        <v>10</v>
      </c>
      <c r="C37" s="259">
        <v>63</v>
      </c>
      <c r="D37" s="259">
        <v>4350</v>
      </c>
      <c r="E37" s="259">
        <v>6351</v>
      </c>
      <c r="F37" s="259">
        <v>11</v>
      </c>
      <c r="G37" s="257">
        <v>66011001659</v>
      </c>
      <c r="H37" s="257" t="s">
        <v>89</v>
      </c>
      <c r="I37" s="257" t="s">
        <v>117</v>
      </c>
      <c r="J37" s="257" t="s">
        <v>118</v>
      </c>
      <c r="K37" s="259" t="s">
        <v>9</v>
      </c>
      <c r="L37" s="269">
        <v>750</v>
      </c>
      <c r="M37" s="270">
        <v>2019</v>
      </c>
      <c r="N37" s="269">
        <v>0</v>
      </c>
      <c r="O37" s="269">
        <v>750</v>
      </c>
      <c r="P37" s="269">
        <v>0</v>
      </c>
      <c r="Q37" s="269">
        <v>0</v>
      </c>
      <c r="R37" s="679">
        <v>750</v>
      </c>
      <c r="S37" s="269">
        <v>0</v>
      </c>
      <c r="T37" s="269">
        <v>0</v>
      </c>
      <c r="U37" s="465"/>
      <c r="W37" s="37"/>
    </row>
    <row r="38" spans="1:24" s="181" customFormat="1" ht="93.75" customHeight="1" x14ac:dyDescent="0.2">
      <c r="A38" s="595">
        <v>30</v>
      </c>
      <c r="B38" s="259" t="s">
        <v>10</v>
      </c>
      <c r="C38" s="259">
        <v>63</v>
      </c>
      <c r="D38" s="259">
        <v>4357</v>
      </c>
      <c r="E38" s="259">
        <v>6351</v>
      </c>
      <c r="F38" s="259">
        <v>11</v>
      </c>
      <c r="G38" s="257">
        <v>66011001661</v>
      </c>
      <c r="H38" s="257" t="s">
        <v>96</v>
      </c>
      <c r="I38" s="257" t="s">
        <v>312</v>
      </c>
      <c r="J38" s="257" t="s">
        <v>742</v>
      </c>
      <c r="K38" s="259" t="s">
        <v>9</v>
      </c>
      <c r="L38" s="269">
        <v>800</v>
      </c>
      <c r="M38" s="270">
        <v>2019</v>
      </c>
      <c r="N38" s="269">
        <v>0</v>
      </c>
      <c r="O38" s="269">
        <v>800</v>
      </c>
      <c r="P38" s="269">
        <v>0</v>
      </c>
      <c r="Q38" s="269">
        <v>0</v>
      </c>
      <c r="R38" s="679">
        <v>800</v>
      </c>
      <c r="S38" s="269">
        <v>0</v>
      </c>
      <c r="T38" s="269">
        <v>0</v>
      </c>
      <c r="U38" s="465"/>
      <c r="W38" s="37"/>
    </row>
    <row r="39" spans="1:24" s="181" customFormat="1" ht="56.25" x14ac:dyDescent="0.2">
      <c r="A39" s="595">
        <v>31</v>
      </c>
      <c r="B39" s="259" t="s">
        <v>10</v>
      </c>
      <c r="C39" s="259">
        <v>63</v>
      </c>
      <c r="D39" s="259">
        <v>4357</v>
      </c>
      <c r="E39" s="259">
        <v>6351</v>
      </c>
      <c r="F39" s="259">
        <v>11</v>
      </c>
      <c r="G39" s="257">
        <v>66011001661</v>
      </c>
      <c r="H39" s="257" t="s">
        <v>96</v>
      </c>
      <c r="I39" s="257" t="s">
        <v>506</v>
      </c>
      <c r="J39" s="257" t="s">
        <v>664</v>
      </c>
      <c r="K39" s="259" t="s">
        <v>9</v>
      </c>
      <c r="L39" s="269">
        <v>365</v>
      </c>
      <c r="M39" s="270">
        <v>2019</v>
      </c>
      <c r="N39" s="269">
        <v>0</v>
      </c>
      <c r="O39" s="269">
        <v>365</v>
      </c>
      <c r="P39" s="269">
        <v>0</v>
      </c>
      <c r="Q39" s="269">
        <v>0</v>
      </c>
      <c r="R39" s="679">
        <v>365</v>
      </c>
      <c r="S39" s="269">
        <v>0</v>
      </c>
      <c r="T39" s="269">
        <v>0</v>
      </c>
      <c r="U39" s="465"/>
      <c r="W39" s="37"/>
    </row>
    <row r="40" spans="1:24" s="181" customFormat="1" ht="23.25" thickBot="1" x14ac:dyDescent="0.25">
      <c r="A40" s="596">
        <v>32</v>
      </c>
      <c r="B40" s="400" t="s">
        <v>10</v>
      </c>
      <c r="C40" s="597">
        <v>53</v>
      </c>
      <c r="D40" s="597">
        <v>4357</v>
      </c>
      <c r="E40" s="597">
        <v>5331</v>
      </c>
      <c r="F40" s="597">
        <v>11</v>
      </c>
      <c r="G40" s="486">
        <v>33011001663</v>
      </c>
      <c r="H40" s="598" t="s">
        <v>97</v>
      </c>
      <c r="I40" s="598" t="s">
        <v>665</v>
      </c>
      <c r="J40" s="598" t="s">
        <v>666</v>
      </c>
      <c r="K40" s="400" t="s">
        <v>12</v>
      </c>
      <c r="L40" s="599">
        <v>126</v>
      </c>
      <c r="M40" s="600">
        <v>2019</v>
      </c>
      <c r="N40" s="599">
        <v>0</v>
      </c>
      <c r="O40" s="599">
        <v>126</v>
      </c>
      <c r="P40" s="599">
        <v>0</v>
      </c>
      <c r="Q40" s="599">
        <v>0</v>
      </c>
      <c r="R40" s="680">
        <v>126</v>
      </c>
      <c r="S40" s="601">
        <v>0</v>
      </c>
      <c r="T40" s="599">
        <v>0</v>
      </c>
      <c r="U40" s="451"/>
      <c r="W40" s="37"/>
    </row>
    <row r="41" spans="1:24" s="181" customFormat="1" ht="20.25" customHeight="1" thickBot="1" x14ac:dyDescent="0.25">
      <c r="A41" s="729" t="s">
        <v>501</v>
      </c>
      <c r="B41" s="730"/>
      <c r="C41" s="730"/>
      <c r="D41" s="730"/>
      <c r="E41" s="730"/>
      <c r="F41" s="730"/>
      <c r="G41" s="730"/>
      <c r="H41" s="730"/>
      <c r="I41" s="730"/>
      <c r="J41" s="741"/>
      <c r="K41" s="602"/>
      <c r="L41" s="603">
        <f>SUM(L9:L40)</f>
        <v>10046</v>
      </c>
      <c r="M41" s="603"/>
      <c r="N41" s="603">
        <f t="shared" ref="N41:T41" si="0">SUM(N9:N40)</f>
        <v>0</v>
      </c>
      <c r="O41" s="603">
        <f>SUM(O9:O40)</f>
        <v>10046</v>
      </c>
      <c r="P41" s="603">
        <f t="shared" si="0"/>
        <v>150</v>
      </c>
      <c r="Q41" s="603">
        <f t="shared" si="0"/>
        <v>0</v>
      </c>
      <c r="R41" s="603">
        <f>SUM(R9:R40)</f>
        <v>9896</v>
      </c>
      <c r="S41" s="603">
        <f t="shared" si="0"/>
        <v>0</v>
      </c>
      <c r="T41" s="603">
        <f t="shared" si="0"/>
        <v>0</v>
      </c>
      <c r="U41" s="466"/>
      <c r="W41" s="36"/>
    </row>
    <row r="42" spans="1:24" s="181" customFormat="1" ht="18" customHeight="1" thickBot="1" x14ac:dyDescent="0.25">
      <c r="A42" s="654" t="s">
        <v>98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6"/>
      <c r="U42" s="462"/>
      <c r="W42" s="36"/>
    </row>
    <row r="43" spans="1:24" s="181" customFormat="1" ht="22.5" x14ac:dyDescent="0.2">
      <c r="A43" s="180">
        <v>1</v>
      </c>
      <c r="B43" s="190" t="s">
        <v>7</v>
      </c>
      <c r="C43" s="358">
        <v>63</v>
      </c>
      <c r="D43" s="358">
        <v>4357</v>
      </c>
      <c r="E43" s="358">
        <v>6351</v>
      </c>
      <c r="F43" s="190">
        <v>11</v>
      </c>
      <c r="G43" s="399">
        <v>66011001640</v>
      </c>
      <c r="H43" s="197" t="s">
        <v>99</v>
      </c>
      <c r="I43" s="197" t="s">
        <v>100</v>
      </c>
      <c r="J43" s="191"/>
      <c r="K43" s="196" t="s">
        <v>9</v>
      </c>
      <c r="L43" s="194">
        <v>95</v>
      </c>
      <c r="M43" s="193">
        <v>2019</v>
      </c>
      <c r="N43" s="194">
        <v>0</v>
      </c>
      <c r="O43" s="194">
        <v>95</v>
      </c>
      <c r="P43" s="194">
        <v>0</v>
      </c>
      <c r="Q43" s="194">
        <v>0</v>
      </c>
      <c r="R43" s="673">
        <v>95</v>
      </c>
      <c r="S43" s="195">
        <v>0</v>
      </c>
      <c r="T43" s="194">
        <v>0</v>
      </c>
      <c r="U43" s="451"/>
      <c r="W43" s="37"/>
    </row>
    <row r="44" spans="1:24" s="181" customFormat="1" ht="22.5" customHeight="1" x14ac:dyDescent="0.2">
      <c r="A44" s="180">
        <v>2</v>
      </c>
      <c r="B44" s="190" t="s">
        <v>16</v>
      </c>
      <c r="C44" s="358">
        <v>53</v>
      </c>
      <c r="D44" s="358">
        <v>4350</v>
      </c>
      <c r="E44" s="358">
        <v>5331</v>
      </c>
      <c r="F44" s="190">
        <v>11</v>
      </c>
      <c r="G44" s="399">
        <v>33011001656</v>
      </c>
      <c r="H44" s="197" t="s">
        <v>101</v>
      </c>
      <c r="I44" s="197" t="s">
        <v>102</v>
      </c>
      <c r="J44" s="191"/>
      <c r="K44" s="196" t="s">
        <v>12</v>
      </c>
      <c r="L44" s="194">
        <v>80</v>
      </c>
      <c r="M44" s="193">
        <v>2019</v>
      </c>
      <c r="N44" s="194">
        <v>0</v>
      </c>
      <c r="O44" s="194">
        <v>80</v>
      </c>
      <c r="P44" s="194">
        <v>0</v>
      </c>
      <c r="Q44" s="194">
        <v>0</v>
      </c>
      <c r="R44" s="673">
        <v>80</v>
      </c>
      <c r="S44" s="195">
        <v>0</v>
      </c>
      <c r="T44" s="194">
        <v>0</v>
      </c>
      <c r="U44" s="451"/>
      <c r="W44" s="37"/>
    </row>
    <row r="45" spans="1:24" s="181" customFormat="1" ht="23.25" thickBot="1" x14ac:dyDescent="0.25">
      <c r="A45" s="180">
        <v>3</v>
      </c>
      <c r="B45" s="190" t="s">
        <v>10</v>
      </c>
      <c r="C45" s="358">
        <v>63</v>
      </c>
      <c r="D45" s="358">
        <v>4357</v>
      </c>
      <c r="E45" s="358">
        <v>6351</v>
      </c>
      <c r="F45" s="190">
        <v>11</v>
      </c>
      <c r="G45" s="399">
        <v>66011001660</v>
      </c>
      <c r="H45" s="197" t="s">
        <v>94</v>
      </c>
      <c r="I45" s="197" t="s">
        <v>103</v>
      </c>
      <c r="J45" s="191" t="s">
        <v>667</v>
      </c>
      <c r="K45" s="196" t="s">
        <v>9</v>
      </c>
      <c r="L45" s="194">
        <v>90</v>
      </c>
      <c r="M45" s="193">
        <v>2019</v>
      </c>
      <c r="N45" s="194">
        <v>0</v>
      </c>
      <c r="O45" s="194">
        <v>90</v>
      </c>
      <c r="P45" s="194">
        <v>0</v>
      </c>
      <c r="Q45" s="194">
        <v>0</v>
      </c>
      <c r="R45" s="673">
        <v>90</v>
      </c>
      <c r="S45" s="195">
        <v>0</v>
      </c>
      <c r="T45" s="194">
        <v>0</v>
      </c>
      <c r="U45" s="451"/>
      <c r="W45" s="37"/>
    </row>
    <row r="46" spans="1:24" s="181" customFormat="1" ht="19.5" customHeight="1" thickBot="1" x14ac:dyDescent="0.25">
      <c r="A46" s="729" t="s">
        <v>502</v>
      </c>
      <c r="B46" s="730"/>
      <c r="C46" s="730"/>
      <c r="D46" s="730"/>
      <c r="E46" s="730"/>
      <c r="F46" s="730"/>
      <c r="G46" s="730"/>
      <c r="H46" s="730"/>
      <c r="I46" s="730"/>
      <c r="J46" s="741"/>
      <c r="K46" s="602"/>
      <c r="L46" s="604">
        <f>SUM(L43:L45)</f>
        <v>265</v>
      </c>
      <c r="M46" s="604"/>
      <c r="N46" s="604">
        <f t="shared" ref="N46:T46" si="1">SUM(N43:N45)</f>
        <v>0</v>
      </c>
      <c r="O46" s="604">
        <f t="shared" si="1"/>
        <v>265</v>
      </c>
      <c r="P46" s="604">
        <f t="shared" si="1"/>
        <v>0</v>
      </c>
      <c r="Q46" s="604">
        <f t="shared" si="1"/>
        <v>0</v>
      </c>
      <c r="R46" s="604">
        <f t="shared" si="1"/>
        <v>265</v>
      </c>
      <c r="S46" s="604">
        <f t="shared" si="1"/>
        <v>0</v>
      </c>
      <c r="T46" s="604">
        <f t="shared" si="1"/>
        <v>0</v>
      </c>
      <c r="U46" s="467"/>
      <c r="W46" s="36"/>
    </row>
    <row r="47" spans="1:24" s="181" customFormat="1" ht="18" customHeight="1" thickBot="1" x14ac:dyDescent="0.25">
      <c r="A47" s="657" t="s">
        <v>36</v>
      </c>
      <c r="B47" s="658"/>
      <c r="C47" s="658"/>
      <c r="D47" s="658"/>
      <c r="E47" s="658"/>
      <c r="F47" s="658"/>
      <c r="G47" s="658"/>
      <c r="H47" s="658"/>
      <c r="I47" s="658"/>
      <c r="J47" s="658"/>
      <c r="K47" s="658"/>
      <c r="L47" s="658"/>
      <c r="M47" s="658"/>
      <c r="N47" s="658"/>
      <c r="O47" s="658"/>
      <c r="P47" s="658"/>
      <c r="Q47" s="658"/>
      <c r="R47" s="658"/>
      <c r="S47" s="658"/>
      <c r="T47" s="661"/>
      <c r="U47" s="461"/>
      <c r="V47" s="7"/>
      <c r="W47" s="6"/>
      <c r="X47" s="36"/>
    </row>
    <row r="48" spans="1:24" s="183" customFormat="1" ht="22.5" x14ac:dyDescent="0.2">
      <c r="A48" s="257">
        <v>1</v>
      </c>
      <c r="B48" s="209" t="s">
        <v>7</v>
      </c>
      <c r="C48" s="395">
        <v>53</v>
      </c>
      <c r="D48" s="395">
        <v>4350</v>
      </c>
      <c r="E48" s="395">
        <v>5331</v>
      </c>
      <c r="F48" s="209">
        <v>11</v>
      </c>
      <c r="G48" s="184">
        <v>33011001638</v>
      </c>
      <c r="H48" s="205" t="s">
        <v>52</v>
      </c>
      <c r="I48" s="201" t="s">
        <v>668</v>
      </c>
      <c r="J48" s="201" t="s">
        <v>669</v>
      </c>
      <c r="K48" s="209" t="s">
        <v>12</v>
      </c>
      <c r="L48" s="206">
        <v>1170</v>
      </c>
      <c r="M48" s="207">
        <v>2019</v>
      </c>
      <c r="N48" s="206">
        <v>0</v>
      </c>
      <c r="O48" s="206">
        <v>1170</v>
      </c>
      <c r="P48" s="206">
        <v>0</v>
      </c>
      <c r="Q48" s="206">
        <v>0</v>
      </c>
      <c r="R48" s="673">
        <v>1170</v>
      </c>
      <c r="S48" s="206">
        <v>0</v>
      </c>
      <c r="T48" s="206">
        <v>0</v>
      </c>
      <c r="U48" s="441"/>
      <c r="V48" s="7"/>
      <c r="W48" s="6"/>
      <c r="X48" s="45"/>
    </row>
    <row r="49" spans="1:24" s="183" customFormat="1" ht="22.5" x14ac:dyDescent="0.2">
      <c r="A49" s="257">
        <v>2</v>
      </c>
      <c r="B49" s="209" t="s">
        <v>7</v>
      </c>
      <c r="C49" s="395">
        <v>53</v>
      </c>
      <c r="D49" s="395">
        <v>4351</v>
      </c>
      <c r="E49" s="395">
        <v>5331</v>
      </c>
      <c r="F49" s="209">
        <v>11</v>
      </c>
      <c r="G49" s="184">
        <v>33011001639</v>
      </c>
      <c r="H49" s="205" t="s">
        <v>54</v>
      </c>
      <c r="I49" s="205" t="s">
        <v>107</v>
      </c>
      <c r="J49" s="201" t="s">
        <v>670</v>
      </c>
      <c r="K49" s="209" t="s">
        <v>12</v>
      </c>
      <c r="L49" s="206">
        <v>905</v>
      </c>
      <c r="M49" s="207">
        <v>2019</v>
      </c>
      <c r="N49" s="206">
        <v>0</v>
      </c>
      <c r="O49" s="206">
        <v>905</v>
      </c>
      <c r="P49" s="206">
        <v>0</v>
      </c>
      <c r="Q49" s="206">
        <v>0</v>
      </c>
      <c r="R49" s="673">
        <v>905</v>
      </c>
      <c r="S49" s="206">
        <v>0</v>
      </c>
      <c r="T49" s="206">
        <v>0</v>
      </c>
      <c r="U49" s="441"/>
      <c r="V49" s="7"/>
      <c r="W49" s="6"/>
      <c r="X49" s="45"/>
    </row>
    <row r="50" spans="1:24" s="183" customFormat="1" ht="22.5" x14ac:dyDescent="0.2">
      <c r="A50" s="257">
        <v>3</v>
      </c>
      <c r="B50" s="209" t="s">
        <v>7</v>
      </c>
      <c r="C50" s="395">
        <v>63</v>
      </c>
      <c r="D50" s="395">
        <v>4357</v>
      </c>
      <c r="E50" s="395">
        <v>6351</v>
      </c>
      <c r="F50" s="209">
        <v>11</v>
      </c>
      <c r="G50" s="184">
        <v>66011001640</v>
      </c>
      <c r="H50" s="205" t="s">
        <v>99</v>
      </c>
      <c r="I50" s="205" t="s">
        <v>108</v>
      </c>
      <c r="J50" s="201" t="s">
        <v>599</v>
      </c>
      <c r="K50" s="209" t="s">
        <v>9</v>
      </c>
      <c r="L50" s="206">
        <v>630</v>
      </c>
      <c r="M50" s="207">
        <v>2019</v>
      </c>
      <c r="N50" s="206">
        <v>0</v>
      </c>
      <c r="O50" s="206">
        <v>630</v>
      </c>
      <c r="P50" s="206">
        <v>0</v>
      </c>
      <c r="Q50" s="206">
        <v>0</v>
      </c>
      <c r="R50" s="673">
        <v>630</v>
      </c>
      <c r="S50" s="206">
        <v>0</v>
      </c>
      <c r="T50" s="206">
        <v>0</v>
      </c>
      <c r="U50" s="441"/>
      <c r="V50" s="7"/>
      <c r="W50" s="6"/>
      <c r="X50" s="45"/>
    </row>
    <row r="51" spans="1:24" s="183" customFormat="1" ht="78.75" x14ac:dyDescent="0.2">
      <c r="A51" s="257">
        <v>4</v>
      </c>
      <c r="B51" s="209" t="s">
        <v>14</v>
      </c>
      <c r="C51" s="395">
        <v>63</v>
      </c>
      <c r="D51" s="395">
        <v>4350</v>
      </c>
      <c r="E51" s="395">
        <v>6351</v>
      </c>
      <c r="F51" s="209">
        <v>11</v>
      </c>
      <c r="G51" s="184">
        <v>66011001653</v>
      </c>
      <c r="H51" s="205" t="s">
        <v>80</v>
      </c>
      <c r="I51" s="205" t="s">
        <v>111</v>
      </c>
      <c r="J51" s="201" t="s">
        <v>743</v>
      </c>
      <c r="K51" s="209" t="s">
        <v>9</v>
      </c>
      <c r="L51" s="206">
        <v>505</v>
      </c>
      <c r="M51" s="207">
        <v>2019</v>
      </c>
      <c r="N51" s="206">
        <v>0</v>
      </c>
      <c r="O51" s="206">
        <v>505</v>
      </c>
      <c r="P51" s="206">
        <v>0</v>
      </c>
      <c r="Q51" s="206">
        <v>0</v>
      </c>
      <c r="R51" s="673">
        <v>505</v>
      </c>
      <c r="S51" s="206">
        <v>0</v>
      </c>
      <c r="T51" s="206">
        <v>0</v>
      </c>
      <c r="U51" s="441" t="s">
        <v>112</v>
      </c>
      <c r="V51" s="7"/>
      <c r="W51" s="6"/>
      <c r="X51" s="45"/>
    </row>
    <row r="52" spans="1:24" s="183" customFormat="1" ht="22.5" x14ac:dyDescent="0.2">
      <c r="A52" s="257">
        <v>5</v>
      </c>
      <c r="B52" s="209" t="s">
        <v>16</v>
      </c>
      <c r="C52" s="395">
        <v>53</v>
      </c>
      <c r="D52" s="395">
        <v>4350</v>
      </c>
      <c r="E52" s="395">
        <v>5331</v>
      </c>
      <c r="F52" s="209">
        <v>11</v>
      </c>
      <c r="G52" s="184">
        <v>33011001656</v>
      </c>
      <c r="H52" s="205" t="s">
        <v>82</v>
      </c>
      <c r="I52" s="205" t="s">
        <v>113</v>
      </c>
      <c r="J52" s="201" t="s">
        <v>600</v>
      </c>
      <c r="K52" s="209" t="s">
        <v>12</v>
      </c>
      <c r="L52" s="206">
        <v>600</v>
      </c>
      <c r="M52" s="207">
        <v>2019</v>
      </c>
      <c r="N52" s="206">
        <v>0</v>
      </c>
      <c r="O52" s="206">
        <v>600</v>
      </c>
      <c r="P52" s="206">
        <v>0</v>
      </c>
      <c r="Q52" s="206">
        <v>0</v>
      </c>
      <c r="R52" s="673">
        <v>600</v>
      </c>
      <c r="S52" s="206">
        <v>0</v>
      </c>
      <c r="T52" s="206">
        <v>0</v>
      </c>
      <c r="U52" s="441"/>
      <c r="V52" s="7"/>
      <c r="W52" s="6"/>
      <c r="X52" s="45"/>
    </row>
    <row r="53" spans="1:24" s="181" customFormat="1" ht="45" x14ac:dyDescent="0.2">
      <c r="A53" s="257">
        <v>6</v>
      </c>
      <c r="B53" s="196" t="s">
        <v>16</v>
      </c>
      <c r="C53" s="396">
        <v>53</v>
      </c>
      <c r="D53" s="396">
        <v>4350</v>
      </c>
      <c r="E53" s="396">
        <v>5331</v>
      </c>
      <c r="F53" s="196">
        <v>11</v>
      </c>
      <c r="G53" s="399">
        <v>33011001656</v>
      </c>
      <c r="H53" s="197" t="s">
        <v>82</v>
      </c>
      <c r="I53" s="197" t="s">
        <v>114</v>
      </c>
      <c r="J53" s="191" t="s">
        <v>744</v>
      </c>
      <c r="K53" s="196" t="s">
        <v>12</v>
      </c>
      <c r="L53" s="198">
        <v>1400</v>
      </c>
      <c r="M53" s="199">
        <v>2019</v>
      </c>
      <c r="N53" s="198">
        <v>0</v>
      </c>
      <c r="O53" s="198">
        <f>P53+R53+S53</f>
        <v>1400</v>
      </c>
      <c r="P53" s="198">
        <v>0</v>
      </c>
      <c r="Q53" s="198">
        <v>0</v>
      </c>
      <c r="R53" s="673">
        <v>1400</v>
      </c>
      <c r="S53" s="198">
        <v>0</v>
      </c>
      <c r="T53" s="198">
        <f>L53-O53</f>
        <v>0</v>
      </c>
      <c r="U53" s="442" t="s">
        <v>115</v>
      </c>
      <c r="V53" s="7"/>
      <c r="W53" s="6"/>
      <c r="X53" s="37"/>
    </row>
    <row r="54" spans="1:24" s="183" customFormat="1" ht="57" thickBot="1" x14ac:dyDescent="0.25">
      <c r="A54" s="257">
        <v>7</v>
      </c>
      <c r="B54" s="209" t="s">
        <v>10</v>
      </c>
      <c r="C54" s="395">
        <v>63</v>
      </c>
      <c r="D54" s="395">
        <v>4350</v>
      </c>
      <c r="E54" s="395">
        <v>6351</v>
      </c>
      <c r="F54" s="209">
        <v>11</v>
      </c>
      <c r="G54" s="184">
        <v>66011001659</v>
      </c>
      <c r="H54" s="205" t="s">
        <v>89</v>
      </c>
      <c r="I54" s="205" t="s">
        <v>119</v>
      </c>
      <c r="J54" s="205" t="s">
        <v>120</v>
      </c>
      <c r="K54" s="209" t="s">
        <v>9</v>
      </c>
      <c r="L54" s="206">
        <v>1000</v>
      </c>
      <c r="M54" s="207">
        <v>2019</v>
      </c>
      <c r="N54" s="206">
        <v>0</v>
      </c>
      <c r="O54" s="206">
        <v>1000</v>
      </c>
      <c r="P54" s="206">
        <v>0</v>
      </c>
      <c r="Q54" s="206">
        <v>0</v>
      </c>
      <c r="R54" s="673">
        <v>1000</v>
      </c>
      <c r="S54" s="206">
        <v>0</v>
      </c>
      <c r="T54" s="206">
        <v>0</v>
      </c>
      <c r="U54" s="441"/>
      <c r="V54" s="7"/>
      <c r="W54" s="6"/>
      <c r="X54" s="45"/>
    </row>
    <row r="55" spans="1:24" s="181" customFormat="1" ht="19.5" customHeight="1" thickBot="1" x14ac:dyDescent="0.25">
      <c r="A55" s="729" t="s">
        <v>500</v>
      </c>
      <c r="B55" s="730"/>
      <c r="C55" s="730"/>
      <c r="D55" s="730"/>
      <c r="E55" s="730"/>
      <c r="F55" s="730"/>
      <c r="G55" s="730"/>
      <c r="H55" s="730"/>
      <c r="I55" s="730"/>
      <c r="J55" s="730"/>
      <c r="K55" s="741"/>
      <c r="L55" s="605">
        <f>SUM(L48:L54)</f>
        <v>6210</v>
      </c>
      <c r="M55" s="605"/>
      <c r="N55" s="605">
        <f>SUM(N48:N54)</f>
        <v>0</v>
      </c>
      <c r="O55" s="605">
        <f t="shared" ref="O55:T55" si="2">SUM(O48:O54)</f>
        <v>6210</v>
      </c>
      <c r="P55" s="605">
        <f t="shared" si="2"/>
        <v>0</v>
      </c>
      <c r="Q55" s="605">
        <f t="shared" si="2"/>
        <v>0</v>
      </c>
      <c r="R55" s="605">
        <f t="shared" si="2"/>
        <v>6210</v>
      </c>
      <c r="S55" s="605">
        <f t="shared" si="2"/>
        <v>0</v>
      </c>
      <c r="T55" s="605">
        <f t="shared" si="2"/>
        <v>0</v>
      </c>
      <c r="U55" s="468"/>
      <c r="W55" s="36"/>
    </row>
    <row r="56" spans="1:24" s="476" customFormat="1" ht="24.95" customHeight="1" thickBot="1" x14ac:dyDescent="0.25">
      <c r="A56" s="742" t="s">
        <v>616</v>
      </c>
      <c r="B56" s="743"/>
      <c r="C56" s="743"/>
      <c r="D56" s="743"/>
      <c r="E56" s="743"/>
      <c r="F56" s="743"/>
      <c r="G56" s="743"/>
      <c r="H56" s="743"/>
      <c r="I56" s="743"/>
      <c r="J56" s="743"/>
      <c r="K56" s="744"/>
      <c r="L56" s="606">
        <f>L41+L46+L55</f>
        <v>16521</v>
      </c>
      <c r="M56" s="606"/>
      <c r="N56" s="606">
        <f t="shared" ref="N56:T56" si="3">N41+N46+N55</f>
        <v>0</v>
      </c>
      <c r="O56" s="606">
        <f t="shared" si="3"/>
        <v>16521</v>
      </c>
      <c r="P56" s="606">
        <f t="shared" si="3"/>
        <v>150</v>
      </c>
      <c r="Q56" s="606">
        <f t="shared" si="3"/>
        <v>0</v>
      </c>
      <c r="R56" s="606">
        <f t="shared" si="3"/>
        <v>16371</v>
      </c>
      <c r="S56" s="606">
        <f t="shared" si="3"/>
        <v>0</v>
      </c>
      <c r="T56" s="606">
        <f t="shared" si="3"/>
        <v>0</v>
      </c>
      <c r="U56" s="475"/>
      <c r="W56" s="474"/>
    </row>
  </sheetData>
  <mergeCells count="16">
    <mergeCell ref="A55:K55"/>
    <mergeCell ref="A56:K56"/>
    <mergeCell ref="A41:J41"/>
    <mergeCell ref="A46:J46"/>
    <mergeCell ref="A6:A7"/>
    <mergeCell ref="B6:B7"/>
    <mergeCell ref="C6:C7"/>
    <mergeCell ref="H6:H7"/>
    <mergeCell ref="I6:I7"/>
    <mergeCell ref="J6:J7"/>
    <mergeCell ref="K6:K7"/>
    <mergeCell ref="L6:L7"/>
    <mergeCell ref="M6:M7"/>
    <mergeCell ref="N6:N7"/>
    <mergeCell ref="O6:R6"/>
    <mergeCell ref="T6:T7"/>
  </mergeCells>
  <pageMargins left="0.70866141732283472" right="0.70866141732283472" top="0.78740157480314965" bottom="0.78740157480314965" header="0.31496062992125984" footer="0.31496062992125984"/>
  <pageSetup paperSize="9" scale="67" firstPageNumber="143" fitToHeight="0" orientation="landscape" useFirstPageNumber="1" r:id="rId1"/>
  <headerFooter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X24"/>
  <sheetViews>
    <sheetView showGridLines="0" view="pageBreakPreview" zoomScale="110" zoomScaleNormal="100" zoomScaleSheetLayoutView="110" workbookViewId="0">
      <pane ySplit="1" topLeftCell="A11" activePane="bottomLeft" state="frozenSplit"/>
      <selection activeCell="D20" sqref="D20"/>
      <selection pane="bottomLeft" activeCell="J16" sqref="J16"/>
    </sheetView>
  </sheetViews>
  <sheetFormatPr defaultRowHeight="12.75" x14ac:dyDescent="0.2"/>
  <cols>
    <col min="1" max="1" width="5.140625" customWidth="1"/>
    <col min="2" max="2" width="3.7109375" customWidth="1"/>
    <col min="3" max="3" width="5" customWidth="1"/>
    <col min="4" max="5" width="4.42578125" hidden="1" customWidth="1"/>
    <col min="6" max="6" width="2.85546875" hidden="1" customWidth="1"/>
    <col min="7" max="7" width="14.140625" hidden="1" customWidth="1"/>
    <col min="8" max="9" width="35.7109375" customWidth="1"/>
    <col min="10" max="10" width="42.7109375" customWidth="1"/>
    <col min="11" max="11" width="2.28515625" customWidth="1"/>
    <col min="12" max="16" width="9.7109375" customWidth="1"/>
    <col min="17" max="17" width="9.7109375" hidden="1" customWidth="1"/>
    <col min="18" max="18" width="9.7109375" customWidth="1"/>
    <col min="19" max="19" width="9.7109375" hidden="1" customWidth="1"/>
    <col min="20" max="20" width="9.7109375" customWidth="1"/>
    <col min="21" max="21" width="61.7109375" hidden="1" customWidth="1"/>
    <col min="22" max="22" width="0.42578125" customWidth="1"/>
    <col min="23" max="23" width="0.140625" customWidth="1"/>
  </cols>
  <sheetData>
    <row r="1" spans="1:24" ht="1.7" customHeight="1" x14ac:dyDescent="0.2">
      <c r="A1" s="352"/>
      <c r="B1" s="352"/>
      <c r="C1" s="352"/>
      <c r="D1" s="352"/>
      <c r="E1" s="352"/>
      <c r="F1" s="352"/>
      <c r="G1" s="352" t="s">
        <v>467</v>
      </c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4"/>
      <c r="W1" s="5"/>
    </row>
    <row r="2" spans="1:24" s="411" customFormat="1" ht="15.75" x14ac:dyDescent="0.25">
      <c r="A2" s="406" t="s">
        <v>513</v>
      </c>
      <c r="B2" s="60"/>
      <c r="C2" s="60"/>
      <c r="D2" s="60"/>
      <c r="E2" s="60"/>
      <c r="F2" s="60"/>
      <c r="G2" s="60"/>
      <c r="H2" s="119"/>
      <c r="I2" s="59"/>
      <c r="J2" s="60"/>
      <c r="K2" s="407"/>
      <c r="L2" s="408"/>
      <c r="M2" s="409"/>
      <c r="N2" s="63"/>
      <c r="O2" s="408"/>
      <c r="P2" s="63"/>
      <c r="Q2" s="63"/>
      <c r="R2" s="63"/>
      <c r="S2" s="410"/>
    </row>
    <row r="3" spans="1:24" s="411" customFormat="1" x14ac:dyDescent="0.2">
      <c r="A3" s="142" t="s">
        <v>356</v>
      </c>
      <c r="B3" s="142"/>
      <c r="C3" s="142"/>
      <c r="D3" s="412"/>
      <c r="E3" s="142"/>
      <c r="F3" s="142"/>
      <c r="G3" s="142"/>
      <c r="H3" s="142" t="s">
        <v>357</v>
      </c>
      <c r="I3" s="143" t="s">
        <v>358</v>
      </c>
      <c r="J3" s="144"/>
      <c r="K3" s="413"/>
      <c r="L3" s="414"/>
      <c r="M3" s="415"/>
      <c r="N3" s="145"/>
      <c r="O3" s="414"/>
      <c r="P3" s="145"/>
      <c r="Q3" s="145"/>
      <c r="R3" s="145"/>
      <c r="S3" s="410"/>
    </row>
    <row r="4" spans="1:24" s="411" customFormat="1" x14ac:dyDescent="0.2">
      <c r="A4" s="142"/>
      <c r="B4" s="142"/>
      <c r="C4" s="142"/>
      <c r="D4" s="412"/>
      <c r="E4" s="142"/>
      <c r="F4" s="142"/>
      <c r="G4" s="142"/>
      <c r="H4" s="142" t="s">
        <v>359</v>
      </c>
      <c r="I4" s="147"/>
      <c r="J4" s="144"/>
      <c r="K4" s="413"/>
      <c r="L4" s="414"/>
      <c r="M4" s="415"/>
      <c r="N4" s="145"/>
      <c r="O4" s="414"/>
      <c r="P4" s="145"/>
      <c r="Q4" s="145"/>
      <c r="R4" s="145"/>
      <c r="S4" s="410"/>
      <c r="T4" s="416"/>
    </row>
    <row r="5" spans="1:24" s="411" customFormat="1" ht="13.5" thickBot="1" x14ac:dyDescent="0.25">
      <c r="A5" s="142"/>
      <c r="B5" s="142"/>
      <c r="C5" s="142"/>
      <c r="D5" s="412"/>
      <c r="E5" s="142"/>
      <c r="F5" s="142"/>
      <c r="G5" s="142"/>
      <c r="H5" s="142"/>
      <c r="I5" s="147"/>
      <c r="J5" s="144"/>
      <c r="K5" s="413"/>
      <c r="L5" s="414"/>
      <c r="M5" s="415"/>
      <c r="N5" s="145"/>
      <c r="O5" s="414"/>
      <c r="P5" s="145"/>
      <c r="Q5" s="145"/>
      <c r="R5" s="145"/>
      <c r="S5" s="410"/>
      <c r="T5" s="416" t="s">
        <v>319</v>
      </c>
    </row>
    <row r="6" spans="1:24" s="411" customFormat="1" ht="25.5" customHeight="1" thickBot="1" x14ac:dyDescent="0.25">
      <c r="A6" s="607" t="s">
        <v>515</v>
      </c>
      <c r="B6" s="608"/>
      <c r="C6" s="615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2"/>
      <c r="U6" s="423"/>
      <c r="V6" s="418"/>
      <c r="W6" s="417"/>
    </row>
    <row r="7" spans="1:24" s="411" customFormat="1" ht="24.95" customHeight="1" thickBot="1" x14ac:dyDescent="0.25">
      <c r="A7" s="747" t="s">
        <v>360</v>
      </c>
      <c r="B7" s="749" t="s">
        <v>297</v>
      </c>
      <c r="C7" s="747" t="s">
        <v>363</v>
      </c>
      <c r="D7" s="608"/>
      <c r="E7" s="608"/>
      <c r="F7" s="608"/>
      <c r="G7" s="608"/>
      <c r="H7" s="747" t="s">
        <v>0</v>
      </c>
      <c r="I7" s="747" t="s">
        <v>365</v>
      </c>
      <c r="J7" s="747" t="s">
        <v>366</v>
      </c>
      <c r="K7" s="747" t="s">
        <v>1</v>
      </c>
      <c r="L7" s="747" t="s">
        <v>605</v>
      </c>
      <c r="M7" s="747" t="s">
        <v>2</v>
      </c>
      <c r="N7" s="747" t="s">
        <v>606</v>
      </c>
      <c r="O7" s="754" t="s">
        <v>398</v>
      </c>
      <c r="P7" s="755"/>
      <c r="Q7" s="755"/>
      <c r="R7" s="755"/>
      <c r="S7" s="608"/>
      <c r="T7" s="747" t="s">
        <v>399</v>
      </c>
      <c r="U7" s="423"/>
      <c r="V7" s="418"/>
      <c r="W7" s="417"/>
    </row>
    <row r="8" spans="1:24" ht="32.25" customHeight="1" thickBot="1" x14ac:dyDescent="0.25">
      <c r="A8" s="748"/>
      <c r="B8" s="750"/>
      <c r="C8" s="748"/>
      <c r="D8" s="609" t="s">
        <v>361</v>
      </c>
      <c r="E8" s="609" t="s">
        <v>362</v>
      </c>
      <c r="F8" s="609" t="s">
        <v>364</v>
      </c>
      <c r="G8" s="609" t="s">
        <v>123</v>
      </c>
      <c r="H8" s="748"/>
      <c r="I8" s="748"/>
      <c r="J8" s="748"/>
      <c r="K8" s="748"/>
      <c r="L8" s="748"/>
      <c r="M8" s="748"/>
      <c r="N8" s="748"/>
      <c r="O8" s="609" t="s">
        <v>607</v>
      </c>
      <c r="P8" s="609" t="s">
        <v>608</v>
      </c>
      <c r="Q8" s="609" t="s">
        <v>3</v>
      </c>
      <c r="R8" s="609" t="s">
        <v>375</v>
      </c>
      <c r="S8" s="609" t="s">
        <v>5</v>
      </c>
      <c r="T8" s="748"/>
      <c r="U8" s="427" t="s">
        <v>6</v>
      </c>
      <c r="V8" s="1"/>
      <c r="W8" s="1"/>
      <c r="X8" s="1"/>
    </row>
    <row r="9" spans="1:24" ht="18" customHeight="1" thickBot="1" x14ac:dyDescent="0.25">
      <c r="A9" s="751" t="s">
        <v>36</v>
      </c>
      <c r="B9" s="752"/>
      <c r="C9" s="752"/>
      <c r="D9" s="752"/>
      <c r="E9" s="752"/>
      <c r="F9" s="752"/>
      <c r="G9" s="752"/>
      <c r="H9" s="752"/>
      <c r="I9" s="752"/>
      <c r="J9" s="752"/>
      <c r="K9" s="752"/>
      <c r="L9" s="752"/>
      <c r="M9" s="752"/>
      <c r="N9" s="752"/>
      <c r="O9" s="752"/>
      <c r="P9" s="752"/>
      <c r="Q9" s="752"/>
      <c r="R9" s="752"/>
      <c r="S9" s="752"/>
      <c r="T9" s="753"/>
      <c r="U9" s="469"/>
      <c r="V9" s="7"/>
      <c r="W9" s="6"/>
    </row>
    <row r="10" spans="1:24" s="183" customFormat="1" ht="56.25" x14ac:dyDescent="0.2">
      <c r="A10" s="595">
        <v>1</v>
      </c>
      <c r="B10" s="200" t="s">
        <v>16</v>
      </c>
      <c r="C10" s="200">
        <v>61</v>
      </c>
      <c r="D10" s="200">
        <v>4350</v>
      </c>
      <c r="E10" s="200">
        <v>6121</v>
      </c>
      <c r="F10" s="200">
        <v>11</v>
      </c>
      <c r="G10" s="257" t="s">
        <v>521</v>
      </c>
      <c r="H10" s="201" t="s">
        <v>82</v>
      </c>
      <c r="I10" s="201" t="s">
        <v>576</v>
      </c>
      <c r="J10" s="201" t="s">
        <v>474</v>
      </c>
      <c r="K10" s="200">
        <v>0</v>
      </c>
      <c r="L10" s="206">
        <v>12500</v>
      </c>
      <c r="M10" s="203" t="s">
        <v>381</v>
      </c>
      <c r="N10" s="206">
        <v>190</v>
      </c>
      <c r="O10" s="206">
        <f>P10+R10+S10</f>
        <v>8000</v>
      </c>
      <c r="P10" s="206">
        <v>0</v>
      </c>
      <c r="Q10" s="206"/>
      <c r="R10" s="673">
        <f>L10-N10-4310</f>
        <v>8000</v>
      </c>
      <c r="S10" s="206">
        <v>0</v>
      </c>
      <c r="T10" s="206">
        <f>L10-O10-N10</f>
        <v>4310</v>
      </c>
      <c r="U10" s="444" t="s">
        <v>470</v>
      </c>
      <c r="V10" s="7"/>
      <c r="W10" s="6"/>
    </row>
    <row r="11" spans="1:24" s="181" customFormat="1" ht="22.5" x14ac:dyDescent="0.2">
      <c r="A11" s="595">
        <v>2</v>
      </c>
      <c r="B11" s="196" t="s">
        <v>7</v>
      </c>
      <c r="C11" s="196">
        <v>51</v>
      </c>
      <c r="D11" s="209">
        <v>4350</v>
      </c>
      <c r="E11" s="196">
        <v>5171</v>
      </c>
      <c r="F11" s="196">
        <v>11</v>
      </c>
      <c r="G11" s="180" t="s">
        <v>521</v>
      </c>
      <c r="H11" s="197" t="s">
        <v>49</v>
      </c>
      <c r="I11" s="197" t="s">
        <v>105</v>
      </c>
      <c r="J11" s="197" t="s">
        <v>106</v>
      </c>
      <c r="K11" s="196" t="s">
        <v>9</v>
      </c>
      <c r="L11" s="198">
        <v>1450</v>
      </c>
      <c r="M11" s="199">
        <v>2019</v>
      </c>
      <c r="N11" s="198">
        <v>0</v>
      </c>
      <c r="O11" s="198">
        <f>P11+R11+S11</f>
        <v>1450</v>
      </c>
      <c r="P11" s="198">
        <v>0</v>
      </c>
      <c r="Q11" s="198">
        <v>0</v>
      </c>
      <c r="R11" s="673">
        <v>1450</v>
      </c>
      <c r="S11" s="198">
        <v>0</v>
      </c>
      <c r="T11" s="198">
        <f>L11-O11</f>
        <v>0</v>
      </c>
      <c r="U11" s="442"/>
      <c r="V11" s="7"/>
      <c r="W11" s="6"/>
    </row>
    <row r="12" spans="1:24" s="181" customFormat="1" ht="56.25" x14ac:dyDescent="0.2">
      <c r="A12" s="595">
        <v>3</v>
      </c>
      <c r="B12" s="196" t="s">
        <v>16</v>
      </c>
      <c r="C12" s="196">
        <v>51</v>
      </c>
      <c r="D12" s="196">
        <v>4350</v>
      </c>
      <c r="E12" s="196">
        <v>5171</v>
      </c>
      <c r="F12" s="196">
        <v>11</v>
      </c>
      <c r="G12" s="180" t="s">
        <v>521</v>
      </c>
      <c r="H12" s="197" t="s">
        <v>82</v>
      </c>
      <c r="I12" s="191" t="s">
        <v>116</v>
      </c>
      <c r="J12" s="191" t="s">
        <v>601</v>
      </c>
      <c r="K12" s="196" t="s">
        <v>12</v>
      </c>
      <c r="L12" s="198">
        <v>1600</v>
      </c>
      <c r="M12" s="199">
        <v>2019</v>
      </c>
      <c r="N12" s="198">
        <v>0</v>
      </c>
      <c r="O12" s="198">
        <f>P12+R12+S12</f>
        <v>1600</v>
      </c>
      <c r="P12" s="198">
        <v>0</v>
      </c>
      <c r="Q12" s="198">
        <v>0</v>
      </c>
      <c r="R12" s="673">
        <v>1600</v>
      </c>
      <c r="S12" s="198">
        <v>0</v>
      </c>
      <c r="T12" s="198">
        <f>L12-O12</f>
        <v>0</v>
      </c>
      <c r="U12" s="442"/>
      <c r="V12" s="7"/>
      <c r="W12" s="6"/>
    </row>
    <row r="13" spans="1:24" s="183" customFormat="1" ht="104.25" customHeight="1" x14ac:dyDescent="0.2">
      <c r="A13" s="595">
        <v>4</v>
      </c>
      <c r="B13" s="200" t="s">
        <v>10</v>
      </c>
      <c r="C13" s="200">
        <v>61</v>
      </c>
      <c r="D13" s="200">
        <v>4357</v>
      </c>
      <c r="E13" s="200">
        <v>6121</v>
      </c>
      <c r="F13" s="200">
        <v>11</v>
      </c>
      <c r="G13" s="257" t="s">
        <v>521</v>
      </c>
      <c r="H13" s="201" t="s">
        <v>96</v>
      </c>
      <c r="I13" s="201" t="s">
        <v>431</v>
      </c>
      <c r="J13" s="201" t="s">
        <v>746</v>
      </c>
      <c r="K13" s="200" t="s">
        <v>9</v>
      </c>
      <c r="L13" s="202">
        <v>3000</v>
      </c>
      <c r="M13" s="203">
        <v>2019</v>
      </c>
      <c r="N13" s="202">
        <v>0</v>
      </c>
      <c r="O13" s="202">
        <f>P13+R13+S13</f>
        <v>3000</v>
      </c>
      <c r="P13" s="202">
        <v>0</v>
      </c>
      <c r="Q13" s="202">
        <v>0</v>
      </c>
      <c r="R13" s="673">
        <v>3000</v>
      </c>
      <c r="S13" s="204">
        <v>0</v>
      </c>
      <c r="T13" s="202">
        <f>L13-O13</f>
        <v>0</v>
      </c>
      <c r="U13" s="444"/>
      <c r="W13" s="45" t="s">
        <v>323</v>
      </c>
    </row>
    <row r="14" spans="1:24" s="181" customFormat="1" ht="22.5" x14ac:dyDescent="0.2">
      <c r="A14" s="595">
        <v>5</v>
      </c>
      <c r="B14" s="190" t="s">
        <v>10</v>
      </c>
      <c r="C14" s="190">
        <v>51</v>
      </c>
      <c r="D14" s="190">
        <v>4357</v>
      </c>
      <c r="E14" s="190">
        <v>5171</v>
      </c>
      <c r="F14" s="190">
        <v>11</v>
      </c>
      <c r="G14" s="180" t="s">
        <v>521</v>
      </c>
      <c r="H14" s="197" t="s">
        <v>96</v>
      </c>
      <c r="I14" s="197" t="s">
        <v>320</v>
      </c>
      <c r="J14" s="191" t="s">
        <v>671</v>
      </c>
      <c r="K14" s="190" t="s">
        <v>12</v>
      </c>
      <c r="L14" s="198">
        <v>1500</v>
      </c>
      <c r="M14" s="199">
        <v>2019</v>
      </c>
      <c r="N14" s="198">
        <v>0</v>
      </c>
      <c r="O14" s="198">
        <f t="shared" ref="O14" si="0">P14+R14+S14</f>
        <v>1500</v>
      </c>
      <c r="P14" s="198">
        <v>0</v>
      </c>
      <c r="Q14" s="198"/>
      <c r="R14" s="673">
        <v>1500</v>
      </c>
      <c r="S14" s="198">
        <v>0</v>
      </c>
      <c r="T14" s="198">
        <f t="shared" ref="T14" si="1">L14-O14</f>
        <v>0</v>
      </c>
      <c r="U14" s="451" t="s">
        <v>321</v>
      </c>
      <c r="V14" s="7"/>
      <c r="W14" s="6"/>
    </row>
    <row r="15" spans="1:24" s="181" customFormat="1" ht="22.5" x14ac:dyDescent="0.2">
      <c r="A15" s="595">
        <v>6</v>
      </c>
      <c r="B15" s="190" t="s">
        <v>7</v>
      </c>
      <c r="C15" s="190">
        <v>61</v>
      </c>
      <c r="D15" s="190">
        <v>4350</v>
      </c>
      <c r="E15" s="190">
        <v>6121</v>
      </c>
      <c r="F15" s="190">
        <v>11</v>
      </c>
      <c r="G15" s="180" t="s">
        <v>521</v>
      </c>
      <c r="H15" s="191" t="s">
        <v>48</v>
      </c>
      <c r="I15" s="191" t="s">
        <v>745</v>
      </c>
      <c r="J15" s="191" t="s">
        <v>747</v>
      </c>
      <c r="K15" s="190" t="s">
        <v>9</v>
      </c>
      <c r="L15" s="192">
        <v>4499</v>
      </c>
      <c r="M15" s="193">
        <v>2020</v>
      </c>
      <c r="N15" s="194">
        <v>0</v>
      </c>
      <c r="O15" s="194">
        <f t="shared" ref="O15:O22" si="2">P15+R15+S15</f>
        <v>330</v>
      </c>
      <c r="P15" s="194">
        <v>0</v>
      </c>
      <c r="Q15" s="194">
        <v>0</v>
      </c>
      <c r="R15" s="673">
        <v>330</v>
      </c>
      <c r="S15" s="195">
        <v>0</v>
      </c>
      <c r="T15" s="194">
        <f t="shared" ref="T15:T22" si="3">L15-O15</f>
        <v>4169</v>
      </c>
      <c r="U15" s="442" t="s">
        <v>296</v>
      </c>
      <c r="V15" s="7"/>
      <c r="W15" s="6"/>
    </row>
    <row r="16" spans="1:24" s="181" customFormat="1" ht="33.75" x14ac:dyDescent="0.2">
      <c r="A16" s="595">
        <v>7</v>
      </c>
      <c r="B16" s="196" t="s">
        <v>60</v>
      </c>
      <c r="C16" s="196">
        <v>61</v>
      </c>
      <c r="D16" s="209">
        <v>4357</v>
      </c>
      <c r="E16" s="196">
        <v>6121</v>
      </c>
      <c r="F16" s="196">
        <v>11</v>
      </c>
      <c r="G16" s="180" t="s">
        <v>521</v>
      </c>
      <c r="H16" s="197" t="s">
        <v>109</v>
      </c>
      <c r="I16" s="197" t="s">
        <v>104</v>
      </c>
      <c r="J16" s="191" t="s">
        <v>748</v>
      </c>
      <c r="K16" s="196" t="s">
        <v>9</v>
      </c>
      <c r="L16" s="198">
        <v>1100</v>
      </c>
      <c r="M16" s="199">
        <v>2019</v>
      </c>
      <c r="N16" s="198">
        <v>0</v>
      </c>
      <c r="O16" s="198">
        <f t="shared" si="2"/>
        <v>1100</v>
      </c>
      <c r="P16" s="198">
        <v>0</v>
      </c>
      <c r="Q16" s="198">
        <v>0</v>
      </c>
      <c r="R16" s="673">
        <v>1100</v>
      </c>
      <c r="S16" s="198">
        <v>0</v>
      </c>
      <c r="T16" s="198">
        <f t="shared" si="3"/>
        <v>0</v>
      </c>
      <c r="U16" s="442"/>
      <c r="V16" s="7"/>
      <c r="W16" s="6"/>
    </row>
    <row r="17" spans="1:23" s="183" customFormat="1" ht="53.25" customHeight="1" x14ac:dyDescent="0.2">
      <c r="A17" s="595">
        <v>8</v>
      </c>
      <c r="B17" s="200" t="s">
        <v>10</v>
      </c>
      <c r="C17" s="200">
        <v>51</v>
      </c>
      <c r="D17" s="200">
        <v>4350</v>
      </c>
      <c r="E17" s="200">
        <v>5171</v>
      </c>
      <c r="F17" s="200">
        <v>11</v>
      </c>
      <c r="G17" s="257" t="s">
        <v>521</v>
      </c>
      <c r="H17" s="201" t="s">
        <v>94</v>
      </c>
      <c r="I17" s="201" t="s">
        <v>430</v>
      </c>
      <c r="J17" s="201" t="s">
        <v>578</v>
      </c>
      <c r="K17" s="200" t="s">
        <v>9</v>
      </c>
      <c r="L17" s="202">
        <v>2500</v>
      </c>
      <c r="M17" s="203">
        <v>2020</v>
      </c>
      <c r="N17" s="202">
        <v>0</v>
      </c>
      <c r="O17" s="202">
        <f>P17+R17+S17</f>
        <v>200</v>
      </c>
      <c r="P17" s="202">
        <v>0</v>
      </c>
      <c r="Q17" s="202">
        <v>0</v>
      </c>
      <c r="R17" s="673">
        <v>200</v>
      </c>
      <c r="S17" s="204">
        <v>0</v>
      </c>
      <c r="T17" s="202">
        <f>L17-O17</f>
        <v>2300</v>
      </c>
      <c r="U17" s="444" t="s">
        <v>95</v>
      </c>
      <c r="W17" s="45" t="s">
        <v>323</v>
      </c>
    </row>
    <row r="18" spans="1:23" s="181" customFormat="1" ht="33.75" x14ac:dyDescent="0.2">
      <c r="A18" s="595">
        <v>9</v>
      </c>
      <c r="B18" s="196" t="s">
        <v>10</v>
      </c>
      <c r="C18" s="196">
        <v>61</v>
      </c>
      <c r="D18" s="209">
        <v>4357</v>
      </c>
      <c r="E18" s="196">
        <v>6121</v>
      </c>
      <c r="F18" s="196">
        <v>11</v>
      </c>
      <c r="G18" s="180" t="s">
        <v>521</v>
      </c>
      <c r="H18" s="197" t="s">
        <v>96</v>
      </c>
      <c r="I18" s="197" t="s">
        <v>122</v>
      </c>
      <c r="J18" s="191" t="s">
        <v>672</v>
      </c>
      <c r="K18" s="196" t="s">
        <v>9</v>
      </c>
      <c r="L18" s="198">
        <v>5500</v>
      </c>
      <c r="M18" s="199">
        <v>2020</v>
      </c>
      <c r="N18" s="198">
        <v>0</v>
      </c>
      <c r="O18" s="198">
        <f>P18+R18+S18</f>
        <v>500</v>
      </c>
      <c r="P18" s="198">
        <v>0</v>
      </c>
      <c r="Q18" s="198">
        <v>0</v>
      </c>
      <c r="R18" s="673">
        <v>500</v>
      </c>
      <c r="S18" s="198">
        <v>0</v>
      </c>
      <c r="T18" s="198">
        <f>L18-O18</f>
        <v>5000</v>
      </c>
      <c r="U18" s="443" t="s">
        <v>328</v>
      </c>
      <c r="V18" s="7"/>
      <c r="W18" s="6"/>
    </row>
    <row r="19" spans="1:23" s="181" customFormat="1" ht="22.5" x14ac:dyDescent="0.2">
      <c r="A19" s="595">
        <v>10</v>
      </c>
      <c r="B19" s="196" t="s">
        <v>10</v>
      </c>
      <c r="C19" s="196">
        <v>61</v>
      </c>
      <c r="D19" s="209">
        <v>4357</v>
      </c>
      <c r="E19" s="196">
        <v>6121</v>
      </c>
      <c r="F19" s="196">
        <v>11</v>
      </c>
      <c r="G19" s="180" t="s">
        <v>521</v>
      </c>
      <c r="H19" s="197" t="s">
        <v>94</v>
      </c>
      <c r="I19" s="191" t="s">
        <v>577</v>
      </c>
      <c r="J19" s="197" t="s">
        <v>121</v>
      </c>
      <c r="K19" s="196" t="s">
        <v>9</v>
      </c>
      <c r="L19" s="198">
        <v>900</v>
      </c>
      <c r="M19" s="199">
        <v>2020</v>
      </c>
      <c r="N19" s="198">
        <v>0</v>
      </c>
      <c r="O19" s="198">
        <f>P19+R19+S19</f>
        <v>200</v>
      </c>
      <c r="P19" s="198">
        <v>0</v>
      </c>
      <c r="Q19" s="198">
        <v>0</v>
      </c>
      <c r="R19" s="673">
        <v>200</v>
      </c>
      <c r="S19" s="198">
        <v>0</v>
      </c>
      <c r="T19" s="198">
        <f>L19-O19</f>
        <v>700</v>
      </c>
      <c r="U19" s="443" t="s">
        <v>327</v>
      </c>
      <c r="V19" s="7"/>
      <c r="W19" s="6"/>
    </row>
    <row r="20" spans="1:23" s="181" customFormat="1" ht="26.25" customHeight="1" x14ac:dyDescent="0.2">
      <c r="A20" s="595">
        <v>11</v>
      </c>
      <c r="B20" s="196" t="s">
        <v>60</v>
      </c>
      <c r="C20" s="196">
        <v>61</v>
      </c>
      <c r="D20" s="209">
        <v>4357</v>
      </c>
      <c r="E20" s="196">
        <v>6121</v>
      </c>
      <c r="F20" s="196">
        <v>11</v>
      </c>
      <c r="G20" s="180" t="s">
        <v>521</v>
      </c>
      <c r="H20" s="197" t="s">
        <v>109</v>
      </c>
      <c r="I20" s="191" t="s">
        <v>575</v>
      </c>
      <c r="J20" s="191" t="s">
        <v>602</v>
      </c>
      <c r="K20" s="196" t="s">
        <v>9</v>
      </c>
      <c r="L20" s="198">
        <v>40000</v>
      </c>
      <c r="M20" s="193" t="s">
        <v>565</v>
      </c>
      <c r="N20" s="198">
        <v>0</v>
      </c>
      <c r="O20" s="198">
        <f t="shared" si="2"/>
        <v>800</v>
      </c>
      <c r="P20" s="198">
        <v>0</v>
      </c>
      <c r="Q20" s="198">
        <v>0</v>
      </c>
      <c r="R20" s="673">
        <v>800</v>
      </c>
      <c r="S20" s="198">
        <v>0</v>
      </c>
      <c r="T20" s="198">
        <f t="shared" si="3"/>
        <v>39200</v>
      </c>
      <c r="U20" s="443" t="s">
        <v>325</v>
      </c>
      <c r="V20" s="7"/>
      <c r="W20" s="6"/>
    </row>
    <row r="21" spans="1:23" s="181" customFormat="1" ht="24.75" customHeight="1" x14ac:dyDescent="0.2">
      <c r="A21" s="595">
        <v>12</v>
      </c>
      <c r="B21" s="196" t="s">
        <v>60</v>
      </c>
      <c r="C21" s="196">
        <v>51</v>
      </c>
      <c r="D21" s="196">
        <v>4351</v>
      </c>
      <c r="E21" s="196">
        <v>5171</v>
      </c>
      <c r="F21" s="196">
        <v>11</v>
      </c>
      <c r="G21" s="180" t="s">
        <v>521</v>
      </c>
      <c r="H21" s="197" t="s">
        <v>70</v>
      </c>
      <c r="I21" s="197" t="s">
        <v>110</v>
      </c>
      <c r="J21" s="201" t="s">
        <v>603</v>
      </c>
      <c r="K21" s="196" t="s">
        <v>12</v>
      </c>
      <c r="L21" s="198">
        <v>555</v>
      </c>
      <c r="M21" s="199">
        <v>2019</v>
      </c>
      <c r="N21" s="198">
        <v>0</v>
      </c>
      <c r="O21" s="198">
        <f t="shared" ref="O21" si="4">P21+R21+S21</f>
        <v>555</v>
      </c>
      <c r="P21" s="198">
        <v>0</v>
      </c>
      <c r="Q21" s="198">
        <v>0</v>
      </c>
      <c r="R21" s="673">
        <v>555</v>
      </c>
      <c r="S21" s="198">
        <v>0</v>
      </c>
      <c r="T21" s="198">
        <f t="shared" ref="T21" si="5">L21-O21</f>
        <v>0</v>
      </c>
      <c r="U21" s="442"/>
      <c r="V21" s="7"/>
      <c r="W21" s="6"/>
    </row>
    <row r="22" spans="1:23" s="181" customFormat="1" ht="23.25" thickBot="1" x14ac:dyDescent="0.25">
      <c r="A22" s="595">
        <v>13</v>
      </c>
      <c r="B22" s="196" t="s">
        <v>60</v>
      </c>
      <c r="C22" s="196">
        <v>61</v>
      </c>
      <c r="D22" s="196"/>
      <c r="E22" s="196">
        <v>6121</v>
      </c>
      <c r="F22" s="196">
        <v>11</v>
      </c>
      <c r="G22" s="180" t="s">
        <v>521</v>
      </c>
      <c r="H22" s="191" t="s">
        <v>526</v>
      </c>
      <c r="I22" s="191" t="s">
        <v>527</v>
      </c>
      <c r="J22" s="201" t="s">
        <v>579</v>
      </c>
      <c r="K22" s="196" t="s">
        <v>12</v>
      </c>
      <c r="L22" s="198">
        <v>150000</v>
      </c>
      <c r="M22" s="199">
        <v>2021</v>
      </c>
      <c r="N22" s="198">
        <v>0</v>
      </c>
      <c r="O22" s="198">
        <f t="shared" si="2"/>
        <v>800</v>
      </c>
      <c r="P22" s="198">
        <v>0</v>
      </c>
      <c r="Q22" s="198">
        <v>0</v>
      </c>
      <c r="R22" s="673">
        <v>800</v>
      </c>
      <c r="S22" s="198">
        <v>0</v>
      </c>
      <c r="T22" s="198">
        <f t="shared" si="3"/>
        <v>149200</v>
      </c>
      <c r="U22" s="442"/>
      <c r="V22" s="7"/>
      <c r="W22" s="6"/>
    </row>
    <row r="23" spans="1:23" s="472" customFormat="1" ht="22.5" customHeight="1" thickBot="1" x14ac:dyDescent="0.25">
      <c r="A23" s="729" t="s">
        <v>503</v>
      </c>
      <c r="B23" s="730"/>
      <c r="C23" s="730"/>
      <c r="D23" s="730"/>
      <c r="E23" s="730"/>
      <c r="F23" s="730"/>
      <c r="G23" s="730"/>
      <c r="H23" s="730"/>
      <c r="I23" s="730"/>
      <c r="J23" s="730"/>
      <c r="K23" s="741"/>
      <c r="L23" s="605">
        <f>SUM(L10:L22)</f>
        <v>225104</v>
      </c>
      <c r="M23" s="605"/>
      <c r="N23" s="605">
        <f t="shared" ref="N23:P23" si="6">SUM(N10:N22)</f>
        <v>190</v>
      </c>
      <c r="O23" s="605">
        <f t="shared" si="6"/>
        <v>20035</v>
      </c>
      <c r="P23" s="605">
        <f t="shared" si="6"/>
        <v>0</v>
      </c>
      <c r="Q23" s="605">
        <f t="shared" ref="Q23" si="7">SUM(Q15:Q22)</f>
        <v>0</v>
      </c>
      <c r="R23" s="605">
        <f>SUM(R10:R22)</f>
        <v>20035</v>
      </c>
      <c r="S23" s="605">
        <f t="shared" ref="S23:T23" si="8">SUM(S10:S22)</f>
        <v>0</v>
      </c>
      <c r="T23" s="605">
        <f t="shared" si="8"/>
        <v>204879</v>
      </c>
      <c r="U23" s="470"/>
      <c r="V23" s="471"/>
      <c r="W23" s="471"/>
    </row>
    <row r="24" spans="1:23" ht="24.95" customHeight="1" x14ac:dyDescent="0.2">
      <c r="A24" s="742" t="s">
        <v>625</v>
      </c>
      <c r="B24" s="743"/>
      <c r="C24" s="743"/>
      <c r="D24" s="743"/>
      <c r="E24" s="743"/>
      <c r="F24" s="743"/>
      <c r="G24" s="743"/>
      <c r="H24" s="743"/>
      <c r="I24" s="743"/>
      <c r="J24" s="743"/>
      <c r="K24" s="744"/>
      <c r="L24" s="606">
        <f>L23</f>
        <v>225104</v>
      </c>
      <c r="M24" s="606"/>
      <c r="N24" s="606">
        <f t="shared" ref="N24:T24" si="9">N23</f>
        <v>190</v>
      </c>
      <c r="O24" s="606">
        <f t="shared" si="9"/>
        <v>20035</v>
      </c>
      <c r="P24" s="606">
        <f t="shared" si="9"/>
        <v>0</v>
      </c>
      <c r="Q24" s="606">
        <f t="shared" si="9"/>
        <v>0</v>
      </c>
      <c r="R24" s="606">
        <f t="shared" si="9"/>
        <v>20035</v>
      </c>
      <c r="S24" s="606">
        <f t="shared" si="9"/>
        <v>0</v>
      </c>
      <c r="T24" s="606">
        <f t="shared" si="9"/>
        <v>204879</v>
      </c>
    </row>
  </sheetData>
  <mergeCells count="15">
    <mergeCell ref="A23:K23"/>
    <mergeCell ref="A24:K24"/>
    <mergeCell ref="A7:A8"/>
    <mergeCell ref="B7:B8"/>
    <mergeCell ref="C7:C8"/>
    <mergeCell ref="H7:H8"/>
    <mergeCell ref="I7:I8"/>
    <mergeCell ref="J7:J8"/>
    <mergeCell ref="A9:T9"/>
    <mergeCell ref="T7:T8"/>
    <mergeCell ref="K7:K8"/>
    <mergeCell ref="L7:L8"/>
    <mergeCell ref="M7:M8"/>
    <mergeCell ref="N7:N8"/>
    <mergeCell ref="O7:R7"/>
  </mergeCells>
  <pageMargins left="0.70866141732283472" right="0.70866141732283472" top="0.78740157480314965" bottom="0.78740157480314965" header="0.31496062992125984" footer="0.31496062992125984"/>
  <pageSetup paperSize="9" scale="67" firstPageNumber="146" fitToHeight="0" orientation="landscape" useFirstPageNumber="1" r:id="rId1"/>
  <headerFooter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</sheetPr>
  <dimension ref="A1:Y36"/>
  <sheetViews>
    <sheetView showGridLines="0" view="pageBreakPreview" topLeftCell="A10" zoomScaleNormal="100" zoomScaleSheetLayoutView="100" workbookViewId="0">
      <selection activeCell="J23" sqref="J23"/>
    </sheetView>
  </sheetViews>
  <sheetFormatPr defaultRowHeight="12.75" x14ac:dyDescent="0.2"/>
  <cols>
    <col min="1" max="1" width="4.5703125" customWidth="1"/>
    <col min="2" max="2" width="4.42578125" customWidth="1"/>
    <col min="3" max="3" width="4.28515625" customWidth="1"/>
    <col min="4" max="5" width="4.42578125" hidden="1" customWidth="1"/>
    <col min="6" max="6" width="2.85546875" hidden="1" customWidth="1"/>
    <col min="7" max="7" width="21.140625" hidden="1" customWidth="1"/>
    <col min="8" max="9" width="35.7109375" customWidth="1"/>
    <col min="10" max="10" width="42.7109375" customWidth="1"/>
    <col min="11" max="11" width="2.28515625" customWidth="1"/>
    <col min="12" max="16" width="9.7109375" customWidth="1"/>
    <col min="17" max="17" width="9.7109375" hidden="1" customWidth="1"/>
    <col min="18" max="18" width="9.7109375" customWidth="1"/>
    <col min="19" max="19" width="9.7109375" hidden="1" customWidth="1"/>
    <col min="20" max="20" width="9.7109375" customWidth="1"/>
    <col min="21" max="21" width="16.5703125" hidden="1" customWidth="1"/>
    <col min="22" max="22" width="1.7109375" hidden="1" customWidth="1"/>
    <col min="23" max="23" width="0.140625" hidden="1" customWidth="1"/>
    <col min="24" max="24" width="9.140625" hidden="1" customWidth="1"/>
    <col min="25" max="25" width="12" style="36" customWidth="1"/>
  </cols>
  <sheetData>
    <row r="1" spans="1:25" s="411" customFormat="1" ht="15.75" x14ac:dyDescent="0.25">
      <c r="A1" s="406" t="s">
        <v>507</v>
      </c>
      <c r="B1" s="60"/>
      <c r="C1" s="60"/>
      <c r="D1" s="60"/>
      <c r="E1" s="60"/>
      <c r="F1" s="60"/>
      <c r="G1" s="119"/>
      <c r="H1" s="59"/>
      <c r="I1" s="60"/>
      <c r="J1" s="407"/>
      <c r="K1" s="408"/>
      <c r="L1" s="409"/>
      <c r="M1" s="63"/>
      <c r="N1" s="408"/>
      <c r="O1" s="63"/>
      <c r="P1" s="63"/>
      <c r="Q1" s="63"/>
      <c r="R1" s="410"/>
    </row>
    <row r="2" spans="1:25" s="411" customFormat="1" x14ac:dyDescent="0.2">
      <c r="A2" s="142" t="s">
        <v>356</v>
      </c>
      <c r="B2" s="142"/>
      <c r="C2" s="412"/>
      <c r="D2" s="142"/>
      <c r="E2" s="142"/>
      <c r="F2" s="142"/>
      <c r="G2" s="142" t="s">
        <v>508</v>
      </c>
      <c r="H2" s="142" t="s">
        <v>508</v>
      </c>
      <c r="I2" s="143" t="s">
        <v>509</v>
      </c>
      <c r="J2" s="413"/>
      <c r="K2" s="414"/>
      <c r="L2" s="415"/>
      <c r="M2" s="145"/>
      <c r="N2" s="414"/>
      <c r="O2" s="145"/>
      <c r="P2" s="145"/>
      <c r="Q2" s="145"/>
      <c r="R2" s="410"/>
    </row>
    <row r="3" spans="1:25" s="411" customFormat="1" x14ac:dyDescent="0.2">
      <c r="A3" s="142"/>
      <c r="B3" s="142"/>
      <c r="C3" s="412"/>
      <c r="D3" s="142"/>
      <c r="E3" s="142"/>
      <c r="F3" s="142"/>
      <c r="G3" s="142" t="s">
        <v>359</v>
      </c>
      <c r="H3" s="142" t="s">
        <v>359</v>
      </c>
      <c r="I3" s="144"/>
      <c r="J3" s="413"/>
      <c r="K3" s="414"/>
      <c r="L3" s="415"/>
      <c r="M3" s="145"/>
      <c r="N3" s="414"/>
      <c r="O3" s="145"/>
      <c r="P3" s="145"/>
      <c r="Q3" s="145"/>
      <c r="R3" s="410"/>
      <c r="T3" s="416"/>
    </row>
    <row r="4" spans="1:25" s="411" customFormat="1" x14ac:dyDescent="0.2">
      <c r="A4" s="142"/>
      <c r="B4" s="142"/>
      <c r="C4" s="412"/>
      <c r="D4" s="142"/>
      <c r="E4" s="142"/>
      <c r="F4" s="142"/>
      <c r="G4" s="142"/>
      <c r="H4" s="142"/>
      <c r="I4" s="144"/>
      <c r="J4" s="413"/>
      <c r="K4" s="414"/>
      <c r="L4" s="415"/>
      <c r="M4" s="145"/>
      <c r="N4" s="414"/>
      <c r="O4" s="145"/>
      <c r="P4" s="145"/>
      <c r="Q4" s="145"/>
      <c r="R4" s="410"/>
      <c r="T4" s="416" t="s">
        <v>319</v>
      </c>
    </row>
    <row r="5" spans="1:25" s="411" customFormat="1" ht="25.5" customHeight="1" thickBot="1" x14ac:dyDescent="0.25">
      <c r="A5" s="607" t="s">
        <v>516</v>
      </c>
      <c r="B5" s="615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616"/>
      <c r="T5" s="562"/>
      <c r="U5" s="418"/>
      <c r="V5" s="417"/>
    </row>
    <row r="6" spans="1:25" s="411" customFormat="1" ht="24.95" customHeight="1" thickBot="1" x14ac:dyDescent="0.25">
      <c r="A6" s="747" t="s">
        <v>360</v>
      </c>
      <c r="B6" s="749" t="s">
        <v>297</v>
      </c>
      <c r="C6" s="747" t="s">
        <v>363</v>
      </c>
      <c r="D6" s="608"/>
      <c r="E6" s="608"/>
      <c r="F6" s="608"/>
      <c r="G6" s="608"/>
      <c r="H6" s="747" t="s">
        <v>0</v>
      </c>
      <c r="I6" s="747" t="s">
        <v>365</v>
      </c>
      <c r="J6" s="747" t="s">
        <v>366</v>
      </c>
      <c r="K6" s="747" t="s">
        <v>1</v>
      </c>
      <c r="L6" s="747" t="s">
        <v>605</v>
      </c>
      <c r="M6" s="747" t="s">
        <v>2</v>
      </c>
      <c r="N6" s="747" t="s">
        <v>606</v>
      </c>
      <c r="O6" s="754" t="s">
        <v>398</v>
      </c>
      <c r="P6" s="755"/>
      <c r="Q6" s="755"/>
      <c r="R6" s="755"/>
      <c r="S6" s="608"/>
      <c r="T6" s="747" t="s">
        <v>399</v>
      </c>
      <c r="U6" s="423"/>
      <c r="V6" s="418"/>
      <c r="W6" s="417"/>
    </row>
    <row r="7" spans="1:25" ht="32.25" customHeight="1" thickBot="1" x14ac:dyDescent="0.25">
      <c r="A7" s="748"/>
      <c r="B7" s="750"/>
      <c r="C7" s="748"/>
      <c r="D7" s="609" t="s">
        <v>361</v>
      </c>
      <c r="E7" s="609" t="s">
        <v>362</v>
      </c>
      <c r="F7" s="609" t="s">
        <v>364</v>
      </c>
      <c r="G7" s="609" t="s">
        <v>123</v>
      </c>
      <c r="H7" s="748"/>
      <c r="I7" s="748"/>
      <c r="J7" s="748"/>
      <c r="K7" s="748"/>
      <c r="L7" s="748"/>
      <c r="M7" s="748"/>
      <c r="N7" s="748"/>
      <c r="O7" s="609" t="s">
        <v>607</v>
      </c>
      <c r="P7" s="609" t="s">
        <v>608</v>
      </c>
      <c r="Q7" s="609" t="s">
        <v>3</v>
      </c>
      <c r="R7" s="609" t="s">
        <v>375</v>
      </c>
      <c r="S7" s="609" t="s">
        <v>5</v>
      </c>
      <c r="T7" s="748"/>
      <c r="U7" s="427" t="s">
        <v>6</v>
      </c>
      <c r="V7" s="1"/>
      <c r="W7" s="1"/>
      <c r="X7" s="1"/>
      <c r="Y7"/>
    </row>
    <row r="8" spans="1:25" ht="18" customHeight="1" thickBot="1" x14ac:dyDescent="0.25">
      <c r="A8" s="751" t="s">
        <v>18</v>
      </c>
      <c r="B8" s="752"/>
      <c r="C8" s="752"/>
      <c r="D8" s="752"/>
      <c r="E8" s="752"/>
      <c r="F8" s="752"/>
      <c r="G8" s="752"/>
      <c r="H8" s="752"/>
      <c r="I8" s="752"/>
      <c r="J8" s="752"/>
      <c r="K8" s="752"/>
      <c r="L8" s="752"/>
      <c r="M8" s="752"/>
      <c r="N8" s="752"/>
      <c r="O8" s="752"/>
      <c r="P8" s="752"/>
      <c r="Q8" s="752"/>
      <c r="R8" s="752"/>
      <c r="S8" s="752"/>
      <c r="T8" s="753"/>
      <c r="U8" s="463"/>
      <c r="V8" s="2"/>
      <c r="W8" s="1"/>
      <c r="X8" s="3"/>
    </row>
    <row r="9" spans="1:25" s="181" customFormat="1" x14ac:dyDescent="0.2">
      <c r="A9" s="180">
        <v>1</v>
      </c>
      <c r="B9" s="190" t="s">
        <v>7</v>
      </c>
      <c r="C9" s="190">
        <v>53</v>
      </c>
      <c r="D9" s="190">
        <v>3314</v>
      </c>
      <c r="E9" s="190">
        <v>5331</v>
      </c>
      <c r="F9" s="190">
        <v>13</v>
      </c>
      <c r="G9" s="180">
        <v>33013001601</v>
      </c>
      <c r="H9" s="191" t="s">
        <v>13</v>
      </c>
      <c r="I9" s="191" t="s">
        <v>21</v>
      </c>
      <c r="J9" s="191" t="s">
        <v>673</v>
      </c>
      <c r="K9" s="190" t="s">
        <v>12</v>
      </c>
      <c r="L9" s="194">
        <f t="shared" ref="L9:L15" si="0">N9+O9+T9</f>
        <v>257</v>
      </c>
      <c r="M9" s="228">
        <v>2019</v>
      </c>
      <c r="N9" s="194">
        <v>0</v>
      </c>
      <c r="O9" s="194">
        <f t="shared" ref="O9:O15" si="1">P9+Q9+R9+S9</f>
        <v>257</v>
      </c>
      <c r="P9" s="194">
        <v>0</v>
      </c>
      <c r="Q9" s="194">
        <v>0</v>
      </c>
      <c r="R9" s="673">
        <v>257</v>
      </c>
      <c r="S9" s="194">
        <v>0</v>
      </c>
      <c r="T9" s="194">
        <v>0</v>
      </c>
      <c r="U9" s="478"/>
      <c r="V9" s="2"/>
      <c r="W9" s="1"/>
      <c r="X9" s="179" t="s">
        <v>27</v>
      </c>
      <c r="Y9" s="37"/>
    </row>
    <row r="10" spans="1:25" s="181" customFormat="1" ht="22.5" x14ac:dyDescent="0.2">
      <c r="A10" s="180">
        <v>2</v>
      </c>
      <c r="B10" s="190" t="s">
        <v>7</v>
      </c>
      <c r="C10" s="190">
        <v>63</v>
      </c>
      <c r="D10" s="190">
        <v>3315</v>
      </c>
      <c r="E10" s="190">
        <v>6351</v>
      </c>
      <c r="F10" s="190">
        <v>13</v>
      </c>
      <c r="G10" s="180">
        <v>66013001602</v>
      </c>
      <c r="H10" s="191" t="s">
        <v>8</v>
      </c>
      <c r="I10" s="191" t="s">
        <v>23</v>
      </c>
      <c r="J10" s="191" t="s">
        <v>674</v>
      </c>
      <c r="K10" s="190" t="s">
        <v>9</v>
      </c>
      <c r="L10" s="194">
        <f t="shared" si="0"/>
        <v>480</v>
      </c>
      <c r="M10" s="228">
        <v>2019</v>
      </c>
      <c r="N10" s="194">
        <v>0</v>
      </c>
      <c r="O10" s="194">
        <f t="shared" si="1"/>
        <v>480</v>
      </c>
      <c r="P10" s="194">
        <v>0</v>
      </c>
      <c r="Q10" s="194">
        <v>0</v>
      </c>
      <c r="R10" s="673">
        <v>480</v>
      </c>
      <c r="S10" s="194">
        <v>0</v>
      </c>
      <c r="T10" s="194">
        <v>0</v>
      </c>
      <c r="U10" s="479"/>
      <c r="V10" s="2"/>
      <c r="W10" s="1"/>
      <c r="X10" s="179" t="s">
        <v>28</v>
      </c>
      <c r="Y10" s="37"/>
    </row>
    <row r="11" spans="1:25" s="181" customFormat="1" x14ac:dyDescent="0.2">
      <c r="A11" s="180">
        <v>3</v>
      </c>
      <c r="B11" s="190" t="s">
        <v>7</v>
      </c>
      <c r="C11" s="190">
        <v>63</v>
      </c>
      <c r="D11" s="190">
        <v>3315</v>
      </c>
      <c r="E11" s="190">
        <v>6351</v>
      </c>
      <c r="F11" s="190">
        <v>13</v>
      </c>
      <c r="G11" s="180">
        <v>66013001602</v>
      </c>
      <c r="H11" s="191" t="s">
        <v>8</v>
      </c>
      <c r="I11" s="201" t="s">
        <v>475</v>
      </c>
      <c r="J11" s="191" t="s">
        <v>675</v>
      </c>
      <c r="K11" s="190" t="s">
        <v>9</v>
      </c>
      <c r="L11" s="194">
        <f t="shared" si="0"/>
        <v>400</v>
      </c>
      <c r="M11" s="228">
        <v>2019</v>
      </c>
      <c r="N11" s="194">
        <v>0</v>
      </c>
      <c r="O11" s="194">
        <f t="shared" si="1"/>
        <v>400</v>
      </c>
      <c r="P11" s="194">
        <v>0</v>
      </c>
      <c r="Q11" s="194">
        <v>0</v>
      </c>
      <c r="R11" s="673">
        <v>400</v>
      </c>
      <c r="S11" s="194">
        <v>0</v>
      </c>
      <c r="T11" s="194">
        <v>0</v>
      </c>
      <c r="U11" s="479"/>
      <c r="V11" s="2"/>
      <c r="W11" s="1"/>
      <c r="X11" s="179" t="s">
        <v>29</v>
      </c>
      <c r="Y11" s="37"/>
    </row>
    <row r="12" spans="1:25" s="181" customFormat="1" ht="22.5" x14ac:dyDescent="0.2">
      <c r="A12" s="180">
        <v>4</v>
      </c>
      <c r="B12" s="196" t="s">
        <v>16</v>
      </c>
      <c r="C12" s="196">
        <v>63</v>
      </c>
      <c r="D12" s="196">
        <v>3315</v>
      </c>
      <c r="E12" s="196">
        <v>6351</v>
      </c>
      <c r="F12" s="196">
        <v>13</v>
      </c>
      <c r="G12" s="180">
        <v>66013001604</v>
      </c>
      <c r="H12" s="197" t="s">
        <v>17</v>
      </c>
      <c r="I12" s="197" t="s">
        <v>24</v>
      </c>
      <c r="J12" s="191" t="s">
        <v>604</v>
      </c>
      <c r="K12" s="196" t="s">
        <v>9</v>
      </c>
      <c r="L12" s="194">
        <f t="shared" si="0"/>
        <v>360</v>
      </c>
      <c r="M12" s="214">
        <v>2019</v>
      </c>
      <c r="N12" s="198">
        <v>0</v>
      </c>
      <c r="O12" s="194">
        <f t="shared" si="1"/>
        <v>360</v>
      </c>
      <c r="P12" s="198">
        <v>0</v>
      </c>
      <c r="Q12" s="198">
        <v>0</v>
      </c>
      <c r="R12" s="673">
        <v>360</v>
      </c>
      <c r="S12" s="198">
        <v>0</v>
      </c>
      <c r="T12" s="198">
        <v>0</v>
      </c>
      <c r="U12" s="480"/>
      <c r="V12" s="2"/>
      <c r="W12" s="1"/>
      <c r="X12" s="179" t="s">
        <v>32</v>
      </c>
      <c r="Y12" s="37"/>
    </row>
    <row r="13" spans="1:25" s="181" customFormat="1" ht="33.75" x14ac:dyDescent="0.2">
      <c r="A13" s="180">
        <v>5</v>
      </c>
      <c r="B13" s="190" t="s">
        <v>16</v>
      </c>
      <c r="C13" s="190">
        <v>63</v>
      </c>
      <c r="D13" s="190">
        <v>3315</v>
      </c>
      <c r="E13" s="190">
        <v>6351</v>
      </c>
      <c r="F13" s="190">
        <v>13</v>
      </c>
      <c r="G13" s="180">
        <v>66013001604</v>
      </c>
      <c r="H13" s="191" t="s">
        <v>17</v>
      </c>
      <c r="I13" s="191" t="s">
        <v>22</v>
      </c>
      <c r="J13" s="191" t="s">
        <v>676</v>
      </c>
      <c r="K13" s="190" t="s">
        <v>9</v>
      </c>
      <c r="L13" s="194">
        <f t="shared" si="0"/>
        <v>300</v>
      </c>
      <c r="M13" s="228">
        <v>2019</v>
      </c>
      <c r="N13" s="194">
        <v>0</v>
      </c>
      <c r="O13" s="194">
        <f t="shared" si="1"/>
        <v>300</v>
      </c>
      <c r="P13" s="194">
        <v>0</v>
      </c>
      <c r="Q13" s="194">
        <v>0</v>
      </c>
      <c r="R13" s="673">
        <v>300</v>
      </c>
      <c r="S13" s="194">
        <v>0</v>
      </c>
      <c r="T13" s="194">
        <v>0</v>
      </c>
      <c r="U13" s="479"/>
      <c r="V13" s="2"/>
      <c r="W13" s="1"/>
      <c r="X13" s="179" t="s">
        <v>33</v>
      </c>
      <c r="Y13" s="37"/>
    </row>
    <row r="14" spans="1:25" s="181" customFormat="1" ht="67.5" x14ac:dyDescent="0.2">
      <c r="A14" s="180">
        <v>6</v>
      </c>
      <c r="B14" s="190" t="s">
        <v>16</v>
      </c>
      <c r="C14" s="190">
        <v>53</v>
      </c>
      <c r="D14" s="190">
        <v>3315</v>
      </c>
      <c r="E14" s="190">
        <v>5331</v>
      </c>
      <c r="F14" s="190">
        <v>13</v>
      </c>
      <c r="G14" s="180">
        <v>33013001604</v>
      </c>
      <c r="H14" s="191" t="s">
        <v>623</v>
      </c>
      <c r="I14" s="191" t="s">
        <v>622</v>
      </c>
      <c r="J14" s="191" t="s">
        <v>624</v>
      </c>
      <c r="K14" s="190" t="s">
        <v>12</v>
      </c>
      <c r="L14" s="194">
        <f t="shared" si="0"/>
        <v>250</v>
      </c>
      <c r="M14" s="228">
        <v>2019</v>
      </c>
      <c r="N14" s="194">
        <v>0</v>
      </c>
      <c r="O14" s="194">
        <f t="shared" si="1"/>
        <v>250</v>
      </c>
      <c r="P14" s="194">
        <v>0</v>
      </c>
      <c r="Q14" s="194"/>
      <c r="R14" s="673">
        <v>250</v>
      </c>
      <c r="S14" s="194"/>
      <c r="T14" s="194">
        <v>0</v>
      </c>
      <c r="U14" s="481"/>
      <c r="V14" s="2"/>
      <c r="W14" s="1"/>
      <c r="X14" s="179"/>
      <c r="Y14" s="37"/>
    </row>
    <row r="15" spans="1:25" s="181" customFormat="1" ht="23.25" thickBot="1" x14ac:dyDescent="0.25">
      <c r="A15" s="180">
        <v>7</v>
      </c>
      <c r="B15" s="190" t="s">
        <v>10</v>
      </c>
      <c r="C15" s="190">
        <v>53</v>
      </c>
      <c r="D15" s="190">
        <v>3315</v>
      </c>
      <c r="E15" s="190">
        <v>5331</v>
      </c>
      <c r="F15" s="190">
        <v>13</v>
      </c>
      <c r="G15" s="180">
        <v>33013001606</v>
      </c>
      <c r="H15" s="191" t="s">
        <v>11</v>
      </c>
      <c r="I15" s="191" t="s">
        <v>19</v>
      </c>
      <c r="J15" s="191" t="s">
        <v>20</v>
      </c>
      <c r="K15" s="190" t="s">
        <v>12</v>
      </c>
      <c r="L15" s="194">
        <f t="shared" si="0"/>
        <v>224</v>
      </c>
      <c r="M15" s="228">
        <v>2019</v>
      </c>
      <c r="N15" s="194">
        <v>0</v>
      </c>
      <c r="O15" s="194">
        <f t="shared" si="1"/>
        <v>224</v>
      </c>
      <c r="P15" s="194">
        <v>0</v>
      </c>
      <c r="Q15" s="194">
        <v>0</v>
      </c>
      <c r="R15" s="673">
        <v>224</v>
      </c>
      <c r="S15" s="194">
        <v>0</v>
      </c>
      <c r="T15" s="194">
        <v>0</v>
      </c>
      <c r="U15" s="481"/>
      <c r="V15" s="2"/>
      <c r="W15" s="1"/>
      <c r="X15" s="179" t="s">
        <v>34</v>
      </c>
      <c r="Y15" s="37"/>
    </row>
    <row r="16" spans="1:25" s="181" customFormat="1" ht="22.5" customHeight="1" thickBot="1" x14ac:dyDescent="0.25">
      <c r="A16" s="759" t="s">
        <v>504</v>
      </c>
      <c r="B16" s="759"/>
      <c r="C16" s="759"/>
      <c r="D16" s="759"/>
      <c r="E16" s="759"/>
      <c r="F16" s="759"/>
      <c r="G16" s="759"/>
      <c r="H16" s="759"/>
      <c r="I16" s="759"/>
      <c r="J16" s="759"/>
      <c r="K16" s="602"/>
      <c r="L16" s="603">
        <f>SUM(L9:L15)</f>
        <v>2271</v>
      </c>
      <c r="M16" s="603"/>
      <c r="N16" s="603">
        <f>SUM(N9:N15)</f>
        <v>0</v>
      </c>
      <c r="O16" s="603">
        <f>SUM(O9:O15)</f>
        <v>2271</v>
      </c>
      <c r="P16" s="603">
        <f>SUM(P9:P15)</f>
        <v>0</v>
      </c>
      <c r="Q16" s="603">
        <f t="shared" ref="Q16:S16" si="2">SUM(Q9:Q15)</f>
        <v>0</v>
      </c>
      <c r="R16" s="603">
        <f>SUM(R9:R15)</f>
        <v>2271</v>
      </c>
      <c r="S16" s="603">
        <f t="shared" si="2"/>
        <v>0</v>
      </c>
      <c r="T16" s="603">
        <f>SUM(T9:T15)</f>
        <v>0</v>
      </c>
      <c r="U16" s="482"/>
      <c r="V16" s="2"/>
      <c r="W16" s="1"/>
      <c r="X16" s="179"/>
      <c r="Y16" s="36"/>
    </row>
    <row r="17" spans="1:25" s="181" customFormat="1" ht="19.5" customHeight="1" thickBot="1" x14ac:dyDescent="0.25">
      <c r="A17" s="756" t="s">
        <v>25</v>
      </c>
      <c r="B17" s="757"/>
      <c r="C17" s="757"/>
      <c r="D17" s="757"/>
      <c r="E17" s="757"/>
      <c r="F17" s="757"/>
      <c r="G17" s="757"/>
      <c r="H17" s="757"/>
      <c r="I17" s="757"/>
      <c r="J17" s="757"/>
      <c r="K17" s="757"/>
      <c r="L17" s="757"/>
      <c r="M17" s="757"/>
      <c r="N17" s="757"/>
      <c r="O17" s="757"/>
      <c r="P17" s="757"/>
      <c r="Q17" s="757"/>
      <c r="R17" s="757"/>
      <c r="S17" s="757"/>
      <c r="T17" s="758"/>
      <c r="U17" s="426"/>
      <c r="V17" s="2"/>
      <c r="W17" s="1"/>
      <c r="X17" s="179"/>
      <c r="Y17" s="36"/>
    </row>
    <row r="18" spans="1:25" s="181" customFormat="1" ht="22.5" x14ac:dyDescent="0.2">
      <c r="A18" s="180">
        <v>1</v>
      </c>
      <c r="B18" s="200" t="s">
        <v>10</v>
      </c>
      <c r="C18" s="200">
        <v>53</v>
      </c>
      <c r="D18" s="200">
        <v>3315</v>
      </c>
      <c r="E18" s="200">
        <v>5331</v>
      </c>
      <c r="F18" s="200">
        <v>13</v>
      </c>
      <c r="G18" s="180">
        <v>33013001606</v>
      </c>
      <c r="H18" s="191" t="s">
        <v>11</v>
      </c>
      <c r="I18" s="611" t="s">
        <v>26</v>
      </c>
      <c r="J18" s="209"/>
      <c r="K18" s="209" t="s">
        <v>12</v>
      </c>
      <c r="L18" s="194">
        <f>N18+O18+T18</f>
        <v>70</v>
      </c>
      <c r="M18" s="557">
        <v>2019</v>
      </c>
      <c r="N18" s="557">
        <v>0</v>
      </c>
      <c r="O18" s="194">
        <f>P18+Q18+R18+S18</f>
        <v>70</v>
      </c>
      <c r="P18" s="557">
        <v>0</v>
      </c>
      <c r="Q18" s="557">
        <v>0</v>
      </c>
      <c r="R18" s="668">
        <v>70</v>
      </c>
      <c r="S18" s="612">
        <v>0</v>
      </c>
      <c r="T18" s="612">
        <v>0</v>
      </c>
      <c r="U18" s="483"/>
      <c r="V18" s="2"/>
      <c r="W18" s="1"/>
      <c r="X18" s="179"/>
      <c r="Y18" s="37"/>
    </row>
    <row r="19" spans="1:25" s="181" customFormat="1" ht="23.25" thickBot="1" x14ac:dyDescent="0.25">
      <c r="A19" s="180">
        <v>2</v>
      </c>
      <c r="B19" s="200" t="s">
        <v>10</v>
      </c>
      <c r="C19" s="200">
        <v>53</v>
      </c>
      <c r="D19" s="200">
        <v>3315</v>
      </c>
      <c r="E19" s="200">
        <v>5331</v>
      </c>
      <c r="F19" s="200">
        <v>13</v>
      </c>
      <c r="G19" s="180">
        <v>33013001606</v>
      </c>
      <c r="H19" s="191" t="s">
        <v>11</v>
      </c>
      <c r="I19" s="611" t="s">
        <v>35</v>
      </c>
      <c r="J19" s="209"/>
      <c r="K19" s="209" t="s">
        <v>12</v>
      </c>
      <c r="L19" s="194">
        <f>N19+O19+T19</f>
        <v>70</v>
      </c>
      <c r="M19" s="557">
        <v>2019</v>
      </c>
      <c r="N19" s="557">
        <v>0</v>
      </c>
      <c r="O19" s="194">
        <f>P19+Q19+R19+S19</f>
        <v>70</v>
      </c>
      <c r="P19" s="557">
        <v>0</v>
      </c>
      <c r="Q19" s="557">
        <v>0</v>
      </c>
      <c r="R19" s="668">
        <v>70</v>
      </c>
      <c r="S19" s="612">
        <v>0</v>
      </c>
      <c r="T19" s="612">
        <v>0</v>
      </c>
      <c r="U19" s="484"/>
      <c r="V19" s="2"/>
      <c r="W19" s="1"/>
      <c r="X19" s="179"/>
      <c r="Y19" s="37"/>
    </row>
    <row r="20" spans="1:25" s="181" customFormat="1" ht="19.5" customHeight="1" thickBot="1" x14ac:dyDescent="0.25">
      <c r="A20" s="759" t="s">
        <v>505</v>
      </c>
      <c r="B20" s="759"/>
      <c r="C20" s="759"/>
      <c r="D20" s="759"/>
      <c r="E20" s="759"/>
      <c r="F20" s="759"/>
      <c r="G20" s="759"/>
      <c r="H20" s="759"/>
      <c r="I20" s="759"/>
      <c r="J20" s="759"/>
      <c r="K20" s="602"/>
      <c r="L20" s="603">
        <f>SUM(L18:L19)</f>
        <v>140</v>
      </c>
      <c r="M20" s="613"/>
      <c r="N20" s="613">
        <f t="shared" ref="N20:T20" si="3">SUM(N18:N19)</f>
        <v>0</v>
      </c>
      <c r="O20" s="603">
        <f>SUM(O18:O19)</f>
        <v>140</v>
      </c>
      <c r="P20" s="613">
        <f>SUM(P18:P19)</f>
        <v>0</v>
      </c>
      <c r="Q20" s="613">
        <f t="shared" si="3"/>
        <v>0</v>
      </c>
      <c r="R20" s="613">
        <f>SUM(R18:R19)</f>
        <v>140</v>
      </c>
      <c r="S20" s="613">
        <f t="shared" si="3"/>
        <v>0</v>
      </c>
      <c r="T20" s="613">
        <f t="shared" si="3"/>
        <v>0</v>
      </c>
      <c r="U20" s="477"/>
      <c r="V20" s="2"/>
      <c r="W20" s="1"/>
      <c r="X20" s="179"/>
      <c r="Y20" s="36"/>
    </row>
    <row r="21" spans="1:25" s="181" customFormat="1" ht="19.5" customHeight="1" thickBot="1" x14ac:dyDescent="0.25">
      <c r="A21" s="756" t="s">
        <v>36</v>
      </c>
      <c r="B21" s="757"/>
      <c r="C21" s="757"/>
      <c r="D21" s="757"/>
      <c r="E21" s="757"/>
      <c r="F21" s="757"/>
      <c r="G21" s="757"/>
      <c r="H21" s="757"/>
      <c r="I21" s="757"/>
      <c r="J21" s="757"/>
      <c r="K21" s="757"/>
      <c r="L21" s="757"/>
      <c r="M21" s="757"/>
      <c r="N21" s="757"/>
      <c r="O21" s="757"/>
      <c r="P21" s="757"/>
      <c r="Q21" s="757"/>
      <c r="R21" s="757"/>
      <c r="S21" s="757"/>
      <c r="T21" s="758"/>
      <c r="U21" s="426"/>
      <c r="V21" s="2"/>
      <c r="W21" s="1"/>
      <c r="Y21" s="36"/>
    </row>
    <row r="22" spans="1:25" s="183" customFormat="1" ht="22.5" x14ac:dyDescent="0.2">
      <c r="A22" s="257">
        <v>1</v>
      </c>
      <c r="B22" s="200" t="s">
        <v>7</v>
      </c>
      <c r="C22" s="200">
        <v>63</v>
      </c>
      <c r="D22" s="200">
        <v>3315</v>
      </c>
      <c r="E22" s="200">
        <v>6351</v>
      </c>
      <c r="F22" s="200">
        <v>13</v>
      </c>
      <c r="G22" s="257">
        <v>66013001602</v>
      </c>
      <c r="H22" s="201" t="s">
        <v>8</v>
      </c>
      <c r="I22" s="201" t="s">
        <v>40</v>
      </c>
      <c r="J22" s="201" t="s">
        <v>677</v>
      </c>
      <c r="K22" s="200" t="s">
        <v>9</v>
      </c>
      <c r="L22" s="202">
        <f>N22+O22+T22</f>
        <v>590</v>
      </c>
      <c r="M22" s="216">
        <v>2019</v>
      </c>
      <c r="N22" s="202">
        <v>0</v>
      </c>
      <c r="O22" s="202">
        <f>P22+Q22+R22+S22</f>
        <v>590</v>
      </c>
      <c r="P22" s="202">
        <v>0</v>
      </c>
      <c r="Q22" s="202">
        <v>0</v>
      </c>
      <c r="R22" s="673">
        <v>590</v>
      </c>
      <c r="S22" s="202">
        <v>0</v>
      </c>
      <c r="T22" s="202">
        <v>0</v>
      </c>
      <c r="U22" s="485"/>
      <c r="V22" s="2"/>
      <c r="W22" s="1"/>
      <c r="X22" s="182" t="s">
        <v>39</v>
      </c>
      <c r="Y22" s="274"/>
    </row>
    <row r="23" spans="1:25" s="183" customFormat="1" ht="33.75" x14ac:dyDescent="0.2">
      <c r="A23" s="257">
        <v>2</v>
      </c>
      <c r="B23" s="200" t="s">
        <v>14</v>
      </c>
      <c r="C23" s="200">
        <v>63</v>
      </c>
      <c r="D23" s="200">
        <v>3315</v>
      </c>
      <c r="E23" s="200">
        <v>6351</v>
      </c>
      <c r="F23" s="200">
        <v>13</v>
      </c>
      <c r="G23" s="257">
        <v>66013001603</v>
      </c>
      <c r="H23" s="201" t="s">
        <v>15</v>
      </c>
      <c r="I23" s="201" t="s">
        <v>434</v>
      </c>
      <c r="J23" s="201" t="s">
        <v>749</v>
      </c>
      <c r="K23" s="200" t="s">
        <v>9</v>
      </c>
      <c r="L23" s="202">
        <v>3000</v>
      </c>
      <c r="M23" s="216">
        <v>2019</v>
      </c>
      <c r="N23" s="202">
        <v>0</v>
      </c>
      <c r="O23" s="202">
        <f>P23+Q23+R23+S23</f>
        <v>250</v>
      </c>
      <c r="P23" s="202">
        <v>0</v>
      </c>
      <c r="Q23" s="202">
        <v>0</v>
      </c>
      <c r="R23" s="673">
        <v>250</v>
      </c>
      <c r="S23" s="202">
        <v>0</v>
      </c>
      <c r="T23" s="202">
        <f>L23-O23</f>
        <v>2750</v>
      </c>
      <c r="U23" s="445"/>
      <c r="V23" s="2"/>
      <c r="W23" s="1"/>
      <c r="X23" s="182" t="s">
        <v>31</v>
      </c>
      <c r="Y23" s="274"/>
    </row>
    <row r="24" spans="1:25" s="183" customFormat="1" ht="45.75" thickBot="1" x14ac:dyDescent="0.25">
      <c r="A24" s="257">
        <v>3</v>
      </c>
      <c r="B24" s="200" t="s">
        <v>10</v>
      </c>
      <c r="C24" s="200">
        <v>53</v>
      </c>
      <c r="D24" s="200">
        <v>3315</v>
      </c>
      <c r="E24" s="200">
        <v>5331</v>
      </c>
      <c r="F24" s="200">
        <v>13</v>
      </c>
      <c r="G24" s="257">
        <v>33013001606</v>
      </c>
      <c r="H24" s="201" t="s">
        <v>11</v>
      </c>
      <c r="I24" s="201" t="s">
        <v>46</v>
      </c>
      <c r="J24" s="201" t="s">
        <v>47</v>
      </c>
      <c r="K24" s="200" t="s">
        <v>12</v>
      </c>
      <c r="L24" s="202">
        <f>N24+O24+T24</f>
        <v>1000</v>
      </c>
      <c r="M24" s="216">
        <v>2019</v>
      </c>
      <c r="N24" s="202">
        <v>0</v>
      </c>
      <c r="O24" s="202">
        <f>P24+Q24+R24+S24</f>
        <v>1000</v>
      </c>
      <c r="P24" s="202">
        <v>0</v>
      </c>
      <c r="Q24" s="202">
        <v>0</v>
      </c>
      <c r="R24" s="673">
        <v>1000</v>
      </c>
      <c r="S24" s="202">
        <v>0</v>
      </c>
      <c r="T24" s="202">
        <v>0</v>
      </c>
      <c r="U24" s="447"/>
      <c r="V24" s="2"/>
      <c r="W24" s="1"/>
      <c r="X24" s="182" t="s">
        <v>45</v>
      </c>
      <c r="Y24" s="274"/>
    </row>
    <row r="25" spans="1:25" s="181" customFormat="1" ht="20.100000000000001" customHeight="1" thickBot="1" x14ac:dyDescent="0.25">
      <c r="A25" s="759" t="s">
        <v>500</v>
      </c>
      <c r="B25" s="759"/>
      <c r="C25" s="759"/>
      <c r="D25" s="759"/>
      <c r="E25" s="759"/>
      <c r="F25" s="759"/>
      <c r="G25" s="759"/>
      <c r="H25" s="759"/>
      <c r="I25" s="759"/>
      <c r="J25" s="759"/>
      <c r="K25" s="602"/>
      <c r="L25" s="603">
        <f>SUM(L22:L24)</f>
        <v>4590</v>
      </c>
      <c r="M25" s="613"/>
      <c r="N25" s="603">
        <f>SUM(N22:N24)</f>
        <v>0</v>
      </c>
      <c r="O25" s="603">
        <f>SUM(O22:O24)</f>
        <v>1840</v>
      </c>
      <c r="P25" s="603">
        <f>SUM(P22:P24)</f>
        <v>0</v>
      </c>
      <c r="Q25" s="613">
        <f t="shared" ref="Q25:T25" si="4">SUM(Q22:Q24)</f>
        <v>0</v>
      </c>
      <c r="R25" s="603">
        <f>SUM(R22:R24)</f>
        <v>1840</v>
      </c>
      <c r="S25" s="613">
        <f t="shared" si="4"/>
        <v>0</v>
      </c>
      <c r="T25" s="613">
        <f t="shared" si="4"/>
        <v>2750</v>
      </c>
      <c r="U25" s="477"/>
      <c r="V25" s="2"/>
      <c r="W25" s="1"/>
      <c r="X25" s="179"/>
      <c r="Y25" s="36"/>
    </row>
    <row r="26" spans="1:25" s="476" customFormat="1" ht="24.95" customHeight="1" thickBot="1" x14ac:dyDescent="0.25">
      <c r="A26" s="760" t="s">
        <v>617</v>
      </c>
      <c r="B26" s="760"/>
      <c r="C26" s="760"/>
      <c r="D26" s="760"/>
      <c r="E26" s="760"/>
      <c r="F26" s="760"/>
      <c r="G26" s="760"/>
      <c r="H26" s="760"/>
      <c r="I26" s="760"/>
      <c r="J26" s="760"/>
      <c r="K26" s="760"/>
      <c r="L26" s="610">
        <f>L20+L16+L25</f>
        <v>7001</v>
      </c>
      <c r="M26" s="610"/>
      <c r="N26" s="610">
        <f>N20+N16+N25</f>
        <v>0</v>
      </c>
      <c r="O26" s="610">
        <f t="shared" ref="O26:Q26" si="5">O20+O16+O25</f>
        <v>4251</v>
      </c>
      <c r="P26" s="610">
        <f t="shared" si="5"/>
        <v>0</v>
      </c>
      <c r="Q26" s="610">
        <f t="shared" si="5"/>
        <v>0</v>
      </c>
      <c r="R26" s="610">
        <f>R20+R16+R25</f>
        <v>4251</v>
      </c>
      <c r="S26" s="610">
        <f>S20+S16+S25</f>
        <v>0</v>
      </c>
      <c r="T26" s="610">
        <f>T20+T16+T25</f>
        <v>2750</v>
      </c>
      <c r="U26" s="489"/>
      <c r="V26" s="471"/>
      <c r="W26" s="471"/>
      <c r="Y26" s="474"/>
    </row>
    <row r="27" spans="1:25" x14ac:dyDescent="0.2">
      <c r="A27" s="3"/>
      <c r="G27" s="3"/>
      <c r="X27" s="3"/>
    </row>
    <row r="28" spans="1:25" x14ac:dyDescent="0.2">
      <c r="A28" s="3"/>
      <c r="B28" s="398"/>
      <c r="C28" s="398"/>
      <c r="D28" s="398"/>
      <c r="E28" s="398"/>
      <c r="F28" s="398"/>
      <c r="G28" s="3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X28" s="3"/>
    </row>
    <row r="29" spans="1:25" ht="12.75" customHeight="1" x14ac:dyDescent="0.2">
      <c r="A29" s="3"/>
      <c r="B29" s="398"/>
      <c r="C29" s="398"/>
      <c r="D29" s="398"/>
      <c r="E29" s="398"/>
      <c r="F29" s="398"/>
      <c r="G29" s="3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X29" s="3"/>
    </row>
    <row r="30" spans="1:25" x14ac:dyDescent="0.2">
      <c r="A30" s="3"/>
      <c r="G30" s="3"/>
      <c r="X30" s="3"/>
    </row>
    <row r="31" spans="1:25" ht="34.5" customHeight="1" x14ac:dyDescent="0.2">
      <c r="A31" s="3"/>
      <c r="G31" s="3"/>
      <c r="X31" s="3"/>
    </row>
    <row r="32" spans="1:25" ht="34.5" customHeight="1" x14ac:dyDescent="0.2">
      <c r="A32" s="3"/>
      <c r="G32" s="3"/>
      <c r="X32" s="3"/>
    </row>
    <row r="33" ht="34.5" customHeight="1" x14ac:dyDescent="0.2"/>
    <row r="34" ht="34.5" customHeight="1" x14ac:dyDescent="0.2"/>
    <row r="35" ht="34.5" customHeight="1" x14ac:dyDescent="0.2"/>
    <row r="36" ht="34.5" customHeight="1" x14ac:dyDescent="0.2"/>
  </sheetData>
  <mergeCells count="19">
    <mergeCell ref="A25:J25"/>
    <mergeCell ref="A26:K26"/>
    <mergeCell ref="A16:J16"/>
    <mergeCell ref="A20:J20"/>
    <mergeCell ref="A6:A7"/>
    <mergeCell ref="B6:B7"/>
    <mergeCell ref="C6:C7"/>
    <mergeCell ref="H6:H7"/>
    <mergeCell ref="I6:I7"/>
    <mergeCell ref="J6:J7"/>
    <mergeCell ref="K6:K7"/>
    <mergeCell ref="A8:T8"/>
    <mergeCell ref="A17:T17"/>
    <mergeCell ref="A21:T21"/>
    <mergeCell ref="L6:L7"/>
    <mergeCell ref="M6:M7"/>
    <mergeCell ref="N6:N7"/>
    <mergeCell ref="O6:R6"/>
    <mergeCell ref="T6:T7"/>
  </mergeCells>
  <pageMargins left="0.70866141732283472" right="0.70866141732283472" top="0.78740157480314965" bottom="0.78740157480314965" header="0.31496062992125984" footer="0.31496062992125984"/>
  <pageSetup paperSize="9" scale="67" firstPageNumber="147" fitToHeight="0" orientation="landscape" useFirstPageNumber="1" r:id="rId1"/>
  <headerFooter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fitToPage="1"/>
  </sheetPr>
  <dimension ref="A1:Y26"/>
  <sheetViews>
    <sheetView showGridLines="0" view="pageBreakPreview" zoomScaleNormal="100" zoomScaleSheetLayoutView="100" workbookViewId="0">
      <selection activeCell="D20" sqref="D20"/>
    </sheetView>
  </sheetViews>
  <sheetFormatPr defaultRowHeight="12.75" x14ac:dyDescent="0.2"/>
  <cols>
    <col min="1" max="1" width="4.85546875" customWidth="1"/>
    <col min="2" max="2" width="4.28515625" customWidth="1"/>
    <col min="3" max="3" width="4.5703125" bestFit="1" customWidth="1"/>
    <col min="4" max="5" width="4.5703125" hidden="1" customWidth="1"/>
    <col min="6" max="6" width="3.7109375" hidden="1" customWidth="1"/>
    <col min="7" max="7" width="10.5703125" hidden="1" customWidth="1"/>
    <col min="8" max="9" width="35.7109375" customWidth="1"/>
    <col min="10" max="10" width="42.7109375" customWidth="1"/>
    <col min="11" max="11" width="2.28515625" customWidth="1"/>
    <col min="12" max="16" width="9.7109375" customWidth="1"/>
    <col min="17" max="17" width="9.7109375" hidden="1" customWidth="1"/>
    <col min="18" max="18" width="9.7109375" customWidth="1"/>
    <col min="19" max="19" width="9.7109375" hidden="1" customWidth="1"/>
    <col min="20" max="20" width="9.7109375" customWidth="1"/>
    <col min="21" max="21" width="20.7109375" hidden="1" customWidth="1"/>
    <col min="22" max="22" width="1.85546875" customWidth="1"/>
    <col min="23" max="23" width="0.140625" customWidth="1"/>
    <col min="24" max="24" width="9.140625" customWidth="1"/>
    <col min="25" max="25" width="16.85546875" style="36" customWidth="1"/>
  </cols>
  <sheetData>
    <row r="1" spans="1:25" s="411" customFormat="1" ht="15.75" x14ac:dyDescent="0.25">
      <c r="A1" s="406" t="s">
        <v>513</v>
      </c>
      <c r="B1" s="60"/>
      <c r="C1" s="60"/>
      <c r="D1" s="60"/>
      <c r="E1" s="60"/>
      <c r="F1" s="60"/>
      <c r="G1" s="60"/>
      <c r="H1" s="119"/>
      <c r="I1" s="59"/>
      <c r="J1" s="60"/>
      <c r="K1" s="407"/>
      <c r="L1" s="408"/>
      <c r="M1" s="409"/>
      <c r="N1" s="63"/>
      <c r="O1" s="408"/>
      <c r="P1" s="63"/>
      <c r="Q1" s="63"/>
      <c r="R1" s="63"/>
      <c r="S1" s="410"/>
    </row>
    <row r="2" spans="1:25" s="411" customFormat="1" x14ac:dyDescent="0.2">
      <c r="A2" s="142" t="s">
        <v>356</v>
      </c>
      <c r="B2" s="142"/>
      <c r="C2" s="142"/>
      <c r="D2" s="412"/>
      <c r="E2" s="142"/>
      <c r="F2" s="142"/>
      <c r="G2" s="142"/>
      <c r="H2" s="142" t="s">
        <v>357</v>
      </c>
      <c r="I2" s="143" t="s">
        <v>358</v>
      </c>
      <c r="J2" s="144"/>
      <c r="K2" s="413"/>
      <c r="L2" s="414"/>
      <c r="M2" s="415"/>
      <c r="N2" s="145"/>
      <c r="O2" s="414"/>
      <c r="P2" s="145"/>
      <c r="Q2" s="145"/>
      <c r="R2" s="145"/>
      <c r="S2" s="410"/>
    </row>
    <row r="3" spans="1:25" s="411" customFormat="1" x14ac:dyDescent="0.2">
      <c r="A3" s="142"/>
      <c r="B3" s="142"/>
      <c r="C3" s="142"/>
      <c r="D3" s="412"/>
      <c r="E3" s="142"/>
      <c r="F3" s="142"/>
      <c r="G3" s="142"/>
      <c r="H3" s="142" t="s">
        <v>359</v>
      </c>
      <c r="I3" s="147"/>
      <c r="J3" s="144"/>
      <c r="K3" s="413"/>
      <c r="L3" s="414"/>
      <c r="M3" s="415"/>
      <c r="N3" s="145"/>
      <c r="O3" s="414"/>
      <c r="P3" s="145"/>
      <c r="Q3" s="145"/>
      <c r="R3" s="145"/>
      <c r="S3" s="410"/>
      <c r="T3" s="416"/>
    </row>
    <row r="4" spans="1:25" s="411" customFormat="1" ht="13.5" thickBot="1" x14ac:dyDescent="0.25">
      <c r="A4" s="142"/>
      <c r="B4" s="142"/>
      <c r="C4" s="142"/>
      <c r="D4" s="412"/>
      <c r="E4" s="142"/>
      <c r="F4" s="142"/>
      <c r="G4" s="142"/>
      <c r="H4" s="142"/>
      <c r="I4" s="147"/>
      <c r="J4" s="144"/>
      <c r="K4" s="413"/>
      <c r="L4" s="414"/>
      <c r="M4" s="415"/>
      <c r="N4" s="145"/>
      <c r="O4" s="414"/>
      <c r="P4" s="145"/>
      <c r="Q4" s="145"/>
      <c r="R4" s="145"/>
      <c r="S4" s="410"/>
      <c r="T4" s="416" t="s">
        <v>319</v>
      </c>
    </row>
    <row r="5" spans="1:25" s="411" customFormat="1" ht="24" thickBot="1" x14ac:dyDescent="0.25">
      <c r="A5" s="560" t="s">
        <v>517</v>
      </c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2"/>
      <c r="U5" s="423"/>
      <c r="V5" s="418"/>
      <c r="W5" s="417"/>
    </row>
    <row r="6" spans="1:25" s="411" customFormat="1" ht="24.95" customHeight="1" thickBot="1" x14ac:dyDescent="0.25">
      <c r="A6" s="747" t="s">
        <v>360</v>
      </c>
      <c r="B6" s="749" t="s">
        <v>297</v>
      </c>
      <c r="C6" s="747" t="s">
        <v>363</v>
      </c>
      <c r="D6" s="608"/>
      <c r="E6" s="608"/>
      <c r="F6" s="608"/>
      <c r="G6" s="608"/>
      <c r="H6" s="747" t="s">
        <v>0</v>
      </c>
      <c r="I6" s="747" t="s">
        <v>365</v>
      </c>
      <c r="J6" s="747" t="s">
        <v>366</v>
      </c>
      <c r="K6" s="747" t="s">
        <v>1</v>
      </c>
      <c r="L6" s="747" t="s">
        <v>605</v>
      </c>
      <c r="M6" s="747" t="s">
        <v>2</v>
      </c>
      <c r="N6" s="747" t="s">
        <v>606</v>
      </c>
      <c r="O6" s="754" t="s">
        <v>398</v>
      </c>
      <c r="P6" s="755"/>
      <c r="Q6" s="755"/>
      <c r="R6" s="755"/>
      <c r="S6" s="608"/>
      <c r="T6" s="747" t="s">
        <v>399</v>
      </c>
      <c r="U6" s="423"/>
      <c r="V6" s="418"/>
      <c r="W6" s="417"/>
    </row>
    <row r="7" spans="1:25" ht="32.25" customHeight="1" thickBot="1" x14ac:dyDescent="0.25">
      <c r="A7" s="748"/>
      <c r="B7" s="750"/>
      <c r="C7" s="748"/>
      <c r="D7" s="609" t="s">
        <v>361</v>
      </c>
      <c r="E7" s="609" t="s">
        <v>362</v>
      </c>
      <c r="F7" s="609" t="s">
        <v>364</v>
      </c>
      <c r="G7" s="609" t="s">
        <v>123</v>
      </c>
      <c r="H7" s="748"/>
      <c r="I7" s="748"/>
      <c r="J7" s="748"/>
      <c r="K7" s="748"/>
      <c r="L7" s="748"/>
      <c r="M7" s="748"/>
      <c r="N7" s="748"/>
      <c r="O7" s="609" t="s">
        <v>607</v>
      </c>
      <c r="P7" s="609" t="s">
        <v>608</v>
      </c>
      <c r="Q7" s="609" t="s">
        <v>3</v>
      </c>
      <c r="R7" s="609" t="s">
        <v>375</v>
      </c>
      <c r="S7" s="609" t="s">
        <v>5</v>
      </c>
      <c r="T7" s="748"/>
      <c r="U7" s="427" t="s">
        <v>6</v>
      </c>
      <c r="V7" s="1"/>
      <c r="W7" s="1"/>
      <c r="X7" s="1"/>
      <c r="Y7"/>
    </row>
    <row r="8" spans="1:25" s="181" customFormat="1" ht="21.75" customHeight="1" thickBot="1" x14ac:dyDescent="0.25">
      <c r="A8" s="756" t="s">
        <v>36</v>
      </c>
      <c r="B8" s="757"/>
      <c r="C8" s="757"/>
      <c r="D8" s="757"/>
      <c r="E8" s="757"/>
      <c r="F8" s="757"/>
      <c r="G8" s="757"/>
      <c r="H8" s="757"/>
      <c r="I8" s="757"/>
      <c r="J8" s="757"/>
      <c r="K8" s="757"/>
      <c r="L8" s="757"/>
      <c r="M8" s="757"/>
      <c r="N8" s="757"/>
      <c r="O8" s="757"/>
      <c r="P8" s="757"/>
      <c r="Q8" s="757"/>
      <c r="R8" s="757"/>
      <c r="S8" s="757"/>
      <c r="T8" s="758"/>
      <c r="U8" s="426"/>
      <c r="V8" s="2"/>
      <c r="W8" s="1"/>
      <c r="Y8" s="36"/>
    </row>
    <row r="9" spans="1:25" s="181" customFormat="1" ht="31.5" customHeight="1" x14ac:dyDescent="0.2">
      <c r="A9" s="180">
        <v>1</v>
      </c>
      <c r="B9" s="190" t="s">
        <v>7</v>
      </c>
      <c r="C9" s="190">
        <v>51</v>
      </c>
      <c r="D9" s="190">
        <v>3314</v>
      </c>
      <c r="E9" s="190">
        <v>5171</v>
      </c>
      <c r="F9" s="190">
        <v>13</v>
      </c>
      <c r="G9" s="180" t="s">
        <v>520</v>
      </c>
      <c r="H9" s="191" t="s">
        <v>13</v>
      </c>
      <c r="I9" s="191" t="s">
        <v>38</v>
      </c>
      <c r="J9" s="191" t="s">
        <v>678</v>
      </c>
      <c r="K9" s="190" t="s">
        <v>9</v>
      </c>
      <c r="L9" s="194">
        <v>800</v>
      </c>
      <c r="M9" s="228">
        <v>2019</v>
      </c>
      <c r="N9" s="194">
        <v>0</v>
      </c>
      <c r="O9" s="194">
        <f t="shared" ref="O9:O10" si="0">P9+Q9+R9+S9</f>
        <v>800</v>
      </c>
      <c r="P9" s="194">
        <v>0</v>
      </c>
      <c r="Q9" s="194">
        <v>0</v>
      </c>
      <c r="R9" s="673">
        <v>800</v>
      </c>
      <c r="S9" s="194">
        <v>0</v>
      </c>
      <c r="T9" s="194">
        <f t="shared" ref="T9:T10" si="1">L9-O9</f>
        <v>0</v>
      </c>
      <c r="U9" s="478"/>
      <c r="V9" s="2"/>
      <c r="W9" s="1"/>
      <c r="X9" s="179" t="s">
        <v>37</v>
      </c>
      <c r="Y9" s="37"/>
    </row>
    <row r="10" spans="1:25" s="183" customFormat="1" ht="56.25" x14ac:dyDescent="0.2">
      <c r="A10" s="257">
        <v>2</v>
      </c>
      <c r="B10" s="200" t="s">
        <v>14</v>
      </c>
      <c r="C10" s="200">
        <v>61</v>
      </c>
      <c r="D10" s="200">
        <v>3315</v>
      </c>
      <c r="E10" s="200">
        <v>6121</v>
      </c>
      <c r="F10" s="200">
        <v>13</v>
      </c>
      <c r="G10" s="180" t="s">
        <v>520</v>
      </c>
      <c r="H10" s="201" t="s">
        <v>15</v>
      </c>
      <c r="I10" s="201" t="s">
        <v>471</v>
      </c>
      <c r="J10" s="201" t="s">
        <v>724</v>
      </c>
      <c r="K10" s="200" t="s">
        <v>12</v>
      </c>
      <c r="L10" s="202">
        <v>30000</v>
      </c>
      <c r="M10" s="216">
        <v>2021</v>
      </c>
      <c r="N10" s="202">
        <v>0</v>
      </c>
      <c r="O10" s="202">
        <f t="shared" si="0"/>
        <v>500</v>
      </c>
      <c r="P10" s="202">
        <v>0</v>
      </c>
      <c r="Q10" s="202">
        <v>0</v>
      </c>
      <c r="R10" s="673">
        <v>500</v>
      </c>
      <c r="S10" s="202">
        <v>0</v>
      </c>
      <c r="T10" s="202">
        <f t="shared" si="1"/>
        <v>29500</v>
      </c>
      <c r="U10" s="487" t="s">
        <v>472</v>
      </c>
      <c r="V10" s="2"/>
      <c r="W10" s="1"/>
      <c r="X10" s="256" t="s">
        <v>30</v>
      </c>
      <c r="Y10" s="45"/>
    </row>
    <row r="11" spans="1:25" s="183" customFormat="1" ht="22.5" customHeight="1" thickBot="1" x14ac:dyDescent="0.25">
      <c r="A11" s="759" t="s">
        <v>500</v>
      </c>
      <c r="B11" s="759"/>
      <c r="C11" s="759"/>
      <c r="D11" s="759"/>
      <c r="E11" s="759"/>
      <c r="F11" s="759"/>
      <c r="G11" s="759"/>
      <c r="H11" s="759"/>
      <c r="I11" s="759"/>
      <c r="J11" s="759"/>
      <c r="K11" s="602"/>
      <c r="L11" s="603">
        <f>SUM(L9:L10)</f>
        <v>30800</v>
      </c>
      <c r="M11" s="603"/>
      <c r="N11" s="603">
        <f t="shared" ref="N11:U11" si="2">SUM(N9:N10)</f>
        <v>0</v>
      </c>
      <c r="O11" s="603">
        <f t="shared" si="2"/>
        <v>1300</v>
      </c>
      <c r="P11" s="603">
        <f t="shared" si="2"/>
        <v>0</v>
      </c>
      <c r="Q11" s="603">
        <f t="shared" si="2"/>
        <v>0</v>
      </c>
      <c r="R11" s="603">
        <f t="shared" si="2"/>
        <v>1300</v>
      </c>
      <c r="S11" s="603">
        <f t="shared" si="2"/>
        <v>0</v>
      </c>
      <c r="T11" s="603">
        <f t="shared" si="2"/>
        <v>29500</v>
      </c>
      <c r="U11" s="603">
        <f t="shared" si="2"/>
        <v>0</v>
      </c>
      <c r="V11" s="2"/>
      <c r="W11" s="1"/>
      <c r="X11" s="256"/>
      <c r="Y11" s="646"/>
    </row>
    <row r="12" spans="1:25" s="476" customFormat="1" ht="20.100000000000001" customHeight="1" thickBot="1" x14ac:dyDescent="0.25">
      <c r="A12" s="760" t="s">
        <v>618</v>
      </c>
      <c r="B12" s="760"/>
      <c r="C12" s="760"/>
      <c r="D12" s="760"/>
      <c r="E12" s="760"/>
      <c r="F12" s="760"/>
      <c r="G12" s="760"/>
      <c r="H12" s="760"/>
      <c r="I12" s="760"/>
      <c r="J12" s="760"/>
      <c r="K12" s="614"/>
      <c r="L12" s="610">
        <f>SUM(L9:L10)</f>
        <v>30800</v>
      </c>
      <c r="M12" s="610"/>
      <c r="N12" s="610">
        <f t="shared" ref="N12:P12" si="3">SUM(N9:N10)</f>
        <v>0</v>
      </c>
      <c r="O12" s="610">
        <f t="shared" si="3"/>
        <v>1300</v>
      </c>
      <c r="P12" s="610">
        <f t="shared" si="3"/>
        <v>0</v>
      </c>
      <c r="Q12" s="610">
        <f>SUM(Q9:Q10)</f>
        <v>0</v>
      </c>
      <c r="R12" s="610">
        <f>SUM(R9:R10)</f>
        <v>1300</v>
      </c>
      <c r="S12" s="610">
        <f t="shared" ref="S12:T12" si="4">SUM(S9:S10)</f>
        <v>0</v>
      </c>
      <c r="T12" s="610">
        <f t="shared" si="4"/>
        <v>29500</v>
      </c>
      <c r="U12" s="470"/>
      <c r="V12" s="488"/>
      <c r="W12" s="471"/>
      <c r="Y12" s="474"/>
    </row>
    <row r="13" spans="1:25" x14ac:dyDescent="0.2">
      <c r="A13" s="8"/>
      <c r="G13" s="8"/>
      <c r="X13" s="3"/>
    </row>
    <row r="14" spans="1:25" x14ac:dyDescent="0.2">
      <c r="A14" s="3"/>
      <c r="B14" s="398"/>
      <c r="C14" s="398"/>
      <c r="D14" s="398"/>
      <c r="E14" s="398"/>
      <c r="F14" s="398"/>
      <c r="G14" s="3"/>
      <c r="H14" s="398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X14" s="3"/>
    </row>
    <row r="15" spans="1:25" ht="12.75" customHeight="1" x14ac:dyDescent="0.2">
      <c r="A15" s="3"/>
      <c r="B15" s="398"/>
      <c r="C15" s="398"/>
      <c r="D15" s="398"/>
      <c r="E15" s="398"/>
      <c r="F15" s="398"/>
      <c r="G15" s="3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X15" s="3"/>
    </row>
    <row r="16" spans="1:25" x14ac:dyDescent="0.2">
      <c r="A16" s="3"/>
      <c r="G16" s="3"/>
      <c r="X16" s="3"/>
    </row>
    <row r="17" spans="1:25" ht="34.5" customHeight="1" x14ac:dyDescent="0.2">
      <c r="A17" s="3"/>
      <c r="G17" s="3"/>
      <c r="X17" s="3"/>
    </row>
    <row r="18" spans="1:25" ht="34.5" customHeight="1" x14ac:dyDescent="0.2">
      <c r="A18" s="3"/>
      <c r="G18" s="3"/>
      <c r="X18" s="3"/>
    </row>
    <row r="19" spans="1:25" s="39" customFormat="1" ht="86.25" hidden="1" customHeight="1" x14ac:dyDescent="0.2">
      <c r="A19" s="47">
        <v>5</v>
      </c>
      <c r="B19" s="40" t="s">
        <v>14</v>
      </c>
      <c r="C19" s="405"/>
      <c r="D19" s="405"/>
      <c r="E19" s="405"/>
      <c r="F19" s="405"/>
      <c r="G19" s="46">
        <v>1603</v>
      </c>
      <c r="H19" s="41" t="s">
        <v>15</v>
      </c>
      <c r="I19" s="41" t="s">
        <v>432</v>
      </c>
      <c r="J19" s="41" t="s">
        <v>316</v>
      </c>
      <c r="K19" s="44" t="s">
        <v>12</v>
      </c>
      <c r="L19" s="42">
        <v>5000</v>
      </c>
      <c r="M19" s="43">
        <v>2019</v>
      </c>
      <c r="N19" s="42">
        <v>0</v>
      </c>
      <c r="O19" s="48">
        <f>P19+Q19+R19+S19</f>
        <v>350</v>
      </c>
      <c r="P19" s="42">
        <v>0</v>
      </c>
      <c r="Q19" s="42">
        <v>0</v>
      </c>
      <c r="R19" s="42">
        <v>350</v>
      </c>
      <c r="S19" s="42">
        <v>0</v>
      </c>
      <c r="T19" s="42">
        <f>L19-O19</f>
        <v>4650</v>
      </c>
      <c r="U19" s="164" t="s">
        <v>423</v>
      </c>
      <c r="V19" s="2"/>
      <c r="W19" s="1"/>
      <c r="X19" s="38" t="s">
        <v>41</v>
      </c>
      <c r="Y19" s="761" t="s">
        <v>473</v>
      </c>
    </row>
    <row r="20" spans="1:25" s="39" customFormat="1" ht="89.25" hidden="1" customHeight="1" x14ac:dyDescent="0.2">
      <c r="A20" s="47">
        <v>6</v>
      </c>
      <c r="B20" s="40" t="s">
        <v>14</v>
      </c>
      <c r="C20" s="405"/>
      <c r="D20" s="405"/>
      <c r="E20" s="405"/>
      <c r="F20" s="405"/>
      <c r="G20" s="46">
        <v>1603</v>
      </c>
      <c r="H20" s="41" t="s">
        <v>15</v>
      </c>
      <c r="I20" s="41" t="s">
        <v>433</v>
      </c>
      <c r="J20" s="41" t="s">
        <v>317</v>
      </c>
      <c r="K20" s="44" t="s">
        <v>12</v>
      </c>
      <c r="L20" s="42">
        <v>2500</v>
      </c>
      <c r="M20" s="43">
        <v>2019</v>
      </c>
      <c r="N20" s="42">
        <v>0</v>
      </c>
      <c r="O20" s="48">
        <f>P20+Q20+R20+S20</f>
        <v>300</v>
      </c>
      <c r="P20" s="42">
        <v>0</v>
      </c>
      <c r="Q20" s="42">
        <v>0</v>
      </c>
      <c r="R20" s="42">
        <v>300</v>
      </c>
      <c r="S20" s="42">
        <v>0</v>
      </c>
      <c r="T20" s="42">
        <f>L20-O20</f>
        <v>2200</v>
      </c>
      <c r="U20" s="164" t="s">
        <v>423</v>
      </c>
      <c r="V20" s="2"/>
      <c r="W20" s="1"/>
      <c r="X20" s="38" t="s">
        <v>42</v>
      </c>
      <c r="Y20" s="761"/>
    </row>
    <row r="21" spans="1:25" s="39" customFormat="1" ht="89.25" hidden="1" customHeight="1" x14ac:dyDescent="0.2">
      <c r="A21" s="47">
        <v>7</v>
      </c>
      <c r="B21" s="40" t="s">
        <v>14</v>
      </c>
      <c r="C21" s="405"/>
      <c r="D21" s="405"/>
      <c r="E21" s="405"/>
      <c r="F21" s="405"/>
      <c r="G21" s="46">
        <v>1603</v>
      </c>
      <c r="H21" s="41" t="s">
        <v>15</v>
      </c>
      <c r="I21" s="41" t="s">
        <v>435</v>
      </c>
      <c r="J21" s="41" t="s">
        <v>44</v>
      </c>
      <c r="K21" s="40" t="s">
        <v>9</v>
      </c>
      <c r="L21" s="42">
        <v>12000</v>
      </c>
      <c r="M21" s="43">
        <v>2019</v>
      </c>
      <c r="N21" s="42">
        <v>0</v>
      </c>
      <c r="O21" s="48">
        <f>P21+Q21+R21+S21</f>
        <v>300</v>
      </c>
      <c r="P21" s="42">
        <v>0</v>
      </c>
      <c r="Q21" s="42">
        <v>0</v>
      </c>
      <c r="R21" s="42">
        <v>300</v>
      </c>
      <c r="S21" s="42">
        <v>0</v>
      </c>
      <c r="T21" s="42">
        <f>L21-O21</f>
        <v>11700</v>
      </c>
      <c r="U21" s="164" t="s">
        <v>436</v>
      </c>
      <c r="V21" s="2"/>
      <c r="W21" s="1"/>
      <c r="X21" s="38" t="s">
        <v>43</v>
      </c>
      <c r="Y21" s="761"/>
    </row>
    <row r="23" spans="1:25" ht="34.5" customHeight="1" x14ac:dyDescent="0.2"/>
    <row r="24" spans="1:25" ht="34.5" customHeight="1" x14ac:dyDescent="0.2"/>
    <row r="25" spans="1:25" ht="34.5" customHeight="1" x14ac:dyDescent="0.2"/>
    <row r="26" spans="1:25" ht="34.5" customHeight="1" x14ac:dyDescent="0.2"/>
  </sheetData>
  <mergeCells count="16">
    <mergeCell ref="Y19:Y21"/>
    <mergeCell ref="A12:J12"/>
    <mergeCell ref="A6:A7"/>
    <mergeCell ref="B6:B7"/>
    <mergeCell ref="C6:C7"/>
    <mergeCell ref="H6:H7"/>
    <mergeCell ref="I6:I7"/>
    <mergeCell ref="J6:J7"/>
    <mergeCell ref="K6:K7"/>
    <mergeCell ref="L6:L7"/>
    <mergeCell ref="M6:M7"/>
    <mergeCell ref="N6:N7"/>
    <mergeCell ref="O6:R6"/>
    <mergeCell ref="T6:T7"/>
    <mergeCell ref="A8:T8"/>
    <mergeCell ref="A11:J11"/>
  </mergeCells>
  <pageMargins left="0.70866141732283472" right="0.70866141732283472" top="0.78740157480314965" bottom="0.78740157480314965" header="0.31496062992125984" footer="0.31496062992125984"/>
  <pageSetup paperSize="9" scale="67" firstPageNumber="148" fitToHeight="0" orientation="landscape" useFirstPageNumber="1" r:id="rId1"/>
  <headerFooter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97"/>
  <sheetViews>
    <sheetView showGridLines="0" view="pageBreakPreview" zoomScale="80" zoomScaleNormal="70" zoomScaleSheetLayoutView="80" workbookViewId="0">
      <selection activeCell="D20" sqref="D20"/>
    </sheetView>
  </sheetViews>
  <sheetFormatPr defaultColWidth="9.140625" defaultRowHeight="12.75" outlineLevelCol="1" x14ac:dyDescent="0.2"/>
  <cols>
    <col min="1" max="1" width="5.42578125" style="66" customWidth="1"/>
    <col min="2" max="2" width="6" style="66" bestFit="1" customWidth="1"/>
    <col min="3" max="4" width="5.42578125" style="66" hidden="1" customWidth="1" outlineLevel="1"/>
    <col min="5" max="5" width="6.28515625" style="66" bestFit="1" customWidth="1" outlineLevel="1"/>
    <col min="6" max="6" width="4" style="66" hidden="1" customWidth="1" outlineLevel="1"/>
    <col min="7" max="7" width="12.5703125" style="66" hidden="1" customWidth="1" outlineLevel="1"/>
    <col min="8" max="8" width="55.7109375" style="66" customWidth="1" collapsed="1"/>
    <col min="9" max="9" width="45.140625" style="66" customWidth="1"/>
    <col min="10" max="10" width="7.140625" style="66" customWidth="1"/>
    <col min="11" max="11" width="14.7109375" style="61" customWidth="1"/>
    <col min="12" max="12" width="13.5703125" style="62" customWidth="1"/>
    <col min="13" max="13" width="13.7109375" style="62" customWidth="1"/>
    <col min="14" max="14" width="12.42578125" style="62" customWidth="1"/>
    <col min="15" max="15" width="14.85546875" style="62" customWidth="1"/>
    <col min="16" max="16" width="13.140625" style="62" customWidth="1"/>
    <col min="17" max="18" width="14.85546875" style="62" customWidth="1"/>
    <col min="19" max="19" width="20.5703125" style="113" hidden="1" customWidth="1"/>
    <col min="20" max="20" width="22.140625" style="66" customWidth="1"/>
    <col min="21" max="16384" width="9.140625" style="66"/>
  </cols>
  <sheetData>
    <row r="1" spans="1:20" ht="18" x14ac:dyDescent="0.25">
      <c r="A1" s="58" t="s">
        <v>355</v>
      </c>
      <c r="B1" s="58"/>
      <c r="C1" s="58"/>
      <c r="D1" s="58"/>
      <c r="E1" s="58"/>
      <c r="F1" s="58"/>
      <c r="G1" s="58"/>
      <c r="H1" s="58"/>
      <c r="I1" s="59"/>
      <c r="J1" s="60"/>
      <c r="M1" s="63"/>
      <c r="N1" s="63"/>
      <c r="P1" s="63"/>
      <c r="Q1" s="63"/>
      <c r="R1" s="63"/>
      <c r="S1" s="64"/>
      <c r="T1" s="65"/>
    </row>
    <row r="2" spans="1:20" ht="15.75" x14ac:dyDescent="0.25">
      <c r="A2" s="67" t="s">
        <v>356</v>
      </c>
      <c r="B2" s="67"/>
      <c r="C2" s="67"/>
      <c r="E2" s="67"/>
      <c r="F2" s="67"/>
      <c r="G2" s="67"/>
      <c r="H2" s="67" t="s">
        <v>357</v>
      </c>
      <c r="I2" s="68" t="s">
        <v>358</v>
      </c>
      <c r="J2" s="69"/>
      <c r="M2" s="70"/>
      <c r="N2" s="70"/>
      <c r="P2" s="70"/>
      <c r="Q2" s="70"/>
      <c r="R2" s="70"/>
      <c r="S2" s="71"/>
      <c r="T2" s="65"/>
    </row>
    <row r="3" spans="1:20" ht="15.75" x14ac:dyDescent="0.25">
      <c r="A3" s="67"/>
      <c r="B3" s="67"/>
      <c r="C3" s="67"/>
      <c r="E3" s="67"/>
      <c r="F3" s="67"/>
      <c r="G3" s="67"/>
      <c r="H3" s="67" t="s">
        <v>359</v>
      </c>
      <c r="I3" s="72"/>
      <c r="J3" s="69"/>
      <c r="M3" s="70"/>
      <c r="N3" s="70"/>
      <c r="P3" s="70"/>
      <c r="Q3" s="70"/>
      <c r="R3" s="70"/>
      <c r="S3" s="71"/>
      <c r="T3" s="65"/>
    </row>
    <row r="4" spans="1:20" ht="17.25" customHeight="1" x14ac:dyDescent="0.2">
      <c r="A4" s="73"/>
      <c r="B4" s="73"/>
      <c r="C4" s="73"/>
      <c r="D4" s="73"/>
      <c r="E4" s="73"/>
      <c r="F4" s="73"/>
      <c r="G4" s="73"/>
      <c r="H4" s="73"/>
      <c r="I4" s="74"/>
      <c r="J4" s="73"/>
      <c r="M4" s="70"/>
      <c r="N4" s="70"/>
      <c r="P4" s="70"/>
      <c r="Q4" s="70"/>
      <c r="R4" s="70" t="s">
        <v>319</v>
      </c>
      <c r="S4" s="71"/>
      <c r="T4" s="65"/>
    </row>
    <row r="5" spans="1:20" ht="25.5" customHeight="1" x14ac:dyDescent="0.2">
      <c r="A5" s="767" t="s">
        <v>518</v>
      </c>
      <c r="B5" s="768"/>
      <c r="C5" s="768"/>
      <c r="D5" s="768"/>
      <c r="E5" s="768"/>
      <c r="F5" s="768"/>
      <c r="G5" s="768"/>
      <c r="H5" s="768"/>
      <c r="I5" s="768"/>
      <c r="J5" s="768"/>
      <c r="K5" s="768"/>
      <c r="L5" s="768"/>
      <c r="M5" s="768"/>
      <c r="N5" s="768"/>
      <c r="O5" s="768"/>
      <c r="P5" s="768"/>
      <c r="Q5" s="768"/>
      <c r="R5" s="769"/>
      <c r="S5" s="500"/>
    </row>
    <row r="6" spans="1:20" ht="25.5" customHeight="1" x14ac:dyDescent="0.2">
      <c r="A6" s="770" t="s">
        <v>360</v>
      </c>
      <c r="B6" s="770" t="s">
        <v>297</v>
      </c>
      <c r="C6" s="771" t="s">
        <v>361</v>
      </c>
      <c r="D6" s="771" t="s">
        <v>362</v>
      </c>
      <c r="E6" s="771" t="s">
        <v>363</v>
      </c>
      <c r="F6" s="771" t="s">
        <v>364</v>
      </c>
      <c r="G6" s="771" t="s">
        <v>123</v>
      </c>
      <c r="H6" s="771" t="s">
        <v>365</v>
      </c>
      <c r="I6" s="764" t="s">
        <v>366</v>
      </c>
      <c r="J6" s="763" t="s">
        <v>367</v>
      </c>
      <c r="K6" s="764" t="s">
        <v>368</v>
      </c>
      <c r="L6" s="764" t="s">
        <v>369</v>
      </c>
      <c r="M6" s="764" t="s">
        <v>2</v>
      </c>
      <c r="N6" s="765" t="s">
        <v>370</v>
      </c>
      <c r="O6" s="766" t="s">
        <v>398</v>
      </c>
      <c r="P6" s="766"/>
      <c r="Q6" s="766"/>
      <c r="R6" s="765" t="s">
        <v>399</v>
      </c>
      <c r="S6" s="762" t="s">
        <v>372</v>
      </c>
    </row>
    <row r="7" spans="1:20" ht="58.7" customHeight="1" x14ac:dyDescent="0.2">
      <c r="A7" s="770"/>
      <c r="B7" s="770"/>
      <c r="C7" s="771"/>
      <c r="D7" s="771"/>
      <c r="E7" s="771"/>
      <c r="F7" s="771"/>
      <c r="G7" s="771"/>
      <c r="H7" s="771"/>
      <c r="I7" s="764"/>
      <c r="J7" s="763"/>
      <c r="K7" s="764"/>
      <c r="L7" s="764"/>
      <c r="M7" s="764"/>
      <c r="N7" s="765"/>
      <c r="O7" s="76" t="s">
        <v>373</v>
      </c>
      <c r="P7" s="76" t="s">
        <v>374</v>
      </c>
      <c r="Q7" s="76" t="s">
        <v>375</v>
      </c>
      <c r="R7" s="765"/>
      <c r="S7" s="762"/>
    </row>
    <row r="8" spans="1:20" s="81" customFormat="1" ht="25.5" customHeight="1" x14ac:dyDescent="0.3">
      <c r="A8" s="77" t="s">
        <v>376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511">
        <f>SUM(L9)</f>
        <v>1000</v>
      </c>
      <c r="M8" s="511"/>
      <c r="N8" s="511">
        <f t="shared" ref="N8:R8" si="0">SUM(N9)</f>
        <v>0</v>
      </c>
      <c r="O8" s="511">
        <f t="shared" si="0"/>
        <v>1000</v>
      </c>
      <c r="P8" s="511">
        <f t="shared" si="0"/>
        <v>0</v>
      </c>
      <c r="Q8" s="511">
        <f t="shared" si="0"/>
        <v>1000</v>
      </c>
      <c r="R8" s="511">
        <f t="shared" si="0"/>
        <v>0</v>
      </c>
      <c r="S8" s="501">
        <f>SUM(S9:S18)</f>
        <v>0</v>
      </c>
    </row>
    <row r="9" spans="1:20" s="97" customFormat="1" ht="67.5" customHeight="1" x14ac:dyDescent="0.2">
      <c r="A9" s="82">
        <v>1</v>
      </c>
      <c r="B9" s="82" t="s">
        <v>7</v>
      </c>
      <c r="C9" s="82">
        <v>2212</v>
      </c>
      <c r="D9" s="82">
        <v>5171</v>
      </c>
      <c r="E9" s="82">
        <v>51</v>
      </c>
      <c r="F9" s="82">
        <v>12</v>
      </c>
      <c r="G9" s="83">
        <v>60004100933</v>
      </c>
      <c r="H9" s="84" t="s">
        <v>382</v>
      </c>
      <c r="I9" s="91" t="s">
        <v>679</v>
      </c>
      <c r="J9" s="82" t="s">
        <v>380</v>
      </c>
      <c r="K9" s="82" t="s">
        <v>379</v>
      </c>
      <c r="L9" s="512">
        <v>1000</v>
      </c>
      <c r="M9" s="513">
        <v>2019</v>
      </c>
      <c r="N9" s="514">
        <v>0</v>
      </c>
      <c r="O9" s="515">
        <f>SUM(P9:Q9)</f>
        <v>1000</v>
      </c>
      <c r="P9" s="514"/>
      <c r="Q9" s="687">
        <v>1000</v>
      </c>
      <c r="R9" s="514">
        <f>L9-N9-O9</f>
        <v>0</v>
      </c>
      <c r="S9" s="126"/>
    </row>
    <row r="10" spans="1:20" s="100" customFormat="1" ht="23.45" customHeight="1" x14ac:dyDescent="0.2">
      <c r="A10" s="98" t="s">
        <v>385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516">
        <f>SUM(L11)</f>
        <v>2000</v>
      </c>
      <c r="M10" s="516"/>
      <c r="N10" s="516">
        <f>SUM(N11)</f>
        <v>0</v>
      </c>
      <c r="O10" s="516">
        <f>SUM(O11)</f>
        <v>2000</v>
      </c>
      <c r="P10" s="516">
        <f>SUM(P11)</f>
        <v>0</v>
      </c>
      <c r="Q10" s="516">
        <f>SUM(Q11)</f>
        <v>2000</v>
      </c>
      <c r="R10" s="617">
        <f>SUM(R11)</f>
        <v>0</v>
      </c>
      <c r="S10" s="502"/>
    </row>
    <row r="11" spans="1:20" s="103" customFormat="1" ht="68.25" customHeight="1" x14ac:dyDescent="0.2">
      <c r="A11" s="101">
        <v>1</v>
      </c>
      <c r="B11" s="82"/>
      <c r="C11" s="82">
        <v>2212</v>
      </c>
      <c r="D11" s="82">
        <v>6121</v>
      </c>
      <c r="E11" s="82">
        <v>61</v>
      </c>
      <c r="F11" s="82">
        <v>12</v>
      </c>
      <c r="G11" s="102" t="s">
        <v>386</v>
      </c>
      <c r="H11" s="173" t="s">
        <v>466</v>
      </c>
      <c r="I11" s="258" t="s">
        <v>387</v>
      </c>
      <c r="J11" s="101"/>
      <c r="K11" s="101" t="s">
        <v>380</v>
      </c>
      <c r="L11" s="514">
        <v>2000</v>
      </c>
      <c r="M11" s="517"/>
      <c r="N11" s="518">
        <v>0</v>
      </c>
      <c r="O11" s="519">
        <f>SUM(P11:Q11)</f>
        <v>2000</v>
      </c>
      <c r="P11" s="514"/>
      <c r="Q11" s="687">
        <v>2000</v>
      </c>
      <c r="R11" s="514">
        <f>L11-N11-O11</f>
        <v>0</v>
      </c>
      <c r="S11" s="503"/>
    </row>
    <row r="12" spans="1:20" ht="35.25" customHeight="1" x14ac:dyDescent="0.2">
      <c r="A12" s="104" t="s">
        <v>619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524">
        <f>+L8+L10</f>
        <v>3000</v>
      </c>
      <c r="M12" s="524"/>
      <c r="N12" s="524">
        <f>+N8+N10</f>
        <v>0</v>
      </c>
      <c r="O12" s="524">
        <f>+O8+O10</f>
        <v>3000</v>
      </c>
      <c r="P12" s="524">
        <f>+P8+P10</f>
        <v>0</v>
      </c>
      <c r="Q12" s="524">
        <f>+Q8+Q10</f>
        <v>3000</v>
      </c>
      <c r="R12" s="524">
        <f>+R8+R10</f>
        <v>0</v>
      </c>
      <c r="S12" s="504"/>
    </row>
    <row r="13" spans="1:20" s="62" customFormat="1" x14ac:dyDescent="0.2">
      <c r="A13" s="61"/>
      <c r="B13" s="61"/>
      <c r="C13" s="61"/>
      <c r="D13" s="61"/>
      <c r="E13" s="61"/>
      <c r="F13" s="61"/>
      <c r="G13" s="61"/>
      <c r="H13" s="108"/>
      <c r="I13" s="61"/>
      <c r="J13" s="109"/>
      <c r="K13" s="110"/>
      <c r="L13" s="111"/>
      <c r="M13" s="112"/>
      <c r="N13" s="112"/>
      <c r="S13" s="113"/>
      <c r="T13" s="66"/>
    </row>
    <row r="14" spans="1:20" s="62" customFormat="1" x14ac:dyDescent="0.2">
      <c r="A14" s="61"/>
      <c r="B14" s="61"/>
      <c r="C14" s="61"/>
      <c r="D14" s="61"/>
      <c r="E14" s="61"/>
      <c r="F14" s="61"/>
      <c r="G14" s="61"/>
      <c r="H14" s="61"/>
      <c r="I14" s="61"/>
      <c r="J14" s="114"/>
      <c r="K14" s="115"/>
      <c r="L14" s="116"/>
      <c r="S14" s="113"/>
      <c r="T14" s="66"/>
    </row>
    <row r="15" spans="1:20" s="62" customFormat="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114"/>
      <c r="K15" s="115"/>
      <c r="L15" s="116"/>
      <c r="S15" s="113"/>
      <c r="T15" s="66"/>
    </row>
    <row r="16" spans="1:20" s="62" customFormat="1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6"/>
      <c r="K16" s="115"/>
      <c r="L16" s="116"/>
      <c r="S16" s="113"/>
      <c r="T16" s="66"/>
    </row>
    <row r="17" spans="1:20" ht="120" hidden="1" customHeight="1" x14ac:dyDescent="0.2">
      <c r="A17" s="82">
        <v>1</v>
      </c>
      <c r="B17" s="82" t="s">
        <v>14</v>
      </c>
      <c r="C17" s="82" t="s">
        <v>377</v>
      </c>
      <c r="D17" s="82">
        <v>6121</v>
      </c>
      <c r="E17" s="82">
        <v>61</v>
      </c>
      <c r="F17" s="82">
        <v>12</v>
      </c>
      <c r="G17" s="83">
        <v>60004100674</v>
      </c>
      <c r="H17" s="84" t="s">
        <v>378</v>
      </c>
      <c r="I17" s="85" t="s">
        <v>465</v>
      </c>
      <c r="J17" s="82" t="s">
        <v>380</v>
      </c>
      <c r="K17" s="82" t="s">
        <v>379</v>
      </c>
      <c r="L17" s="86">
        <v>21000</v>
      </c>
      <c r="M17" s="87">
        <v>2019</v>
      </c>
      <c r="N17" s="88">
        <v>0</v>
      </c>
      <c r="O17" s="89">
        <f>P17+Q17</f>
        <v>21000</v>
      </c>
      <c r="P17" s="88">
        <v>0</v>
      </c>
      <c r="Q17" s="86">
        <v>21000</v>
      </c>
      <c r="R17" s="86">
        <f>L17-N17-O17</f>
        <v>0</v>
      </c>
      <c r="S17" s="90"/>
    </row>
    <row r="18" spans="1:20" s="93" customFormat="1" ht="67.5" hidden="1" customHeight="1" x14ac:dyDescent="0.2">
      <c r="A18" s="82">
        <v>3</v>
      </c>
      <c r="B18" s="82" t="s">
        <v>10</v>
      </c>
      <c r="C18" s="82">
        <v>2212</v>
      </c>
      <c r="D18" s="82">
        <v>6121</v>
      </c>
      <c r="E18" s="82">
        <v>61</v>
      </c>
      <c r="F18" s="82">
        <v>12</v>
      </c>
      <c r="G18" s="83">
        <v>60004101082</v>
      </c>
      <c r="H18" s="84" t="s">
        <v>383</v>
      </c>
      <c r="I18" s="91" t="s">
        <v>384</v>
      </c>
      <c r="J18" s="82" t="s">
        <v>380</v>
      </c>
      <c r="K18" s="82" t="s">
        <v>379</v>
      </c>
      <c r="L18" s="86">
        <v>61000</v>
      </c>
      <c r="M18" s="95" t="s">
        <v>381</v>
      </c>
      <c r="N18" s="88">
        <v>852</v>
      </c>
      <c r="O18" s="89">
        <f>SUM(P18:Q18)</f>
        <v>20000</v>
      </c>
      <c r="P18" s="88">
        <v>0</v>
      </c>
      <c r="Q18" s="86">
        <v>20000</v>
      </c>
      <c r="R18" s="86">
        <f>L18-N18-O18</f>
        <v>40148</v>
      </c>
      <c r="S18" s="92"/>
    </row>
    <row r="19" spans="1:20" s="62" customFormat="1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6"/>
      <c r="K19" s="115"/>
      <c r="L19" s="116"/>
      <c r="S19" s="113"/>
      <c r="T19" s="66"/>
    </row>
    <row r="20" spans="1:20" s="62" customFormat="1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6"/>
      <c r="K20" s="115"/>
      <c r="L20" s="116"/>
      <c r="S20" s="113"/>
      <c r="T20" s="66"/>
    </row>
    <row r="21" spans="1:20" s="62" customForma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6"/>
      <c r="K21" s="115"/>
      <c r="L21" s="116"/>
      <c r="S21" s="113"/>
      <c r="T21" s="66"/>
    </row>
    <row r="22" spans="1:20" s="62" customFormat="1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6"/>
      <c r="K22" s="115"/>
      <c r="L22" s="116"/>
      <c r="S22" s="113"/>
      <c r="T22" s="66"/>
    </row>
    <row r="23" spans="1:20" s="62" customFormat="1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6"/>
      <c r="K23" s="115"/>
      <c r="L23" s="116"/>
      <c r="S23" s="113"/>
      <c r="T23" s="66"/>
    </row>
    <row r="24" spans="1:20" s="62" customFormat="1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6"/>
      <c r="K24" s="115"/>
      <c r="L24" s="116"/>
      <c r="S24" s="113"/>
      <c r="T24" s="66"/>
    </row>
    <row r="25" spans="1:20" s="62" customFormat="1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6"/>
      <c r="K25" s="115"/>
      <c r="L25" s="116"/>
      <c r="S25" s="113"/>
      <c r="T25" s="66"/>
    </row>
    <row r="26" spans="1:20" s="62" customFormat="1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6"/>
      <c r="K26" s="115"/>
      <c r="L26" s="116"/>
      <c r="S26" s="113"/>
      <c r="T26" s="66"/>
    </row>
    <row r="27" spans="1:20" s="62" customFormat="1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6"/>
      <c r="K27" s="115"/>
      <c r="L27" s="116"/>
      <c r="S27" s="113"/>
      <c r="T27" s="66"/>
    </row>
    <row r="28" spans="1:20" s="62" customForma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6"/>
      <c r="K28" s="115"/>
      <c r="L28" s="116"/>
      <c r="S28" s="113"/>
      <c r="T28" s="66"/>
    </row>
    <row r="29" spans="1:20" s="62" customFormat="1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6"/>
      <c r="K29" s="115"/>
      <c r="L29" s="116"/>
      <c r="S29" s="113"/>
      <c r="T29" s="66"/>
    </row>
    <row r="30" spans="1:20" s="62" customFormat="1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6"/>
      <c r="K30" s="115"/>
      <c r="L30" s="116"/>
      <c r="S30" s="113"/>
      <c r="T30" s="66"/>
    </row>
    <row r="31" spans="1:20" s="62" customFormat="1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6"/>
      <c r="K31" s="115"/>
      <c r="L31" s="116"/>
      <c r="S31" s="113"/>
      <c r="T31" s="66"/>
    </row>
    <row r="32" spans="1:20" s="62" customFormat="1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6"/>
      <c r="K32" s="115"/>
      <c r="L32" s="116"/>
      <c r="S32" s="113"/>
      <c r="T32" s="66"/>
    </row>
    <row r="33" spans="1:20" s="62" customFormat="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6"/>
      <c r="K33" s="115"/>
      <c r="L33" s="116"/>
      <c r="S33" s="113"/>
      <c r="T33" s="66"/>
    </row>
    <row r="34" spans="1:20" s="62" customFormat="1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6"/>
      <c r="K34" s="115"/>
      <c r="L34" s="116"/>
      <c r="S34" s="113"/>
      <c r="T34" s="66"/>
    </row>
    <row r="35" spans="1:20" s="62" customFormat="1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6"/>
      <c r="K35" s="61"/>
      <c r="L35" s="116"/>
      <c r="S35" s="113"/>
      <c r="T35" s="66"/>
    </row>
    <row r="36" spans="1:20" s="62" customFormat="1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6"/>
      <c r="K36" s="61"/>
      <c r="L36" s="116"/>
      <c r="S36" s="113"/>
      <c r="T36" s="66"/>
    </row>
    <row r="37" spans="1:20" s="62" customFormat="1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6"/>
      <c r="K37" s="61"/>
      <c r="L37" s="116"/>
      <c r="S37" s="113"/>
      <c r="T37" s="66"/>
    </row>
    <row r="38" spans="1:20" s="62" customFormat="1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6"/>
      <c r="K38" s="61"/>
      <c r="L38" s="116"/>
      <c r="S38" s="113"/>
      <c r="T38" s="66"/>
    </row>
    <row r="39" spans="1:20" s="62" customFormat="1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6"/>
      <c r="K39" s="61"/>
      <c r="L39" s="116"/>
      <c r="S39" s="113"/>
      <c r="T39" s="66"/>
    </row>
    <row r="40" spans="1:20" s="62" customFormat="1" x14ac:dyDescent="0.2">
      <c r="A40" s="61"/>
      <c r="B40" s="61"/>
      <c r="C40" s="61"/>
      <c r="D40" s="61"/>
      <c r="E40" s="61"/>
      <c r="F40" s="61"/>
      <c r="G40" s="61"/>
      <c r="H40" s="61"/>
      <c r="I40" s="61"/>
      <c r="J40" s="66"/>
      <c r="K40" s="61"/>
      <c r="L40" s="116"/>
      <c r="S40" s="113"/>
      <c r="T40" s="66"/>
    </row>
    <row r="41" spans="1:20" s="62" customFormat="1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6"/>
      <c r="K41" s="61"/>
      <c r="L41" s="116"/>
      <c r="S41" s="113"/>
      <c r="T41" s="66"/>
    </row>
    <row r="42" spans="1:20" s="62" customFormat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6"/>
      <c r="K42" s="61"/>
      <c r="L42" s="116"/>
      <c r="S42" s="113"/>
      <c r="T42" s="66"/>
    </row>
    <row r="43" spans="1:20" s="62" customFormat="1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6"/>
      <c r="K43" s="61"/>
      <c r="L43" s="116"/>
      <c r="S43" s="113"/>
      <c r="T43" s="66"/>
    </row>
    <row r="44" spans="1:20" s="62" customForma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6"/>
      <c r="K44" s="61"/>
      <c r="L44" s="116"/>
      <c r="S44" s="113"/>
      <c r="T44" s="66"/>
    </row>
    <row r="45" spans="1:20" s="62" customFormat="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6"/>
      <c r="K45" s="61"/>
      <c r="L45" s="116"/>
      <c r="S45" s="113"/>
      <c r="T45" s="66"/>
    </row>
    <row r="46" spans="1:20" s="62" customFormat="1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1"/>
      <c r="L46" s="116"/>
      <c r="S46" s="113"/>
      <c r="T46" s="66"/>
    </row>
    <row r="47" spans="1:20" s="62" customFormat="1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1"/>
      <c r="L47" s="116"/>
      <c r="S47" s="113"/>
      <c r="T47" s="66"/>
    </row>
    <row r="48" spans="1:20" s="62" customFormat="1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1"/>
      <c r="L48" s="116"/>
      <c r="S48" s="113"/>
      <c r="T48" s="66"/>
    </row>
    <row r="49" spans="1:20" s="62" customFormat="1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1"/>
      <c r="L49" s="116"/>
      <c r="S49" s="113"/>
      <c r="T49" s="66"/>
    </row>
    <row r="50" spans="1:20" s="62" customFormat="1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1"/>
      <c r="L50" s="116"/>
      <c r="S50" s="113"/>
      <c r="T50" s="66"/>
    </row>
    <row r="51" spans="1:20" s="62" customFormat="1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1"/>
      <c r="L51" s="116"/>
      <c r="S51" s="113"/>
      <c r="T51" s="66"/>
    </row>
    <row r="52" spans="1:20" s="62" customFormat="1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1"/>
      <c r="L52" s="116"/>
      <c r="S52" s="113"/>
      <c r="T52" s="66"/>
    </row>
    <row r="53" spans="1:20" s="62" customFormat="1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1"/>
      <c r="L53" s="116"/>
      <c r="S53" s="113"/>
      <c r="T53" s="66"/>
    </row>
    <row r="54" spans="1:20" s="62" customFormat="1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1"/>
      <c r="L54" s="116"/>
      <c r="S54" s="113"/>
      <c r="T54" s="66"/>
    </row>
    <row r="55" spans="1:20" s="62" customFormat="1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1"/>
      <c r="L55" s="116"/>
      <c r="S55" s="113"/>
      <c r="T55" s="66"/>
    </row>
    <row r="56" spans="1:20" s="62" customFormat="1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1"/>
      <c r="L56" s="116"/>
      <c r="S56" s="113"/>
      <c r="T56" s="66"/>
    </row>
    <row r="57" spans="1:20" s="62" customFormat="1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1"/>
      <c r="L57" s="116"/>
      <c r="S57" s="113"/>
      <c r="T57" s="66"/>
    </row>
    <row r="58" spans="1:20" s="62" customFormat="1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1"/>
      <c r="L58" s="116"/>
      <c r="S58" s="113"/>
      <c r="T58" s="66"/>
    </row>
    <row r="59" spans="1:20" s="62" customFormat="1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1"/>
      <c r="L59" s="116"/>
      <c r="S59" s="113"/>
      <c r="T59" s="66"/>
    </row>
    <row r="60" spans="1:20" s="62" customFormat="1" x14ac:dyDescent="0.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1"/>
      <c r="L60" s="116"/>
      <c r="S60" s="113"/>
      <c r="T60" s="66"/>
    </row>
    <row r="61" spans="1:20" s="62" customFormat="1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1"/>
      <c r="L61" s="116"/>
      <c r="S61" s="113"/>
      <c r="T61" s="66"/>
    </row>
    <row r="62" spans="1:20" s="62" customFormat="1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1"/>
      <c r="L62" s="116"/>
      <c r="S62" s="113"/>
      <c r="T62" s="66"/>
    </row>
    <row r="63" spans="1:20" s="62" customFormat="1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1"/>
      <c r="L63" s="116"/>
      <c r="S63" s="113"/>
      <c r="T63" s="66"/>
    </row>
    <row r="64" spans="1:20" s="62" customFormat="1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1"/>
      <c r="L64" s="116"/>
      <c r="S64" s="113"/>
      <c r="T64" s="66"/>
    </row>
    <row r="65" spans="1:20" s="62" customFormat="1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1"/>
      <c r="L65" s="116"/>
      <c r="S65" s="113"/>
      <c r="T65" s="66"/>
    </row>
    <row r="66" spans="1:20" s="62" customFormat="1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1"/>
      <c r="L66" s="116"/>
      <c r="S66" s="113"/>
      <c r="T66" s="66"/>
    </row>
    <row r="67" spans="1:20" s="62" customFormat="1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1"/>
      <c r="L67" s="116"/>
      <c r="S67" s="113"/>
      <c r="T67" s="66"/>
    </row>
    <row r="68" spans="1:20" s="62" customFormat="1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1"/>
      <c r="L68" s="116"/>
      <c r="S68" s="113"/>
      <c r="T68" s="66"/>
    </row>
    <row r="69" spans="1:20" s="62" customFormat="1" x14ac:dyDescent="0.2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1"/>
      <c r="L69" s="116"/>
      <c r="S69" s="113"/>
      <c r="T69" s="66"/>
    </row>
    <row r="70" spans="1:20" s="62" customForma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1"/>
      <c r="L70" s="116"/>
      <c r="S70" s="113"/>
      <c r="T70" s="66"/>
    </row>
    <row r="71" spans="1:20" s="62" customFormat="1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1"/>
      <c r="L71" s="116"/>
      <c r="S71" s="113"/>
      <c r="T71" s="66"/>
    </row>
    <row r="72" spans="1:20" s="62" customFormat="1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1"/>
      <c r="L72" s="116"/>
      <c r="S72" s="113"/>
      <c r="T72" s="66"/>
    </row>
    <row r="73" spans="1:20" s="62" customFormat="1" x14ac:dyDescent="0.2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1"/>
      <c r="L73" s="116"/>
      <c r="S73" s="113"/>
      <c r="T73" s="66"/>
    </row>
    <row r="74" spans="1:20" s="62" customFormat="1" x14ac:dyDescent="0.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1"/>
      <c r="L74" s="116"/>
      <c r="S74" s="113"/>
      <c r="T74" s="66"/>
    </row>
    <row r="75" spans="1:20" s="62" customFormat="1" x14ac:dyDescent="0.2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1"/>
      <c r="L75" s="116"/>
      <c r="S75" s="113"/>
      <c r="T75" s="66"/>
    </row>
    <row r="76" spans="1:20" s="62" customFormat="1" x14ac:dyDescent="0.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1"/>
      <c r="L76" s="116"/>
      <c r="S76" s="113"/>
      <c r="T76" s="66"/>
    </row>
    <row r="77" spans="1:20" s="62" customFormat="1" x14ac:dyDescent="0.2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1"/>
      <c r="L77" s="116"/>
      <c r="S77" s="113"/>
      <c r="T77" s="66"/>
    </row>
    <row r="78" spans="1:20" s="62" customFormat="1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1"/>
      <c r="L78" s="116"/>
      <c r="S78" s="113"/>
      <c r="T78" s="66"/>
    </row>
    <row r="79" spans="1:20" s="62" customFormat="1" x14ac:dyDescent="0.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1"/>
      <c r="L79" s="116"/>
      <c r="S79" s="113"/>
      <c r="T79" s="66"/>
    </row>
    <row r="80" spans="1:20" s="62" customFormat="1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1"/>
      <c r="L80" s="116"/>
      <c r="S80" s="113"/>
      <c r="T80" s="66"/>
    </row>
    <row r="81" spans="1:20" s="62" customFormat="1" x14ac:dyDescent="0.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1"/>
      <c r="L81" s="116"/>
      <c r="S81" s="113"/>
      <c r="T81" s="66"/>
    </row>
    <row r="82" spans="1:20" s="62" customFormat="1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1"/>
      <c r="L82" s="116"/>
      <c r="S82" s="113"/>
      <c r="T82" s="66"/>
    </row>
    <row r="83" spans="1:20" s="62" customFormat="1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1"/>
      <c r="L83" s="116"/>
      <c r="S83" s="113"/>
      <c r="T83" s="66"/>
    </row>
    <row r="84" spans="1:20" s="62" customFormat="1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1"/>
      <c r="L84" s="116"/>
      <c r="S84" s="113"/>
      <c r="T84" s="66"/>
    </row>
    <row r="85" spans="1:20" s="62" customFormat="1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1"/>
      <c r="L85" s="116"/>
      <c r="S85" s="113"/>
      <c r="T85" s="66"/>
    </row>
    <row r="86" spans="1:20" s="62" customFormat="1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1"/>
      <c r="L86" s="116"/>
      <c r="S86" s="113"/>
      <c r="T86" s="66"/>
    </row>
    <row r="87" spans="1:20" s="62" customFormat="1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1"/>
      <c r="L87" s="116"/>
      <c r="S87" s="113"/>
      <c r="T87" s="66"/>
    </row>
    <row r="88" spans="1:20" s="62" customFormat="1" x14ac:dyDescent="0.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1"/>
      <c r="L88" s="116"/>
      <c r="S88" s="113"/>
      <c r="T88" s="66"/>
    </row>
    <row r="89" spans="1:20" s="62" customFormat="1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1"/>
      <c r="L89" s="116"/>
      <c r="S89" s="113"/>
      <c r="T89" s="66"/>
    </row>
    <row r="90" spans="1:20" s="62" customFormat="1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1"/>
      <c r="L90" s="116"/>
      <c r="S90" s="113"/>
      <c r="T90" s="66"/>
    </row>
    <row r="91" spans="1:20" s="62" customFormat="1" x14ac:dyDescent="0.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1"/>
      <c r="L91" s="116"/>
      <c r="S91" s="113"/>
      <c r="T91" s="66"/>
    </row>
    <row r="92" spans="1:20" s="62" customForma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1"/>
      <c r="L92" s="116"/>
      <c r="S92" s="113"/>
      <c r="T92" s="66"/>
    </row>
    <row r="93" spans="1:20" s="62" customFormat="1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1"/>
      <c r="L93" s="116"/>
      <c r="S93" s="113"/>
      <c r="T93" s="66"/>
    </row>
    <row r="94" spans="1:20" s="62" customFormat="1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1"/>
      <c r="L94" s="116"/>
      <c r="S94" s="113"/>
      <c r="T94" s="66"/>
    </row>
    <row r="95" spans="1:20" s="62" customFormat="1" x14ac:dyDescent="0.2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1"/>
      <c r="L95" s="116"/>
      <c r="S95" s="113"/>
      <c r="T95" s="66"/>
    </row>
    <row r="96" spans="1:20" s="62" customFormat="1" x14ac:dyDescent="0.2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1"/>
      <c r="L96" s="116"/>
      <c r="S96" s="113"/>
      <c r="T96" s="66"/>
    </row>
    <row r="97" spans="1:20" s="62" customFormat="1" x14ac:dyDescent="0.2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1"/>
      <c r="L97" s="116"/>
      <c r="S97" s="113"/>
      <c r="T97" s="66"/>
    </row>
  </sheetData>
  <mergeCells count="18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J6:J7"/>
    <mergeCell ref="K6:K7"/>
    <mergeCell ref="L6:L7"/>
    <mergeCell ref="M6:M7"/>
    <mergeCell ref="N6:N7"/>
    <mergeCell ref="O6:Q6"/>
  </mergeCells>
  <printOptions horizontalCentered="1"/>
  <pageMargins left="0.78740157480314965" right="0.78740157480314965" top="0.6692913385826772" bottom="0.86614173228346458" header="0.27559055118110237" footer="0.39370078740157483"/>
  <pageSetup paperSize="9" scale="53" firstPageNumber="149" fitToHeight="4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  <ignoredErrors>
    <ignoredError sqref="O10:R10 O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28"/>
  <sheetViews>
    <sheetView showGridLines="0" view="pageBreakPreview" zoomScale="80" zoomScaleNormal="90" zoomScaleSheetLayoutView="80" workbookViewId="0">
      <pane ySplit="7" topLeftCell="A26" activePane="bottomLeft" state="frozenSplit"/>
      <selection activeCell="D20" sqref="D20"/>
      <selection pane="bottomLeft" activeCell="I37" sqref="I37"/>
    </sheetView>
  </sheetViews>
  <sheetFormatPr defaultColWidth="9.140625" defaultRowHeight="12.75" outlineLevelCol="1" x14ac:dyDescent="0.2"/>
  <cols>
    <col min="1" max="1" width="5.42578125" style="66" customWidth="1"/>
    <col min="2" max="2" width="7.140625" style="66" customWidth="1"/>
    <col min="3" max="3" width="15.5703125" style="66" hidden="1" customWidth="1" outlineLevel="1"/>
    <col min="4" max="5" width="6.42578125" style="66" hidden="1" customWidth="1" outlineLevel="1"/>
    <col min="6" max="6" width="6.5703125" style="66" customWidth="1" outlineLevel="1"/>
    <col min="7" max="7" width="5.5703125" style="66" hidden="1" customWidth="1" outlineLevel="1"/>
    <col min="8" max="8" width="61.28515625" style="66" customWidth="1" collapsed="1"/>
    <col min="9" max="9" width="52.5703125" style="66" customWidth="1"/>
    <col min="10" max="10" width="7.140625" style="66" customWidth="1"/>
    <col min="11" max="11" width="14.7109375" style="61" customWidth="1"/>
    <col min="12" max="12" width="15" style="62" customWidth="1"/>
    <col min="13" max="13" width="13.7109375" style="62" customWidth="1"/>
    <col min="14" max="14" width="13.42578125" style="62" customWidth="1"/>
    <col min="15" max="15" width="16.140625" style="62" customWidth="1"/>
    <col min="16" max="16" width="14.85546875" style="62" customWidth="1"/>
    <col min="17" max="17" width="16.7109375" style="62" customWidth="1"/>
    <col min="18" max="18" width="15" style="62" customWidth="1"/>
    <col min="19" max="19" width="38.5703125" style="113" hidden="1" customWidth="1"/>
    <col min="20" max="20" width="22.140625" style="66" customWidth="1"/>
    <col min="21" max="16384" width="9.140625" style="66"/>
  </cols>
  <sheetData>
    <row r="1" spans="1:20" ht="18" x14ac:dyDescent="0.25">
      <c r="A1" s="118" t="s">
        <v>437</v>
      </c>
      <c r="B1" s="60"/>
      <c r="C1" s="60"/>
      <c r="D1" s="60"/>
      <c r="E1" s="60"/>
      <c r="F1" s="60"/>
      <c r="G1" s="60"/>
      <c r="H1" s="119"/>
      <c r="I1" s="59"/>
      <c r="J1" s="60"/>
      <c r="M1" s="63"/>
      <c r="N1" s="63"/>
      <c r="P1" s="63"/>
      <c r="Q1" s="63"/>
      <c r="R1" s="63"/>
      <c r="S1" s="64"/>
      <c r="T1" s="65"/>
    </row>
    <row r="2" spans="1:20" ht="15.75" x14ac:dyDescent="0.25">
      <c r="A2" s="67" t="s">
        <v>356</v>
      </c>
      <c r="B2" s="73"/>
      <c r="D2" s="73"/>
      <c r="E2" s="73"/>
      <c r="F2" s="73"/>
      <c r="G2" s="73"/>
      <c r="H2" s="73" t="s">
        <v>438</v>
      </c>
      <c r="I2" s="120" t="s">
        <v>439</v>
      </c>
      <c r="J2" s="69"/>
      <c r="M2" s="70"/>
      <c r="N2" s="70"/>
      <c r="P2" s="70"/>
      <c r="Q2" s="70"/>
      <c r="R2" s="70"/>
      <c r="S2" s="71"/>
      <c r="T2" s="65"/>
    </row>
    <row r="3" spans="1:20" ht="15.75" x14ac:dyDescent="0.25">
      <c r="A3" s="73"/>
      <c r="B3" s="73"/>
      <c r="D3" s="73"/>
      <c r="E3" s="73"/>
      <c r="F3" s="73"/>
      <c r="G3" s="73"/>
      <c r="H3" s="67" t="s">
        <v>359</v>
      </c>
      <c r="I3" s="72"/>
      <c r="J3" s="69"/>
      <c r="M3" s="70"/>
      <c r="N3" s="70"/>
      <c r="P3" s="70"/>
      <c r="Q3" s="70"/>
      <c r="R3" s="165"/>
      <c r="S3" s="71"/>
      <c r="T3" s="65"/>
    </row>
    <row r="4" spans="1:20" ht="15.75" x14ac:dyDescent="0.25">
      <c r="A4" s="73"/>
      <c r="B4" s="73"/>
      <c r="D4" s="73"/>
      <c r="E4" s="73"/>
      <c r="F4" s="73"/>
      <c r="G4" s="73"/>
      <c r="H4" s="67"/>
      <c r="I4" s="72"/>
      <c r="J4" s="69"/>
      <c r="M4" s="70"/>
      <c r="N4" s="70"/>
      <c r="P4" s="70"/>
      <c r="Q4" s="70"/>
      <c r="R4" s="165" t="s">
        <v>319</v>
      </c>
      <c r="S4" s="71"/>
      <c r="T4" s="65"/>
    </row>
    <row r="5" spans="1:20" ht="25.5" customHeight="1" x14ac:dyDescent="0.2">
      <c r="A5" s="773" t="s">
        <v>620</v>
      </c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5"/>
      <c r="S5" s="75"/>
    </row>
    <row r="6" spans="1:20" ht="25.5" customHeight="1" x14ac:dyDescent="0.2">
      <c r="A6" s="770" t="s">
        <v>360</v>
      </c>
      <c r="B6" s="770" t="s">
        <v>297</v>
      </c>
      <c r="C6" s="771" t="s">
        <v>123</v>
      </c>
      <c r="D6" s="771" t="s">
        <v>361</v>
      </c>
      <c r="E6" s="771" t="s">
        <v>362</v>
      </c>
      <c r="F6" s="776" t="s">
        <v>363</v>
      </c>
      <c r="G6" s="771" t="s">
        <v>364</v>
      </c>
      <c r="H6" s="771" t="s">
        <v>365</v>
      </c>
      <c r="I6" s="764" t="s">
        <v>366</v>
      </c>
      <c r="J6" s="763" t="s">
        <v>367</v>
      </c>
      <c r="K6" s="764" t="s">
        <v>368</v>
      </c>
      <c r="L6" s="764" t="s">
        <v>369</v>
      </c>
      <c r="M6" s="764" t="s">
        <v>2</v>
      </c>
      <c r="N6" s="765" t="s">
        <v>397</v>
      </c>
      <c r="O6" s="766" t="s">
        <v>398</v>
      </c>
      <c r="P6" s="766"/>
      <c r="Q6" s="766"/>
      <c r="R6" s="765" t="s">
        <v>399</v>
      </c>
      <c r="S6" s="772" t="s">
        <v>372</v>
      </c>
    </row>
    <row r="7" spans="1:20" ht="58.7" customHeight="1" x14ac:dyDescent="0.2">
      <c r="A7" s="770"/>
      <c r="B7" s="770"/>
      <c r="C7" s="771"/>
      <c r="D7" s="771"/>
      <c r="E7" s="771"/>
      <c r="F7" s="777"/>
      <c r="G7" s="771"/>
      <c r="H7" s="771"/>
      <c r="I7" s="764"/>
      <c r="J7" s="763"/>
      <c r="K7" s="764"/>
      <c r="L7" s="764"/>
      <c r="M7" s="764"/>
      <c r="N7" s="765"/>
      <c r="O7" s="76" t="s">
        <v>609</v>
      </c>
      <c r="P7" s="76" t="s">
        <v>476</v>
      </c>
      <c r="Q7" s="76" t="s">
        <v>375</v>
      </c>
      <c r="R7" s="765"/>
      <c r="S7" s="772"/>
    </row>
    <row r="8" spans="1:20" s="81" customFormat="1" ht="25.5" customHeight="1" x14ac:dyDescent="0.3">
      <c r="A8" s="77" t="s">
        <v>385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121">
        <f>SUM(L9:L9)</f>
        <v>15000</v>
      </c>
      <c r="M8" s="121"/>
      <c r="N8" s="121">
        <f t="shared" ref="N8:R8" si="0">SUM(N9:N9)</f>
        <v>0</v>
      </c>
      <c r="O8" s="79">
        <f t="shared" si="0"/>
        <v>15000</v>
      </c>
      <c r="P8" s="79">
        <f t="shared" si="0"/>
        <v>0</v>
      </c>
      <c r="Q8" s="79">
        <f t="shared" si="0"/>
        <v>15000</v>
      </c>
      <c r="R8" s="121">
        <f t="shared" si="0"/>
        <v>0</v>
      </c>
      <c r="S8" s="80"/>
    </row>
    <row r="9" spans="1:20" ht="25.5" customHeight="1" x14ac:dyDescent="0.2">
      <c r="A9" s="170">
        <v>1</v>
      </c>
      <c r="B9" s="170"/>
      <c r="C9" s="278">
        <v>66012001600</v>
      </c>
      <c r="D9" s="278">
        <v>2212</v>
      </c>
      <c r="E9" s="170">
        <v>6351</v>
      </c>
      <c r="F9" s="170">
        <v>63</v>
      </c>
      <c r="G9" s="170">
        <v>12</v>
      </c>
      <c r="H9" s="84" t="s">
        <v>464</v>
      </c>
      <c r="I9" s="294" t="s">
        <v>680</v>
      </c>
      <c r="J9" s="170"/>
      <c r="K9" s="170"/>
      <c r="L9" s="94">
        <v>15000</v>
      </c>
      <c r="M9" s="525"/>
      <c r="N9" s="526">
        <v>0</v>
      </c>
      <c r="O9" s="96">
        <f>Q9+P9</f>
        <v>15000</v>
      </c>
      <c r="P9" s="526">
        <v>0</v>
      </c>
      <c r="Q9" s="688">
        <v>15000</v>
      </c>
      <c r="R9" s="94">
        <f>L9-N9-O9</f>
        <v>0</v>
      </c>
      <c r="S9" s="90"/>
    </row>
    <row r="10" spans="1:20" s="81" customFormat="1" ht="25.5" customHeight="1" x14ac:dyDescent="0.3">
      <c r="A10" s="77" t="s">
        <v>477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121">
        <f>SUM(L11:L33)</f>
        <v>288310</v>
      </c>
      <c r="M10" s="121"/>
      <c r="N10" s="121">
        <f>SUM(N11:N33)</f>
        <v>0</v>
      </c>
      <c r="O10" s="121">
        <f>SUM(O11:O33)</f>
        <v>274310</v>
      </c>
      <c r="P10" s="121">
        <f>SUM(P11:P33)</f>
        <v>240795</v>
      </c>
      <c r="Q10" s="121">
        <f>SUM(Q11:Q33)</f>
        <v>33515</v>
      </c>
      <c r="R10" s="121">
        <f>SUM(R11:R33)</f>
        <v>14000</v>
      </c>
      <c r="S10" s="80"/>
    </row>
    <row r="11" spans="1:20" s="81" customFormat="1" ht="25.5" customHeight="1" x14ac:dyDescent="0.3">
      <c r="A11" s="167">
        <v>1</v>
      </c>
      <c r="B11" s="167" t="s">
        <v>7</v>
      </c>
      <c r="C11" s="278">
        <v>66012001600</v>
      </c>
      <c r="D11" s="278">
        <v>2212</v>
      </c>
      <c r="E11" s="170">
        <v>6351</v>
      </c>
      <c r="F11" s="167">
        <v>63</v>
      </c>
      <c r="G11" s="167"/>
      <c r="H11" s="279" t="s">
        <v>441</v>
      </c>
      <c r="I11" s="294" t="s">
        <v>681</v>
      </c>
      <c r="J11" s="278"/>
      <c r="K11" s="278" t="s">
        <v>379</v>
      </c>
      <c r="L11" s="94">
        <v>7000</v>
      </c>
      <c r="M11" s="525"/>
      <c r="N11" s="94">
        <v>0</v>
      </c>
      <c r="O11" s="94">
        <f>SUM(P11:Q11)</f>
        <v>7000</v>
      </c>
      <c r="P11" s="94">
        <v>5950</v>
      </c>
      <c r="Q11" s="688">
        <v>1050</v>
      </c>
      <c r="R11" s="520">
        <f t="shared" ref="R11:R12" si="1">L11-N11-O11</f>
        <v>0</v>
      </c>
      <c r="S11" s="80"/>
    </row>
    <row r="12" spans="1:20" s="81" customFormat="1" ht="25.5" customHeight="1" x14ac:dyDescent="0.3">
      <c r="A12" s="167">
        <v>2</v>
      </c>
      <c r="B12" s="167" t="s">
        <v>7</v>
      </c>
      <c r="C12" s="278">
        <v>66012001600</v>
      </c>
      <c r="D12" s="278">
        <v>2212</v>
      </c>
      <c r="E12" s="170">
        <v>6351</v>
      </c>
      <c r="F12" s="167">
        <v>63</v>
      </c>
      <c r="G12" s="167"/>
      <c r="H12" s="279" t="s">
        <v>442</v>
      </c>
      <c r="I12" s="294" t="s">
        <v>681</v>
      </c>
      <c r="J12" s="278"/>
      <c r="K12" s="278" t="s">
        <v>379</v>
      </c>
      <c r="L12" s="94">
        <v>26000</v>
      </c>
      <c r="M12" s="525"/>
      <c r="N12" s="94">
        <v>0</v>
      </c>
      <c r="O12" s="94">
        <f t="shared" ref="O12:O33" si="2">SUM(P12:Q12)</f>
        <v>26000</v>
      </c>
      <c r="P12" s="94">
        <v>22100</v>
      </c>
      <c r="Q12" s="688">
        <v>3900</v>
      </c>
      <c r="R12" s="520">
        <f t="shared" si="1"/>
        <v>0</v>
      </c>
      <c r="S12" s="80"/>
    </row>
    <row r="13" spans="1:20" s="81" customFormat="1" ht="42.75" x14ac:dyDescent="0.3">
      <c r="A13" s="167">
        <v>3</v>
      </c>
      <c r="B13" s="167" t="s">
        <v>7</v>
      </c>
      <c r="C13" s="278">
        <v>66012001600</v>
      </c>
      <c r="D13" s="278">
        <v>2212</v>
      </c>
      <c r="E13" s="170">
        <v>6351</v>
      </c>
      <c r="F13" s="167">
        <v>63</v>
      </c>
      <c r="G13" s="280"/>
      <c r="H13" s="279" t="s">
        <v>478</v>
      </c>
      <c r="I13" s="294" t="s">
        <v>682</v>
      </c>
      <c r="J13" s="278"/>
      <c r="K13" s="278" t="s">
        <v>379</v>
      </c>
      <c r="L13" s="94">
        <v>29000</v>
      </c>
      <c r="M13" s="525"/>
      <c r="N13" s="94">
        <v>0</v>
      </c>
      <c r="O13" s="94">
        <f t="shared" si="2"/>
        <v>15000</v>
      </c>
      <c r="P13" s="94">
        <v>12750</v>
      </c>
      <c r="Q13" s="688">
        <v>2250</v>
      </c>
      <c r="R13" s="94">
        <f>L13-O13</f>
        <v>14000</v>
      </c>
      <c r="S13" s="80"/>
    </row>
    <row r="14" spans="1:20" s="81" customFormat="1" ht="25.5" customHeight="1" x14ac:dyDescent="0.3">
      <c r="A14" s="167">
        <v>4</v>
      </c>
      <c r="B14" s="167" t="s">
        <v>7</v>
      </c>
      <c r="C14" s="278">
        <v>66012001600</v>
      </c>
      <c r="D14" s="278">
        <v>2212</v>
      </c>
      <c r="E14" s="170">
        <v>6351</v>
      </c>
      <c r="F14" s="167">
        <v>63</v>
      </c>
      <c r="G14" s="167"/>
      <c r="H14" s="279" t="s">
        <v>443</v>
      </c>
      <c r="I14" s="294" t="s">
        <v>683</v>
      </c>
      <c r="J14" s="278"/>
      <c r="K14" s="278" t="s">
        <v>379</v>
      </c>
      <c r="L14" s="94">
        <v>18000</v>
      </c>
      <c r="M14" s="525"/>
      <c r="N14" s="94">
        <v>0</v>
      </c>
      <c r="O14" s="94">
        <f t="shared" si="2"/>
        <v>18000</v>
      </c>
      <c r="P14" s="94">
        <v>15300</v>
      </c>
      <c r="Q14" s="688">
        <v>2700</v>
      </c>
      <c r="R14" s="520">
        <f t="shared" ref="R14:R33" si="3">L14-N14-O14</f>
        <v>0</v>
      </c>
      <c r="S14" s="80"/>
    </row>
    <row r="15" spans="1:20" s="81" customFormat="1" ht="25.5" customHeight="1" x14ac:dyDescent="0.3">
      <c r="A15" s="167">
        <v>5</v>
      </c>
      <c r="B15" s="167" t="s">
        <v>7</v>
      </c>
      <c r="C15" s="278">
        <v>66012001600</v>
      </c>
      <c r="D15" s="278">
        <v>2212</v>
      </c>
      <c r="E15" s="170">
        <v>6351</v>
      </c>
      <c r="F15" s="167">
        <v>63</v>
      </c>
      <c r="G15" s="167"/>
      <c r="H15" s="279" t="s">
        <v>444</v>
      </c>
      <c r="I15" s="294" t="s">
        <v>684</v>
      </c>
      <c r="J15" s="278"/>
      <c r="K15" s="278" t="s">
        <v>379</v>
      </c>
      <c r="L15" s="94">
        <v>7239</v>
      </c>
      <c r="M15" s="525"/>
      <c r="N15" s="94">
        <v>0</v>
      </c>
      <c r="O15" s="94">
        <f t="shared" si="2"/>
        <v>7239</v>
      </c>
      <c r="P15" s="94">
        <v>6877</v>
      </c>
      <c r="Q15" s="688">
        <v>362</v>
      </c>
      <c r="R15" s="520">
        <f t="shared" si="3"/>
        <v>0</v>
      </c>
      <c r="S15" s="80"/>
    </row>
    <row r="16" spans="1:20" s="81" customFormat="1" ht="25.5" customHeight="1" x14ac:dyDescent="0.3">
      <c r="A16" s="167">
        <v>6</v>
      </c>
      <c r="B16" s="167" t="s">
        <v>7</v>
      </c>
      <c r="C16" s="278">
        <v>66012001600</v>
      </c>
      <c r="D16" s="278">
        <v>2212</v>
      </c>
      <c r="E16" s="170">
        <v>6351</v>
      </c>
      <c r="F16" s="167">
        <v>63</v>
      </c>
      <c r="G16" s="167"/>
      <c r="H16" s="279" t="s">
        <v>445</v>
      </c>
      <c r="I16" s="294" t="s">
        <v>684</v>
      </c>
      <c r="J16" s="278"/>
      <c r="K16" s="278" t="s">
        <v>379</v>
      </c>
      <c r="L16" s="94">
        <v>6000</v>
      </c>
      <c r="M16" s="525"/>
      <c r="N16" s="94">
        <v>0</v>
      </c>
      <c r="O16" s="94">
        <f t="shared" si="2"/>
        <v>6000</v>
      </c>
      <c r="P16" s="94">
        <v>5700</v>
      </c>
      <c r="Q16" s="688">
        <v>300</v>
      </c>
      <c r="R16" s="520">
        <f t="shared" si="3"/>
        <v>0</v>
      </c>
      <c r="S16" s="80"/>
    </row>
    <row r="17" spans="1:19" s="81" customFormat="1" ht="25.5" customHeight="1" x14ac:dyDescent="0.3">
      <c r="A17" s="167">
        <v>7</v>
      </c>
      <c r="B17" s="167" t="s">
        <v>60</v>
      </c>
      <c r="C17" s="278">
        <v>66012001600</v>
      </c>
      <c r="D17" s="278">
        <v>2212</v>
      </c>
      <c r="E17" s="170">
        <v>6351</v>
      </c>
      <c r="F17" s="167">
        <v>63</v>
      </c>
      <c r="G17" s="167"/>
      <c r="H17" s="279" t="s">
        <v>446</v>
      </c>
      <c r="I17" s="294" t="s">
        <v>684</v>
      </c>
      <c r="J17" s="278"/>
      <c r="K17" s="278" t="s">
        <v>379</v>
      </c>
      <c r="L17" s="94">
        <v>7000</v>
      </c>
      <c r="M17" s="525"/>
      <c r="N17" s="94">
        <v>0</v>
      </c>
      <c r="O17" s="94">
        <f t="shared" si="2"/>
        <v>7000</v>
      </c>
      <c r="P17" s="94">
        <v>6650</v>
      </c>
      <c r="Q17" s="688">
        <v>350</v>
      </c>
      <c r="R17" s="520">
        <f t="shared" si="3"/>
        <v>0</v>
      </c>
      <c r="S17" s="80"/>
    </row>
    <row r="18" spans="1:19" s="81" customFormat="1" ht="25.5" customHeight="1" x14ac:dyDescent="0.3">
      <c r="A18" s="167">
        <v>8</v>
      </c>
      <c r="B18" s="167" t="s">
        <v>7</v>
      </c>
      <c r="C18" s="278">
        <v>66012001600</v>
      </c>
      <c r="D18" s="278">
        <v>2212</v>
      </c>
      <c r="E18" s="170">
        <v>6351</v>
      </c>
      <c r="F18" s="167">
        <v>63</v>
      </c>
      <c r="G18" s="167"/>
      <c r="H18" s="279" t="s">
        <v>479</v>
      </c>
      <c r="I18" s="294" t="s">
        <v>684</v>
      </c>
      <c r="J18" s="278"/>
      <c r="K18" s="278" t="s">
        <v>379</v>
      </c>
      <c r="L18" s="94">
        <v>10402</v>
      </c>
      <c r="M18" s="525"/>
      <c r="N18" s="94">
        <v>0</v>
      </c>
      <c r="O18" s="94">
        <f t="shared" si="2"/>
        <v>10402</v>
      </c>
      <c r="P18" s="94">
        <v>9882</v>
      </c>
      <c r="Q18" s="688">
        <v>520</v>
      </c>
      <c r="R18" s="520">
        <f t="shared" si="3"/>
        <v>0</v>
      </c>
      <c r="S18" s="80"/>
    </row>
    <row r="19" spans="1:19" s="81" customFormat="1" ht="25.5" customHeight="1" x14ac:dyDescent="0.3">
      <c r="A19" s="167">
        <v>9</v>
      </c>
      <c r="B19" s="167" t="s">
        <v>14</v>
      </c>
      <c r="C19" s="278">
        <v>66012001600</v>
      </c>
      <c r="D19" s="278">
        <v>2212</v>
      </c>
      <c r="E19" s="170">
        <v>6351</v>
      </c>
      <c r="F19" s="167">
        <v>63</v>
      </c>
      <c r="G19" s="167"/>
      <c r="H19" s="279" t="s">
        <v>480</v>
      </c>
      <c r="I19" s="294" t="s">
        <v>685</v>
      </c>
      <c r="J19" s="278"/>
      <c r="K19" s="278" t="s">
        <v>379</v>
      </c>
      <c r="L19" s="94">
        <v>2803</v>
      </c>
      <c r="M19" s="525"/>
      <c r="N19" s="94">
        <v>0</v>
      </c>
      <c r="O19" s="94">
        <f t="shared" si="2"/>
        <v>2803</v>
      </c>
      <c r="P19" s="94">
        <v>2663</v>
      </c>
      <c r="Q19" s="688">
        <v>140</v>
      </c>
      <c r="R19" s="520">
        <f t="shared" si="3"/>
        <v>0</v>
      </c>
      <c r="S19" s="80"/>
    </row>
    <row r="20" spans="1:19" s="81" customFormat="1" ht="25.5" customHeight="1" x14ac:dyDescent="0.3">
      <c r="A20" s="167">
        <v>10</v>
      </c>
      <c r="B20" s="167" t="s">
        <v>14</v>
      </c>
      <c r="C20" s="278">
        <v>66012001600</v>
      </c>
      <c r="D20" s="278">
        <v>2212</v>
      </c>
      <c r="E20" s="170">
        <v>6351</v>
      </c>
      <c r="F20" s="167">
        <v>63</v>
      </c>
      <c r="G20" s="167"/>
      <c r="H20" s="279" t="s">
        <v>481</v>
      </c>
      <c r="I20" s="294" t="s">
        <v>686</v>
      </c>
      <c r="J20" s="278"/>
      <c r="K20" s="278" t="s">
        <v>379</v>
      </c>
      <c r="L20" s="94">
        <v>7866</v>
      </c>
      <c r="M20" s="525"/>
      <c r="N20" s="94">
        <v>0</v>
      </c>
      <c r="O20" s="94">
        <f t="shared" si="2"/>
        <v>7866</v>
      </c>
      <c r="P20" s="94">
        <v>7473</v>
      </c>
      <c r="Q20" s="688">
        <v>393</v>
      </c>
      <c r="R20" s="520">
        <f t="shared" si="3"/>
        <v>0</v>
      </c>
      <c r="S20" s="80"/>
    </row>
    <row r="21" spans="1:19" s="81" customFormat="1" ht="25.5" customHeight="1" x14ac:dyDescent="0.3">
      <c r="A21" s="167">
        <v>11</v>
      </c>
      <c r="B21" s="167" t="s">
        <v>16</v>
      </c>
      <c r="C21" s="278">
        <v>66012001600</v>
      </c>
      <c r="D21" s="278">
        <v>2212</v>
      </c>
      <c r="E21" s="170">
        <v>6351</v>
      </c>
      <c r="F21" s="167">
        <v>63</v>
      </c>
      <c r="G21" s="167"/>
      <c r="H21" s="279" t="s">
        <v>448</v>
      </c>
      <c r="I21" s="294" t="s">
        <v>687</v>
      </c>
      <c r="J21" s="278"/>
      <c r="K21" s="278" t="s">
        <v>379</v>
      </c>
      <c r="L21" s="94">
        <v>7000</v>
      </c>
      <c r="M21" s="525"/>
      <c r="N21" s="94">
        <v>0</v>
      </c>
      <c r="O21" s="94">
        <f t="shared" si="2"/>
        <v>7000</v>
      </c>
      <c r="P21" s="94">
        <v>5950</v>
      </c>
      <c r="Q21" s="688">
        <v>1050</v>
      </c>
      <c r="R21" s="520">
        <f t="shared" si="3"/>
        <v>0</v>
      </c>
      <c r="S21" s="80"/>
    </row>
    <row r="22" spans="1:19" s="81" customFormat="1" ht="25.5" customHeight="1" x14ac:dyDescent="0.3">
      <c r="A22" s="167">
        <v>12</v>
      </c>
      <c r="B22" s="167" t="s">
        <v>10</v>
      </c>
      <c r="C22" s="278">
        <v>66012001600</v>
      </c>
      <c r="D22" s="278">
        <v>2212</v>
      </c>
      <c r="E22" s="170">
        <v>6351</v>
      </c>
      <c r="F22" s="167">
        <v>63</v>
      </c>
      <c r="G22" s="167"/>
      <c r="H22" s="279" t="s">
        <v>449</v>
      </c>
      <c r="I22" s="294" t="s">
        <v>688</v>
      </c>
      <c r="J22" s="278"/>
      <c r="K22" s="278" t="s">
        <v>379</v>
      </c>
      <c r="L22" s="94">
        <v>15000</v>
      </c>
      <c r="M22" s="525"/>
      <c r="N22" s="94">
        <v>0</v>
      </c>
      <c r="O22" s="94">
        <f t="shared" si="2"/>
        <v>15000</v>
      </c>
      <c r="P22" s="94">
        <v>12750</v>
      </c>
      <c r="Q22" s="688">
        <v>2250</v>
      </c>
      <c r="R22" s="520">
        <f t="shared" si="3"/>
        <v>0</v>
      </c>
      <c r="S22" s="80"/>
    </row>
    <row r="23" spans="1:19" s="81" customFormat="1" ht="28.5" x14ac:dyDescent="0.3">
      <c r="A23" s="167">
        <v>13</v>
      </c>
      <c r="B23" s="167" t="s">
        <v>16</v>
      </c>
      <c r="C23" s="278">
        <v>66012001600</v>
      </c>
      <c r="D23" s="278">
        <v>2212</v>
      </c>
      <c r="E23" s="170">
        <v>6351</v>
      </c>
      <c r="F23" s="167">
        <v>63</v>
      </c>
      <c r="G23" s="167"/>
      <c r="H23" s="279" t="s">
        <v>450</v>
      </c>
      <c r="I23" s="295" t="s">
        <v>689</v>
      </c>
      <c r="J23" s="278"/>
      <c r="K23" s="278" t="s">
        <v>379</v>
      </c>
      <c r="L23" s="94">
        <v>15000</v>
      </c>
      <c r="M23" s="525"/>
      <c r="N23" s="94">
        <v>0</v>
      </c>
      <c r="O23" s="94">
        <f t="shared" si="2"/>
        <v>15000</v>
      </c>
      <c r="P23" s="94">
        <v>12750</v>
      </c>
      <c r="Q23" s="688">
        <v>2250</v>
      </c>
      <c r="R23" s="520">
        <f t="shared" si="3"/>
        <v>0</v>
      </c>
      <c r="S23" s="80"/>
    </row>
    <row r="24" spans="1:19" s="81" customFormat="1" ht="42.75" x14ac:dyDescent="0.3">
      <c r="A24" s="167">
        <v>14</v>
      </c>
      <c r="B24" s="167" t="s">
        <v>16</v>
      </c>
      <c r="C24" s="278">
        <v>66012001600</v>
      </c>
      <c r="D24" s="278">
        <v>2212</v>
      </c>
      <c r="E24" s="170">
        <v>6351</v>
      </c>
      <c r="F24" s="167">
        <v>63</v>
      </c>
      <c r="G24" s="167"/>
      <c r="H24" s="279" t="s">
        <v>451</v>
      </c>
      <c r="I24" s="296" t="s">
        <v>690</v>
      </c>
      <c r="J24" s="278"/>
      <c r="K24" s="278" t="s">
        <v>379</v>
      </c>
      <c r="L24" s="94">
        <v>25000</v>
      </c>
      <c r="M24" s="525"/>
      <c r="N24" s="94">
        <v>0</v>
      </c>
      <c r="O24" s="94">
        <f t="shared" si="2"/>
        <v>25000</v>
      </c>
      <c r="P24" s="94">
        <v>21250</v>
      </c>
      <c r="Q24" s="688">
        <v>3750</v>
      </c>
      <c r="R24" s="520">
        <f t="shared" si="3"/>
        <v>0</v>
      </c>
      <c r="S24" s="80"/>
    </row>
    <row r="25" spans="1:19" s="81" customFormat="1" ht="25.5" customHeight="1" x14ac:dyDescent="0.3">
      <c r="A25" s="167">
        <v>15</v>
      </c>
      <c r="B25" s="167" t="s">
        <v>16</v>
      </c>
      <c r="C25" s="278">
        <v>66012001600</v>
      </c>
      <c r="D25" s="278">
        <v>2212</v>
      </c>
      <c r="E25" s="170">
        <v>6351</v>
      </c>
      <c r="F25" s="167">
        <v>63</v>
      </c>
      <c r="G25" s="167"/>
      <c r="H25" s="279" t="s">
        <v>452</v>
      </c>
      <c r="I25" s="294" t="s">
        <v>681</v>
      </c>
      <c r="J25" s="278"/>
      <c r="K25" s="278" t="s">
        <v>379</v>
      </c>
      <c r="L25" s="94">
        <v>15000</v>
      </c>
      <c r="M25" s="525"/>
      <c r="N25" s="94">
        <v>0</v>
      </c>
      <c r="O25" s="94">
        <f t="shared" si="2"/>
        <v>15000</v>
      </c>
      <c r="P25" s="94">
        <v>12750</v>
      </c>
      <c r="Q25" s="688">
        <v>2250</v>
      </c>
      <c r="R25" s="520">
        <f t="shared" si="3"/>
        <v>0</v>
      </c>
      <c r="S25" s="80"/>
    </row>
    <row r="26" spans="1:19" s="81" customFormat="1" ht="25.5" customHeight="1" x14ac:dyDescent="0.3">
      <c r="A26" s="167">
        <v>16</v>
      </c>
      <c r="B26" s="167" t="s">
        <v>16</v>
      </c>
      <c r="C26" s="278">
        <v>66012001600</v>
      </c>
      <c r="D26" s="278">
        <v>2212</v>
      </c>
      <c r="E26" s="170">
        <v>6351</v>
      </c>
      <c r="F26" s="167">
        <v>63</v>
      </c>
      <c r="G26" s="167"/>
      <c r="H26" s="279" t="s">
        <v>453</v>
      </c>
      <c r="I26" s="294" t="s">
        <v>681</v>
      </c>
      <c r="J26" s="278"/>
      <c r="K26" s="278" t="s">
        <v>379</v>
      </c>
      <c r="L26" s="94">
        <v>15000</v>
      </c>
      <c r="M26" s="525"/>
      <c r="N26" s="94">
        <v>0</v>
      </c>
      <c r="O26" s="94">
        <f t="shared" si="2"/>
        <v>15000</v>
      </c>
      <c r="P26" s="94">
        <v>12750</v>
      </c>
      <c r="Q26" s="688">
        <v>2250</v>
      </c>
      <c r="R26" s="520">
        <f t="shared" si="3"/>
        <v>0</v>
      </c>
      <c r="S26" s="80"/>
    </row>
    <row r="27" spans="1:19" s="81" customFormat="1" ht="25.5" customHeight="1" x14ac:dyDescent="0.3">
      <c r="A27" s="167">
        <v>17</v>
      </c>
      <c r="B27" s="167" t="s">
        <v>16</v>
      </c>
      <c r="C27" s="278">
        <v>66012001600</v>
      </c>
      <c r="D27" s="278">
        <v>2212</v>
      </c>
      <c r="E27" s="170">
        <v>6351</v>
      </c>
      <c r="F27" s="167">
        <v>63</v>
      </c>
      <c r="G27" s="167"/>
      <c r="H27" s="279" t="s">
        <v>454</v>
      </c>
      <c r="I27" s="294" t="s">
        <v>681</v>
      </c>
      <c r="J27" s="278"/>
      <c r="K27" s="278" t="s">
        <v>379</v>
      </c>
      <c r="L27" s="94">
        <v>15000</v>
      </c>
      <c r="M27" s="525"/>
      <c r="N27" s="94">
        <v>0</v>
      </c>
      <c r="O27" s="94">
        <f t="shared" si="2"/>
        <v>15000</v>
      </c>
      <c r="P27" s="94">
        <v>12750</v>
      </c>
      <c r="Q27" s="688">
        <v>2250</v>
      </c>
      <c r="R27" s="520">
        <f t="shared" si="3"/>
        <v>0</v>
      </c>
      <c r="S27" s="80"/>
    </row>
    <row r="28" spans="1:19" s="81" customFormat="1" ht="25.5" customHeight="1" x14ac:dyDescent="0.3">
      <c r="A28" s="167">
        <v>18</v>
      </c>
      <c r="B28" s="167"/>
      <c r="C28" s="278">
        <v>66012001600</v>
      </c>
      <c r="D28" s="278">
        <v>2212</v>
      </c>
      <c r="E28" s="170">
        <v>6351</v>
      </c>
      <c r="F28" s="167">
        <v>63</v>
      </c>
      <c r="G28" s="167"/>
      <c r="H28" s="279" t="s">
        <v>455</v>
      </c>
      <c r="I28" s="294" t="s">
        <v>681</v>
      </c>
      <c r="J28" s="278"/>
      <c r="K28" s="278" t="s">
        <v>379</v>
      </c>
      <c r="L28" s="94">
        <v>25000</v>
      </c>
      <c r="M28" s="525"/>
      <c r="N28" s="94">
        <v>0</v>
      </c>
      <c r="O28" s="94">
        <f t="shared" si="2"/>
        <v>25000</v>
      </c>
      <c r="P28" s="94">
        <v>21250</v>
      </c>
      <c r="Q28" s="688">
        <v>3750</v>
      </c>
      <c r="R28" s="520">
        <f t="shared" si="3"/>
        <v>0</v>
      </c>
      <c r="S28" s="80"/>
    </row>
    <row r="29" spans="1:19" s="81" customFormat="1" ht="57" x14ac:dyDescent="0.3">
      <c r="A29" s="167">
        <v>19</v>
      </c>
      <c r="B29" s="167" t="s">
        <v>10</v>
      </c>
      <c r="C29" s="278">
        <v>66012001600</v>
      </c>
      <c r="D29" s="278">
        <v>2212</v>
      </c>
      <c r="E29" s="170">
        <v>6351</v>
      </c>
      <c r="F29" s="167">
        <v>63</v>
      </c>
      <c r="G29" s="167"/>
      <c r="H29" s="279" t="s">
        <v>456</v>
      </c>
      <c r="I29" s="297" t="s">
        <v>752</v>
      </c>
      <c r="J29" s="278"/>
      <c r="K29" s="278" t="s">
        <v>379</v>
      </c>
      <c r="L29" s="94">
        <v>4000</v>
      </c>
      <c r="M29" s="525"/>
      <c r="N29" s="94">
        <v>0</v>
      </c>
      <c r="O29" s="94">
        <f t="shared" si="2"/>
        <v>4000</v>
      </c>
      <c r="P29" s="94">
        <v>3800</v>
      </c>
      <c r="Q29" s="688">
        <v>200</v>
      </c>
      <c r="R29" s="520">
        <f t="shared" si="3"/>
        <v>0</v>
      </c>
      <c r="S29" s="80"/>
    </row>
    <row r="30" spans="1:19" s="81" customFormat="1" ht="42.75" x14ac:dyDescent="0.3">
      <c r="A30" s="167">
        <v>20</v>
      </c>
      <c r="B30" s="167" t="s">
        <v>10</v>
      </c>
      <c r="C30" s="278">
        <v>66012001600</v>
      </c>
      <c r="D30" s="278">
        <v>2212</v>
      </c>
      <c r="E30" s="170">
        <v>6351</v>
      </c>
      <c r="F30" s="167">
        <v>63</v>
      </c>
      <c r="G30" s="167"/>
      <c r="H30" s="279" t="s">
        <v>457</v>
      </c>
      <c r="I30" s="297" t="s">
        <v>691</v>
      </c>
      <c r="J30" s="278"/>
      <c r="K30" s="278" t="s">
        <v>379</v>
      </c>
      <c r="L30" s="94">
        <v>7000</v>
      </c>
      <c r="M30" s="525"/>
      <c r="N30" s="94">
        <v>0</v>
      </c>
      <c r="O30" s="94">
        <f t="shared" si="2"/>
        <v>7000</v>
      </c>
      <c r="P30" s="94">
        <v>6650</v>
      </c>
      <c r="Q30" s="688">
        <v>350</v>
      </c>
      <c r="R30" s="520">
        <f t="shared" si="3"/>
        <v>0</v>
      </c>
      <c r="S30" s="80"/>
    </row>
    <row r="31" spans="1:19" s="81" customFormat="1" ht="42.75" x14ac:dyDescent="0.3">
      <c r="A31" s="167">
        <v>21</v>
      </c>
      <c r="B31" s="167" t="s">
        <v>10</v>
      </c>
      <c r="C31" s="278">
        <v>66012001600</v>
      </c>
      <c r="D31" s="278">
        <v>2212</v>
      </c>
      <c r="E31" s="170">
        <v>6351</v>
      </c>
      <c r="F31" s="167">
        <v>63</v>
      </c>
      <c r="G31" s="167"/>
      <c r="H31" s="279" t="s">
        <v>458</v>
      </c>
      <c r="I31" s="297" t="s">
        <v>750</v>
      </c>
      <c r="J31" s="278"/>
      <c r="K31" s="278" t="s">
        <v>379</v>
      </c>
      <c r="L31" s="94">
        <v>10000</v>
      </c>
      <c r="M31" s="525"/>
      <c r="N31" s="94">
        <v>0</v>
      </c>
      <c r="O31" s="94">
        <f t="shared" si="2"/>
        <v>10000</v>
      </c>
      <c r="P31" s="94">
        <v>9500</v>
      </c>
      <c r="Q31" s="688">
        <v>500</v>
      </c>
      <c r="R31" s="520">
        <f t="shared" si="3"/>
        <v>0</v>
      </c>
      <c r="S31" s="80"/>
    </row>
    <row r="32" spans="1:19" s="81" customFormat="1" ht="19.5" customHeight="1" x14ac:dyDescent="0.3">
      <c r="A32" s="167">
        <v>22</v>
      </c>
      <c r="B32" s="167" t="s">
        <v>16</v>
      </c>
      <c r="C32" s="278">
        <v>66012001600</v>
      </c>
      <c r="D32" s="278">
        <v>2212</v>
      </c>
      <c r="E32" s="170">
        <v>6351</v>
      </c>
      <c r="F32" s="167">
        <v>63</v>
      </c>
      <c r="G32" s="167"/>
      <c r="H32" s="279" t="s">
        <v>459</v>
      </c>
      <c r="I32" s="294" t="s">
        <v>684</v>
      </c>
      <c r="J32" s="278"/>
      <c r="K32" s="278" t="s">
        <v>379</v>
      </c>
      <c r="L32" s="94">
        <v>5000</v>
      </c>
      <c r="M32" s="525"/>
      <c r="N32" s="94">
        <v>0</v>
      </c>
      <c r="O32" s="94">
        <f t="shared" si="2"/>
        <v>5000</v>
      </c>
      <c r="P32" s="94">
        <v>4750</v>
      </c>
      <c r="Q32" s="688">
        <v>250</v>
      </c>
      <c r="R32" s="520">
        <f t="shared" si="3"/>
        <v>0</v>
      </c>
      <c r="S32" s="80"/>
    </row>
    <row r="33" spans="1:20" s="81" customFormat="1" ht="54" customHeight="1" x14ac:dyDescent="0.3">
      <c r="A33" s="167">
        <v>23</v>
      </c>
      <c r="B33" s="167" t="s">
        <v>16</v>
      </c>
      <c r="C33" s="278">
        <v>66012001600</v>
      </c>
      <c r="D33" s="278">
        <v>2212</v>
      </c>
      <c r="E33" s="170">
        <v>6351</v>
      </c>
      <c r="F33" s="167">
        <v>63</v>
      </c>
      <c r="G33" s="167"/>
      <c r="H33" s="279" t="s">
        <v>460</v>
      </c>
      <c r="I33" s="297" t="s">
        <v>751</v>
      </c>
      <c r="J33" s="278"/>
      <c r="K33" s="278" t="s">
        <v>379</v>
      </c>
      <c r="L33" s="94">
        <v>9000</v>
      </c>
      <c r="M33" s="525"/>
      <c r="N33" s="94">
        <v>0</v>
      </c>
      <c r="O33" s="94">
        <f t="shared" si="2"/>
        <v>9000</v>
      </c>
      <c r="P33" s="94">
        <v>8550</v>
      </c>
      <c r="Q33" s="688">
        <v>450</v>
      </c>
      <c r="R33" s="520">
        <f t="shared" si="3"/>
        <v>0</v>
      </c>
      <c r="S33" s="80"/>
    </row>
    <row r="34" spans="1:20" s="81" customFormat="1" ht="20.25" x14ac:dyDescent="0.3">
      <c r="A34" s="77" t="s">
        <v>482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121">
        <f>SUM(L35:L43)</f>
        <v>162097</v>
      </c>
      <c r="M34" s="121"/>
      <c r="N34" s="121">
        <f t="shared" ref="N34" si="4">SUM(N35:N43)</f>
        <v>0</v>
      </c>
      <c r="O34" s="121">
        <f>SUM(O35:O43)</f>
        <v>114197</v>
      </c>
      <c r="P34" s="121">
        <f>SUM(P35:P43)</f>
        <v>0</v>
      </c>
      <c r="Q34" s="121">
        <f>SUM(Q35:Q43)</f>
        <v>114197</v>
      </c>
      <c r="R34" s="121">
        <f>SUM(R35:R43)</f>
        <v>47900</v>
      </c>
      <c r="S34" s="80"/>
    </row>
    <row r="35" spans="1:20" ht="42.75" customHeight="1" x14ac:dyDescent="0.2">
      <c r="A35" s="170">
        <v>1</v>
      </c>
      <c r="B35" s="170" t="s">
        <v>7</v>
      </c>
      <c r="C35" s="278">
        <v>66012001600</v>
      </c>
      <c r="D35" s="278">
        <v>2212</v>
      </c>
      <c r="E35" s="170">
        <v>6351</v>
      </c>
      <c r="F35" s="170">
        <v>63</v>
      </c>
      <c r="G35" s="170">
        <v>12</v>
      </c>
      <c r="H35" s="281" t="s">
        <v>483</v>
      </c>
      <c r="I35" s="298" t="s">
        <v>692</v>
      </c>
      <c r="J35" s="170"/>
      <c r="K35" s="293" t="s">
        <v>379</v>
      </c>
      <c r="L35" s="527">
        <v>15000</v>
      </c>
      <c r="M35" s="528"/>
      <c r="N35" s="527">
        <v>0</v>
      </c>
      <c r="O35" s="529">
        <f>SUM(P35:Q35)</f>
        <v>15000</v>
      </c>
      <c r="P35" s="527">
        <v>0</v>
      </c>
      <c r="Q35" s="689">
        <v>15000</v>
      </c>
      <c r="R35" s="527">
        <f>L35-N35-O35</f>
        <v>0</v>
      </c>
      <c r="S35" s="90"/>
    </row>
    <row r="36" spans="1:20" ht="33" customHeight="1" x14ac:dyDescent="0.2">
      <c r="A36" s="170">
        <v>2</v>
      </c>
      <c r="B36" s="170" t="s">
        <v>7</v>
      </c>
      <c r="C36" s="278">
        <v>66012001600</v>
      </c>
      <c r="D36" s="278">
        <v>2212</v>
      </c>
      <c r="E36" s="170">
        <v>6351</v>
      </c>
      <c r="F36" s="170">
        <v>63</v>
      </c>
      <c r="G36" s="170">
        <v>12</v>
      </c>
      <c r="H36" s="281" t="s">
        <v>484</v>
      </c>
      <c r="I36" s="298" t="s">
        <v>693</v>
      </c>
      <c r="J36" s="170"/>
      <c r="K36" s="293" t="s">
        <v>379</v>
      </c>
      <c r="L36" s="527">
        <v>15000</v>
      </c>
      <c r="M36" s="528"/>
      <c r="N36" s="527">
        <v>0</v>
      </c>
      <c r="O36" s="529">
        <f>SUM(P36:Q36)</f>
        <v>7000</v>
      </c>
      <c r="P36" s="527">
        <v>0</v>
      </c>
      <c r="Q36" s="689">
        <v>7000</v>
      </c>
      <c r="R36" s="527">
        <f>L36-N36-O36</f>
        <v>8000</v>
      </c>
      <c r="S36" s="90"/>
    </row>
    <row r="37" spans="1:20" ht="33" customHeight="1" x14ac:dyDescent="0.2">
      <c r="A37" s="170">
        <v>3</v>
      </c>
      <c r="B37" s="170" t="s">
        <v>60</v>
      </c>
      <c r="C37" s="278">
        <v>66012001600</v>
      </c>
      <c r="D37" s="278">
        <v>2212</v>
      </c>
      <c r="E37" s="170">
        <v>6351</v>
      </c>
      <c r="F37" s="170">
        <v>63</v>
      </c>
      <c r="G37" s="170">
        <v>12</v>
      </c>
      <c r="H37" s="281" t="s">
        <v>485</v>
      </c>
      <c r="I37" s="298" t="s">
        <v>694</v>
      </c>
      <c r="J37" s="170"/>
      <c r="K37" s="293" t="s">
        <v>379</v>
      </c>
      <c r="L37" s="527">
        <v>8330</v>
      </c>
      <c r="M37" s="528"/>
      <c r="N37" s="527">
        <v>0</v>
      </c>
      <c r="O37" s="529">
        <f>SUM(P37:Q37)</f>
        <v>8330</v>
      </c>
      <c r="P37" s="527">
        <v>0</v>
      </c>
      <c r="Q37" s="689">
        <v>8330</v>
      </c>
      <c r="R37" s="527">
        <f>L37-N37-O37</f>
        <v>0</v>
      </c>
      <c r="S37" s="90"/>
    </row>
    <row r="38" spans="1:20" ht="33" customHeight="1" x14ac:dyDescent="0.2">
      <c r="A38" s="170">
        <v>4</v>
      </c>
      <c r="B38" s="170" t="s">
        <v>60</v>
      </c>
      <c r="C38" s="278">
        <v>66012001600</v>
      </c>
      <c r="D38" s="278">
        <v>2212</v>
      </c>
      <c r="E38" s="170">
        <v>6351</v>
      </c>
      <c r="F38" s="170">
        <v>63</v>
      </c>
      <c r="G38" s="170">
        <v>12</v>
      </c>
      <c r="H38" s="281" t="s">
        <v>486</v>
      </c>
      <c r="I38" s="298" t="s">
        <v>695</v>
      </c>
      <c r="J38" s="170"/>
      <c r="K38" s="293" t="s">
        <v>379</v>
      </c>
      <c r="L38" s="527">
        <v>6000</v>
      </c>
      <c r="M38" s="528"/>
      <c r="N38" s="527">
        <v>0</v>
      </c>
      <c r="O38" s="529">
        <v>6000</v>
      </c>
      <c r="P38" s="527">
        <v>0</v>
      </c>
      <c r="Q38" s="689">
        <v>6000</v>
      </c>
      <c r="R38" s="527"/>
      <c r="S38" s="90"/>
    </row>
    <row r="39" spans="1:20" ht="33" customHeight="1" x14ac:dyDescent="0.2">
      <c r="A39" s="166">
        <v>5</v>
      </c>
      <c r="B39" s="166" t="s">
        <v>60</v>
      </c>
      <c r="C39" s="278">
        <v>66012001600</v>
      </c>
      <c r="D39" s="167">
        <v>2212</v>
      </c>
      <c r="E39" s="166">
        <v>6351</v>
      </c>
      <c r="F39" s="166">
        <v>63</v>
      </c>
      <c r="G39" s="166">
        <v>12</v>
      </c>
      <c r="H39" s="281" t="s">
        <v>487</v>
      </c>
      <c r="I39" s="298" t="s">
        <v>696</v>
      </c>
      <c r="J39" s="170"/>
      <c r="K39" s="293" t="s">
        <v>379</v>
      </c>
      <c r="L39" s="527">
        <v>59900</v>
      </c>
      <c r="M39" s="528"/>
      <c r="N39" s="527">
        <v>0</v>
      </c>
      <c r="O39" s="529">
        <f t="shared" ref="O39" si="5">SUM(P39:Q39)</f>
        <v>20000</v>
      </c>
      <c r="P39" s="527">
        <v>0</v>
      </c>
      <c r="Q39" s="689">
        <v>20000</v>
      </c>
      <c r="R39" s="527">
        <f t="shared" ref="R39:R43" si="6">L39-N39-O39</f>
        <v>39900</v>
      </c>
      <c r="S39" s="90"/>
    </row>
    <row r="40" spans="1:20" s="62" customFormat="1" ht="71.25" x14ac:dyDescent="0.2">
      <c r="A40" s="166">
        <v>6</v>
      </c>
      <c r="B40" s="166" t="s">
        <v>60</v>
      </c>
      <c r="C40" s="278">
        <v>66012001600</v>
      </c>
      <c r="D40" s="167">
        <v>2212</v>
      </c>
      <c r="E40" s="166">
        <v>6351</v>
      </c>
      <c r="F40" s="166">
        <v>63</v>
      </c>
      <c r="G40" s="166">
        <v>12</v>
      </c>
      <c r="H40" s="281" t="s">
        <v>447</v>
      </c>
      <c r="I40" s="298" t="s">
        <v>697</v>
      </c>
      <c r="J40" s="282"/>
      <c r="K40" s="293" t="s">
        <v>379</v>
      </c>
      <c r="L40" s="527">
        <v>35867</v>
      </c>
      <c r="M40" s="528"/>
      <c r="N40" s="527">
        <v>0</v>
      </c>
      <c r="O40" s="529">
        <f>SUM(P40:Q40)</f>
        <v>35867</v>
      </c>
      <c r="P40" s="527">
        <v>0</v>
      </c>
      <c r="Q40" s="689">
        <v>35867</v>
      </c>
      <c r="R40" s="527">
        <f t="shared" si="6"/>
        <v>0</v>
      </c>
      <c r="S40" s="283"/>
      <c r="T40" s="284"/>
    </row>
    <row r="41" spans="1:20" s="62" customFormat="1" ht="25.5" customHeight="1" x14ac:dyDescent="0.2">
      <c r="A41" s="166">
        <v>7</v>
      </c>
      <c r="B41" s="166" t="s">
        <v>60</v>
      </c>
      <c r="C41" s="278">
        <v>66012001600</v>
      </c>
      <c r="D41" s="167">
        <v>2212</v>
      </c>
      <c r="E41" s="166">
        <v>6351</v>
      </c>
      <c r="F41" s="166">
        <v>63</v>
      </c>
      <c r="G41" s="166">
        <v>12</v>
      </c>
      <c r="H41" s="281" t="s">
        <v>488</v>
      </c>
      <c r="I41" s="298" t="s">
        <v>698</v>
      </c>
      <c r="J41" s="282"/>
      <c r="K41" s="293" t="s">
        <v>379</v>
      </c>
      <c r="L41" s="527">
        <v>6000</v>
      </c>
      <c r="M41" s="528"/>
      <c r="N41" s="527">
        <v>0</v>
      </c>
      <c r="O41" s="529">
        <f>SUM(P41:Q41)</f>
        <v>6000</v>
      </c>
      <c r="P41" s="527">
        <v>0</v>
      </c>
      <c r="Q41" s="689">
        <v>6000</v>
      </c>
      <c r="R41" s="527">
        <f t="shared" si="6"/>
        <v>0</v>
      </c>
      <c r="S41" s="285"/>
      <c r="T41" s="168"/>
    </row>
    <row r="42" spans="1:20" s="62" customFormat="1" ht="25.5" customHeight="1" x14ac:dyDescent="0.2">
      <c r="A42" s="166">
        <v>8</v>
      </c>
      <c r="B42" s="166" t="s">
        <v>16</v>
      </c>
      <c r="C42" s="278">
        <v>66012001600</v>
      </c>
      <c r="D42" s="167">
        <v>2212</v>
      </c>
      <c r="E42" s="166">
        <v>6351</v>
      </c>
      <c r="F42" s="166">
        <v>63</v>
      </c>
      <c r="G42" s="166">
        <v>12</v>
      </c>
      <c r="H42" s="281" t="s">
        <v>461</v>
      </c>
      <c r="I42" s="298" t="s">
        <v>684</v>
      </c>
      <c r="J42" s="170"/>
      <c r="K42" s="293" t="s">
        <v>379</v>
      </c>
      <c r="L42" s="527">
        <v>13500</v>
      </c>
      <c r="M42" s="528"/>
      <c r="N42" s="527">
        <v>0</v>
      </c>
      <c r="O42" s="529">
        <f>SUM(P42:Q42)</f>
        <v>13500</v>
      </c>
      <c r="P42" s="527">
        <v>0</v>
      </c>
      <c r="Q42" s="689">
        <v>13500</v>
      </c>
      <c r="R42" s="530">
        <f t="shared" si="6"/>
        <v>0</v>
      </c>
      <c r="S42" s="113"/>
      <c r="T42" s="66"/>
    </row>
    <row r="43" spans="1:20" s="62" customFormat="1" ht="25.5" customHeight="1" x14ac:dyDescent="0.2">
      <c r="A43" s="166">
        <v>9</v>
      </c>
      <c r="B43" s="166" t="s">
        <v>16</v>
      </c>
      <c r="C43" s="278">
        <v>66012001600</v>
      </c>
      <c r="D43" s="167">
        <v>2212</v>
      </c>
      <c r="E43" s="166">
        <v>6351</v>
      </c>
      <c r="F43" s="166">
        <v>63</v>
      </c>
      <c r="G43" s="166">
        <v>12</v>
      </c>
      <c r="H43" s="281" t="s">
        <v>462</v>
      </c>
      <c r="I43" s="298" t="s">
        <v>684</v>
      </c>
      <c r="J43" s="170"/>
      <c r="K43" s="293" t="s">
        <v>379</v>
      </c>
      <c r="L43" s="527">
        <v>2500</v>
      </c>
      <c r="M43" s="528"/>
      <c r="N43" s="527">
        <v>0</v>
      </c>
      <c r="O43" s="529">
        <f>SUM(P43:Q43)</f>
        <v>2500</v>
      </c>
      <c r="P43" s="527">
        <v>0</v>
      </c>
      <c r="Q43" s="689">
        <v>2500</v>
      </c>
      <c r="R43" s="530">
        <f t="shared" si="6"/>
        <v>0</v>
      </c>
      <c r="S43" s="113"/>
      <c r="T43" s="66"/>
    </row>
    <row r="44" spans="1:20" s="62" customFormat="1" ht="23.25" x14ac:dyDescent="0.2">
      <c r="A44" s="276" t="s">
        <v>463</v>
      </c>
      <c r="B44" s="171"/>
      <c r="C44" s="171"/>
      <c r="D44" s="171"/>
      <c r="E44" s="171"/>
      <c r="F44" s="171"/>
      <c r="G44" s="171"/>
      <c r="H44" s="172"/>
      <c r="I44" s="277"/>
      <c r="J44" s="277"/>
      <c r="K44" s="277"/>
      <c r="L44" s="106">
        <f>L8+L10+L34</f>
        <v>465407</v>
      </c>
      <c r="M44" s="106"/>
      <c r="N44" s="106">
        <f t="shared" ref="N44:R44" si="7">N8+N10+N34</f>
        <v>0</v>
      </c>
      <c r="O44" s="106">
        <f t="shared" si="7"/>
        <v>403507</v>
      </c>
      <c r="P44" s="106">
        <f t="shared" si="7"/>
        <v>240795</v>
      </c>
      <c r="Q44" s="106">
        <f t="shared" si="7"/>
        <v>162712</v>
      </c>
      <c r="R44" s="106">
        <f t="shared" si="7"/>
        <v>61900</v>
      </c>
      <c r="S44" s="113"/>
      <c r="T44" s="66"/>
    </row>
    <row r="45" spans="1:20" s="62" customFormat="1" x14ac:dyDescent="0.2">
      <c r="S45" s="113"/>
      <c r="T45" s="66"/>
    </row>
    <row r="46" spans="1:20" s="62" customFormat="1" ht="24.95" customHeight="1" x14ac:dyDescent="0.3">
      <c r="I46" s="61"/>
      <c r="J46" s="109"/>
      <c r="K46" s="286" t="s">
        <v>489</v>
      </c>
      <c r="L46" s="287"/>
      <c r="M46" s="288">
        <f>L10</f>
        <v>288310</v>
      </c>
      <c r="N46" s="112"/>
      <c r="S46" s="113"/>
      <c r="T46" s="66"/>
    </row>
    <row r="47" spans="1:20" s="62" customFormat="1" ht="24.95" customHeight="1" x14ac:dyDescent="0.3">
      <c r="A47" s="61"/>
      <c r="B47" s="61"/>
      <c r="C47" s="61"/>
      <c r="D47" s="61"/>
      <c r="E47" s="61"/>
      <c r="F47" s="61"/>
      <c r="G47" s="61"/>
      <c r="H47" s="61"/>
      <c r="I47" s="61"/>
      <c r="J47" s="114"/>
      <c r="K47" s="286" t="s">
        <v>4</v>
      </c>
      <c r="L47" s="289"/>
      <c r="M47" s="290">
        <f>L34</f>
        <v>162097</v>
      </c>
      <c r="S47" s="113"/>
      <c r="T47" s="66"/>
    </row>
    <row r="48" spans="1:20" s="62" customFormat="1" ht="24.95" customHeight="1" x14ac:dyDescent="0.3">
      <c r="A48" s="61"/>
      <c r="B48" s="61"/>
      <c r="C48" s="61"/>
      <c r="D48" s="61"/>
      <c r="E48" s="61"/>
      <c r="F48" s="61"/>
      <c r="G48" s="61"/>
      <c r="H48" s="61"/>
      <c r="I48" s="61"/>
      <c r="J48" s="114"/>
      <c r="K48" s="286" t="s">
        <v>380</v>
      </c>
      <c r="L48" s="291"/>
      <c r="M48" s="290">
        <f>L8</f>
        <v>15000</v>
      </c>
      <c r="S48" s="113"/>
      <c r="T48" s="66"/>
    </row>
    <row r="49" spans="1:20" s="62" customFormat="1" ht="24.95" customHeight="1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6"/>
      <c r="K49" s="115"/>
      <c r="L49" s="116"/>
      <c r="M49" s="292">
        <f>SUM(M46:M48)</f>
        <v>465407</v>
      </c>
      <c r="S49" s="113"/>
      <c r="T49" s="66"/>
    </row>
    <row r="50" spans="1:20" s="62" customFormat="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6"/>
      <c r="K50" s="115"/>
      <c r="L50" s="116"/>
      <c r="S50" s="113"/>
      <c r="T50" s="66"/>
    </row>
    <row r="51" spans="1:20" s="62" customFormat="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6"/>
      <c r="K51" s="115"/>
      <c r="L51" s="116"/>
      <c r="S51" s="113"/>
      <c r="T51" s="66"/>
    </row>
    <row r="52" spans="1:20" s="62" customFormat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6"/>
      <c r="K52" s="115"/>
      <c r="L52" s="116"/>
      <c r="S52" s="113"/>
      <c r="T52" s="66"/>
    </row>
    <row r="53" spans="1:20" s="62" customFormat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6"/>
      <c r="K53" s="115"/>
      <c r="L53" s="116"/>
      <c r="S53" s="113"/>
      <c r="T53" s="66"/>
    </row>
    <row r="54" spans="1:20" s="62" customForma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6"/>
      <c r="K54" s="115"/>
      <c r="L54" s="116"/>
      <c r="S54" s="113"/>
      <c r="T54" s="66"/>
    </row>
    <row r="55" spans="1:20" s="62" customForma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6"/>
      <c r="K55" s="115"/>
      <c r="L55" s="116"/>
      <c r="S55" s="113"/>
      <c r="T55" s="66"/>
    </row>
    <row r="56" spans="1:20" s="62" customFormat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6"/>
      <c r="K56" s="115"/>
      <c r="L56" s="116"/>
      <c r="S56" s="113"/>
      <c r="T56" s="66"/>
    </row>
    <row r="57" spans="1:20" s="62" customFormat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6"/>
      <c r="K57" s="115"/>
      <c r="L57" s="116"/>
      <c r="S57" s="113"/>
      <c r="T57" s="66"/>
    </row>
    <row r="58" spans="1:20" s="62" customFormat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6"/>
      <c r="K58" s="115"/>
      <c r="L58" s="116"/>
      <c r="S58" s="113"/>
      <c r="T58" s="66"/>
    </row>
    <row r="59" spans="1:20" s="62" customFormat="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6"/>
      <c r="K59" s="115"/>
      <c r="L59" s="116"/>
      <c r="S59" s="113"/>
      <c r="T59" s="66"/>
    </row>
    <row r="60" spans="1:20" s="62" customFormat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6"/>
      <c r="K60" s="115"/>
      <c r="L60" s="116"/>
      <c r="S60" s="113"/>
      <c r="T60" s="66"/>
    </row>
    <row r="61" spans="1:20" s="62" customFormat="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6"/>
      <c r="K61" s="115"/>
      <c r="L61" s="116"/>
      <c r="S61" s="113"/>
      <c r="T61" s="66"/>
    </row>
    <row r="62" spans="1:20" s="62" customFormat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6"/>
      <c r="K62" s="115"/>
      <c r="L62" s="116"/>
      <c r="S62" s="113"/>
      <c r="T62" s="66"/>
    </row>
    <row r="63" spans="1:20" s="62" customFormat="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6"/>
      <c r="K63" s="115"/>
      <c r="L63" s="116"/>
      <c r="S63" s="113"/>
      <c r="T63" s="66"/>
    </row>
    <row r="64" spans="1:20" s="62" customFormat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6"/>
      <c r="K64" s="115"/>
      <c r="L64" s="116"/>
      <c r="S64" s="113"/>
      <c r="T64" s="66"/>
    </row>
    <row r="65" spans="1:20" s="62" customFormat="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6"/>
      <c r="K65" s="115"/>
      <c r="L65" s="116"/>
      <c r="S65" s="113"/>
      <c r="T65" s="66"/>
    </row>
    <row r="66" spans="1:20" s="62" customFormat="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6"/>
      <c r="K66" s="61"/>
      <c r="L66" s="116"/>
      <c r="S66" s="113"/>
      <c r="T66" s="66"/>
    </row>
    <row r="67" spans="1:20" s="62" customFormat="1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6"/>
      <c r="K67" s="61"/>
      <c r="L67" s="116"/>
      <c r="S67" s="113"/>
      <c r="T67" s="66"/>
    </row>
    <row r="68" spans="1:20" s="62" customFormat="1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6"/>
      <c r="K68" s="61"/>
      <c r="L68" s="116"/>
      <c r="S68" s="113"/>
      <c r="T68" s="66"/>
    </row>
    <row r="69" spans="1:20" s="62" customFormat="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6"/>
      <c r="K69" s="61"/>
      <c r="L69" s="116"/>
      <c r="S69" s="113"/>
      <c r="T69" s="66"/>
    </row>
    <row r="70" spans="1:20" s="62" customFormat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6"/>
      <c r="K70" s="61"/>
      <c r="L70" s="116"/>
      <c r="S70" s="113"/>
      <c r="T70" s="66"/>
    </row>
    <row r="71" spans="1:20" s="62" customFormat="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6"/>
      <c r="K71" s="61"/>
      <c r="L71" s="116"/>
      <c r="S71" s="113"/>
      <c r="T71" s="66"/>
    </row>
    <row r="72" spans="1:20" s="62" customFormat="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6"/>
      <c r="K72" s="61"/>
      <c r="L72" s="116"/>
      <c r="S72" s="113"/>
      <c r="T72" s="66"/>
    </row>
    <row r="73" spans="1:20" s="62" customFormat="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6"/>
      <c r="K73" s="61"/>
      <c r="L73" s="116"/>
      <c r="S73" s="113"/>
      <c r="T73" s="66"/>
    </row>
    <row r="74" spans="1:20" s="62" customFormat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6"/>
      <c r="K74" s="61"/>
      <c r="L74" s="116"/>
      <c r="S74" s="113"/>
      <c r="T74" s="66"/>
    </row>
    <row r="75" spans="1:20" s="62" customFormat="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6"/>
      <c r="K75" s="61"/>
      <c r="L75" s="116"/>
      <c r="S75" s="113"/>
      <c r="T75" s="66"/>
    </row>
    <row r="76" spans="1:20" s="62" customFormat="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6"/>
      <c r="K76" s="61"/>
      <c r="L76" s="116"/>
      <c r="S76" s="113"/>
      <c r="T76" s="66"/>
    </row>
    <row r="77" spans="1:20" s="62" customFormat="1" x14ac:dyDescent="0.2">
      <c r="A77" s="61"/>
      <c r="B77" s="66"/>
      <c r="C77" s="66"/>
      <c r="D77" s="66"/>
      <c r="E77" s="66"/>
      <c r="F77" s="66"/>
      <c r="G77" s="66"/>
      <c r="H77" s="66"/>
      <c r="I77" s="66"/>
      <c r="J77" s="66"/>
      <c r="K77" s="61"/>
      <c r="L77" s="116"/>
      <c r="S77" s="113"/>
      <c r="T77" s="66"/>
    </row>
    <row r="78" spans="1:20" s="62" customFormat="1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1"/>
      <c r="L78" s="116"/>
      <c r="S78" s="113"/>
      <c r="T78" s="66"/>
    </row>
    <row r="79" spans="1:20" s="62" customFormat="1" x14ac:dyDescent="0.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1"/>
      <c r="L79" s="116"/>
      <c r="S79" s="113"/>
      <c r="T79" s="66"/>
    </row>
    <row r="80" spans="1:20" s="62" customFormat="1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1"/>
      <c r="L80" s="116"/>
      <c r="S80" s="113"/>
      <c r="T80" s="66"/>
    </row>
    <row r="81" spans="1:20" s="62" customFormat="1" x14ac:dyDescent="0.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1"/>
      <c r="L81" s="116"/>
      <c r="S81" s="113"/>
      <c r="T81" s="66"/>
    </row>
    <row r="82" spans="1:20" s="62" customFormat="1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1"/>
      <c r="L82" s="116"/>
      <c r="S82" s="113"/>
      <c r="T82" s="66"/>
    </row>
    <row r="83" spans="1:20" s="62" customFormat="1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1"/>
      <c r="L83" s="116"/>
      <c r="S83" s="113"/>
      <c r="T83" s="66"/>
    </row>
    <row r="84" spans="1:20" s="62" customFormat="1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1"/>
      <c r="L84" s="116"/>
      <c r="S84" s="113"/>
      <c r="T84" s="66"/>
    </row>
    <row r="85" spans="1:20" s="62" customFormat="1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1"/>
      <c r="L85" s="116"/>
      <c r="S85" s="113"/>
      <c r="T85" s="66"/>
    </row>
    <row r="86" spans="1:20" s="62" customFormat="1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1"/>
      <c r="L86" s="116"/>
      <c r="S86" s="113"/>
      <c r="T86" s="66"/>
    </row>
    <row r="87" spans="1:20" s="62" customFormat="1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1"/>
      <c r="L87" s="116"/>
      <c r="S87" s="113"/>
      <c r="T87" s="66"/>
    </row>
    <row r="88" spans="1:20" s="62" customFormat="1" x14ac:dyDescent="0.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1"/>
      <c r="L88" s="116"/>
      <c r="S88" s="113"/>
      <c r="T88" s="66"/>
    </row>
    <row r="89" spans="1:20" s="62" customFormat="1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1"/>
      <c r="L89" s="116"/>
      <c r="S89" s="113"/>
      <c r="T89" s="66"/>
    </row>
    <row r="90" spans="1:20" s="62" customFormat="1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1"/>
      <c r="L90" s="116"/>
      <c r="S90" s="113"/>
      <c r="T90" s="66"/>
    </row>
    <row r="91" spans="1:20" s="62" customFormat="1" x14ac:dyDescent="0.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1"/>
      <c r="L91" s="116"/>
      <c r="S91" s="113"/>
      <c r="T91" s="66"/>
    </row>
    <row r="92" spans="1:20" s="62" customForma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1"/>
      <c r="L92" s="116"/>
      <c r="S92" s="113"/>
      <c r="T92" s="66"/>
    </row>
    <row r="93" spans="1:20" s="62" customFormat="1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1"/>
      <c r="L93" s="116"/>
      <c r="S93" s="113"/>
      <c r="T93" s="66"/>
    </row>
    <row r="94" spans="1:20" s="62" customFormat="1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1"/>
      <c r="L94" s="116"/>
      <c r="S94" s="113"/>
      <c r="T94" s="66"/>
    </row>
    <row r="95" spans="1:20" s="62" customFormat="1" x14ac:dyDescent="0.2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1"/>
      <c r="L95" s="116"/>
      <c r="S95" s="113"/>
      <c r="T95" s="66"/>
    </row>
    <row r="96" spans="1:20" s="62" customFormat="1" x14ac:dyDescent="0.2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1"/>
      <c r="L96" s="116"/>
      <c r="S96" s="113"/>
      <c r="T96" s="66"/>
    </row>
    <row r="97" spans="1:20" s="62" customFormat="1" x14ac:dyDescent="0.2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1"/>
      <c r="L97" s="116"/>
      <c r="S97" s="113"/>
      <c r="T97" s="66"/>
    </row>
    <row r="98" spans="1:20" s="62" customFormat="1" x14ac:dyDescent="0.2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1"/>
      <c r="L98" s="116"/>
      <c r="S98" s="113"/>
      <c r="T98" s="66"/>
    </row>
    <row r="99" spans="1:20" x14ac:dyDescent="0.2">
      <c r="L99" s="116"/>
    </row>
    <row r="100" spans="1:20" x14ac:dyDescent="0.2">
      <c r="L100" s="116"/>
    </row>
    <row r="101" spans="1:20" x14ac:dyDescent="0.2">
      <c r="L101" s="116"/>
    </row>
    <row r="102" spans="1:20" x14ac:dyDescent="0.2">
      <c r="L102" s="116"/>
    </row>
    <row r="103" spans="1:20" x14ac:dyDescent="0.2">
      <c r="L103" s="116"/>
    </row>
    <row r="104" spans="1:20" x14ac:dyDescent="0.2">
      <c r="L104" s="116"/>
    </row>
    <row r="105" spans="1:20" x14ac:dyDescent="0.2">
      <c r="L105" s="116"/>
    </row>
    <row r="106" spans="1:20" x14ac:dyDescent="0.2">
      <c r="L106" s="116"/>
    </row>
    <row r="107" spans="1:20" x14ac:dyDescent="0.2">
      <c r="L107" s="116"/>
    </row>
    <row r="108" spans="1:20" x14ac:dyDescent="0.2">
      <c r="L108" s="116"/>
    </row>
    <row r="109" spans="1:20" s="62" customFormat="1" x14ac:dyDescent="0.2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1"/>
      <c r="L109" s="116"/>
      <c r="S109" s="113"/>
      <c r="T109" s="66"/>
    </row>
    <row r="110" spans="1:20" s="62" customFormat="1" x14ac:dyDescent="0.2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1"/>
      <c r="L110" s="116"/>
      <c r="S110" s="113"/>
      <c r="T110" s="66"/>
    </row>
    <row r="111" spans="1:20" s="62" customFormat="1" x14ac:dyDescent="0.2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1"/>
      <c r="L111" s="116"/>
      <c r="S111" s="113"/>
      <c r="T111" s="66"/>
    </row>
    <row r="112" spans="1:20" s="62" customFormat="1" x14ac:dyDescent="0.2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1"/>
      <c r="L112" s="116"/>
      <c r="S112" s="113"/>
      <c r="T112" s="66"/>
    </row>
    <row r="113" spans="1:20" s="62" customFormat="1" x14ac:dyDescent="0.2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1"/>
      <c r="L113" s="116"/>
      <c r="S113" s="113"/>
      <c r="T113" s="66"/>
    </row>
    <row r="114" spans="1:20" s="62" customFormat="1" x14ac:dyDescent="0.2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1"/>
      <c r="L114" s="116"/>
      <c r="S114" s="113"/>
      <c r="T114" s="66"/>
    </row>
    <row r="115" spans="1:20" s="62" customFormat="1" x14ac:dyDescent="0.2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1"/>
      <c r="L115" s="116"/>
      <c r="S115" s="113"/>
      <c r="T115" s="66"/>
    </row>
    <row r="116" spans="1:20" s="62" customFormat="1" x14ac:dyDescent="0.2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1"/>
      <c r="L116" s="116"/>
      <c r="S116" s="113"/>
      <c r="T116" s="66"/>
    </row>
    <row r="117" spans="1:20" s="62" customFormat="1" x14ac:dyDescent="0.2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1"/>
      <c r="L117" s="116"/>
      <c r="S117" s="113"/>
      <c r="T117" s="66"/>
    </row>
    <row r="118" spans="1:20" s="62" customFormat="1" x14ac:dyDescent="0.2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1"/>
      <c r="L118" s="116"/>
      <c r="S118" s="113"/>
      <c r="T118" s="66"/>
    </row>
    <row r="119" spans="1:20" s="62" customFormat="1" x14ac:dyDescent="0.2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1"/>
      <c r="L119" s="116"/>
      <c r="S119" s="113"/>
      <c r="T119" s="66"/>
    </row>
    <row r="120" spans="1:20" s="62" customFormat="1" x14ac:dyDescent="0.2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1"/>
      <c r="L120" s="116"/>
      <c r="S120" s="113"/>
      <c r="T120" s="66"/>
    </row>
    <row r="121" spans="1:20" s="62" customFormat="1" x14ac:dyDescent="0.2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1"/>
      <c r="L121" s="116"/>
      <c r="S121" s="113"/>
      <c r="T121" s="66"/>
    </row>
    <row r="122" spans="1:20" s="62" customFormat="1" x14ac:dyDescent="0.2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1"/>
      <c r="L122" s="116"/>
      <c r="S122" s="113"/>
      <c r="T122" s="66"/>
    </row>
    <row r="123" spans="1:20" s="62" customFormat="1" x14ac:dyDescent="0.2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1"/>
      <c r="L123" s="116"/>
      <c r="S123" s="113"/>
      <c r="T123" s="66"/>
    </row>
    <row r="124" spans="1:20" s="62" customFormat="1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1"/>
      <c r="L124" s="116"/>
      <c r="S124" s="113"/>
      <c r="T124" s="66"/>
    </row>
    <row r="125" spans="1:20" s="62" customFormat="1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1"/>
      <c r="L125" s="116"/>
      <c r="S125" s="113"/>
      <c r="T125" s="66"/>
    </row>
    <row r="126" spans="1:20" s="62" customFormat="1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1"/>
      <c r="L126" s="116"/>
      <c r="S126" s="113"/>
      <c r="T126" s="66"/>
    </row>
    <row r="127" spans="1:20" s="62" customFormat="1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1"/>
      <c r="L127" s="116"/>
      <c r="S127" s="113"/>
      <c r="T127" s="66"/>
    </row>
    <row r="128" spans="1:20" s="62" customFormat="1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1"/>
      <c r="L128" s="116"/>
      <c r="S128" s="113"/>
      <c r="T128" s="66"/>
    </row>
  </sheetData>
  <mergeCells count="18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J6:J7"/>
    <mergeCell ref="K6:K7"/>
    <mergeCell ref="L6:L7"/>
    <mergeCell ref="M6:M7"/>
    <mergeCell ref="N6:N7"/>
    <mergeCell ref="O6:Q6"/>
  </mergeCells>
  <printOptions horizontalCentered="1"/>
  <pageMargins left="0.19685039370078741" right="0.19685039370078741" top="0.47244094488188981" bottom="7.874015748031496E-2" header="0.27559055118110237" footer="0.39370078740157483"/>
  <pageSetup paperSize="9" scale="51" firstPageNumber="150" fitToHeight="4" orientation="landscape" useFirstPageNumber="1" r:id="rId1"/>
  <headerFooter alignWithMargins="0">
    <oddFooter xml:space="preserve">&amp;L&amp;"Arial,Kurzíva"Zastupitelstvo Olomouckého kraje 17-12-2018
6. - Rozpočet Olomouckého kraje 2019 - návrh rozpočtu
Příloha č. 5c): Nové opravy a investice hrazené z rozpočtu na rok 2019&amp;R&amp;"Arial,Kurzíva"Strana &amp;P (Celkem 179) </oddFooter>
  </headerFooter>
  <rowBreaks count="1" manualBreakCount="1">
    <brk id="3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22</vt:i4>
      </vt:variant>
    </vt:vector>
  </HeadingPairs>
  <TitlesOfParts>
    <vt:vector size="36" baseType="lpstr">
      <vt:lpstr>Souhrn</vt:lpstr>
      <vt:lpstr>školství-OPŘPO</vt:lpstr>
      <vt:lpstr>školství-OI</vt:lpstr>
      <vt:lpstr>sociální- OPŘPO</vt:lpstr>
      <vt:lpstr>sociální-OI</vt:lpstr>
      <vt:lpstr>kultura-OPŘPO</vt:lpstr>
      <vt:lpstr>kultura-OI</vt:lpstr>
      <vt:lpstr>doprava-OI</vt:lpstr>
      <vt:lpstr>doprava - SSOK  </vt:lpstr>
      <vt:lpstr>doprava - SSOK - stroje</vt:lpstr>
      <vt:lpstr>zdravotnictví-OPŘPO</vt:lpstr>
      <vt:lpstr>OIT</vt:lpstr>
      <vt:lpstr>OKŘ</vt:lpstr>
      <vt:lpstr>OKH</vt:lpstr>
      <vt:lpstr>'doprava - SSOK  '!Názvy_tisku</vt:lpstr>
      <vt:lpstr>'doprava - SSOK - stroje'!Názvy_tisku</vt:lpstr>
      <vt:lpstr>'doprava-OI'!Názvy_tisku</vt:lpstr>
      <vt:lpstr>'kultura-OI'!Názvy_tisku</vt:lpstr>
      <vt:lpstr>'kultura-OPŘPO'!Názvy_tisku</vt:lpstr>
      <vt:lpstr>OKH!Názvy_tisku</vt:lpstr>
      <vt:lpstr>OKŘ!Názvy_tisku</vt:lpstr>
      <vt:lpstr>'sociální- OPŘPO'!Názvy_tisku</vt:lpstr>
      <vt:lpstr>'sociální-OI'!Názvy_tisku</vt:lpstr>
      <vt:lpstr>'školství-OI'!Názvy_tisku</vt:lpstr>
      <vt:lpstr>'školství-OPŘPO'!Názvy_tisku</vt:lpstr>
      <vt:lpstr>'zdravotnictví-OPŘPO'!Názvy_tisku</vt:lpstr>
      <vt:lpstr>'doprava - SSOK  '!Oblast_tisku</vt:lpstr>
      <vt:lpstr>'doprava - SSOK - stroje'!Oblast_tisku</vt:lpstr>
      <vt:lpstr>'doprava-OI'!Oblast_tisku</vt:lpstr>
      <vt:lpstr>'kultura-OI'!Oblast_tisku</vt:lpstr>
      <vt:lpstr>OIT!Oblast_tisku</vt:lpstr>
      <vt:lpstr>OKH!Oblast_tisku</vt:lpstr>
      <vt:lpstr>OKŘ!Oblast_tisku</vt:lpstr>
      <vt:lpstr>'sociální-OI'!Oblast_tisku</vt:lpstr>
      <vt:lpstr>'školství-OPŘPO'!Oblast_tisku</vt:lpstr>
      <vt:lpstr>'zdravotnictví-OPŘPO'!Oblast_tisku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Konůpková Irena</dc:creator>
  <cp:lastModifiedBy>Balabuch Petr</cp:lastModifiedBy>
  <cp:lastPrinted>2018-11-26T10:05:06Z</cp:lastPrinted>
  <dcterms:created xsi:type="dcterms:W3CDTF">2018-06-29T04:43:25Z</dcterms:created>
  <dcterms:modified xsi:type="dcterms:W3CDTF">2018-11-26T13:56:34Z</dcterms:modified>
</cp:coreProperties>
</file>