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19\ZOK 17.12.2018\"/>
    </mc:Choice>
  </mc:AlternateContent>
  <bookViews>
    <workbookView xWindow="0" yWindow="0" windowWidth="20490" windowHeight="7545"/>
  </bookViews>
  <sheets>
    <sheet name="Souhrn" sheetId="14" r:id="rId1"/>
    <sheet name="Školství - ORJ 17 " sheetId="8" r:id="rId2"/>
    <sheet name="Sociální - ORJ 17 " sheetId="4" r:id="rId3"/>
    <sheet name="Sociální - ORJ 19" sheetId="20" r:id="rId4"/>
    <sheet name="Doprava - ORJ 17 " sheetId="6" r:id="rId5"/>
    <sheet name="Doprava - SSOK " sheetId="18" r:id="rId6"/>
    <sheet name="Kultura - ORJ 17" sheetId="1" r:id="rId7"/>
    <sheet name="Kultura - ORJ 19" sheetId="17" r:id="rId8"/>
    <sheet name="Zdravotnictví - ORJ 17 " sheetId="7" r:id="rId9"/>
    <sheet name="Zdravotnictví - ORJ 19" sheetId="19" r:id="rId10"/>
    <sheet name="Zdravotnictví - SMN - ORJ 17  " sheetId="13" r:id="rId11"/>
  </sheets>
  <definedNames>
    <definedName name="_xlnm._FilterDatabase" localSheetId="1" hidden="1">'Školství - ORJ 17 '!$B$1:$B$61</definedName>
    <definedName name="_xlnm.Print_Titles" localSheetId="4">'Doprava - ORJ 17 '!$1:$7</definedName>
    <definedName name="_xlnm.Print_Titles" localSheetId="5">'Doprava - SSOK '!$1:$7</definedName>
    <definedName name="_xlnm.Print_Titles" localSheetId="6">'Kultura - ORJ 17'!$1:$7</definedName>
    <definedName name="_xlnm.Print_Titles" localSheetId="7">'Kultura - ORJ 19'!$1:$7</definedName>
    <definedName name="_xlnm.Print_Titles" localSheetId="2">'Sociální - ORJ 17 '!$1:$7</definedName>
    <definedName name="_xlnm.Print_Titles" localSheetId="3">'Sociální - ORJ 19'!$1:$7</definedName>
    <definedName name="_xlnm.Print_Titles" localSheetId="1">'Školství - ORJ 17 '!$1:$7</definedName>
    <definedName name="_xlnm.Print_Titles" localSheetId="8">'Zdravotnictví - ORJ 17 '!$1:$7</definedName>
    <definedName name="_xlnm.Print_Titles" localSheetId="9">'Zdravotnictví - ORJ 19'!$1:$7</definedName>
    <definedName name="_xlnm.Print_Titles" localSheetId="10">'Zdravotnictví - SMN - ORJ 17  '!$1:$7</definedName>
    <definedName name="_xlnm.Print_Area" localSheetId="4">'Doprava - ORJ 17 '!$A$1:$R$31</definedName>
    <definedName name="_xlnm.Print_Area" localSheetId="5">'Doprava - SSOK '!$A$1:$R$12</definedName>
    <definedName name="_xlnm.Print_Area" localSheetId="6">'Kultura - ORJ 17'!$A$1:$R$20</definedName>
    <definedName name="_xlnm.Print_Area" localSheetId="7">'Kultura - ORJ 19'!$A$1:$R$10</definedName>
    <definedName name="_xlnm.Print_Area" localSheetId="2">'Sociální - ORJ 17 '!$A$1:$R$33</definedName>
    <definedName name="_xlnm.Print_Area" localSheetId="3">'Sociální - ORJ 19'!$A$1:$R$10</definedName>
    <definedName name="_xlnm.Print_Area" localSheetId="0">Souhrn!$A$1:$H$25</definedName>
    <definedName name="_xlnm.Print_Area" localSheetId="1">'Školství - ORJ 17 '!$A$1:$R$39</definedName>
    <definedName name="_xlnm.Print_Area" localSheetId="8">'Zdravotnictví - ORJ 17 '!$A$1:$R$19</definedName>
    <definedName name="_xlnm.Print_Area" localSheetId="9">'Zdravotnictví - ORJ 19'!$A$1:$R$12</definedName>
    <definedName name="_xlnm.Print_Area" localSheetId="10">'Zdravotnictví - SMN - ORJ 17  '!$A$1:$S$15</definedName>
  </definedNames>
  <calcPr calcId="162913"/>
</workbook>
</file>

<file path=xl/calcChain.xml><?xml version="1.0" encoding="utf-8"?>
<calcChain xmlns="http://schemas.openxmlformats.org/spreadsheetml/2006/main">
  <c r="H23" i="14" l="1"/>
  <c r="O13" i="4" l="1"/>
  <c r="R13" i="4" s="1"/>
  <c r="E25" i="14" l="1"/>
  <c r="U33" i="4"/>
  <c r="N30" i="4"/>
  <c r="P30" i="4"/>
  <c r="Q30" i="4"/>
  <c r="N26" i="4"/>
  <c r="P26" i="4"/>
  <c r="Q26" i="4"/>
  <c r="S26" i="4"/>
  <c r="S33" i="4" s="1"/>
  <c r="T26" i="4"/>
  <c r="T33" i="4" s="1"/>
  <c r="U26" i="4"/>
  <c r="L26" i="4"/>
  <c r="N8" i="4"/>
  <c r="N33" i="4" s="1"/>
  <c r="P8" i="4"/>
  <c r="P33" i="4" s="1"/>
  <c r="N11" i="6"/>
  <c r="O11" i="6"/>
  <c r="P11" i="6"/>
  <c r="Q11" i="6"/>
  <c r="R11" i="6"/>
  <c r="R17" i="1"/>
  <c r="Q17" i="1"/>
  <c r="O17" i="1"/>
  <c r="L17" i="1"/>
  <c r="P17" i="1"/>
  <c r="H15" i="14" l="1"/>
  <c r="H19" i="14" l="1"/>
  <c r="H17" i="14"/>
  <c r="H13" i="14"/>
  <c r="Q24" i="4" l="1"/>
  <c r="O25" i="6" l="1"/>
  <c r="Q8" i="8" l="1"/>
  <c r="O11" i="7" l="1"/>
  <c r="R11" i="7"/>
  <c r="Q12" i="13" l="1"/>
  <c r="H22" i="14" l="1"/>
  <c r="L8" i="4" l="1"/>
  <c r="O21" i="8" l="1"/>
  <c r="R21" i="8" s="1"/>
  <c r="Q33" i="8"/>
  <c r="O9" i="20" l="1"/>
  <c r="O8" i="20" s="1"/>
  <c r="O10" i="20" s="1"/>
  <c r="R8" i="20"/>
  <c r="R10" i="20" s="1"/>
  <c r="Q8" i="20"/>
  <c r="Q10" i="20" s="1"/>
  <c r="G11" i="14" s="1"/>
  <c r="H11" i="14" s="1"/>
  <c r="P8" i="20"/>
  <c r="P10" i="20" s="1"/>
  <c r="N8" i="20"/>
  <c r="N10" i="20" s="1"/>
  <c r="L8" i="20"/>
  <c r="L10" i="20" s="1"/>
  <c r="O10" i="7" l="1"/>
  <c r="R10" i="7" s="1"/>
  <c r="O31" i="8" l="1"/>
  <c r="R31" i="8" s="1"/>
  <c r="O13" i="7" l="1"/>
  <c r="L30" i="4" l="1"/>
  <c r="O31" i="4"/>
  <c r="L33" i="4" l="1"/>
  <c r="R31" i="4"/>
  <c r="O17" i="6"/>
  <c r="R17" i="6" s="1"/>
  <c r="N34" i="8" l="1"/>
  <c r="N8" i="8"/>
  <c r="L8" i="7" l="1"/>
  <c r="N8" i="7"/>
  <c r="Q8" i="7"/>
  <c r="G21" i="14" s="1"/>
  <c r="H21" i="14" s="1"/>
  <c r="P8" i="7"/>
  <c r="O14" i="7" l="1"/>
  <c r="R14" i="7" s="1"/>
  <c r="O27" i="4"/>
  <c r="R27" i="4" l="1"/>
  <c r="G22" i="14"/>
  <c r="F19" i="14"/>
  <c r="O11" i="19"/>
  <c r="R11" i="19" s="1"/>
  <c r="O10" i="19"/>
  <c r="R10" i="19" s="1"/>
  <c r="O9" i="19"/>
  <c r="S8" i="19"/>
  <c r="Q8" i="19"/>
  <c r="Q12" i="19" s="1"/>
  <c r="P8" i="19"/>
  <c r="P12" i="19" s="1"/>
  <c r="N8" i="19"/>
  <c r="N12" i="19" s="1"/>
  <c r="L8" i="19"/>
  <c r="L12" i="19" s="1"/>
  <c r="O8" i="19" l="1"/>
  <c r="O12" i="19" s="1"/>
  <c r="R9" i="19"/>
  <c r="R8" i="19" s="1"/>
  <c r="R12" i="19" s="1"/>
  <c r="P11" i="13"/>
  <c r="N17" i="1"/>
  <c r="Q8" i="1"/>
  <c r="P8" i="18"/>
  <c r="N8" i="18"/>
  <c r="N8" i="6"/>
  <c r="L8" i="6"/>
  <c r="Q8" i="6"/>
  <c r="P33" i="8"/>
  <c r="P8" i="8"/>
  <c r="L8" i="8"/>
  <c r="Q39" i="8" l="1"/>
  <c r="P39" i="8"/>
  <c r="O13" i="13"/>
  <c r="S13" i="13" s="1"/>
  <c r="P15" i="13"/>
  <c r="G23" i="14" s="1"/>
  <c r="O14" i="13" l="1"/>
  <c r="S14" i="13" s="1"/>
  <c r="O9" i="18" l="1"/>
  <c r="P12" i="18"/>
  <c r="F15" i="14" s="1"/>
  <c r="N12" i="18"/>
  <c r="S12" i="18"/>
  <c r="Q11" i="18"/>
  <c r="O21" i="18"/>
  <c r="O20" i="18"/>
  <c r="R10" i="18"/>
  <c r="O10" i="18"/>
  <c r="R9" i="18"/>
  <c r="L8" i="18"/>
  <c r="L12" i="18" s="1"/>
  <c r="O11" i="18" l="1"/>
  <c r="Q8" i="18"/>
  <c r="Q12" i="18" s="1"/>
  <c r="G15" i="14" s="1"/>
  <c r="O8" i="18"/>
  <c r="O12" i="18" s="1"/>
  <c r="R8" i="18"/>
  <c r="R12" i="18" s="1"/>
  <c r="L11" i="1"/>
  <c r="L8" i="1" s="1"/>
  <c r="L20" i="1" s="1"/>
  <c r="N36" i="8" l="1"/>
  <c r="N33" i="8" s="1"/>
  <c r="L34" i="8"/>
  <c r="L33" i="8" s="1"/>
  <c r="L39" i="8" s="1"/>
  <c r="O36" i="8" l="1"/>
  <c r="R36" i="8" l="1"/>
  <c r="O23" i="4" l="1"/>
  <c r="R23" i="4" s="1"/>
  <c r="O21" i="6" l="1"/>
  <c r="R21" i="6" s="1"/>
  <c r="O11" i="8" l="1"/>
  <c r="R11" i="8" s="1"/>
  <c r="O35" i="1" l="1"/>
  <c r="R35" i="1" s="1"/>
  <c r="Q22" i="4" l="1"/>
  <c r="Q8" i="4" s="1"/>
  <c r="Q33" i="4" s="1"/>
  <c r="O13" i="1" l="1"/>
  <c r="R13" i="1" s="1"/>
  <c r="O21" i="4" l="1"/>
  <c r="R21" i="4" s="1"/>
  <c r="N39" i="8" l="1"/>
  <c r="O12" i="13" l="1"/>
  <c r="F9" i="14" l="1"/>
  <c r="O32" i="4"/>
  <c r="O30" i="4" s="1"/>
  <c r="R32" i="4" l="1"/>
  <c r="R30" i="4" s="1"/>
  <c r="O29" i="8"/>
  <c r="O30" i="8"/>
  <c r="R30" i="8" s="1"/>
  <c r="O32" i="8"/>
  <c r="G10" i="14" l="1"/>
  <c r="H10" i="14" s="1"/>
  <c r="O12" i="8"/>
  <c r="R12" i="8" s="1"/>
  <c r="O13" i="8"/>
  <c r="R13" i="8" s="1"/>
  <c r="O14" i="8"/>
  <c r="R14" i="8" s="1"/>
  <c r="O15" i="8"/>
  <c r="R15" i="8" s="1"/>
  <c r="O16" i="8"/>
  <c r="R16" i="8" s="1"/>
  <c r="R32" i="8"/>
  <c r="R29" i="8"/>
  <c r="O38" i="8" l="1"/>
  <c r="R38" i="8" s="1"/>
  <c r="O37" i="8"/>
  <c r="R37" i="8" s="1"/>
  <c r="O29" i="4" l="1"/>
  <c r="O22" i="4"/>
  <c r="R22" i="4" s="1"/>
  <c r="O20" i="4"/>
  <c r="R20" i="4" s="1"/>
  <c r="O19" i="4"/>
  <c r="R19" i="4" s="1"/>
  <c r="O18" i="4"/>
  <c r="R18" i="4" s="1"/>
  <c r="O25" i="4"/>
  <c r="O24" i="4"/>
  <c r="R24" i="4" s="1"/>
  <c r="O28" i="4"/>
  <c r="O26" i="4" s="1"/>
  <c r="O17" i="4"/>
  <c r="O16" i="4"/>
  <c r="R16" i="4" s="1"/>
  <c r="R17" i="4" l="1"/>
  <c r="R29" i="4"/>
  <c r="G9" i="14"/>
  <c r="H9" i="14" s="1"/>
  <c r="R25" i="4"/>
  <c r="R28" i="4"/>
  <c r="R26" i="4" s="1"/>
  <c r="O15" i="6"/>
  <c r="O16" i="6"/>
  <c r="O18" i="6"/>
  <c r="O19" i="6"/>
  <c r="O20" i="6"/>
  <c r="O22" i="6"/>
  <c r="O23" i="6"/>
  <c r="O24" i="6"/>
  <c r="O26" i="6"/>
  <c r="O27" i="6"/>
  <c r="O28" i="6"/>
  <c r="O29" i="6"/>
  <c r="O30" i="6"/>
  <c r="O10" i="6" l="1"/>
  <c r="R10" i="6" l="1"/>
  <c r="R30" i="6"/>
  <c r="R29" i="6"/>
  <c r="R26" i="6"/>
  <c r="R25" i="6"/>
  <c r="R24" i="6"/>
  <c r="R19" i="6"/>
  <c r="R16" i="6"/>
  <c r="R15" i="6"/>
  <c r="O16" i="1" l="1"/>
  <c r="R16" i="1" s="1"/>
  <c r="O9" i="1" l="1"/>
  <c r="O37" i="1"/>
  <c r="R37" i="1" s="1"/>
  <c r="O10" i="1"/>
  <c r="R10" i="1" s="1"/>
  <c r="O15" i="1"/>
  <c r="R15" i="1" s="1"/>
  <c r="O38" i="1"/>
  <c r="R38" i="1" s="1"/>
  <c r="O14" i="1"/>
  <c r="R14" i="1" s="1"/>
  <c r="O12" i="1"/>
  <c r="R12" i="1" s="1"/>
  <c r="O36" i="1"/>
  <c r="R36" i="1" s="1"/>
  <c r="R9" i="1" l="1"/>
  <c r="L11" i="13"/>
  <c r="O32" i="7" l="1"/>
  <c r="R32" i="7" s="1"/>
  <c r="O18" i="7"/>
  <c r="O17" i="7"/>
  <c r="R17" i="7" s="1"/>
  <c r="O16" i="7"/>
  <c r="R16" i="7" s="1"/>
  <c r="O31" i="7"/>
  <c r="R31" i="7" s="1"/>
  <c r="O15" i="7"/>
  <c r="R15" i="7" s="1"/>
  <c r="R13" i="7"/>
  <c r="O12" i="7"/>
  <c r="R12" i="7" s="1"/>
  <c r="O9" i="7"/>
  <c r="R18" i="7" l="1"/>
  <c r="O8" i="7"/>
  <c r="R9" i="7"/>
  <c r="O13" i="6"/>
  <c r="R13" i="6" s="1"/>
  <c r="R8" i="7" l="1"/>
  <c r="O23" i="8"/>
  <c r="R23" i="8" s="1"/>
  <c r="O22" i="8"/>
  <c r="R22" i="8" s="1"/>
  <c r="O9" i="8"/>
  <c r="O28" i="8"/>
  <c r="R28" i="8" s="1"/>
  <c r="O27" i="8"/>
  <c r="R27" i="8" s="1"/>
  <c r="O26" i="8"/>
  <c r="R26" i="8" s="1"/>
  <c r="O25" i="8"/>
  <c r="R25" i="8" s="1"/>
  <c r="O24" i="8"/>
  <c r="R24" i="8" s="1"/>
  <c r="R9" i="8" l="1"/>
  <c r="P8" i="1"/>
  <c r="N8" i="1"/>
  <c r="P8" i="6"/>
  <c r="N20" i="1" l="1"/>
  <c r="P20" i="1"/>
  <c r="N31" i="6"/>
  <c r="Q31" i="6"/>
  <c r="P31" i="6"/>
  <c r="Q20" i="1"/>
  <c r="R11" i="13"/>
  <c r="Q11" i="13"/>
  <c r="R8" i="13"/>
  <c r="Q8" i="13"/>
  <c r="R15" i="13" l="1"/>
  <c r="Q15" i="13"/>
  <c r="R8" i="17"/>
  <c r="R10" i="17" s="1"/>
  <c r="Q8" i="17"/>
  <c r="Q10" i="17" s="1"/>
  <c r="G19" i="14" s="1"/>
  <c r="P8" i="17"/>
  <c r="P10" i="17" s="1"/>
  <c r="N8" i="17"/>
  <c r="N10" i="17" s="1"/>
  <c r="L8" i="17"/>
  <c r="L10" i="17" s="1"/>
  <c r="O8" i="17" l="1"/>
  <c r="O10" i="17" s="1"/>
  <c r="E20" i="14" l="1"/>
  <c r="E16" i="14"/>
  <c r="E12" i="14"/>
  <c r="E7" i="14"/>
  <c r="N11" i="13"/>
  <c r="S8" i="7" l="1"/>
  <c r="N8" i="13" l="1"/>
  <c r="N15" i="13" s="1"/>
  <c r="L8" i="13"/>
  <c r="L15" i="13" l="1"/>
  <c r="O30" i="7" l="1"/>
  <c r="R30" i="7" l="1"/>
  <c r="O10" i="8" l="1"/>
  <c r="O20" i="8"/>
  <c r="R20" i="8" s="1"/>
  <c r="O19" i="8"/>
  <c r="R19" i="8" s="1"/>
  <c r="O18" i="8"/>
  <c r="R18" i="8" s="1"/>
  <c r="O17" i="8"/>
  <c r="R17" i="8" s="1"/>
  <c r="O34" i="8"/>
  <c r="O8" i="8" l="1"/>
  <c r="R34" i="8"/>
  <c r="R10" i="8"/>
  <c r="R8" i="8" s="1"/>
  <c r="L11" i="6"/>
  <c r="L31" i="6" s="1"/>
  <c r="O15" i="4" l="1"/>
  <c r="R15" i="4" s="1"/>
  <c r="O14" i="4"/>
  <c r="R14" i="4" s="1"/>
  <c r="O12" i="4"/>
  <c r="R12" i="4" s="1"/>
  <c r="O11" i="4"/>
  <c r="O10" i="4"/>
  <c r="R10" i="4" s="1"/>
  <c r="R11" i="4" l="1"/>
  <c r="O35" i="8" l="1"/>
  <c r="R35" i="8" l="1"/>
  <c r="R33" i="8" s="1"/>
  <c r="R39" i="8" s="1"/>
  <c r="O33" i="8"/>
  <c r="O39" i="8" s="1"/>
  <c r="O9" i="4"/>
  <c r="O8" i="4" s="1"/>
  <c r="O33" i="4" s="1"/>
  <c r="R9" i="4" l="1"/>
  <c r="R8" i="4" s="1"/>
  <c r="R33" i="4" s="1"/>
  <c r="S12" i="13"/>
  <c r="O14" i="6" l="1"/>
  <c r="R14" i="6" s="1"/>
  <c r="R28" i="6" l="1"/>
  <c r="R27" i="6"/>
  <c r="O11" i="1" l="1"/>
  <c r="O8" i="1" s="1"/>
  <c r="R11" i="1" l="1"/>
  <c r="R8" i="1" s="1"/>
  <c r="O11" i="13" l="1"/>
  <c r="D20" i="14"/>
  <c r="D16" i="14"/>
  <c r="D12" i="14"/>
  <c r="D7" i="14"/>
  <c r="O12" i="6" l="1"/>
  <c r="R23" i="6"/>
  <c r="R22" i="6"/>
  <c r="R20" i="6"/>
  <c r="R18" i="6"/>
  <c r="F16" i="14" l="1"/>
  <c r="G17" i="14" l="1"/>
  <c r="F17" i="14"/>
  <c r="G8" i="14"/>
  <c r="F8" i="14"/>
  <c r="G5" i="14"/>
  <c r="F5" i="14"/>
  <c r="H5" i="14" l="1"/>
  <c r="G12" i="14"/>
  <c r="H8" i="14"/>
  <c r="S11" i="13"/>
  <c r="H12" i="14" l="1"/>
  <c r="O8" i="13"/>
  <c r="O15" i="13" s="1"/>
  <c r="E23" i="14"/>
  <c r="E24" i="14" s="1"/>
  <c r="D24" i="14"/>
  <c r="S8" i="13"/>
  <c r="S15" i="13" s="1"/>
  <c r="G13" i="14"/>
  <c r="D25" i="14" l="1"/>
  <c r="R12" i="6"/>
  <c r="G6" i="14" l="1"/>
  <c r="F6" i="14"/>
  <c r="O9" i="6"/>
  <c r="H6" i="14" l="1"/>
  <c r="G7" i="14"/>
  <c r="G25" i="14" s="1"/>
  <c r="O8" i="6"/>
  <c r="O31" i="6" s="1"/>
  <c r="F7" i="14"/>
  <c r="H7" i="14" s="1"/>
  <c r="H25" i="14" s="1"/>
  <c r="G14" i="14"/>
  <c r="R9" i="6"/>
  <c r="R8" i="6" s="1"/>
  <c r="R31" i="6" s="1"/>
  <c r="G16" i="14" l="1"/>
  <c r="H16" i="14" s="1"/>
  <c r="H14" i="14"/>
  <c r="O18" i="1"/>
  <c r="R18" i="1" l="1"/>
  <c r="O19" i="1"/>
  <c r="R19" i="1" l="1"/>
  <c r="O20" i="1"/>
  <c r="F18" i="14"/>
  <c r="F20" i="14" s="1"/>
  <c r="G18" i="14"/>
  <c r="G20" i="14" l="1"/>
  <c r="H20" i="14" s="1"/>
  <c r="H18" i="14"/>
  <c r="R20" i="1"/>
  <c r="P19" i="7" l="1"/>
  <c r="F24" i="14"/>
  <c r="G24" i="14"/>
  <c r="H24" i="14" s="1"/>
  <c r="Q19" i="7"/>
  <c r="N19" i="7" l="1"/>
  <c r="O19" i="7"/>
  <c r="R19" i="7"/>
  <c r="L19" i="7"/>
  <c r="F12" i="14" l="1"/>
  <c r="F25" i="14" s="1"/>
</calcChain>
</file>

<file path=xl/comments1.xml><?xml version="1.0" encoding="utf-8"?>
<comments xmlns="http://schemas.openxmlformats.org/spreadsheetml/2006/main">
  <authors>
    <author>Kypusová Marta</author>
  </authors>
  <commentList>
    <comment ref="Q1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z toho 70 tis. Kč DPH UZ 23</t>
        </r>
      </text>
    </comment>
  </commentList>
</comments>
</file>

<file path=xl/sharedStrings.xml><?xml version="1.0" encoding="utf-8"?>
<sst xmlns="http://schemas.openxmlformats.org/spreadsheetml/2006/main" count="988" uniqueCount="397">
  <si>
    <t>Ing. Miroslav Kubín</t>
  </si>
  <si>
    <t>Poř. číslo</t>
  </si>
  <si>
    <t>Oblast</t>
  </si>
  <si>
    <t>ORG</t>
  </si>
  <si>
    <t>§</t>
  </si>
  <si>
    <t>pol.</t>
  </si>
  <si>
    <t>UZ</t>
  </si>
  <si>
    <t>Název akce:</t>
  </si>
  <si>
    <t>Popis:</t>
  </si>
  <si>
    <t>Stávající dokumentace</t>
  </si>
  <si>
    <t>K zajištění</t>
  </si>
  <si>
    <t>Termín realizace</t>
  </si>
  <si>
    <t>poznámka</t>
  </si>
  <si>
    <t>z toho rozpočet OK</t>
  </si>
  <si>
    <t>PV</t>
  </si>
  <si>
    <t>OL</t>
  </si>
  <si>
    <t xml:space="preserve">Vlastivědné muzeum v Olomouci - rekonstrukce krovů v budově VMO a oprava římsy nad parkánem </t>
  </si>
  <si>
    <t>PD, DPS</t>
  </si>
  <si>
    <t>realizace</t>
  </si>
  <si>
    <t>PR</t>
  </si>
  <si>
    <t>DPS</t>
  </si>
  <si>
    <t>Realizace</t>
  </si>
  <si>
    <t>Opravy</t>
  </si>
  <si>
    <t>Projektová dokumentace</t>
  </si>
  <si>
    <t>Celkem za ORJ 17 - oblast kultury - rozpracované investice</t>
  </si>
  <si>
    <t xml:space="preserve">Celkové náklady s DPH v tis. Kč           </t>
  </si>
  <si>
    <t xml:space="preserve">Celkem               v tis. Kč    </t>
  </si>
  <si>
    <t>odhad rozpočtových nákladů 11 000 tis. Kč</t>
  </si>
  <si>
    <t>vedoucí odboru</t>
  </si>
  <si>
    <t>Celkem za ORJ 17 - oblast sociální - rozpracované investice</t>
  </si>
  <si>
    <t>PD</t>
  </si>
  <si>
    <t>SU</t>
  </si>
  <si>
    <t>4350</t>
  </si>
  <si>
    <t>6121</t>
  </si>
  <si>
    <t>Domov důchodců Prostějov - Modernizace sociálních zařízení</t>
  </si>
  <si>
    <t>DSP+DPS bude řešit odstranění původních umakartových jader bytových buněk a provedení nových zděných v bezbariérovém provedení uzpůsobených pro imobilní klienty. Modernizace se týká 147 ks obytných buněk a 4 ks buněk pro rehabilitaci a zájmovou činnost klientů a dále zřízení společné koupelny ve 3. NP se 2 vanami a čistící místností.</t>
  </si>
  <si>
    <t>Celkem za ORJ 17 - oblast dopravy - rozpracované investice</t>
  </si>
  <si>
    <t>Celkem za ORJ 17 - oblast školství - rozpracované investice</t>
  </si>
  <si>
    <t>Celkem za ORJ 17 - oblast zdravotnictví - rozpracované investice</t>
  </si>
  <si>
    <t>Střední průmyslová škola strojnická Olomouc - rozšíření učeben</t>
  </si>
  <si>
    <t>Přístavba 9 nových učeben nad částí přízemního objektu dílen, včetně kabinetů a sociálního zázemí.</t>
  </si>
  <si>
    <t>2017 DPS a st. povolení</t>
  </si>
  <si>
    <t>3122</t>
  </si>
  <si>
    <t>3121</t>
  </si>
  <si>
    <t>JE</t>
  </si>
  <si>
    <t>PD, realizace</t>
  </si>
  <si>
    <t>60004100130</t>
  </si>
  <si>
    <t>Vypořádání staveb</t>
  </si>
  <si>
    <t>-</t>
  </si>
  <si>
    <t>výkupy</t>
  </si>
  <si>
    <t>DSP</t>
  </si>
  <si>
    <t>DPS, SP</t>
  </si>
  <si>
    <t>DSP. DPS, SP</t>
  </si>
  <si>
    <t>Stavební úpravy komunikace II/312 hr. okr. Ústí nad O. – křiž. II/446 před Hanušovicemi, v úseku od hranice okresu Ústí nad Orlicí po křižovatku se silnicí  II/446 na Staré Město před městem Hanušovice (podjezd). Jedná se o úsek komunikace ve trase Hanušovice – Králíky cca v km 56,456 – 47,355, tj. délka úseku 9,1 km.</t>
  </si>
  <si>
    <t>Přestavba klasické průsečné křižovatky silnic III/43613 a III/4468 na okružní křižovatku.</t>
  </si>
  <si>
    <t>VS</t>
  </si>
  <si>
    <t>DSP, DPS, SP</t>
  </si>
  <si>
    <t>II/435, kř. II/367 - Tovačov</t>
  </si>
  <si>
    <t>II/370 Leština - Hrabišín</t>
  </si>
  <si>
    <t>II/312 hr.okr.Ustí nad O - křiž. II/446 před Hanušovicemi</t>
  </si>
  <si>
    <t>III/44613, III/4468 Štěpánov, křižovatka Březecká</t>
  </si>
  <si>
    <t>III/4468 Štarnov - průtah</t>
  </si>
  <si>
    <t>III/4359, III/4353 - Velký Týnec - rekonstrukce, IV. etapa</t>
  </si>
  <si>
    <t>aktualizace DPS</t>
  </si>
  <si>
    <t>investiční záměr</t>
  </si>
  <si>
    <t>SMN a.s. - o.z. Nemocnice Prostějov</t>
  </si>
  <si>
    <t>SMN a.s. - o.z. Nemocnice Šternberk</t>
  </si>
  <si>
    <t>SMN a.s. - o.z. Nemocnice Šternberk - Interní pavilon</t>
  </si>
  <si>
    <t>z toho rozpočet OK UZ 15</t>
  </si>
  <si>
    <t>z toho rozpočet OK UZ 23 (DPH)</t>
  </si>
  <si>
    <t>Celkem za ORJ 17 - oblast zdravotnictví - rozpracované investice hrazené z nájemného SMN a.s.</t>
  </si>
  <si>
    <t>ORJ 17 - Oblast zdravotnictví  - rozpracované investice hrazené z nájemného SMN a.s.</t>
  </si>
  <si>
    <t>v tis. Kč</t>
  </si>
  <si>
    <t>Název přílohy</t>
  </si>
  <si>
    <t>Návrh na rozpočet OK</t>
  </si>
  <si>
    <t>Návrh na rozpočet OK celkem</t>
  </si>
  <si>
    <t>Oblast školství</t>
  </si>
  <si>
    <t>Oblast školství - součet</t>
  </si>
  <si>
    <t>Oblast sociální</t>
  </si>
  <si>
    <t>Oblast sociální - součet</t>
  </si>
  <si>
    <t>Oblast kultury</t>
  </si>
  <si>
    <t>Oblast kultury - součet</t>
  </si>
  <si>
    <t>Oblast dopravy</t>
  </si>
  <si>
    <t>Oblast dopravy - součet</t>
  </si>
  <si>
    <t>Oblast zdravotnictví</t>
  </si>
  <si>
    <t>Oblast zdravotnictví - součet</t>
  </si>
  <si>
    <t>CELKEM</t>
  </si>
  <si>
    <t>Rozpracované investice - realizace (ORJ 17)</t>
  </si>
  <si>
    <t>Rozpracované investice - opravy (ORJ 17)</t>
  </si>
  <si>
    <t>Rozpracované investice - projektová dokumentace (ORJ 17)</t>
  </si>
  <si>
    <t>Urbánek</t>
  </si>
  <si>
    <t>Rozpracované investice - realizace (SSOK)</t>
  </si>
  <si>
    <t>III/37349 Ptení - obchvat</t>
  </si>
  <si>
    <t>Zámek Čechy pod Kosířem - rekonstrukce a využití objektů, V. etapa</t>
  </si>
  <si>
    <t>2017-2019</t>
  </si>
  <si>
    <t>Crlíková</t>
  </si>
  <si>
    <t>Nový obchvat obce Ptení.</t>
  </si>
  <si>
    <t>DPH</t>
  </si>
  <si>
    <t>Rozpracované investice - SMN (ORJ 17)</t>
  </si>
  <si>
    <t>ORJ 17 - Oblast dopravy  - rozpracované investice  hrazené z rozpočtu</t>
  </si>
  <si>
    <t>SSOK - Oblast dopravy  - rozpracované investice  hrazené z rozpočtu</t>
  </si>
  <si>
    <t>ORJ 17 - Oblast kultury  - rozpracované investice  hrazené z rozpočtu</t>
  </si>
  <si>
    <t>Gymnázium Jakuba Škody, Přerov, Komenského 29 - výměna oken a oprava fasády historické budovy</t>
  </si>
  <si>
    <t>Chytil</t>
  </si>
  <si>
    <r>
      <rPr>
        <sz val="12"/>
        <rFont val="Arial"/>
        <family val="2"/>
        <charset val="238"/>
      </rPr>
      <t xml:space="preserve">probíhá soutěž na projektanta, předpokládané náklady realizace ze studie:  77 230 tis. Kč    </t>
    </r>
    <r>
      <rPr>
        <sz val="12"/>
        <color rgb="FFFF0000"/>
        <rFont val="Arial"/>
        <family val="2"/>
        <charset val="238"/>
      </rPr>
      <t xml:space="preserve">                           </t>
    </r>
  </si>
  <si>
    <t>Odbor dopravy a silničního hospodářství</t>
  </si>
  <si>
    <t>Ing. Ladislav Růžička</t>
  </si>
  <si>
    <t>Celkem ORJ 12 - oblast dopravy - rozpracované investice SSOK</t>
  </si>
  <si>
    <t>DUR</t>
  </si>
  <si>
    <t>Muzeum galerie v Prostějově - Červený domek Petra Bezruče v Kostelci na Hané</t>
  </si>
  <si>
    <t xml:space="preserve">Vlastivědné muzeum Jesenicka - Expozice Vincenze Priessnitze </t>
  </si>
  <si>
    <t>Vědecká knihovna Olomouc - stavební úpravy objektu Červeného kostela</t>
  </si>
  <si>
    <t>Vlastivědné muzeum v Olomouci - Revitalizace vodních prvků v zámeckém parku Čechy pod Kosířem</t>
  </si>
  <si>
    <t>3314</t>
  </si>
  <si>
    <t>II/366, III/37760 Přestavba křiž. před žel. přejezdem u obce Smržice</t>
  </si>
  <si>
    <t>3523</t>
  </si>
  <si>
    <t>OLÚ Paseka - Budova ,,C,, I. Etapa, část II. - nástavba o 4. NP a rekonstrukce 3. NP</t>
  </si>
  <si>
    <t>3522</t>
  </si>
  <si>
    <t>4357</t>
  </si>
  <si>
    <t>Domov pro seniory Červenka - Nadstavba a přístavba hospodářské budovy</t>
  </si>
  <si>
    <t>Domov na Zámečku Rokytnice - Výměna elektroinstalace</t>
  </si>
  <si>
    <t>Domov na Zámečku Rokytnice - Půdní vestavba</t>
  </si>
  <si>
    <t>Domov Sněženka Jeseník - Vzduchotechnika kuchyně a prádelny</t>
  </si>
  <si>
    <t>Domov Sněženka Jeseník - Stavební úpravy schodišťových věží</t>
  </si>
  <si>
    <t>Obchodní akademie, Olomouc, tř. Spojenců 11- Zateplení uliční a dvorní fasády</t>
  </si>
  <si>
    <t>3113</t>
  </si>
  <si>
    <t>Střední zdravotnická škola a Vyšší odborná škola zdravotnická Emanuela Pöttinga a Jazyková škola s právem státní jazykové zkoušky Olomouc - Šatny</t>
  </si>
  <si>
    <t>Gymnázium Jeseník - Venkovní hřiště</t>
  </si>
  <si>
    <t>Střední škola gastronomie a farmářství Jeseník - Výstavba jateční porážky</t>
  </si>
  <si>
    <t>2018-2019</t>
  </si>
  <si>
    <t>2019-2020</t>
  </si>
  <si>
    <t>Hlaďo</t>
  </si>
  <si>
    <t>Vrbková</t>
  </si>
  <si>
    <t>Horáček</t>
  </si>
  <si>
    <t>Olejníček</t>
  </si>
  <si>
    <t>Vránová</t>
  </si>
  <si>
    <t>Maděrka</t>
  </si>
  <si>
    <t>Výstavba prostor odborného výcviku na pracovišti v Horních Heřmanicích.</t>
  </si>
  <si>
    <t xml:space="preserve">Nová expozice V.Priessnitze je prioritou Vlastivědného muzea Jesenicka po dohodě s Olomouckým krajem, Městem Jeseník a majiteli Priessnitzových léčebných lázní, komisí cestovního ruchu Olomouckého kraje. Aktivita obnovy a rozšíření expozice souvisí se snahou získat pro odkaz V .Priessnize ocenění evropským kulturním nehmotným dědictvím poté, co odkaz této významné osobnosti byl zařazen mezi nehmotná kulturní dědictví České republiky.
</t>
  </si>
  <si>
    <t>Na základě vyjasněných majetkoprávních vztahů, kdy vodní prvky v zámeckém parku jsou majetkem Olomouckého kraje, žádá VMO o jejich revitalizaci. Je nutné pořídit projektovou dokumentaci, aby byly odhadnuty náklady revitalizace.</t>
  </si>
  <si>
    <t>Rekonstrukce Červeného kostela za účelem zřízení krajského informačního a kulturního střediska.</t>
  </si>
  <si>
    <t>Úprava křižovatky nacházející se v blízkosti železničního přejezdu.</t>
  </si>
  <si>
    <t>Základní umělecká škola Litovel - Rekonstrukce budovy ZUŠ - 1. etapa</t>
  </si>
  <si>
    <t>Jedná se o přístavbu v rámci které by došlo k  navýšení ubytovací kapacity a ke zlepšení podmínek pečovatelské práce.</t>
  </si>
  <si>
    <t xml:space="preserve">Zpracování projektové dokumentace na novou vzduchotechniku v kuchyni a prádelně.  Současná vzduchotechnika nevyhovuje dnešním platným předpisům. Je částečně nefunkční, těžko dostupné náhradní díly. Cena je určena odhadem.
</t>
  </si>
  <si>
    <t>Studie</t>
  </si>
  <si>
    <t>Novostavba haly jako zázemí pro odbornou výuku žáků školy (3 nové dílny, učebny techniky a obrobny, hygienické zařízení, šatny, kabinety, kompresorovna, venkovní mycí rampa) na místě 2 starých vepřínů, které budou zbourány vč. tří přilehlých jímek a základů bývalého sila.</t>
  </si>
  <si>
    <t>Střední škola zemědělská, Přerov – Osmek – Vybudování zázemí pro odborný výcvik</t>
  </si>
  <si>
    <t>dokončení PD, realizace</t>
  </si>
  <si>
    <t>ORJ 17</t>
  </si>
  <si>
    <t>Sesk. Pol.</t>
  </si>
  <si>
    <t>Sesk. pol.</t>
  </si>
  <si>
    <t>ORJ 17 - Oblast sociální - rozpracované investice  hrazené z rozpočtu</t>
  </si>
  <si>
    <t>ORJ 17 - Oblast školství - rozpracované investice  hrazené z rozpočtu</t>
  </si>
  <si>
    <t>Správce:</t>
  </si>
  <si>
    <t>ORJ 12</t>
  </si>
  <si>
    <t>ORJ 17 - Oblast zdravotnictví - rozpracované investice  hrazené z rozpočtu</t>
  </si>
  <si>
    <t>Přestavba objektu dětského domova na zařízení rodinného typu. Jedná se o stavební úpravy stávající budovy a přístavby ke stávající budově pro umístění jedné rodinné buňky se zázemím</t>
  </si>
  <si>
    <t xml:space="preserve">Odbor investic                                                                                                                                                             </t>
  </si>
  <si>
    <t>2018-2020</t>
  </si>
  <si>
    <t xml:space="preserve">SMN a.s. - o.z. Nemocnice Prostějov - Zřízení oddělení hospicové péče </t>
  </si>
  <si>
    <t>Fond investic PO</t>
  </si>
  <si>
    <t>z toho spolufinan. PO z FI</t>
  </si>
  <si>
    <t>Dle OPŘPO - celk. nákl. 1 500 (2018 - OK 1 500)</t>
  </si>
  <si>
    <t>Dle OPŘPO - celk. nákl. 700 (2018 - OK 700)</t>
  </si>
  <si>
    <t>dle OPŘPO celkové náklady 30 000 tis. Kč, realizace v roce 2018 (15 000 tis. Kč) a jiné zdroje 15 000 tis. Kč</t>
  </si>
  <si>
    <t>dle OPŘPO celkové náklady 20 419 tis. Kč, realizace 2018 (20 419 tis. Kč), odhad nákladů, v 36. týdnu upřesním</t>
  </si>
  <si>
    <t>dle OPŘPO celkové náklady 45 000 tis. Kč a realizace roce 2018 - 45 000 tis. Kč</t>
  </si>
  <si>
    <t>Ing. Miroslava Březinová</t>
  </si>
  <si>
    <t>ORJ 19</t>
  </si>
  <si>
    <t>ORJ 19 - Oblast kultury  - rozpracované investice  hrazené z rozpočtu</t>
  </si>
  <si>
    <t>Celkem za ORJ 19 - oblast kultury - rozpracované investice</t>
  </si>
  <si>
    <t xml:space="preserve">Odbor podpory řízení příspěvkových organizací                                                          </t>
  </si>
  <si>
    <t>Rozpracované investice - realizace (ORJ 19)</t>
  </si>
  <si>
    <t>Návrh na rok 2019</t>
  </si>
  <si>
    <t>Vynaloženo k 31. 12. 2018 v tis. Kč</t>
  </si>
  <si>
    <t>Pokračování v roce 2020 a dalších</t>
  </si>
  <si>
    <t>Střední odborná škola lesnická a strojírenská Šternberk - Rozšíření kapacity dílen odborného výcviku</t>
  </si>
  <si>
    <t>dle OPŘPO realizace 2018 (6 000 tis. Kč)</t>
  </si>
  <si>
    <t>Přístavba pracoviště odborného výcviku cukrárny a pekárny k nové budově domova mládeže.</t>
  </si>
  <si>
    <t>OPŘPO pouze PD ve výši 250 tis. Kč (2018)</t>
  </si>
  <si>
    <t xml:space="preserve">Gymnázium, Olomouc - Hejčín, Tomkova 45 - Elektroinstalace na budově A a C </t>
  </si>
  <si>
    <t>Oprava komunikací, chodníků a cvičné plochy (pro výuku předmětu řízení motorových vozidel) v areálu SŠZe Přerov, Osmek 47.</t>
  </si>
  <si>
    <t>Střední škola železniční, technická a služeb, Šumperk - dílny</t>
  </si>
  <si>
    <t>Výstavba nových dílen.</t>
  </si>
  <si>
    <t xml:space="preserve">Dětský domov a Školní jídelna Prostějov - Komunikace </t>
  </si>
  <si>
    <t>Střední zdravotnická škola a Vyšší odborná škola zdravotnická Emanuela Pöttinga a Jazyková škola s právem státní jazykové zkoušky Olomouc - Elektroinstalace v budově domova mládeže</t>
  </si>
  <si>
    <t>Střední škola gastronomie a farmářství Jeseník - Venkovní kanalizace areálu Horní Heřmanice</t>
  </si>
  <si>
    <t>Oprava kanalizační sítě v celém areálu školy na pracovišti Horní Heřmanice.</t>
  </si>
  <si>
    <t>II/150 Ohrozim - obchvat</t>
  </si>
  <si>
    <t xml:space="preserve">Jedná se o přeložku silnice II/150. Celková délka navrženého obchvatu je cca 1,580 km. Začátek přeložky bude dle staničení v km 290,437 a konec úseku v km 292,381 pasportu stávající silnice II/150. Součástí  obchvatu bude vybudování nové okružní křižovatky, která nahradí stávající křižovatku se silnicí III/37751 směr na obec Plumlov. Součástí stavby bude dále i úprava stávající komunikace II/150 před křižovatkou v délce cca 250 m, přeložky inženýrských sítí, veřejné osvětlení, protihlukový val a oprava stávající silnice II/150 v obci Ohrozim.
</t>
  </si>
  <si>
    <t>aktualizace DSP</t>
  </si>
  <si>
    <t>II/150 Vícov - obchvat</t>
  </si>
  <si>
    <t xml:space="preserve">Jedná se o přeložku silnice II/150 mimo obec Vícov. Celková délka obchvatu cca 2,7 km a úpravu stávající silnice pro napojení obchvatu v délkách cca 100 m. Vyřešení křížení s místní komunikací bude mimoúrovňově. </t>
  </si>
  <si>
    <t>DÚR</t>
  </si>
  <si>
    <t>DÚR, DSP DPS</t>
  </si>
  <si>
    <t>II/444 Mohelnice - křížení s železniční tratí</t>
  </si>
  <si>
    <t>II/369 Ostružná - Branná - rekonstrukce komunikace</t>
  </si>
  <si>
    <t>Úprava křížení silnice s železniční tratí prostřednictvím přeložení části komunikace a zřízení mostního objektu, který řeší stávající lokální závadu.</t>
  </si>
  <si>
    <t>DUR, ÚR</t>
  </si>
  <si>
    <t>DSP,DPS</t>
  </si>
  <si>
    <t>II/150 Přerov - jihozápadní obchvat, přeložka</t>
  </si>
  <si>
    <t>Přeložení / novostavba komunikace II/150 od Mádrova podjezdu po křížení s komunikací II/434.</t>
  </si>
  <si>
    <t>IZ</t>
  </si>
  <si>
    <t>DUR, DSP, DPS</t>
  </si>
  <si>
    <t>II/488 Olomouc - přeložka silnice (I. a II. etapa)</t>
  </si>
  <si>
    <t>II/366 Konice - Prostějov</t>
  </si>
  <si>
    <t>Zajištění PD na stavební úpravy komunikace.</t>
  </si>
  <si>
    <t>Odborný léčebný ústav Paseka, příspěvková organizace - Modernizace lůžkových odd. pavilonu 2 s rekonstrukcí schodiště a výtahu na evakuační.</t>
  </si>
  <si>
    <t>Obnova vodního systému parku OLÚ Paseka</t>
  </si>
  <si>
    <t>Odborný léčebný ústav Paseka, příspěvková organizace – Vodojem</t>
  </si>
  <si>
    <t>Dětské centrum Ostrůvek - přestavba budovy C na zařízení rodinného typu</t>
  </si>
  <si>
    <t>ZZS OK - Výstavba nových výjezdových základen - Uničov</t>
  </si>
  <si>
    <t>Jedná se o výstavbu nové výjezdové základny ZZS OK ve městě Uničov. Navrhovaný objekt bude sloužit jako základna s parametry a kapacitou pro umístění 1 výjezdové posádky a technickým zázemím pro 2 garážovaná vozidla.</t>
  </si>
  <si>
    <t>ZZS OK - Výstavba nových výjezdových základen - Zábřeh</t>
  </si>
  <si>
    <t>Jedná se o výstavbu nové výjezdové základny ZZS OK ve městě Zábřeh. Navrhovaný objekt bude sloužit jako základna s parametry a kapacitou pro umístění 2 výjezdových posádek a technickým zázemím pro 3 garážovaná vozidla.</t>
  </si>
  <si>
    <t>ZZS OK - Výstavba nových výjezdových základen - Jeseník</t>
  </si>
  <si>
    <t>Jedná se o výstavbu nové výjezdové základny ZZS OK ve městě Jeseník. Navrhovaný objekt bude sloužit jako základna s parametry a kapacitou pro umístění 2  výjezdových posádek s technickým zázemím pro 4 garážovaná vozidla.</t>
  </si>
  <si>
    <t>VZ, realizace</t>
  </si>
  <si>
    <t>2020-2021</t>
  </si>
  <si>
    <t>studie</t>
  </si>
  <si>
    <t>Odborný léčebný ústav Paseka, příspěvková organizace – Modernizace lůžkového fondu pavilonu A</t>
  </si>
  <si>
    <t>2019-2021</t>
  </si>
  <si>
    <t>Obnova vodního parku spočívající v opravě dvou stávajícíchh vodních ploch a jejich zapojení do kompozice parku a tím také do léčebného programu objektu.</t>
  </si>
  <si>
    <t>pasport</t>
  </si>
  <si>
    <t>Modernizace pavilonu včetně navýšení kapacity lůžek.</t>
  </si>
  <si>
    <t>Realiace přivaděče vody pro pracoviště hydroterapie, stávající vodojem je na pozemku, na který byl vznesen církevní restituční nárok.</t>
  </si>
  <si>
    <t>SMN a.s. - o.z. Nemocnice Šternberk - Parkovací plochy</t>
  </si>
  <si>
    <t xml:space="preserve">Vlastivědné muzeum v Olomouci - Zastřešení atria </t>
  </si>
  <si>
    <t>Zastřešení atria objektu VMO.</t>
  </si>
  <si>
    <t>Dle OPŘPO - celk. nákl. 450 (2018 - OK 450)</t>
  </si>
  <si>
    <t>Vlastivědné muzeum Jesenicka, příspěvková organizace - Stavební úpravy WC a rozvodů teplé vody ve Vodní Tvrzi</t>
  </si>
  <si>
    <t>Rekonstrukce stávajících WC a vybudování rozvodů teplé vody v prostorách Vodní tvrze.</t>
  </si>
  <si>
    <t>Dle OPŘPO - celk. nákl. 100 (2018 - OK 100)</t>
  </si>
  <si>
    <t>Muzeum a galerie v Prostějově, příspěvková organizace - Bezbariérové úpravy budovy muzea</t>
  </si>
  <si>
    <t>Bezbariérové úpravy budovy muzea.</t>
  </si>
  <si>
    <t>Vlastivědné muzeum Jesenicka, příspěvková organizace - Stavební úpravy pavlače Vodní tvrze</t>
  </si>
  <si>
    <t>Celková rekonstrukce pavlače 1. patra Vodní tvrze, oprava fasády v jejím nádvoří a vyspravení omítek, výměna všech deštěných oken a vnějších dveří objektu. Vzhledem ke skutečnosti, že se jedná o nástupní místo veřejnosti a zároveň místo odpočinku, je nutné dokončit tuto fázi související s celkovou rekonstrukcí Vodní tvrze. Současný stav je tristní a návštěvníky jsme upozorňováni na potřebu nové fasády. Před opravou vlastní fasády je potřeba vyměnit okna, která budou řešena i na vnější fasádě.</t>
  </si>
  <si>
    <t>Dle OPŘPO - celk. nákl. 350 (2018 - OK 350)</t>
  </si>
  <si>
    <t>Statické zabezpečení objektu Vodní tvrze.</t>
  </si>
  <si>
    <t>Dle OPŘPO - celk. nákl. 500 (2018 - OK 500)</t>
  </si>
  <si>
    <t xml:space="preserve"> realizace</t>
  </si>
  <si>
    <t>studie, průzkumy</t>
  </si>
  <si>
    <t>2020-2022</t>
  </si>
  <si>
    <t>Rekonstrukce severního a tzv. uzařené východní části křídla zámku, včetně úpravy vnitřního nádvoří a výstavbu hospodářského objektu pro uskladnění techniky.</t>
  </si>
  <si>
    <t>III/434 Radslavice - průtah</t>
  </si>
  <si>
    <t>II/440 Hranice severovýchodní obchvat</t>
  </si>
  <si>
    <t>DSP a SP</t>
  </si>
  <si>
    <t>II/150 hranice kraje - Prostějov</t>
  </si>
  <si>
    <t>Jedná se o stavební úpravy silnice II/150 v celkové délce cca 24 km. Počátek úprav je na hranici krajů ve staničení km 107,570, konec úprav je na začátku města Prostějov ve staničení km 132,122, s rozdělením na 8 úseků. Současně budou řešeny stavební úpravy tří mostů ev.č. 150-065, 150-066 a 150-068.</t>
  </si>
  <si>
    <t xml:space="preserve">Výkupy pozemků po dokončení staveb, věcná břemena. </t>
  </si>
  <si>
    <t>Vincentinum - poskytovatel sociálních služeb Šternberk, příspěvková organizace - Výměna plastových oken, sítě proti hmyzu a žaluzie</t>
  </si>
  <si>
    <t>Jedná se o návaznost na akci "Výměna oken", která proběhla z finančních důvodů pouze z části, a to v roce 2016.</t>
  </si>
  <si>
    <t>Dle OPŘPO v roce 2018 - OK 1 000, v dalších letech 650</t>
  </si>
  <si>
    <t>Domov "Na Zámku“, příspěvková organizace - Podlaha průjezdu</t>
  </si>
  <si>
    <t xml:space="preserve">Podlaha průjezdu je nerovná a má praskliny v materiálu - beton, který je třeba vybourat, zpevnit a navést podloží. Celkovou cenu ovlivňuje cena dřeva - masiv, jeho napouštění, vybourání podloží a položení dubových kostek. Plocha průjezdu činí cca 45  m2.
</t>
  </si>
  <si>
    <t>Centrum Dominika Kokory, příspěvková organizace - Koupelny a WC na pracovišti Dřevohostice</t>
  </si>
  <si>
    <t>Rekonstrukce koupelen a WC na pracovišti Dřevohostice, jedná se o 7 koupelen a WC z důvodu jejich technického opotřebení, zastaralosti a zvýšení intimity klientů.</t>
  </si>
  <si>
    <t>Dle OPŘPO - celk. nákl. 300 (2018 - OK 300)</t>
  </si>
  <si>
    <t xml:space="preserve">Domov "Na Zámku“, příspěvková organizace - Vybudování výtahu </t>
  </si>
  <si>
    <t>Jedná se o vybudování nového venkovního výtahu do 2NP.</t>
  </si>
  <si>
    <t>Domov Alfreda Skeneho Pavlovice u Přerova, příspěvková organizace - Stavební úpravy areálové komunikace</t>
  </si>
  <si>
    <t>Oprava komunikace v areálu domova.</t>
  </si>
  <si>
    <t>Dle OPŘPO - celk. nákl. 150 (2018 - OK 150)</t>
  </si>
  <si>
    <t>Dle OPŘPO - celk. nákl. 1 898 (2018 - OK 1 898)</t>
  </si>
  <si>
    <t>Centrum Dominika Kokory, příspěvková organizace - Střešní krytina, tepelné izolace a oprava uliční fasády - budova Kokory</t>
  </si>
  <si>
    <t xml:space="preserve">Oprava a částečná výměna střešní krytiny a navýšení tepelné izolace v podkrovních prostorách hlavní budovy na pracovišti Kokory a oprava fasády včetně říms a štukových doplňků oken, celoplošný nátěr fasády ze strany ulice. </t>
  </si>
  <si>
    <t>Domov Sněženka Jeseník, příspěvková organizace - Vybudování 6 nových pokojů a místnosti bezpečného pobytu</t>
  </si>
  <si>
    <t>Vybudování 6 místností ze současného obývacího pokoje v II.NP budovy vlevo. Zároveň vybudování místnosti bezpečného pobytu z místnosti přidružené k obývacímu pokoji.</t>
  </si>
  <si>
    <t>Domov Alfreda Skeneho Pavlovice u Přerova, příspěvková organizace - Stavební úpravy pokojů a sociálních zařízení - budova Marie</t>
  </si>
  <si>
    <t>Domov Alfreda Skeneho Pavlovice u Přerova, příspěvková organizace - Stavební úpravy pokojů a sociálních zařízení - budova Eliška</t>
  </si>
  <si>
    <t>Stavební úpravy pokojů a hygienického zařízení budovy Eliška včetně vybudování nouzového východu.</t>
  </si>
  <si>
    <t>Stavební úpravy pokojů a hygienického zařízení budovy Marie.</t>
  </si>
  <si>
    <t>Domov Alfreda Skeneho Pavlovice u Přerova, příspěvková organizace - Stavební úpravy pokojů a sociálních zařízení - budova Zámku</t>
  </si>
  <si>
    <t>Stavební úpravy pokojů a hygienického zařízení budovy Zámku.</t>
  </si>
  <si>
    <t xml:space="preserve">Stavební úpravy schodišťových věží - realizace proběhla v roce 2018, částka určena na doplacení poslední faktury za 12/2018   - ukončení akce k 31.12.2018.                                      </t>
  </si>
  <si>
    <t xml:space="preserve">Střední odborná škola průmyslová a Střední odborné učiliště strojírenské, Prostějov, Lidická 4 - Střecha Wolkerova </t>
  </si>
  <si>
    <t>Oprava střechy na vstupní budově do dílen Wolkerova 24, která je v havarijním stavu.</t>
  </si>
  <si>
    <t>OPŘPO pouze PD ve výši 100 tis. Kč (2018)</t>
  </si>
  <si>
    <t>ZUŠ Iši Krejčího Olomouc, Na Vozovce 32 - sanace objektu Jílová 43A</t>
  </si>
  <si>
    <t>Rekonstrukce kanalizace a statické zajištění objektu.</t>
  </si>
  <si>
    <t xml:space="preserve">Bezbariérový přístup do SPŠ Hranice a rekonstrukce elektroinstalace a chemické laboratoře v budově školy - Střední průmyslová škola Hranice </t>
  </si>
  <si>
    <t>Jedná se  o rekonstrukci elektroinstalace, chemické laboratoře a vytvoření bezbariérového přístupu do budovy školy.</t>
  </si>
  <si>
    <t>Modernizace učeben a vybavení pro odborný výcvik (Střední škola gastronomie a farmářství Jeseník, pracoviště Heřmanice )</t>
  </si>
  <si>
    <t>Pracoviště Heřmanice - výstavba odborné učebny OV včetně trenažéru pro výuku autoškoly, rekonstrukce odborné učebny oboru opravář zemědělských strojů, vybudování odborných učeben pro obory včelař a další zemědělské obory.</t>
  </si>
  <si>
    <t>Švehlova střední škola polytechnická Prostějov - Centrum odborné přípravy pro obory polytechnického zaměření</t>
  </si>
  <si>
    <t xml:space="preserve">Jedná se o rekonstrukci a modernizaci dílen odborného výcviku včetně vybavení, s vybudováním školního autoservisu, nové svářecí školy, učeben, šaten a sociálního zařízení na odloučeném pracovišti U Spalovny, Prostějov – automobilní obory. </t>
  </si>
  <si>
    <t>PD EPS, realizace</t>
  </si>
  <si>
    <t>Střední škola gastronomie a farmářství Jeseník - Pracoviště odborného výcviku cukrárny a pekárny</t>
  </si>
  <si>
    <t>Střední škola gastronomie a farmářství Jeseník - Rekonstrukce umýváren starého domova mládeže</t>
  </si>
  <si>
    <t>Švehlova střední škola polytechnická, Prostějov – rekonstrukce stravovacího provozu</t>
  </si>
  <si>
    <t>Střední průmyslová škola strojnická Olomouc - rekonstrukce vodovodu</t>
  </si>
  <si>
    <t>1. Okruh kolem dětského domova - oprava cest, osvětlení a inženýrských sítí, dle projektové dokumentace.
2. Příjezdová komunikace k DD - oprava cest, osvětlení a inženýrských sítí, dle projektové dokumentace.</t>
  </si>
  <si>
    <t>5a) Financování rozpracovaných investičních akcí hrazených z rozpočtu v roce 2019</t>
  </si>
  <si>
    <t>15/23</t>
  </si>
  <si>
    <t>z toho rozpočet OK UZ 14</t>
  </si>
  <si>
    <t>Jedná se o vybudování zpevněných ploch pro odstavování vozidel včetně osvětlení a vybudování chodníku k vjezdu z ulice Poděbradova.</t>
  </si>
  <si>
    <t>Střední zdravotnická škola, Nová 1820, Hranice - Stavební úpravy kuchyně</t>
  </si>
  <si>
    <t>Střední škola zemědělská, Přerov, Osmek 47 - Komunikace v areálu školy - I. etapa</t>
  </si>
  <si>
    <t>Zámek Čechy pod Kosířem - rekonstrukce a využití objektů, VI. etapa</t>
  </si>
  <si>
    <t>Transformace příspěvkové organizace Nové Zámky - poskytovatel sociálních služeb - II.etapa - novostavba RD Drahanovice</t>
  </si>
  <si>
    <t>Transformace příspěvkové organizace Nové Zámky - poskytovatel sociálních služeb - II.etapa - novostavba RD Měrotín</t>
  </si>
  <si>
    <t>Muzeum a galerie v Prostějově - Přístavba depozitáře</t>
  </si>
  <si>
    <t>Muzeum Komenského v Přerově - rekonstrukce budovy ORNIS</t>
  </si>
  <si>
    <t>Rekonstrukce stávajícího objektu a přístavba nového objektu. Přístavbou budou řešeny nedostačující prostory depozitáře ornitologických sbírek, knihovny a hygienické zázemí pro návštěvníky. Stávající objekt nevyhovuje současným požadavkům na úsporu energií.</t>
  </si>
  <si>
    <t>Rekonstrukce rozvodů vnitřních sítí a dispozic starého internátu.</t>
  </si>
  <si>
    <t>Gymnázium, Olomouc - Hejčín, Tomkova 45 - Výměna střechy - budova B a spojovací chodba</t>
  </si>
  <si>
    <t>Gymnázium Olomouc - Hejčín, Tomkova 45 - revitalizace sportovního areálu</t>
  </si>
  <si>
    <t>II/436 Přerov - Doloplazy - kř. II/437</t>
  </si>
  <si>
    <t>výkup pozemků, projektová příprava</t>
  </si>
  <si>
    <t>Vlastivědné muzeum Jesenicka, příspěvková organizace - Statické zabezpečení Vodní tvrze</t>
  </si>
  <si>
    <t>III/ 03549 Příkazy - průtah</t>
  </si>
  <si>
    <t>II/369 Horní Lipová - opěrná zeď</t>
  </si>
  <si>
    <t>II/446 Most e.č. 446 - 052 , Staré Město</t>
  </si>
  <si>
    <t>novostavba mostu</t>
  </si>
  <si>
    <t>II/446 Most e.č. 446 - 047 , Chrastice</t>
  </si>
  <si>
    <t>II/436 Most ev.č. 436 - 003 , Kojetín</t>
  </si>
  <si>
    <t xml:space="preserve">Rekonstrukce samostatného objektu, který v minulosti sloužil taktéž jako kuchyně pro přípravu jídel. Objekt bude zrekonstruován a bude v něm instalována technologie nové kuchyně s nezbytným zázemím pro přípravu 400 jídel (obědů). Nově bude objekt propojen spojovacím koridorem s objektem školy a bude zrekonstruována stávající betonová rampa. </t>
  </si>
  <si>
    <t>Severovýchodní obchvat Hranic.</t>
  </si>
  <si>
    <t>ÚR</t>
  </si>
  <si>
    <t>SP</t>
  </si>
  <si>
    <t>Jedná se o výměnu otvorových výplní (okna a dveře) a zateplení budovy internátu, sloužící pro ubytování zaměstnanců nemocnice ve Šternberku. Podíl vlastních nákladů a neuznatelné náklady jsou hrazeny z nájemného SMN a.s.</t>
  </si>
  <si>
    <t xml:space="preserve">Stavba řeší přeložku silnice II/444 Mohelnice - Stavenice v celkové délce 1,4 km. Záměr nahrazuje nevyhovující podjezd pod železniční tratí jejím přemostěním (nadjezdem) a dále směrovou úpravou stávajícího vedení silnice. Součástí stavby bude řešeno křížení s vedlejšími komunikacemi, sjezdy na sousední nemovitosti, mostní objekt přes trať ČD, odvodnění, přeložky účelových komunikací, cyklostezku, přeložky inženýrských sítí. V současné době pracuje MÚ Mohelnice na změně územního plánu města ze stávajícího podjezdu na nadjezd. </t>
  </si>
  <si>
    <t>ORJ 19 - Oblast zdravotnictví - rozpracované investice  hrazené z rozpočtu</t>
  </si>
  <si>
    <t xml:space="preserve">Odbor podpory řízení příspěvkových organizací                                                                                                                   </t>
  </si>
  <si>
    <t>Celkem za ORJ 19 - oblast zdravotnictví - rozpracované investice</t>
  </si>
  <si>
    <t>ZZS OK - Sanitní vozidla - 30 ks</t>
  </si>
  <si>
    <t>ZZS OK - Defibrilátory s monitorem a příslušenstvím - 33 ks</t>
  </si>
  <si>
    <t>Pořízení sanitních vozidel v rámci průběžné obnovy - 10 ks každý rok.</t>
  </si>
  <si>
    <t>Pořízení defibrilátorů s monitorem a přísl. v rámci průběžné obnovy do nových 10 sanitních vozidel a 1 vozidla v setkávacím systému.</t>
  </si>
  <si>
    <t>ZZS OK - Transportní nosítka s podvozkem - 30 ks</t>
  </si>
  <si>
    <t>Pořízení transportních nosítek s podvozkem - 10 ks každý rok.</t>
  </si>
  <si>
    <t>Vlastivědné muzeum v Šumperku, příspěvková organizace - Reinstalace expozice v Muzeu Zábřeh - J.E.Welzl, Historie Zábřežska</t>
  </si>
  <si>
    <t xml:space="preserve">Domov Alfreda Skeneho Pavlovice u Přerova, příspěvková organizace - Výtah budova Eliška </t>
  </si>
  <si>
    <t>Zdravotnická záchranná služba OK - výstavba dvougaráže  výjezdové základny v Hanušovicích</t>
  </si>
  <si>
    <t>2212</t>
  </si>
  <si>
    <t>II/369 Hanušovice - křižovatka I/11</t>
  </si>
  <si>
    <t>Jedná se o část úseku Hanušovice - křížovatka I/11 - Úsek A) silnice II/369 v km 33,778 – 35,863, úsek kř. Bohdíkov – Komňátka, v délce 2,085 km. V tomto úseku rovněž bude řešena DPS na rekonstrukci mostu 369 – 039 v km 34,033.
Úsek B) silnice II/369 v km 39,080 – 42,947, úsek Ruda nad Moravou – Olšany, po křižovatku I/11, v délce 3,867 km.</t>
  </si>
  <si>
    <t>Transformace příspěvkové organizace Nové Zámky – poskytovatel sociálních služeb - V. etapa - novostavba RD Medlov - Králová</t>
  </si>
  <si>
    <t>Jedná se o rekonstrukci vodovodního potrubí včetně stupaček, výměnu sanitární techniky včetně obložení. Dojde ke splnění požadavků KHS.</t>
  </si>
  <si>
    <t>Střední odborná škola a Střední odborné učiliště strojírenské a stavební, Jeseník – vybudování vodovodní přípojky do areálu dílen praktické výuky</t>
  </si>
  <si>
    <t>z toho spolufinan. PO z FI/nebo DPH</t>
  </si>
  <si>
    <t>Dětské centrum Ostrůvek - Přestavba budovy C na zařízení rodinného typu</t>
  </si>
  <si>
    <t>14/23</t>
  </si>
  <si>
    <t>Celkem za ORJ 19 - oblast sociální - rozpracované investice</t>
  </si>
  <si>
    <t>ORJ 19 - Oblast sociální  - rozpracované investice  hrazené z rozpočtu</t>
  </si>
  <si>
    <t xml:space="preserve">Střední průmyslová škola, Přerov, Havlíčkova 2 - Modernizace laboratoří elektrotechniky a strojírenství na SPŠ Přerov, Havlíčkova 2  </t>
  </si>
  <si>
    <t xml:space="preserve">Modernizace učeben elektrotechniky a strojírenství, včetně přístrojového vybavení. </t>
  </si>
  <si>
    <t>Domov seniorů Pohoda Chválkovice - satelitní rozvody</t>
  </si>
  <si>
    <t xml:space="preserve">Opravy </t>
  </si>
  <si>
    <t>ZZS OK - Výstavba nových výjezdových základen - Šternberk</t>
  </si>
  <si>
    <t xml:space="preserve">Jedná se o výstavbu nové výjezdové základny ZZS OK ve městě Šternberk. Navrhovaný objekt bude sloužit jako základna s parametry a kapacitou pro umístění 2 výjezdových posádek a technickým zázemím pro 3 garážovaná vozidla.
</t>
  </si>
  <si>
    <t>Transformace příspěvkové organizace Nové Zámky – poskytovatel sociálních služeb - V. etapa - novostavba RD Náměšť na Hané</t>
  </si>
  <si>
    <t>6121                    / 6130</t>
  </si>
  <si>
    <t>SMN a.s. - o.z. Nemocnice Šternberk - REÚO - Domov sester</t>
  </si>
  <si>
    <t xml:space="preserve">Reinstalace stálé expozice v Muzeu Zábřeh s akcentem na expozici věnovanou J.E.Welzlovi, což je osobnost známá nejen v regionu, ale v celé ČR i v zahraničí.  Nová expozice by byla založena nejen na několika málo originálních předmětech, ale také na kopiích (např. srub) a na artefaktech připomínajících jeho cestovatelské cíle (Jakutsko, Dawson City), vybudování muzejního osvětlení a audiovizuální technika (průvodce, projekce). Současně by došlo k redukci a reinstalaci expozice připomínající historii Zábřeha. </t>
  </si>
  <si>
    <t>Přestavba objektu dětského domova na zařízení rodinného typu. Jedná se o stavební úpravy stávající budovy a přístavby ke stávající budově pro umístění jedné rodinné buňky se zázemím.</t>
  </si>
  <si>
    <t>Přetavba stávající kočárkárny zdravotního střediska  na dvougaráž pro sanitní vozy.</t>
  </si>
  <si>
    <t xml:space="preserve">Zvýšení pobytového komfortu pacientů s plícnim onemocněním -  méně lůžkové pokoje se sociálním zázemím  - dofinancování z roku 2018.
</t>
  </si>
  <si>
    <t>Zřízení oddělení hospicové péče v Nemocnici Prostějov.</t>
  </si>
  <si>
    <t xml:space="preserve">Stavební úpravy silnice II/434 v intravilánu obce Radslavice. Samotná stavba se nachází na trase mezi Přerovem a Lipníkem nad Bečvou cca 5 km severně od okresního města Přerov. Celková délka úpravy činí 1269 m. Stavba řeší návrh nové konstrukce vozovky sil. II/434 (vč. výměny podloží) v nové šířce 6,5 m mezi obrubníky a tím vyvolanou úpravu na stávajících inženýrských sítích, přiléhajících zelených pásech a chodnících. </t>
  </si>
  <si>
    <t>Rekonstrukce komunikace rozdělená na 5 úseků. Dva úseky v přerovských městských částech Penčice a Čekyně nutno realizovat až po stavbě kanalizace VaK kolem r. 2020. Malý úsek v Předmostí a 2 úseky v Tršicích a Doloplazech lze realizovat. Nutno však dokončit maj. práv. vypořádávání a získat SP.</t>
  </si>
  <si>
    <t xml:space="preserve">Změna ve vysílání televizních signálů ze standardu DVB - T na nový standard DVB - T2. Modernice stávajících rozvodů TV vysílání se  bude realizovat na 3 budovách organizace. </t>
  </si>
  <si>
    <t xml:space="preserve">Dokončení projektu transformace příspěvkové organizace. Je nutné umístit ještě 22 klientů, tj. min. 2 - 3 RD - nákup pozemků nebo domů k rekonstrukci. </t>
  </si>
  <si>
    <t>Výměna výtahu v budově Eliška.</t>
  </si>
  <si>
    <t>Rekonstrukce silnoproudé elektrotechniky a elektronické komunikace.</t>
  </si>
  <si>
    <t>Dokončení půdní vestavby - rozšíření provozní části objektu.</t>
  </si>
  <si>
    <t>Výstavba novostavby pro 2 domácnosti.</t>
  </si>
  <si>
    <t>Dokončení akce  - světlík střechy.</t>
  </si>
  <si>
    <t>Středisko sociální prevence Olomouc - Fasáda a zateplení</t>
  </si>
  <si>
    <t>Dokončení revitalizace sportoviště - 2. etapa.</t>
  </si>
  <si>
    <t>Kompletní rekonstrukce zastaralé elektroinstalace v budově domově mládeže, PD jako podklad pro realizace rekonstrukce a stanovení rozpočtových nákladů na akci.</t>
  </si>
  <si>
    <t>Dofinancování akce z roku 2018.</t>
  </si>
  <si>
    <t>Jedná se o stavební úpravy silnic třetí třídy III/4359, III/4353 v obci Velký Týnec. Počátek řešeného silničního úseku je na komunikaci III/4359 ve směru od Olomouce na vjezdu do obce, v místě napojení nového silničního nadjezdu nad silnicí I/55. Konec rekonstrukce komunikace III/4359  je na křižovatce se silnicí III/4353, kde je současně počátek řešeného úseku komunikace III/4353 s ukončením na výjezdu s obce Velký Týnec ve směru na Velkou Bystřici. Délka úseku cca 1,200 km.</t>
  </si>
  <si>
    <t>Projektová dokumentace řeší stavební úpravy komunikace II/370 – Leština – Hrabišín. Počátek ve směru od Zábřehu je na křižovatce se silnicí  II/315 v obci Leština, konec řešeného úseku je na označení počátku obce Hrabišín. 
Celý úsek komunikace k řešení je dlouhý cca 6,3 km. V řešeném úseku se nachází pět mostů: Most ev. č. 370 -001, Most ev. č. 370 -005 , Most ev. č. 370 -003 , Most ev. č. 370 -004 (zařizuje si to sama SSOK), Most ev. č. 370 -002.</t>
  </si>
  <si>
    <t>Stavební úpravy silnice.</t>
  </si>
  <si>
    <t>Novostavba mostu.</t>
  </si>
  <si>
    <t>Rekonstrukce střechy.</t>
  </si>
  <si>
    <t xml:space="preserve">Dostavba depozitáře k vyřešení nedostatku depozitárních míst. </t>
  </si>
  <si>
    <t>Jedná se o celkovou výměnu cca 1/5 konstrukcí krovů, jak ukázala předprojektová příprava a o opravu římsy nad parkánem na východní a severní straně VMO.</t>
  </si>
  <si>
    <t xml:space="preserve">Nová budova pavilonu interních oborů - akce je spolufinancována Olomouckým krajem. </t>
  </si>
  <si>
    <t>Návrh rozpočtu OK</t>
  </si>
  <si>
    <t>Nájemné SMN (rozpočet OK)</t>
  </si>
  <si>
    <t>Úprava stávajícího projektu, provedení opravy tzv. Bezručových domků v Kostelci na Hané - zahrnující nutné opravy střechy, klempířských prvků, odvodnění, terénní úpravy.</t>
  </si>
  <si>
    <r>
      <t>Stavební úpravy silnice III/4468 v intravilánu v celkové délce</t>
    </r>
    <r>
      <rPr>
        <sz val="10"/>
        <rFont val="Arial CE"/>
        <charset val="238"/>
      </rPr>
      <t xml:space="preserve"> 1,200</t>
    </r>
    <r>
      <rPr>
        <sz val="10"/>
        <rFont val="Arial CE"/>
        <family val="2"/>
        <charset val="238"/>
      </rPr>
      <t xml:space="preserve"> km.</t>
    </r>
  </si>
  <si>
    <r>
      <t xml:space="preserve">Rekonstrukce, přestavba a sanace budovy ZUŠ - 1. etapa.
V první řadě je nutné vyřešit výtah pro přepravu osob, nástrojů a materiálu do výtvarného oboru, prázdná výtahová šachta navíc </t>
    </r>
    <r>
      <rPr>
        <sz val="10"/>
        <rFont val="Arial"/>
        <family val="2"/>
        <charset val="238"/>
      </rPr>
      <t>způsobuje</t>
    </r>
    <r>
      <rPr>
        <sz val="10"/>
        <color indexed="8"/>
        <rFont val="Arial"/>
        <family val="2"/>
        <charset val="238"/>
      </rPr>
      <t xml:space="preserve"> velké úniky tepla.  
Dále bude navazovat rekonstrukce a přestavba 3. NP, která zahrnuje výtvarný ateliér, umývárnu, sociální zařízení, sklad, technickou místnost a chodbu.
Nakonec bude možné přestěhovat výtvarný obor do 3. NP a provést sanaci v 1. NP.
</t>
    </r>
  </si>
  <si>
    <r>
      <t xml:space="preserve">Celková rekonstrukce venkovního hřiště. Velmi nutné pro nový obor Gymnázium se sportovní přípravou. Staré hřiště taktéž nesplňuje požadavky BOZP - betonové </t>
    </r>
    <r>
      <rPr>
        <sz val="10"/>
        <rFont val="Arial"/>
        <family val="2"/>
        <charset val="238"/>
      </rPr>
      <t>obrubníky</t>
    </r>
    <r>
      <rPr>
        <sz val="10"/>
        <color indexed="8"/>
        <rFont val="Arial"/>
        <family val="2"/>
        <charset val="238"/>
      </rPr>
      <t xml:space="preserve"> apod.</t>
    </r>
  </si>
  <si>
    <r>
      <t xml:space="preserve">Elektroinstalace na budově A je z roku 1956, na budově C z období první republiky. Škola se snaží vybavit učebny moderní technikou (v současné době je vybavení v zoufalém stavu), nicméně počítače není ani možné zapojovat do sítě, protože tato zejména na budově C stále vypadává. Na budově C škola realizuje ve spolupráci s Univerzitou Palackého de </t>
    </r>
    <r>
      <rPr>
        <sz val="10"/>
        <rFont val="Arial CE"/>
        <charset val="238"/>
      </rPr>
      <t xml:space="preserve">facto </t>
    </r>
    <r>
      <rPr>
        <sz val="10"/>
        <rFont val="Arial CE"/>
        <family val="2"/>
        <charset val="238"/>
      </rPr>
      <t>každý den školení a lektor si musí vybrat, který přístroj zapne, aby nevypadla elektrika. Škola má ambici stát se lídrem na poli IT, což není možné. Je nutné zpracovat projektovou dokumentaci.</t>
    </r>
  </si>
  <si>
    <t xml:space="preserve">Úprava stávajících nevyužívaných sklepních prostor a jejich využití jako prostor pro šatny. Úprava zahrnuje sanaci vlhkosti v prostorách, stavebně technické úpravy prostor, odvětrávání prostor, zabezpečení a úpravy přístupu žáků a studentů do prostor, informační označení a dovybavení šatními skříňkami pro žáky a studenty.
</t>
  </si>
  <si>
    <t xml:space="preserve">Namísto stávajících garážových stání pro vozidla, vznikne budova se dvěma dílnama pro opravy strojů a zařízení a jednou rukodělnou dílnou pro opravy drobné mechanizace. </t>
  </si>
  <si>
    <t>Modernizace školní kuchyně včetně zajištění bezbariérového přístupu osob. Dojde k rozšíření přípravné plochy potravin a dojde ke splnění legislativních požadavků KHS.</t>
  </si>
  <si>
    <t>Vybudování vodovodní přípojky do areálu dílen praktické výuky.</t>
  </si>
  <si>
    <t>Oprava uliční fasády z tř. Spojenců 11, zateplení obvodního zdiva dvorních fasád a uliční fasáda z Vančurovy ulice. Do výměny oken a zateplení zahrnuta část objektu, převedeno z UP Ol, a zateplení půdy.</t>
  </si>
  <si>
    <t>Oprava fasády historické budovy. Budova je památkově chráněná.</t>
  </si>
  <si>
    <t xml:space="preserve">Jedná se o stavební úpravy silnice II/435 v celkové délce 5,81 km. Jedná se o dva úseky. 1. úsek začíná v křižovatce se sil. II/367 v obci Polkovice a končí v křižovatce s III/43518 v obci Tovačov - Annín. 2. úsek začíná v Tovačově od křižovatky se sil. II/434 končí v km 17,06. </t>
  </si>
  <si>
    <t>Jedná se o přeložku části silnice II/448, která se nachází v extravilánu na severozápadním okraji města Olomouce, v místě velké okružní křižovatky se silnicí I/35, připojující rychlostní komunikaci R35 (západní tangenta) a místní komunikaci (Hypermarket Globus). Navrhovaná komunikace bude připojena jako páté rameno okružní křižovatky. Dále pokračuje severovýchodně přes zemědělské pozemky - pole k silnici II/635 - ul. Křelovská. Celková délka úseku bude 339,8 m. Stavba nové komunikace je zařazena do seznamu veřejně prospěšných staveb. Do doby vyřešení dopravní koncepce v tomto prostoru (uvolnění kapacity okružní křižovatky) byly prozatím projekční práce pozastaveny.</t>
  </si>
  <si>
    <t xml:space="preserve">Modernizace lůžkových odd. 10,13 a lůžek sociální hospitalizace v Moravském Berouně s vybudování méně lůžkových pokojů se soc. zařízením, modernizace prostoru pro personál spojená s opravou zázemí odd., chodeb, centrál. schodiště a změna funkčnosti výtahu na evakuační. V roce 2018 zpracování studie a zaměření. V roce 2019 PD a v roce 2020 vlastní realizace.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</si>
</sst>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3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"/>
      <family val="2"/>
      <charset val="238"/>
    </font>
    <font>
      <sz val="12"/>
      <name val="Arial CE"/>
      <family val="2"/>
      <charset val="238"/>
    </font>
    <font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Arial CE"/>
      <family val="2"/>
      <charset val="238"/>
    </font>
    <font>
      <sz val="11"/>
      <color indexed="8"/>
      <name val="Calibri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b/>
      <sz val="11"/>
      <name val="Arial CE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sz val="12"/>
      <color rgb="FF0070C0"/>
      <name val="Arial"/>
      <family val="2"/>
      <charset val="238"/>
    </font>
    <font>
      <b/>
      <sz val="14"/>
      <color rgb="FF0070C0"/>
      <name val="Arial"/>
      <family val="2"/>
      <charset val="238"/>
    </font>
    <font>
      <b/>
      <sz val="14"/>
      <color rgb="FF7030A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8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6" fillId="0" borderId="0"/>
    <xf numFmtId="0" fontId="1" fillId="0" borderId="0"/>
    <xf numFmtId="0" fontId="1" fillId="0" borderId="0">
      <alignment wrapText="1"/>
    </xf>
  </cellStyleXfs>
  <cellXfs count="248">
    <xf numFmtId="0" fontId="0" fillId="0" borderId="0" xfId="0"/>
    <xf numFmtId="0" fontId="2" fillId="0" borderId="0" xfId="1" applyFont="1" applyFill="1"/>
    <xf numFmtId="0" fontId="1" fillId="0" borderId="0" xfId="1" applyFill="1"/>
    <xf numFmtId="0" fontId="1" fillId="0" borderId="0" xfId="1" applyFill="1" applyAlignment="1"/>
    <xf numFmtId="3" fontId="1" fillId="0" borderId="0" xfId="1" applyNumberFormat="1" applyFill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right" vertical="center"/>
    </xf>
    <xf numFmtId="3" fontId="1" fillId="0" borderId="0" xfId="1" applyNumberFormat="1" applyFill="1" applyAlignment="1">
      <alignment horizontal="right" vertical="center"/>
    </xf>
    <xf numFmtId="0" fontId="1" fillId="0" borderId="0" xfId="1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4" fillId="0" borderId="0" xfId="2" applyFont="1" applyFill="1"/>
    <xf numFmtId="3" fontId="4" fillId="0" borderId="0" xfId="2" applyNumberFormat="1" applyFont="1" applyFill="1"/>
    <xf numFmtId="3" fontId="4" fillId="0" borderId="0" xfId="2" applyNumberFormat="1" applyFont="1" applyFill="1" applyAlignment="1">
      <alignment horizontal="right" vertical="center"/>
    </xf>
    <xf numFmtId="0" fontId="4" fillId="0" borderId="0" xfId="2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vertical="center" wrapText="1"/>
      <protection locked="0"/>
    </xf>
    <xf numFmtId="3" fontId="1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>
      <alignment horizontal="right" vertical="center" indent="1"/>
    </xf>
    <xf numFmtId="3" fontId="12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6" fillId="0" borderId="0" xfId="0" applyFont="1" applyFill="1"/>
    <xf numFmtId="0" fontId="0" fillId="0" borderId="0" xfId="0" applyFill="1" applyAlignment="1">
      <alignment horizontal="right" wrapText="1"/>
    </xf>
    <xf numFmtId="3" fontId="0" fillId="0" borderId="0" xfId="0" applyNumberFormat="1" applyFill="1" applyAlignment="1">
      <alignment horizontal="right" vertical="center" indent="1"/>
    </xf>
    <xf numFmtId="0" fontId="1" fillId="0" borderId="4" xfId="1" applyFont="1" applyFill="1" applyBorder="1" applyAlignment="1">
      <alignment horizontal="center" vertical="center"/>
    </xf>
    <xf numFmtId="0" fontId="1" fillId="0" borderId="4" xfId="8" applyFont="1" applyFill="1" applyBorder="1" applyAlignment="1" applyProtection="1">
      <alignment horizontal="left" vertical="center" wrapText="1"/>
      <protection locked="0"/>
    </xf>
    <xf numFmtId="0" fontId="1" fillId="0" borderId="4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0" fillId="0" borderId="1" xfId="0" applyFill="1" applyBorder="1" applyAlignment="1">
      <alignment vertical="center" wrapText="1"/>
    </xf>
    <xf numFmtId="0" fontId="3" fillId="2" borderId="1" xfId="5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8" fillId="0" borderId="1" xfId="0" applyNumberFormat="1" applyFont="1" applyFill="1" applyBorder="1" applyAlignment="1">
      <alignment horizontal="right" vertical="center" indent="1"/>
    </xf>
    <xf numFmtId="3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15" fillId="2" borderId="1" xfId="5" applyNumberFormat="1" applyFont="1" applyFill="1" applyBorder="1" applyAlignment="1">
      <alignment horizontal="right" vertical="center" wrapText="1"/>
    </xf>
    <xf numFmtId="3" fontId="15" fillId="2" borderId="1" xfId="4" applyNumberFormat="1" applyFont="1" applyFill="1" applyBorder="1" applyAlignment="1">
      <alignment horizontal="right" vertical="center" wrapText="1"/>
    </xf>
    <xf numFmtId="0" fontId="8" fillId="0" borderId="0" xfId="0" applyFont="1" applyFill="1" applyAlignment="1"/>
    <xf numFmtId="0" fontId="9" fillId="0" borderId="0" xfId="0" applyFont="1" applyFill="1"/>
    <xf numFmtId="0" fontId="8" fillId="0" borderId="0" xfId="0" applyFont="1" applyFill="1" applyAlignment="1">
      <alignment horizontal="right" wrapText="1"/>
    </xf>
    <xf numFmtId="3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 wrapText="1"/>
    </xf>
    <xf numFmtId="0" fontId="5" fillId="0" borderId="0" xfId="2" applyFont="1" applyFill="1" applyAlignment="1">
      <alignment horizontal="center"/>
    </xf>
    <xf numFmtId="0" fontId="14" fillId="0" borderId="0" xfId="2" applyFont="1" applyFill="1" applyAlignment="1">
      <alignment horizontal="right"/>
    </xf>
    <xf numFmtId="3" fontId="14" fillId="0" borderId="0" xfId="2" applyNumberFormat="1" applyFont="1" applyFill="1"/>
    <xf numFmtId="3" fontId="16" fillId="2" borderId="1" xfId="5" applyNumberFormat="1" applyFont="1" applyFill="1" applyBorder="1" applyAlignment="1">
      <alignment horizontal="right" vertical="center" wrapText="1"/>
    </xf>
    <xf numFmtId="3" fontId="16" fillId="2" borderId="1" xfId="4" applyNumberFormat="1" applyFont="1" applyFill="1" applyBorder="1" applyAlignment="1">
      <alignment horizontal="right" vertical="center" wrapText="1"/>
    </xf>
    <xf numFmtId="0" fontId="16" fillId="2" borderId="1" xfId="5" applyFont="1" applyFill="1" applyBorder="1" applyAlignment="1">
      <alignment horizontal="center" vertical="center" wrapText="1"/>
    </xf>
    <xf numFmtId="0" fontId="17" fillId="0" borderId="0" xfId="0" applyFont="1" applyFill="1"/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3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vertical="center" wrapText="1"/>
      <protection locked="0"/>
    </xf>
    <xf numFmtId="0" fontId="19" fillId="0" borderId="0" xfId="9" applyFont="1" applyFill="1"/>
    <xf numFmtId="0" fontId="1" fillId="0" borderId="0" xfId="9" applyFill="1"/>
    <xf numFmtId="0" fontId="19" fillId="0" borderId="0" xfId="9" applyFont="1" applyFill="1" applyBorder="1" applyAlignment="1">
      <alignment horizontal="left" vertical="center"/>
    </xf>
    <xf numFmtId="3" fontId="20" fillId="0" borderId="9" xfId="10" applyNumberFormat="1" applyFont="1" applyFill="1" applyBorder="1" applyAlignment="1">
      <alignment horizontal="right" vertical="center" wrapText="1" indent="1"/>
    </xf>
    <xf numFmtId="3" fontId="2" fillId="2" borderId="6" xfId="9" applyNumberFormat="1" applyFont="1" applyFill="1" applyBorder="1" applyAlignment="1">
      <alignment horizontal="right" vertical="center" indent="1"/>
    </xf>
    <xf numFmtId="0" fontId="19" fillId="0" borderId="8" xfId="10" applyFont="1" applyFill="1" applyBorder="1" applyAlignment="1">
      <alignment horizontal="left" vertical="center" indent="1"/>
    </xf>
    <xf numFmtId="0" fontId="19" fillId="0" borderId="10" xfId="10" applyFont="1" applyFill="1" applyBorder="1" applyAlignment="1">
      <alignment horizontal="left" vertical="center" indent="1"/>
    </xf>
    <xf numFmtId="0" fontId="2" fillId="0" borderId="10" xfId="10" applyFont="1" applyFill="1" applyBorder="1" applyAlignment="1">
      <alignment horizontal="center" vertical="center"/>
    </xf>
    <xf numFmtId="3" fontId="2" fillId="2" borderId="13" xfId="9" applyNumberFormat="1" applyFont="1" applyFill="1" applyBorder="1" applyAlignment="1">
      <alignment horizontal="right" vertical="center" indent="1"/>
    </xf>
    <xf numFmtId="0" fontId="19" fillId="0" borderId="14" xfId="10" applyFont="1" applyFill="1" applyBorder="1" applyAlignment="1">
      <alignment horizontal="left" vertical="center" indent="1"/>
    </xf>
    <xf numFmtId="0" fontId="2" fillId="0" borderId="14" xfId="10" applyFont="1" applyFill="1" applyBorder="1" applyAlignment="1">
      <alignment horizontal="center" vertical="center"/>
    </xf>
    <xf numFmtId="3" fontId="20" fillId="0" borderId="11" xfId="10" applyNumberFormat="1" applyFont="1" applyFill="1" applyBorder="1" applyAlignment="1">
      <alignment horizontal="right" vertical="center" wrapText="1" indent="1"/>
    </xf>
    <xf numFmtId="0" fontId="15" fillId="0" borderId="12" xfId="10" applyFont="1" applyFill="1" applyBorder="1" applyAlignment="1">
      <alignment horizontal="left" vertical="center" indent="1"/>
    </xf>
    <xf numFmtId="3" fontId="15" fillId="0" borderId="6" xfId="10" applyNumberFormat="1" applyFont="1" applyFill="1" applyBorder="1" applyAlignment="1">
      <alignment horizontal="right" vertical="center" indent="1"/>
    </xf>
    <xf numFmtId="3" fontId="1" fillId="0" borderId="0" xfId="9" applyNumberFormat="1" applyFill="1"/>
    <xf numFmtId="3" fontId="1" fillId="0" borderId="0" xfId="9" applyNumberFormat="1" applyFill="1" applyAlignment="1">
      <alignment horizontal="center" vertical="center" wrapText="1"/>
    </xf>
    <xf numFmtId="0" fontId="1" fillId="0" borderId="0" xfId="9" applyFill="1" applyAlignment="1">
      <alignment horizontal="right"/>
    </xf>
    <xf numFmtId="4" fontId="22" fillId="0" borderId="0" xfId="9" applyNumberFormat="1" applyFont="1" applyFill="1"/>
    <xf numFmtId="4" fontId="23" fillId="0" borderId="0" xfId="9" applyNumberFormat="1" applyFont="1" applyFill="1"/>
    <xf numFmtId="4" fontId="2" fillId="0" borderId="0" xfId="9" applyNumberFormat="1" applyFont="1" applyFill="1"/>
    <xf numFmtId="4" fontId="24" fillId="0" borderId="0" xfId="9" applyNumberFormat="1" applyFont="1" applyFill="1"/>
    <xf numFmtId="4" fontId="25" fillId="0" borderId="0" xfId="9" applyNumberFormat="1" applyFont="1" applyFill="1"/>
    <xf numFmtId="4" fontId="1" fillId="0" borderId="0" xfId="9" applyNumberFormat="1" applyFill="1"/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4" xfId="1" applyFont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9" fillId="0" borderId="0" xfId="9" applyFont="1" applyFill="1" applyBorder="1" applyAlignment="1">
      <alignment horizontal="left" vertical="center"/>
    </xf>
    <xf numFmtId="3" fontId="20" fillId="0" borderId="17" xfId="10" applyNumberFormat="1" applyFont="1" applyFill="1" applyBorder="1" applyAlignment="1">
      <alignment horizontal="right" vertical="center" wrapText="1" indent="1"/>
    </xf>
    <xf numFmtId="0" fontId="19" fillId="0" borderId="0" xfId="9" applyFont="1" applyFill="1" applyBorder="1" applyAlignment="1">
      <alignment horizontal="left" vertical="center"/>
    </xf>
    <xf numFmtId="49" fontId="26" fillId="0" borderId="1" xfId="12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16" fillId="2" borderId="2" xfId="4" applyFont="1" applyFill="1" applyBorder="1" applyAlignment="1">
      <alignment vertical="center"/>
    </xf>
    <xf numFmtId="0" fontId="16" fillId="2" borderId="3" xfId="4" applyFont="1" applyFill="1" applyBorder="1" applyAlignment="1">
      <alignment vertical="center"/>
    </xf>
    <xf numFmtId="0" fontId="15" fillId="2" borderId="2" xfId="4" applyFont="1" applyFill="1" applyBorder="1" applyAlignment="1">
      <alignment vertical="center"/>
    </xf>
    <xf numFmtId="0" fontId="15" fillId="2" borderId="3" xfId="4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26" fillId="0" borderId="1" xfId="0" applyFont="1" applyFill="1" applyBorder="1" applyAlignment="1" applyProtection="1">
      <alignment vertical="center" wrapText="1"/>
      <protection locked="0"/>
    </xf>
    <xf numFmtId="0" fontId="27" fillId="0" borderId="19" xfId="0" applyFont="1" applyFill="1" applyBorder="1" applyAlignment="1">
      <alignment vertical="center" wrapText="1"/>
    </xf>
    <xf numFmtId="0" fontId="0" fillId="0" borderId="1" xfId="8" applyFont="1" applyFill="1" applyBorder="1" applyAlignment="1" applyProtection="1">
      <alignment horizontal="left" vertical="center" wrapText="1"/>
      <protection locked="0"/>
    </xf>
    <xf numFmtId="0" fontId="16" fillId="2" borderId="3" xfId="4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8" fillId="0" borderId="0" xfId="0" applyFont="1" applyFill="1"/>
    <xf numFmtId="0" fontId="29" fillId="0" borderId="0" xfId="0" applyFont="1" applyFill="1"/>
    <xf numFmtId="0" fontId="6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horizontal="left" vertical="center" wrapText="1"/>
    </xf>
    <xf numFmtId="0" fontId="27" fillId="0" borderId="19" xfId="0" applyFont="1" applyFill="1" applyBorder="1" applyAlignment="1">
      <alignment horizontal="left" vertical="center" wrapText="1"/>
    </xf>
    <xf numFmtId="0" fontId="30" fillId="0" borderId="0" xfId="0" applyFont="1" applyFill="1" applyAlignment="1"/>
    <xf numFmtId="3" fontId="31" fillId="0" borderId="1" xfId="0" applyNumberFormat="1" applyFont="1" applyFill="1" applyBorder="1" applyAlignment="1">
      <alignment horizontal="center" vertical="center" wrapText="1"/>
    </xf>
    <xf numFmtId="0" fontId="5" fillId="0" borderId="0" xfId="9" applyFont="1" applyFill="1" applyAlignment="1">
      <alignment horizontal="right"/>
    </xf>
    <xf numFmtId="0" fontId="32" fillId="0" borderId="0" xfId="0" applyFont="1" applyAlignment="1">
      <alignment horizontal="right" vertical="center" wrapText="1"/>
    </xf>
    <xf numFmtId="0" fontId="16" fillId="2" borderId="3" xfId="4" applyFont="1" applyFill="1" applyBorder="1" applyAlignment="1">
      <alignment horizontal="center" vertical="center"/>
    </xf>
    <xf numFmtId="0" fontId="2" fillId="5" borderId="6" xfId="10" applyFont="1" applyFill="1" applyBorder="1" applyAlignment="1">
      <alignment horizontal="center" vertical="center" wrapText="1"/>
    </xf>
    <xf numFmtId="0" fontId="2" fillId="5" borderId="6" xfId="5" applyFont="1" applyFill="1" applyBorder="1" applyAlignment="1">
      <alignment horizontal="center" vertical="center" wrapText="1"/>
    </xf>
    <xf numFmtId="0" fontId="2" fillId="5" borderId="6" xfId="4" applyFont="1" applyFill="1" applyBorder="1" applyAlignment="1">
      <alignment horizontal="center" vertical="center" wrapText="1"/>
    </xf>
    <xf numFmtId="3" fontId="3" fillId="5" borderId="1" xfId="5" applyNumberFormat="1" applyFont="1" applyFill="1" applyBorder="1" applyAlignment="1">
      <alignment horizontal="center" vertical="center" wrapText="1"/>
    </xf>
    <xf numFmtId="0" fontId="15" fillId="2" borderId="2" xfId="4" applyFont="1" applyFill="1" applyBorder="1" applyAlignment="1">
      <alignment horizontal="left" vertical="center"/>
    </xf>
    <xf numFmtId="0" fontId="15" fillId="2" borderId="3" xfId="4" applyFont="1" applyFill="1" applyBorder="1" applyAlignment="1">
      <alignment horizontal="left" vertical="center"/>
    </xf>
    <xf numFmtId="0" fontId="20" fillId="0" borderId="21" xfId="10" applyFont="1" applyFill="1" applyBorder="1" applyAlignment="1">
      <alignment horizontal="left" vertical="center" wrapText="1" indent="1"/>
    </xf>
    <xf numFmtId="0" fontId="20" fillId="0" borderId="22" xfId="10" applyFont="1" applyFill="1" applyBorder="1" applyAlignment="1">
      <alignment horizontal="left" vertical="center" wrapText="1" indent="1"/>
    </xf>
    <xf numFmtId="0" fontId="2" fillId="5" borderId="12" xfId="10" applyFont="1" applyFill="1" applyBorder="1" applyAlignment="1">
      <alignment horizontal="center" vertical="center" wrapText="1"/>
    </xf>
    <xf numFmtId="0" fontId="20" fillId="0" borderId="23" xfId="10" applyFont="1" applyFill="1" applyBorder="1" applyAlignment="1">
      <alignment horizontal="left" vertical="center" indent="1"/>
    </xf>
    <xf numFmtId="0" fontId="20" fillId="0" borderId="24" xfId="10" applyFont="1" applyFill="1" applyBorder="1" applyAlignment="1">
      <alignment horizontal="left" vertical="center" indent="1"/>
    </xf>
    <xf numFmtId="0" fontId="20" fillId="0" borderId="25" xfId="10" applyFont="1" applyFill="1" applyBorder="1" applyAlignment="1">
      <alignment horizontal="left" vertical="center" indent="1"/>
    </xf>
    <xf numFmtId="0" fontId="20" fillId="0" borderId="3" xfId="10" applyFont="1" applyFill="1" applyBorder="1" applyAlignment="1">
      <alignment horizontal="left" vertical="center" wrapText="1" indent="1"/>
    </xf>
    <xf numFmtId="0" fontId="20" fillId="0" borderId="26" xfId="10" applyFont="1" applyFill="1" applyBorder="1" applyAlignment="1">
      <alignment horizontal="left" vertical="center" wrapText="1" indent="1"/>
    </xf>
    <xf numFmtId="0" fontId="20" fillId="0" borderId="15" xfId="10" applyFont="1" applyFill="1" applyBorder="1" applyAlignment="1">
      <alignment horizontal="left" vertical="center" indent="1"/>
    </xf>
    <xf numFmtId="0" fontId="20" fillId="0" borderId="27" xfId="10" applyFont="1" applyFill="1" applyBorder="1" applyAlignment="1">
      <alignment horizontal="left" vertical="center" indent="1"/>
    </xf>
    <xf numFmtId="0" fontId="0" fillId="0" borderId="19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vertical="center" wrapText="1"/>
      <protection locked="0"/>
    </xf>
    <xf numFmtId="49" fontId="27" fillId="0" borderId="1" xfId="13" applyNumberFormat="1" applyFont="1" applyFill="1" applyBorder="1" applyAlignment="1">
      <alignment vertical="center" wrapText="1"/>
    </xf>
    <xf numFmtId="0" fontId="2" fillId="0" borderId="0" xfId="0" applyFont="1"/>
    <xf numFmtId="0" fontId="4" fillId="0" borderId="0" xfId="0" applyFont="1"/>
    <xf numFmtId="0" fontId="14" fillId="0" borderId="0" xfId="0" applyFont="1" applyAlignment="1">
      <alignment horizontal="right"/>
    </xf>
    <xf numFmtId="0" fontId="27" fillId="0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right" vertical="center"/>
    </xf>
    <xf numFmtId="3" fontId="8" fillId="0" borderId="1" xfId="14" applyNumberFormat="1" applyFont="1" applyFill="1" applyBorder="1" applyAlignment="1">
      <alignment horizontal="right" vertical="center" indent="1"/>
    </xf>
    <xf numFmtId="0" fontId="15" fillId="4" borderId="1" xfId="3" applyFont="1" applyFill="1" applyBorder="1" applyAlignment="1">
      <alignment horizontal="left" vertical="center"/>
    </xf>
    <xf numFmtId="3" fontId="8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vertical="center" wrapText="1"/>
    </xf>
    <xf numFmtId="49" fontId="7" fillId="0" borderId="1" xfId="12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3" fontId="19" fillId="2" borderId="1" xfId="5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wrapText="1"/>
    </xf>
    <xf numFmtId="0" fontId="27" fillId="0" borderId="0" xfId="0" applyFont="1" applyFill="1" applyBorder="1" applyAlignment="1">
      <alignment vertical="center" wrapText="1"/>
    </xf>
    <xf numFmtId="0" fontId="6" fillId="0" borderId="1" xfId="11" applyFont="1" applyFill="1" applyBorder="1" applyAlignment="1">
      <alignment horizontal="center" vertical="center" wrapText="1"/>
    </xf>
    <xf numFmtId="0" fontId="6" fillId="0" borderId="1" xfId="11" applyFont="1" applyFill="1" applyBorder="1" applyAlignment="1" applyProtection="1">
      <alignment horizontal="left" vertical="center" wrapText="1"/>
      <protection locked="0"/>
    </xf>
    <xf numFmtId="0" fontId="6" fillId="7" borderId="1" xfId="11" applyFont="1" applyFill="1" applyBorder="1" applyAlignment="1">
      <alignment horizontal="center" vertical="center" wrapText="1"/>
    </xf>
    <xf numFmtId="0" fontId="1" fillId="7" borderId="1" xfId="11" applyFont="1" applyFill="1" applyBorder="1" applyAlignment="1">
      <alignment horizontal="center" vertical="center"/>
    </xf>
    <xf numFmtId="3" fontId="1" fillId="7" borderId="1" xfId="11" applyNumberFormat="1" applyFont="1" applyFill="1" applyBorder="1" applyAlignment="1">
      <alignment horizontal="center" vertical="center" wrapText="1"/>
    </xf>
    <xf numFmtId="0" fontId="21" fillId="7" borderId="0" xfId="11" applyFill="1" applyAlignment="1">
      <alignment vertical="center"/>
    </xf>
    <xf numFmtId="0" fontId="0" fillId="0" borderId="1" xfId="1" applyFont="1" applyFill="1" applyBorder="1" applyAlignment="1">
      <alignment horizontal="center" vertical="center" wrapText="1"/>
    </xf>
    <xf numFmtId="3" fontId="8" fillId="0" borderId="4" xfId="8" applyNumberFormat="1" applyFont="1" applyFill="1" applyBorder="1" applyAlignment="1">
      <alignment horizontal="right" vertical="center"/>
    </xf>
    <xf numFmtId="0" fontId="0" fillId="0" borderId="1" xfId="11" applyNumberFormat="1" applyFont="1" applyFill="1" applyBorder="1" applyAlignment="1">
      <alignment horizontal="center" vertical="center" wrapText="1"/>
    </xf>
    <xf numFmtId="0" fontId="7" fillId="0" borderId="1" xfId="11" applyFont="1" applyFill="1" applyBorder="1" applyAlignment="1" applyProtection="1">
      <alignment vertical="center" wrapText="1"/>
      <protection locked="0"/>
    </xf>
    <xf numFmtId="49" fontId="7" fillId="6" borderId="1" xfId="12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0" fontId="0" fillId="0" borderId="4" xfId="8" applyFont="1" applyFill="1" applyBorder="1" applyAlignment="1" applyProtection="1">
      <alignment horizontal="left" vertical="center" wrapText="1"/>
      <protection locked="0"/>
    </xf>
    <xf numFmtId="0" fontId="20" fillId="0" borderId="29" xfId="10" applyFont="1" applyFill="1" applyBorder="1" applyAlignment="1">
      <alignment horizontal="left" vertical="center" indent="1"/>
    </xf>
    <xf numFmtId="0" fontId="1" fillId="0" borderId="1" xfId="11" applyFont="1" applyFill="1" applyBorder="1" applyAlignment="1">
      <alignment horizontal="center" vertical="center"/>
    </xf>
    <xf numFmtId="0" fontId="6" fillId="0" borderId="4" xfId="11" applyFont="1" applyFill="1" applyBorder="1" applyAlignment="1" applyProtection="1">
      <alignment horizontal="left" vertical="center" wrapText="1"/>
      <protection locked="0"/>
    </xf>
    <xf numFmtId="3" fontId="8" fillId="0" borderId="1" xfId="11" applyNumberFormat="1" applyFont="1" applyFill="1" applyBorder="1" applyAlignment="1">
      <alignment horizontal="center" vertical="center" wrapText="1"/>
    </xf>
    <xf numFmtId="0" fontId="21" fillId="0" borderId="0" xfId="11" applyFill="1"/>
    <xf numFmtId="3" fontId="16" fillId="2" borderId="1" xfId="4" applyNumberFormat="1" applyFont="1" applyFill="1" applyBorder="1" applyAlignment="1">
      <alignment horizontal="center" vertical="center" wrapText="1"/>
    </xf>
    <xf numFmtId="3" fontId="15" fillId="2" borderId="1" xfId="5" applyNumberFormat="1" applyFont="1" applyFill="1" applyBorder="1" applyAlignment="1">
      <alignment horizontal="center" vertical="center" wrapText="1"/>
    </xf>
    <xf numFmtId="3" fontId="8" fillId="0" borderId="1" xfId="14" applyNumberFormat="1" applyFont="1" applyFill="1" applyBorder="1" applyAlignment="1">
      <alignment horizontal="right" vertical="center"/>
    </xf>
    <xf numFmtId="3" fontId="16" fillId="2" borderId="1" xfId="4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8" fillId="0" borderId="1" xfId="14" applyNumberFormat="1" applyFont="1" applyFill="1" applyBorder="1" applyAlignment="1">
      <alignment vertical="center"/>
    </xf>
    <xf numFmtId="3" fontId="15" fillId="2" borderId="1" xfId="5" applyNumberFormat="1" applyFont="1" applyFill="1" applyBorder="1" applyAlignment="1">
      <alignment vertical="center" wrapText="1"/>
    </xf>
    <xf numFmtId="3" fontId="1" fillId="0" borderId="0" xfId="1" applyNumberFormat="1" applyFill="1" applyAlignment="1">
      <alignment horizontal="center" vertical="center"/>
    </xf>
    <xf numFmtId="3" fontId="4" fillId="0" borderId="0" xfId="2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8" fillId="0" borderId="1" xfId="11" applyNumberFormat="1" applyFont="1" applyFill="1" applyBorder="1" applyAlignment="1">
      <alignment horizontal="right" vertical="center"/>
    </xf>
    <xf numFmtId="3" fontId="9" fillId="0" borderId="1" xfId="11" applyNumberFormat="1" applyFont="1" applyFill="1" applyBorder="1" applyAlignment="1">
      <alignment horizontal="right" vertical="center"/>
    </xf>
    <xf numFmtId="3" fontId="5" fillId="0" borderId="1" xfId="11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Alignment="1">
      <alignment horizontal="center" vertical="center"/>
    </xf>
    <xf numFmtId="3" fontId="8" fillId="3" borderId="1" xfId="14" applyNumberFormat="1" applyFont="1" applyFill="1" applyBorder="1" applyAlignment="1">
      <alignment horizontal="right" vertical="center"/>
    </xf>
    <xf numFmtId="3" fontId="8" fillId="8" borderId="1" xfId="0" applyNumberFormat="1" applyFont="1" applyFill="1" applyBorder="1" applyAlignment="1">
      <alignment horizontal="right" vertical="center"/>
    </xf>
    <xf numFmtId="3" fontId="16" fillId="2" borderId="1" xfId="5" applyNumberFormat="1" applyFont="1" applyFill="1" applyBorder="1" applyAlignment="1">
      <alignment vertical="center" wrapText="1"/>
    </xf>
    <xf numFmtId="3" fontId="15" fillId="2" borderId="1" xfId="4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19" xfId="0" applyFont="1" applyFill="1" applyBorder="1" applyAlignment="1">
      <alignment vertical="center" wrapText="1"/>
    </xf>
    <xf numFmtId="0" fontId="0" fillId="3" borderId="1" xfId="13" applyFont="1" applyFill="1" applyBorder="1" applyAlignment="1">
      <alignment horizontal="left" vertical="center" wrapText="1"/>
    </xf>
    <xf numFmtId="3" fontId="20" fillId="2" borderId="9" xfId="10" applyNumberFormat="1" applyFont="1" applyFill="1" applyBorder="1" applyAlignment="1">
      <alignment horizontal="right" vertical="center" wrapText="1" indent="1"/>
    </xf>
    <xf numFmtId="3" fontId="20" fillId="2" borderId="11" xfId="10" applyNumberFormat="1" applyFont="1" applyFill="1" applyBorder="1" applyAlignment="1">
      <alignment horizontal="right" vertical="center" wrapText="1" indent="1"/>
    </xf>
    <xf numFmtId="3" fontId="20" fillId="2" borderId="17" xfId="10" applyNumberFormat="1" applyFont="1" applyFill="1" applyBorder="1" applyAlignment="1">
      <alignment horizontal="right" vertical="center" wrapText="1" indent="1"/>
    </xf>
    <xf numFmtId="3" fontId="15" fillId="2" borderId="6" xfId="10" applyNumberFormat="1" applyFont="1" applyFill="1" applyBorder="1" applyAlignment="1">
      <alignment horizontal="right" vertical="center" indent="1"/>
    </xf>
    <xf numFmtId="3" fontId="20" fillId="2" borderId="9" xfId="9" applyNumberFormat="1" applyFont="1" applyFill="1" applyBorder="1" applyAlignment="1">
      <alignment horizontal="right" vertical="center" indent="1"/>
    </xf>
    <xf numFmtId="3" fontId="20" fillId="2" borderId="11" xfId="9" applyNumberFormat="1" applyFont="1" applyFill="1" applyBorder="1" applyAlignment="1">
      <alignment horizontal="right" vertical="center" indent="1"/>
    </xf>
    <xf numFmtId="3" fontId="20" fillId="2" borderId="16" xfId="9" applyNumberFormat="1" applyFont="1" applyFill="1" applyBorder="1" applyAlignment="1">
      <alignment horizontal="right" vertical="center" indent="1"/>
    </xf>
    <xf numFmtId="3" fontId="20" fillId="2" borderId="30" xfId="9" applyNumberFormat="1" applyFont="1" applyFill="1" applyBorder="1" applyAlignment="1">
      <alignment horizontal="right" vertical="center" indent="1"/>
    </xf>
    <xf numFmtId="3" fontId="20" fillId="2" borderId="17" xfId="9" applyNumberFormat="1" applyFont="1" applyFill="1" applyBorder="1" applyAlignment="1">
      <alignment horizontal="right" vertical="center" indent="1"/>
    </xf>
    <xf numFmtId="3" fontId="5" fillId="2" borderId="1" xfId="14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" xfId="14" applyNumberFormat="1" applyFont="1" applyFill="1" applyBorder="1" applyAlignment="1">
      <alignment vertical="center"/>
    </xf>
    <xf numFmtId="3" fontId="5" fillId="2" borderId="1" xfId="11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vertical="center"/>
    </xf>
    <xf numFmtId="0" fontId="19" fillId="2" borderId="7" xfId="10" applyFont="1" applyFill="1" applyBorder="1" applyAlignment="1">
      <alignment horizontal="left" vertical="center" indent="1"/>
    </xf>
    <xf numFmtId="0" fontId="19" fillId="2" borderId="12" xfId="10" applyFont="1" applyFill="1" applyBorder="1" applyAlignment="1">
      <alignment horizontal="left" vertical="center" indent="1"/>
    </xf>
    <xf numFmtId="0" fontId="15" fillId="0" borderId="7" xfId="10" applyFont="1" applyFill="1" applyBorder="1" applyAlignment="1">
      <alignment horizontal="left" vertical="center" indent="1"/>
    </xf>
    <xf numFmtId="0" fontId="15" fillId="0" borderId="12" xfId="10" applyFont="1" applyFill="1" applyBorder="1" applyAlignment="1">
      <alignment horizontal="left" vertical="center" indent="1"/>
    </xf>
    <xf numFmtId="0" fontId="19" fillId="0" borderId="0" xfId="9" applyFont="1" applyFill="1" applyBorder="1" applyAlignment="1">
      <alignment horizontal="left" vertical="center"/>
    </xf>
    <xf numFmtId="0" fontId="2" fillId="5" borderId="7" xfId="10" applyFont="1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2" fillId="0" borderId="8" xfId="10" applyFont="1" applyFill="1" applyBorder="1" applyAlignment="1">
      <alignment horizontal="center" vertical="center"/>
    </xf>
    <xf numFmtId="0" fontId="2" fillId="0" borderId="10" xfId="10" applyFont="1" applyFill="1" applyBorder="1" applyAlignment="1">
      <alignment horizontal="center" vertical="center"/>
    </xf>
    <xf numFmtId="0" fontId="15" fillId="4" borderId="2" xfId="3" applyFont="1" applyFill="1" applyBorder="1" applyAlignment="1">
      <alignment horizontal="left" vertical="center"/>
    </xf>
    <xf numFmtId="0" fontId="15" fillId="4" borderId="3" xfId="3" applyFont="1" applyFill="1" applyBorder="1" applyAlignment="1">
      <alignment horizontal="left" vertical="center"/>
    </xf>
    <xf numFmtId="0" fontId="3" fillId="5" borderId="18" xfId="4" applyFont="1" applyFill="1" applyBorder="1" applyAlignment="1">
      <alignment horizontal="center" vertical="center" wrapText="1"/>
    </xf>
    <xf numFmtId="0" fontId="3" fillId="5" borderId="4" xfId="4" applyFont="1" applyFill="1" applyBorder="1" applyAlignment="1">
      <alignment horizontal="center" vertical="center" wrapText="1"/>
    </xf>
    <xf numFmtId="0" fontId="3" fillId="5" borderId="1" xfId="4" applyFont="1" applyFill="1" applyBorder="1" applyAlignment="1">
      <alignment horizontal="center" vertical="center" textRotation="90" wrapText="1"/>
    </xf>
    <xf numFmtId="0" fontId="3" fillId="5" borderId="1" xfId="4" applyFont="1" applyFill="1" applyBorder="1" applyAlignment="1">
      <alignment horizontal="center" vertical="center" wrapText="1"/>
    </xf>
    <xf numFmtId="164" fontId="3" fillId="5" borderId="1" xfId="4" applyNumberFormat="1" applyFont="1" applyFill="1" applyBorder="1" applyAlignment="1">
      <alignment horizontal="center" vertical="center" wrapText="1"/>
    </xf>
    <xf numFmtId="164" fontId="3" fillId="5" borderId="1" xfId="4" applyNumberFormat="1" applyFont="1" applyFill="1" applyBorder="1" applyAlignment="1">
      <alignment horizontal="center" vertical="center" textRotation="90" wrapText="1"/>
    </xf>
    <xf numFmtId="3" fontId="3" fillId="5" borderId="1" xfId="4" applyNumberFormat="1" applyFont="1" applyFill="1" applyBorder="1" applyAlignment="1">
      <alignment horizontal="center" vertical="center" wrapText="1"/>
    </xf>
    <xf numFmtId="3" fontId="2" fillId="5" borderId="1" xfId="2" applyNumberFormat="1" applyFont="1" applyFill="1" applyBorder="1" applyAlignment="1">
      <alignment horizontal="center" vertical="center"/>
    </xf>
    <xf numFmtId="0" fontId="15" fillId="4" borderId="5" xfId="3" applyFont="1" applyFill="1" applyBorder="1" applyAlignment="1">
      <alignment horizontal="left" vertical="center"/>
    </xf>
    <xf numFmtId="0" fontId="3" fillId="0" borderId="1" xfId="5" applyFont="1" applyFill="1" applyBorder="1" applyAlignment="1">
      <alignment horizontal="center" vertical="center" wrapText="1"/>
    </xf>
    <xf numFmtId="1" fontId="2" fillId="5" borderId="1" xfId="2" applyNumberFormat="1" applyFont="1" applyFill="1" applyBorder="1" applyAlignment="1">
      <alignment horizontal="center" vertical="center"/>
    </xf>
    <xf numFmtId="0" fontId="15" fillId="2" borderId="2" xfId="4" applyFont="1" applyFill="1" applyBorder="1" applyAlignment="1">
      <alignment horizontal="left" vertical="center" wrapText="1"/>
    </xf>
    <xf numFmtId="0" fontId="15" fillId="2" borderId="3" xfId="4" applyFont="1" applyFill="1" applyBorder="1" applyAlignment="1">
      <alignment horizontal="left" vertical="center" wrapText="1"/>
    </xf>
    <xf numFmtId="0" fontId="15" fillId="2" borderId="5" xfId="4" applyFont="1" applyFill="1" applyBorder="1" applyAlignment="1">
      <alignment horizontal="left" vertical="center" wrapText="1"/>
    </xf>
    <xf numFmtId="0" fontId="3" fillId="5" borderId="1" xfId="5" applyFont="1" applyFill="1" applyBorder="1" applyAlignment="1">
      <alignment horizontal="center" vertical="center" wrapText="1"/>
    </xf>
    <xf numFmtId="3" fontId="2" fillId="5" borderId="1" xfId="2" applyNumberFormat="1" applyFont="1" applyFill="1" applyBorder="1" applyAlignment="1">
      <alignment horizontal="center" vertical="center" wrapText="1"/>
    </xf>
  </cellXfs>
  <cellStyles count="15">
    <cellStyle name="Normální" xfId="0" builtinId="0"/>
    <cellStyle name="Normální 11 2 3" xfId="13"/>
    <cellStyle name="normální 2" xfId="6"/>
    <cellStyle name="Normální 3" xfId="11"/>
    <cellStyle name="normální 4" xfId="7"/>
    <cellStyle name="Normální 5" xfId="14"/>
    <cellStyle name="normální_Investice - opravy 2007 - 14-11-06-HOL (3)1" xfId="3"/>
    <cellStyle name="normální_investice 2005- doprava-upravený2" xfId="2"/>
    <cellStyle name="normální_Investice 2005-školství - úprava (probráno se SEK)" xfId="4"/>
    <cellStyle name="normální_Kultura -Přehled investic PO OKPP na rok 2009 - 3.10.2008" xfId="12"/>
    <cellStyle name="normální_kultura2-upravené priority-3" xfId="5"/>
    <cellStyle name="normální_Požadavky na investice 2005 a plnění 2004-úprava" xfId="10"/>
    <cellStyle name="normální_Sešit1" xfId="9"/>
    <cellStyle name="normální_Sociální - investice a opravy 2009 - sumarizace vč. prior - 10-12-2008" xfId="1"/>
    <cellStyle name="normální_Studie IZ - silnice 2003" xfId="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10"/>
    <pageSetUpPr fitToPage="1"/>
  </sheetPr>
  <dimension ref="A1:K35"/>
  <sheetViews>
    <sheetView showGridLines="0" tabSelected="1" view="pageBreakPreview" zoomScale="80" zoomScaleNormal="75" zoomScaleSheetLayoutView="80" zoomScalePageLayoutView="75" workbookViewId="0">
      <selection activeCell="F14" sqref="F14"/>
    </sheetView>
  </sheetViews>
  <sheetFormatPr defaultColWidth="9.140625" defaultRowHeight="12.75" x14ac:dyDescent="0.2"/>
  <cols>
    <col min="1" max="1" width="7" style="64" customWidth="1"/>
    <col min="2" max="2" width="43.28515625" style="64" customWidth="1"/>
    <col min="3" max="3" width="83.7109375" style="64" customWidth="1"/>
    <col min="4" max="4" width="25.7109375" style="64" hidden="1" customWidth="1"/>
    <col min="5" max="6" width="25.7109375" style="64" customWidth="1"/>
    <col min="7" max="7" width="26.42578125" style="64" customWidth="1"/>
    <col min="8" max="8" width="28.85546875" style="64" customWidth="1"/>
    <col min="9" max="9" width="9.140625" style="64"/>
    <col min="10" max="10" width="11.5703125" style="64" bestFit="1" customWidth="1"/>
    <col min="11" max="16384" width="9.140625" style="64"/>
  </cols>
  <sheetData>
    <row r="1" spans="1:8" s="63" customFormat="1" ht="21" customHeight="1" x14ac:dyDescent="0.3"/>
    <row r="2" spans="1:8" ht="21.2" customHeight="1" x14ac:dyDescent="0.3">
      <c r="A2" s="63" t="s">
        <v>293</v>
      </c>
    </row>
    <row r="3" spans="1:8" ht="18.75" customHeight="1" thickBot="1" x14ac:dyDescent="0.3">
      <c r="A3" s="225"/>
      <c r="B3" s="225"/>
      <c r="C3" s="225"/>
      <c r="D3" s="91"/>
      <c r="E3" s="93"/>
      <c r="F3" s="65"/>
      <c r="H3" s="117" t="s">
        <v>72</v>
      </c>
    </row>
    <row r="4" spans="1:8" ht="65.25" customHeight="1" thickBot="1" x14ac:dyDescent="0.25">
      <c r="A4" s="226" t="s">
        <v>2</v>
      </c>
      <c r="B4" s="227"/>
      <c r="C4" s="128" t="s">
        <v>73</v>
      </c>
      <c r="D4" s="120" t="s">
        <v>97</v>
      </c>
      <c r="E4" s="120" t="s">
        <v>382</v>
      </c>
      <c r="F4" s="120" t="s">
        <v>161</v>
      </c>
      <c r="G4" s="121" t="s">
        <v>74</v>
      </c>
      <c r="H4" s="122" t="s">
        <v>75</v>
      </c>
    </row>
    <row r="5" spans="1:8" ht="20.100000000000001" customHeight="1" x14ac:dyDescent="0.2">
      <c r="A5" s="228"/>
      <c r="B5" s="129" t="s">
        <v>76</v>
      </c>
      <c r="C5" s="126" t="s">
        <v>87</v>
      </c>
      <c r="D5" s="66">
        <v>0</v>
      </c>
      <c r="E5" s="206">
        <v>0</v>
      </c>
      <c r="F5" s="66">
        <f>'Školství - ORJ 17 '!P8</f>
        <v>0</v>
      </c>
      <c r="G5" s="210">
        <f>'Školství - ORJ 17 '!Q8</f>
        <v>144511</v>
      </c>
      <c r="H5" s="210">
        <f>SUM(G5)</f>
        <v>144511</v>
      </c>
    </row>
    <row r="6" spans="1:8" ht="20.100000000000001" customHeight="1" thickBot="1" x14ac:dyDescent="0.25">
      <c r="A6" s="229"/>
      <c r="B6" s="130" t="s">
        <v>76</v>
      </c>
      <c r="C6" s="127" t="s">
        <v>88</v>
      </c>
      <c r="D6" s="66">
        <v>0</v>
      </c>
      <c r="E6" s="206">
        <v>0</v>
      </c>
      <c r="F6" s="66">
        <f>'Školství - ORJ 17 '!P33</f>
        <v>0</v>
      </c>
      <c r="G6" s="210">
        <f>'Školství - ORJ 17 '!Q33</f>
        <v>35768</v>
      </c>
      <c r="H6" s="210">
        <f>SUM(G6)</f>
        <v>35768</v>
      </c>
    </row>
    <row r="7" spans="1:8" ht="20.100000000000001" customHeight="1" thickBot="1" x14ac:dyDescent="0.25">
      <c r="A7" s="221" t="s">
        <v>77</v>
      </c>
      <c r="B7" s="222"/>
      <c r="C7" s="222"/>
      <c r="D7" s="67">
        <f>SUM(D5:D6)</f>
        <v>0</v>
      </c>
      <c r="E7" s="67">
        <f>SUM(E5:E6)</f>
        <v>0</v>
      </c>
      <c r="F7" s="67">
        <f>SUM(F5:F6)</f>
        <v>0</v>
      </c>
      <c r="G7" s="67">
        <f>SUM(G5:G6)</f>
        <v>180279</v>
      </c>
      <c r="H7" s="67">
        <f>SUM(F7:G7)</f>
        <v>180279</v>
      </c>
    </row>
    <row r="8" spans="1:8" ht="20.100000000000001" customHeight="1" x14ac:dyDescent="0.2">
      <c r="A8" s="68"/>
      <c r="B8" s="129" t="s">
        <v>78</v>
      </c>
      <c r="C8" s="126" t="s">
        <v>87</v>
      </c>
      <c r="D8" s="66">
        <v>0</v>
      </c>
      <c r="E8" s="206">
        <v>0</v>
      </c>
      <c r="F8" s="66">
        <f>'Sociální - ORJ 17 '!P8</f>
        <v>0</v>
      </c>
      <c r="G8" s="210">
        <f>'Sociální - ORJ 17 '!Q8</f>
        <v>116525.05</v>
      </c>
      <c r="H8" s="210">
        <f t="shared" ref="H8:H20" si="0">SUM(G8)</f>
        <v>116525.05</v>
      </c>
    </row>
    <row r="9" spans="1:8" ht="20.100000000000001" customHeight="1" x14ac:dyDescent="0.2">
      <c r="A9" s="69"/>
      <c r="B9" s="130" t="s">
        <v>78</v>
      </c>
      <c r="C9" s="127" t="s">
        <v>88</v>
      </c>
      <c r="D9" s="66">
        <v>0</v>
      </c>
      <c r="E9" s="206">
        <v>0</v>
      </c>
      <c r="F9" s="66">
        <f>'Sociální - ORJ 17 '!P27</f>
        <v>0</v>
      </c>
      <c r="G9" s="210">
        <f>'Sociální - ORJ 17 '!O26</f>
        <v>8752</v>
      </c>
      <c r="H9" s="210">
        <f t="shared" si="0"/>
        <v>8752</v>
      </c>
    </row>
    <row r="10" spans="1:8" ht="20.100000000000001" customHeight="1" x14ac:dyDescent="0.2">
      <c r="A10" s="69"/>
      <c r="B10" s="130" t="s">
        <v>78</v>
      </c>
      <c r="C10" s="127" t="s">
        <v>89</v>
      </c>
      <c r="D10" s="66">
        <v>0</v>
      </c>
      <c r="E10" s="206">
        <v>0</v>
      </c>
      <c r="F10" s="66">
        <v>0</v>
      </c>
      <c r="G10" s="210">
        <f>'Sociální - ORJ 17 '!O30</f>
        <v>3400</v>
      </c>
      <c r="H10" s="210">
        <f t="shared" si="0"/>
        <v>3400</v>
      </c>
    </row>
    <row r="11" spans="1:8" ht="20.100000000000001" customHeight="1" thickBot="1" x14ac:dyDescent="0.25">
      <c r="A11" s="69"/>
      <c r="B11" s="130" t="s">
        <v>78</v>
      </c>
      <c r="C11" s="127" t="s">
        <v>173</v>
      </c>
      <c r="D11" s="66">
        <v>0</v>
      </c>
      <c r="E11" s="206">
        <v>0</v>
      </c>
      <c r="F11" s="66">
        <v>0</v>
      </c>
      <c r="G11" s="210">
        <f>'Sociální - ORJ 19'!Q10</f>
        <v>650</v>
      </c>
      <c r="H11" s="210">
        <f t="shared" si="0"/>
        <v>650</v>
      </c>
    </row>
    <row r="12" spans="1:8" ht="20.100000000000001" customHeight="1" thickBot="1" x14ac:dyDescent="0.25">
      <c r="A12" s="221" t="s">
        <v>79</v>
      </c>
      <c r="B12" s="222"/>
      <c r="C12" s="222"/>
      <c r="D12" s="67">
        <f>SUM(D8:D11)</f>
        <v>0</v>
      </c>
      <c r="E12" s="67">
        <f>SUM(E8:E11)</f>
        <v>0</v>
      </c>
      <c r="F12" s="67">
        <f>SUM(F8:F11)</f>
        <v>0</v>
      </c>
      <c r="G12" s="71">
        <f>SUM(G8:G11)</f>
        <v>129327.05</v>
      </c>
      <c r="H12" s="67">
        <f t="shared" si="0"/>
        <v>129327.05</v>
      </c>
    </row>
    <row r="13" spans="1:8" ht="20.100000000000001" customHeight="1" x14ac:dyDescent="0.2">
      <c r="A13" s="68"/>
      <c r="B13" s="129" t="s">
        <v>82</v>
      </c>
      <c r="C13" s="126" t="s">
        <v>87</v>
      </c>
      <c r="D13" s="66">
        <v>0</v>
      </c>
      <c r="E13" s="206">
        <v>0</v>
      </c>
      <c r="F13" s="66">
        <v>0</v>
      </c>
      <c r="G13" s="210">
        <f>'Doprava - ORJ 17 '!Q8</f>
        <v>54069</v>
      </c>
      <c r="H13" s="210">
        <f t="shared" si="0"/>
        <v>54069</v>
      </c>
    </row>
    <row r="14" spans="1:8" ht="20.100000000000001" customHeight="1" x14ac:dyDescent="0.2">
      <c r="A14" s="70"/>
      <c r="B14" s="134" t="s">
        <v>82</v>
      </c>
      <c r="C14" s="132" t="s">
        <v>89</v>
      </c>
      <c r="D14" s="66">
        <v>0</v>
      </c>
      <c r="E14" s="206">
        <v>0</v>
      </c>
      <c r="F14" s="66">
        <v>0</v>
      </c>
      <c r="G14" s="211">
        <f>'Doprava - ORJ 17 '!Q11</f>
        <v>38140</v>
      </c>
      <c r="H14" s="210">
        <f t="shared" si="0"/>
        <v>38140</v>
      </c>
    </row>
    <row r="15" spans="1:8" ht="20.100000000000001" customHeight="1" thickBot="1" x14ac:dyDescent="0.25">
      <c r="A15" s="73"/>
      <c r="B15" s="135" t="s">
        <v>82</v>
      </c>
      <c r="C15" s="133" t="s">
        <v>91</v>
      </c>
      <c r="D15" s="74">
        <v>0</v>
      </c>
      <c r="E15" s="207">
        <v>0</v>
      </c>
      <c r="F15" s="74">
        <f>'Doprava - SSOK '!P12</f>
        <v>2098</v>
      </c>
      <c r="G15" s="211">
        <f>'Doprava - SSOK '!Q12</f>
        <v>27266</v>
      </c>
      <c r="H15" s="212">
        <f>SUM(G15)</f>
        <v>27266</v>
      </c>
    </row>
    <row r="16" spans="1:8" ht="20.100000000000001" customHeight="1" thickBot="1" x14ac:dyDescent="0.25">
      <c r="A16" s="221" t="s">
        <v>83</v>
      </c>
      <c r="B16" s="222"/>
      <c r="C16" s="222"/>
      <c r="D16" s="67">
        <f>SUM(D13:D15)</f>
        <v>0</v>
      </c>
      <c r="E16" s="67">
        <f>SUM(E13:E15)</f>
        <v>0</v>
      </c>
      <c r="F16" s="67">
        <f>SUM(F13:F15)</f>
        <v>2098</v>
      </c>
      <c r="G16" s="67">
        <f>SUM(G13:G15)</f>
        <v>119475</v>
      </c>
      <c r="H16" s="67">
        <f t="shared" si="0"/>
        <v>119475</v>
      </c>
    </row>
    <row r="17" spans="1:11" ht="20.100000000000001" customHeight="1" x14ac:dyDescent="0.2">
      <c r="A17" s="72"/>
      <c r="B17" s="129" t="s">
        <v>80</v>
      </c>
      <c r="C17" s="127" t="s">
        <v>87</v>
      </c>
      <c r="D17" s="66">
        <v>0</v>
      </c>
      <c r="E17" s="206">
        <v>0</v>
      </c>
      <c r="F17" s="66">
        <f>'Kultura - ORJ 17'!P8</f>
        <v>0</v>
      </c>
      <c r="G17" s="210">
        <f>'Kultura - ORJ 17'!Q8</f>
        <v>50535</v>
      </c>
      <c r="H17" s="210">
        <f t="shared" si="0"/>
        <v>50535</v>
      </c>
    </row>
    <row r="18" spans="1:11" ht="20.100000000000001" customHeight="1" x14ac:dyDescent="0.2">
      <c r="A18" s="72"/>
      <c r="B18" s="130" t="s">
        <v>80</v>
      </c>
      <c r="C18" s="127" t="s">
        <v>88</v>
      </c>
      <c r="D18" s="66">
        <v>0</v>
      </c>
      <c r="E18" s="206">
        <v>0</v>
      </c>
      <c r="F18" s="66">
        <f>'Kultura - ORJ 17'!P17</f>
        <v>0</v>
      </c>
      <c r="G18" s="210">
        <f>'Kultura - ORJ 17'!Q17</f>
        <v>32488</v>
      </c>
      <c r="H18" s="210">
        <f t="shared" si="0"/>
        <v>32488</v>
      </c>
    </row>
    <row r="19" spans="1:11" ht="21" thickBot="1" x14ac:dyDescent="0.25">
      <c r="A19" s="72"/>
      <c r="B19" s="131" t="s">
        <v>80</v>
      </c>
      <c r="C19" s="127" t="s">
        <v>173</v>
      </c>
      <c r="D19" s="66">
        <v>0</v>
      </c>
      <c r="E19" s="206">
        <v>0</v>
      </c>
      <c r="F19" s="66">
        <f>'Kultura - ORJ 19'!P10</f>
        <v>100</v>
      </c>
      <c r="G19" s="210">
        <f>'Kultura - ORJ 19'!Q10</f>
        <v>4900</v>
      </c>
      <c r="H19" s="210">
        <f t="shared" si="0"/>
        <v>4900</v>
      </c>
    </row>
    <row r="20" spans="1:11" ht="20.100000000000001" customHeight="1" thickBot="1" x14ac:dyDescent="0.25">
      <c r="A20" s="221" t="s">
        <v>81</v>
      </c>
      <c r="B20" s="222"/>
      <c r="C20" s="222"/>
      <c r="D20" s="67">
        <f>SUM(D17:D19)</f>
        <v>0</v>
      </c>
      <c r="E20" s="67">
        <f>SUM(E17:E19)</f>
        <v>0</v>
      </c>
      <c r="F20" s="67">
        <f>SUM(F17:F19)</f>
        <v>100</v>
      </c>
      <c r="G20" s="67">
        <f>SUM(G17:G19)</f>
        <v>87923</v>
      </c>
      <c r="H20" s="67">
        <f t="shared" si="0"/>
        <v>87923</v>
      </c>
    </row>
    <row r="21" spans="1:11" ht="20.100000000000001" customHeight="1" x14ac:dyDescent="0.2">
      <c r="A21" s="70"/>
      <c r="B21" s="173" t="s">
        <v>84</v>
      </c>
      <c r="C21" s="132" t="s">
        <v>87</v>
      </c>
      <c r="D21" s="66">
        <v>0</v>
      </c>
      <c r="E21" s="206">
        <v>0</v>
      </c>
      <c r="F21" s="66">
        <v>0</v>
      </c>
      <c r="G21" s="211">
        <f>'Zdravotnictví - ORJ 17 '!Q8+'Zdravotnictví - ORJ 17 '!P16</f>
        <v>63258</v>
      </c>
      <c r="H21" s="213">
        <f>SUM(D21:G21)</f>
        <v>63258</v>
      </c>
    </row>
    <row r="22" spans="1:11" ht="20.100000000000001" customHeight="1" x14ac:dyDescent="0.2">
      <c r="A22" s="73"/>
      <c r="B22" s="134" t="s">
        <v>84</v>
      </c>
      <c r="C22" s="132" t="s">
        <v>173</v>
      </c>
      <c r="D22" s="66"/>
      <c r="E22" s="206">
        <v>0</v>
      </c>
      <c r="F22" s="66">
        <v>0</v>
      </c>
      <c r="G22" s="211">
        <f>'Zdravotnictví - ORJ 19'!Q12</f>
        <v>32218</v>
      </c>
      <c r="H22" s="211">
        <f t="shared" ref="H22" si="1">SUM(D22:G22)</f>
        <v>32218</v>
      </c>
    </row>
    <row r="23" spans="1:11" ht="20.100000000000001" customHeight="1" thickBot="1" x14ac:dyDescent="0.25">
      <c r="A23" s="73"/>
      <c r="B23" s="135" t="s">
        <v>84</v>
      </c>
      <c r="C23" s="133" t="s">
        <v>98</v>
      </c>
      <c r="D23" s="92">
        <v>0</v>
      </c>
      <c r="E23" s="208">
        <f>'Zdravotnictví - SMN - ORJ 17  '!Q15</f>
        <v>19846</v>
      </c>
      <c r="F23" s="92">
        <v>0</v>
      </c>
      <c r="G23" s="214">
        <f>'Zdravotnictví - SMN - ORJ 17  '!R15+'Zdravotnictví - SMN - ORJ 17  '!P15</f>
        <v>61088</v>
      </c>
      <c r="H23" s="214">
        <f>SUM(D23:G23)</f>
        <v>80934</v>
      </c>
    </row>
    <row r="24" spans="1:11" ht="20.100000000000001" customHeight="1" thickBot="1" x14ac:dyDescent="0.25">
      <c r="A24" s="221" t="s">
        <v>85</v>
      </c>
      <c r="B24" s="222"/>
      <c r="C24" s="222"/>
      <c r="D24" s="67">
        <f>SUM(D21:D23)</f>
        <v>0</v>
      </c>
      <c r="E24" s="67">
        <f>SUM(E21:E23)</f>
        <v>19846</v>
      </c>
      <c r="F24" s="67">
        <f>SUM(F21:F23)</f>
        <v>0</v>
      </c>
      <c r="G24" s="67">
        <f>SUM(G21:G23)</f>
        <v>156564</v>
      </c>
      <c r="H24" s="67">
        <f>SUM(E24:G24)</f>
        <v>176410</v>
      </c>
    </row>
    <row r="25" spans="1:11" ht="30.75" customHeight="1" thickBot="1" x14ac:dyDescent="0.25">
      <c r="A25" s="223" t="s">
        <v>86</v>
      </c>
      <c r="B25" s="224"/>
      <c r="C25" s="75"/>
      <c r="D25" s="76">
        <f>D7+D12+D20+D16+D24</f>
        <v>0</v>
      </c>
      <c r="E25" s="209">
        <f>E7+E12+E20+E16+E24</f>
        <v>19846</v>
      </c>
      <c r="F25" s="76">
        <f>F7+F12+F20+F16+F24</f>
        <v>2198</v>
      </c>
      <c r="G25" s="209">
        <f>G7+G12+G20+G16+G24</f>
        <v>673568.05</v>
      </c>
      <c r="H25" s="209">
        <f>H7+H12+H20+H16+H24</f>
        <v>693414.05</v>
      </c>
      <c r="K25" s="77"/>
    </row>
    <row r="26" spans="1:11" ht="10.5" customHeight="1" x14ac:dyDescent="0.2"/>
    <row r="27" spans="1:11" x14ac:dyDescent="0.2">
      <c r="G27" s="78"/>
      <c r="H27" s="79"/>
    </row>
    <row r="28" spans="1:11" ht="15" x14ac:dyDescent="0.2">
      <c r="G28" s="80"/>
      <c r="H28" s="80"/>
    </row>
    <row r="29" spans="1:11" ht="18" x14ac:dyDescent="0.25">
      <c r="G29" s="81"/>
      <c r="H29" s="81"/>
    </row>
    <row r="30" spans="1:11" ht="18" x14ac:dyDescent="0.25">
      <c r="G30" s="82"/>
      <c r="H30" s="82"/>
    </row>
    <row r="31" spans="1:11" ht="18" x14ac:dyDescent="0.25">
      <c r="G31" s="83"/>
      <c r="H31" s="83"/>
    </row>
    <row r="32" spans="1:11" x14ac:dyDescent="0.2">
      <c r="G32" s="77"/>
    </row>
    <row r="33" spans="7:10" x14ac:dyDescent="0.2">
      <c r="G33" s="78"/>
      <c r="H33" s="79"/>
    </row>
    <row r="34" spans="7:10" ht="18" x14ac:dyDescent="0.25">
      <c r="G34" s="82"/>
      <c r="H34" s="82"/>
    </row>
    <row r="35" spans="7:10" ht="18" x14ac:dyDescent="0.25">
      <c r="G35" s="84"/>
      <c r="H35" s="84"/>
      <c r="J35" s="85"/>
    </row>
  </sheetData>
  <mergeCells count="9">
    <mergeCell ref="A16:C16"/>
    <mergeCell ref="A24:C24"/>
    <mergeCell ref="A25:B25"/>
    <mergeCell ref="A20:C20"/>
    <mergeCell ref="A3:C3"/>
    <mergeCell ref="A4:B4"/>
    <mergeCell ref="A5:A6"/>
    <mergeCell ref="A7:C7"/>
    <mergeCell ref="A12:C12"/>
  </mergeCells>
  <printOptions horizontalCentered="1"/>
  <pageMargins left="0.78740157480314965" right="0.78740157480314965" top="0.6692913385826772" bottom="0.86614173228346458" header="0.27559055118110237" footer="0.39370078740157483"/>
  <pageSetup paperSize="9" scale="54" firstPageNumber="96" orientation="landscape" useFirstPageNumber="1" r:id="rId1"/>
  <headerFooter alignWithMargins="0">
    <oddFooter xml:space="preserve">&amp;L&amp;"Arial,Kurzíva"Zastupitelstvo Olomouckého kraje 17-12-2018
6. - Rozpočet Olomouckého kraje 2019 - návrh rozpočtu
Příloha č. 5a): Rozpracované investiční akce hrazené z rozpočtu v roce 2019&amp;R&amp;"Arial,Kurzíva"&amp;11Strana &amp;P (Celkem 179)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rgb="FFFFFF00"/>
  </sheetPr>
  <dimension ref="A1:T95"/>
  <sheetViews>
    <sheetView showGridLines="0" view="pageBreakPreview" zoomScale="80" zoomScaleNormal="80" zoomScaleSheetLayoutView="80" workbookViewId="0">
      <pane ySplit="7" topLeftCell="A8" activePane="bottomLeft" state="frozenSplit"/>
      <selection activeCell="AW16" sqref="AW16"/>
      <selection pane="bottomLeft" activeCell="AW16" sqref="AW16"/>
    </sheetView>
  </sheetViews>
  <sheetFormatPr defaultColWidth="9.140625" defaultRowHeight="12.75" outlineLevelCol="1" x14ac:dyDescent="0.2"/>
  <cols>
    <col min="1" max="1" width="5.42578125" style="10" customWidth="1"/>
    <col min="2" max="2" width="6" style="10" bestFit="1" customWidth="1"/>
    <col min="3" max="4" width="5.5703125" style="10" hidden="1" customWidth="1" outlineLevel="1"/>
    <col min="5" max="5" width="10.85546875" style="10" bestFit="1" customWidth="1" outlineLevel="1"/>
    <col min="6" max="6" width="3.7109375" style="10" hidden="1" customWidth="1" outlineLevel="1"/>
    <col min="7" max="7" width="13" style="10" hidden="1" customWidth="1" outlineLevel="1"/>
    <col min="8" max="8" width="50.7109375" style="10" customWidth="1" collapsed="1"/>
    <col min="9" max="9" width="60.42578125" style="10" customWidth="1"/>
    <col min="10" max="10" width="7.140625" style="10" customWidth="1"/>
    <col min="11" max="11" width="14.7109375" style="5" customWidth="1"/>
    <col min="12" max="12" width="17.42578125" style="6" customWidth="1"/>
    <col min="13" max="13" width="13.7109375" style="6" customWidth="1"/>
    <col min="14" max="14" width="12.425781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38.5703125" style="15" hidden="1" customWidth="1"/>
    <col min="20" max="20" width="0" style="10" hidden="1" customWidth="1"/>
    <col min="21" max="16384" width="9.140625" style="10"/>
  </cols>
  <sheetData>
    <row r="1" spans="1:20" ht="18" x14ac:dyDescent="0.25">
      <c r="A1" s="139" t="s">
        <v>324</v>
      </c>
      <c r="B1" s="139"/>
      <c r="C1" s="139"/>
      <c r="D1" s="139"/>
      <c r="E1" s="139"/>
      <c r="F1" s="139"/>
      <c r="G1" s="139"/>
      <c r="H1" s="139"/>
      <c r="I1" s="4"/>
      <c r="J1" s="2"/>
      <c r="M1" s="7"/>
      <c r="N1" s="7"/>
      <c r="P1" s="7"/>
      <c r="Q1" s="7"/>
      <c r="R1" s="7"/>
      <c r="S1" s="8"/>
      <c r="T1" s="9"/>
    </row>
    <row r="2" spans="1:20" ht="15.75" x14ac:dyDescent="0.25">
      <c r="A2" s="140" t="s">
        <v>154</v>
      </c>
      <c r="B2" s="140"/>
      <c r="C2" s="140"/>
      <c r="E2" s="140"/>
      <c r="F2" s="140"/>
      <c r="G2" s="140"/>
      <c r="H2" s="140" t="s">
        <v>168</v>
      </c>
      <c r="I2" s="141" t="s">
        <v>169</v>
      </c>
      <c r="J2" s="49"/>
      <c r="M2" s="13"/>
      <c r="N2" s="13"/>
      <c r="P2" s="13"/>
      <c r="Q2" s="13"/>
      <c r="R2" s="13"/>
      <c r="S2" s="14"/>
      <c r="T2" s="9"/>
    </row>
    <row r="3" spans="1:20" ht="15.75" x14ac:dyDescent="0.25">
      <c r="A3" s="140"/>
      <c r="B3" s="140"/>
      <c r="C3" s="140"/>
      <c r="E3" s="140"/>
      <c r="F3" s="140"/>
      <c r="G3" s="140"/>
      <c r="H3" s="140" t="s">
        <v>28</v>
      </c>
      <c r="I3" s="51"/>
      <c r="J3" s="49"/>
      <c r="M3" s="13"/>
      <c r="N3" s="13"/>
      <c r="P3" s="13"/>
      <c r="Q3" s="13"/>
      <c r="R3" s="13"/>
      <c r="S3" s="14"/>
      <c r="T3" s="9"/>
    </row>
    <row r="4" spans="1:20" ht="17.25" customHeight="1" x14ac:dyDescent="0.2">
      <c r="A4" s="11"/>
      <c r="B4" s="11"/>
      <c r="C4" s="11"/>
      <c r="D4" s="11"/>
      <c r="E4" s="11"/>
      <c r="F4" s="11"/>
      <c r="G4" s="11"/>
      <c r="H4" s="11"/>
      <c r="I4" s="12"/>
      <c r="J4" s="11"/>
      <c r="M4" s="13"/>
      <c r="N4" s="13"/>
      <c r="P4" s="13"/>
      <c r="Q4" s="13"/>
      <c r="R4" s="118" t="s">
        <v>72</v>
      </c>
      <c r="S4" s="14"/>
      <c r="T4" s="9"/>
    </row>
    <row r="5" spans="1:20" ht="25.5" customHeight="1" x14ac:dyDescent="0.2">
      <c r="A5" s="230" t="s">
        <v>323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40"/>
      <c r="S5" s="33"/>
    </row>
    <row r="6" spans="1:20" ht="25.5" customHeight="1" x14ac:dyDescent="0.2">
      <c r="A6" s="234" t="s">
        <v>1</v>
      </c>
      <c r="B6" s="234" t="s">
        <v>2</v>
      </c>
      <c r="C6" s="235" t="s">
        <v>4</v>
      </c>
      <c r="D6" s="235" t="s">
        <v>5</v>
      </c>
      <c r="E6" s="232" t="s">
        <v>151</v>
      </c>
      <c r="F6" s="235" t="s">
        <v>6</v>
      </c>
      <c r="G6" s="235" t="s">
        <v>3</v>
      </c>
      <c r="H6" s="235" t="s">
        <v>7</v>
      </c>
      <c r="I6" s="236" t="s">
        <v>8</v>
      </c>
      <c r="J6" s="237" t="s">
        <v>9</v>
      </c>
      <c r="K6" s="236" t="s">
        <v>10</v>
      </c>
      <c r="L6" s="236" t="s">
        <v>25</v>
      </c>
      <c r="M6" s="236" t="s">
        <v>11</v>
      </c>
      <c r="N6" s="238" t="s">
        <v>175</v>
      </c>
      <c r="O6" s="239" t="s">
        <v>174</v>
      </c>
      <c r="P6" s="239"/>
      <c r="Q6" s="239"/>
      <c r="R6" s="238" t="s">
        <v>176</v>
      </c>
      <c r="S6" s="241" t="s">
        <v>12</v>
      </c>
    </row>
    <row r="7" spans="1:20" ht="58.7" customHeight="1" x14ac:dyDescent="0.2">
      <c r="A7" s="234"/>
      <c r="B7" s="234"/>
      <c r="C7" s="235"/>
      <c r="D7" s="235"/>
      <c r="E7" s="233"/>
      <c r="F7" s="235"/>
      <c r="G7" s="235"/>
      <c r="H7" s="235"/>
      <c r="I7" s="236"/>
      <c r="J7" s="237"/>
      <c r="K7" s="236"/>
      <c r="L7" s="236"/>
      <c r="M7" s="236"/>
      <c r="N7" s="238"/>
      <c r="O7" s="123" t="s">
        <v>26</v>
      </c>
      <c r="P7" s="123" t="s">
        <v>162</v>
      </c>
      <c r="Q7" s="123" t="s">
        <v>13</v>
      </c>
      <c r="R7" s="238"/>
      <c r="S7" s="241"/>
    </row>
    <row r="8" spans="1:20" s="55" customFormat="1" ht="25.5" customHeight="1" x14ac:dyDescent="0.3">
      <c r="A8" s="96" t="s">
        <v>21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53">
        <f>SUM(L9:L11)</f>
        <v>96654</v>
      </c>
      <c r="M8" s="53"/>
      <c r="N8" s="53">
        <f t="shared" ref="N8:S8" si="0">SUM(N9:N11)</f>
        <v>32218</v>
      </c>
      <c r="O8" s="53">
        <f t="shared" si="0"/>
        <v>32218</v>
      </c>
      <c r="P8" s="53">
        <f t="shared" si="0"/>
        <v>0</v>
      </c>
      <c r="Q8" s="53">
        <f t="shared" si="0"/>
        <v>32218</v>
      </c>
      <c r="R8" s="53">
        <f t="shared" si="0"/>
        <v>32218</v>
      </c>
      <c r="S8" s="53">
        <f t="shared" si="0"/>
        <v>0</v>
      </c>
    </row>
    <row r="9" spans="1:20" s="59" customFormat="1" ht="50.25" customHeight="1" x14ac:dyDescent="0.2">
      <c r="A9" s="16">
        <v>1</v>
      </c>
      <c r="B9" s="87" t="s">
        <v>15</v>
      </c>
      <c r="C9" s="87">
        <v>3533</v>
      </c>
      <c r="D9" s="87">
        <v>6351</v>
      </c>
      <c r="E9" s="87">
        <v>63</v>
      </c>
      <c r="F9" s="87">
        <v>14</v>
      </c>
      <c r="G9" s="87">
        <v>66014001704</v>
      </c>
      <c r="H9" s="30" t="s">
        <v>326</v>
      </c>
      <c r="I9" s="172" t="s">
        <v>328</v>
      </c>
      <c r="J9" s="88" t="s">
        <v>30</v>
      </c>
      <c r="K9" s="88" t="s">
        <v>18</v>
      </c>
      <c r="L9" s="37">
        <v>73809</v>
      </c>
      <c r="M9" s="58" t="s">
        <v>159</v>
      </c>
      <c r="N9" s="183">
        <v>24603</v>
      </c>
      <c r="O9" s="184">
        <f>P9+Q9</f>
        <v>24603</v>
      </c>
      <c r="P9" s="183">
        <v>0</v>
      </c>
      <c r="Q9" s="217">
        <v>24603</v>
      </c>
      <c r="R9" s="182">
        <f>L9-N9-O9</f>
        <v>24603</v>
      </c>
      <c r="S9" s="56"/>
      <c r="T9" s="90"/>
    </row>
    <row r="10" spans="1:20" ht="57" customHeight="1" x14ac:dyDescent="0.2">
      <c r="A10" s="16">
        <v>2</v>
      </c>
      <c r="B10" s="87" t="s">
        <v>15</v>
      </c>
      <c r="C10" s="27">
        <v>3533</v>
      </c>
      <c r="D10" s="27">
        <v>6351</v>
      </c>
      <c r="E10" s="27">
        <v>63</v>
      </c>
      <c r="F10" s="27">
        <v>14</v>
      </c>
      <c r="G10" s="87">
        <v>66014001704</v>
      </c>
      <c r="H10" s="150" t="s">
        <v>327</v>
      </c>
      <c r="I10" s="39" t="s">
        <v>329</v>
      </c>
      <c r="J10" s="88" t="s">
        <v>30</v>
      </c>
      <c r="K10" s="88" t="s">
        <v>18</v>
      </c>
      <c r="L10" s="37">
        <v>18528</v>
      </c>
      <c r="M10" s="58" t="s">
        <v>159</v>
      </c>
      <c r="N10" s="183">
        <v>6176</v>
      </c>
      <c r="O10" s="184">
        <f t="shared" ref="O10:O11" si="1">P10+Q10</f>
        <v>6176</v>
      </c>
      <c r="P10" s="183">
        <v>0</v>
      </c>
      <c r="Q10" s="217">
        <v>6176</v>
      </c>
      <c r="R10" s="182">
        <f t="shared" ref="R10:R11" si="2">L10-N10-O10</f>
        <v>6176</v>
      </c>
      <c r="S10" s="41"/>
    </row>
    <row r="11" spans="1:20" ht="31.5" x14ac:dyDescent="0.2">
      <c r="A11" s="16">
        <v>3</v>
      </c>
      <c r="B11" s="87" t="s">
        <v>15</v>
      </c>
      <c r="C11" s="27">
        <v>3533</v>
      </c>
      <c r="D11" s="27">
        <v>6351</v>
      </c>
      <c r="E11" s="27">
        <v>63</v>
      </c>
      <c r="F11" s="27">
        <v>14</v>
      </c>
      <c r="G11" s="87">
        <v>66014001704</v>
      </c>
      <c r="H11" s="18" t="s">
        <v>330</v>
      </c>
      <c r="I11" s="39" t="s">
        <v>331</v>
      </c>
      <c r="J11" s="88" t="s">
        <v>30</v>
      </c>
      <c r="K11" s="88" t="s">
        <v>18</v>
      </c>
      <c r="L11" s="37">
        <v>4317</v>
      </c>
      <c r="M11" s="58" t="s">
        <v>159</v>
      </c>
      <c r="N11" s="183">
        <v>1439</v>
      </c>
      <c r="O11" s="184">
        <f t="shared" si="1"/>
        <v>1439</v>
      </c>
      <c r="P11" s="183">
        <v>0</v>
      </c>
      <c r="Q11" s="217">
        <v>1439</v>
      </c>
      <c r="R11" s="182">
        <f t="shared" si="2"/>
        <v>1439</v>
      </c>
      <c r="S11" s="41"/>
    </row>
    <row r="12" spans="1:20" ht="35.25" customHeight="1" x14ac:dyDescent="0.2">
      <c r="A12" s="98" t="s">
        <v>325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42">
        <f>+L8</f>
        <v>96654</v>
      </c>
      <c r="M12" s="42"/>
      <c r="N12" s="42">
        <f>+N8</f>
        <v>32218</v>
      </c>
      <c r="O12" s="42">
        <f>+O8</f>
        <v>32218</v>
      </c>
      <c r="P12" s="42">
        <f>+P8</f>
        <v>0</v>
      </c>
      <c r="Q12" s="42">
        <f>+Q8</f>
        <v>32218</v>
      </c>
      <c r="R12" s="42">
        <f>+R8</f>
        <v>32218</v>
      </c>
      <c r="S12" s="34"/>
    </row>
    <row r="13" spans="1:20" s="6" customFormat="1" x14ac:dyDescent="0.2">
      <c r="A13" s="5"/>
      <c r="B13" s="5"/>
      <c r="C13" s="5"/>
      <c r="D13" s="5"/>
      <c r="E13" s="5"/>
      <c r="F13" s="5"/>
      <c r="G13" s="5"/>
      <c r="H13" s="22"/>
      <c r="I13" s="5"/>
      <c r="J13" s="23"/>
      <c r="K13" s="19"/>
      <c r="L13" s="20"/>
      <c r="M13" s="21"/>
      <c r="N13" s="21"/>
      <c r="S13" s="15"/>
      <c r="T13" s="10"/>
    </row>
    <row r="14" spans="1:20" s="6" customFormat="1" x14ac:dyDescent="0.2">
      <c r="A14" s="5"/>
      <c r="B14" s="5"/>
      <c r="C14" s="5"/>
      <c r="D14" s="5"/>
      <c r="E14" s="5"/>
      <c r="F14" s="5"/>
      <c r="G14" s="5"/>
      <c r="H14" s="5"/>
      <c r="I14" s="5"/>
      <c r="J14" s="24"/>
      <c r="K14" s="25"/>
      <c r="L14" s="26"/>
      <c r="S14" s="15"/>
      <c r="T14" s="10"/>
    </row>
    <row r="15" spans="1:20" s="6" customFormat="1" x14ac:dyDescent="0.2">
      <c r="A15" s="5"/>
      <c r="B15" s="5"/>
      <c r="C15" s="5"/>
      <c r="D15" s="5"/>
      <c r="E15" s="5"/>
      <c r="F15" s="5"/>
      <c r="G15" s="5"/>
      <c r="H15" s="5"/>
      <c r="I15" s="5"/>
      <c r="J15" s="24"/>
      <c r="K15" s="25"/>
      <c r="L15" s="26"/>
      <c r="S15" s="15"/>
      <c r="T15" s="10"/>
    </row>
    <row r="16" spans="1:20" s="6" customFormat="1" x14ac:dyDescent="0.2">
      <c r="A16" s="5"/>
      <c r="B16" s="5"/>
      <c r="C16" s="5"/>
      <c r="D16" s="5"/>
      <c r="E16" s="5"/>
      <c r="F16" s="5"/>
      <c r="G16" s="5"/>
      <c r="H16" s="5"/>
      <c r="I16" s="5"/>
      <c r="J16" s="10"/>
      <c r="K16" s="25"/>
      <c r="L16" s="26"/>
      <c r="S16" s="15"/>
      <c r="T16" s="10"/>
    </row>
    <row r="17" spans="1:20" s="6" customFormat="1" x14ac:dyDescent="0.2">
      <c r="A17" s="5"/>
      <c r="B17" s="5"/>
      <c r="C17" s="5"/>
      <c r="D17" s="5"/>
      <c r="E17" s="5"/>
      <c r="F17" s="5"/>
      <c r="G17" s="5"/>
      <c r="H17" s="5"/>
      <c r="I17" s="5"/>
      <c r="J17" s="10"/>
      <c r="K17" s="25"/>
      <c r="L17" s="26"/>
      <c r="S17" s="15"/>
      <c r="T17" s="10"/>
    </row>
    <row r="18" spans="1:20" s="6" customFormat="1" x14ac:dyDescent="0.2">
      <c r="A18" s="5"/>
      <c r="B18" s="5"/>
      <c r="C18" s="5"/>
      <c r="D18" s="5"/>
      <c r="E18" s="5"/>
      <c r="F18" s="5"/>
      <c r="G18" s="5"/>
      <c r="H18" s="5"/>
      <c r="I18" s="5"/>
      <c r="J18" s="10"/>
      <c r="K18" s="25"/>
      <c r="L18" s="26"/>
      <c r="S18" s="15"/>
      <c r="T18" s="10"/>
    </row>
    <row r="19" spans="1:20" s="6" customFormat="1" x14ac:dyDescent="0.2">
      <c r="A19" s="5"/>
      <c r="B19" s="5"/>
      <c r="C19" s="5"/>
      <c r="D19" s="5"/>
      <c r="E19" s="5"/>
      <c r="F19" s="5"/>
      <c r="G19" s="5"/>
      <c r="H19" s="5"/>
      <c r="I19" s="5"/>
      <c r="J19" s="10"/>
      <c r="K19" s="25"/>
      <c r="L19" s="26"/>
      <c r="S19" s="15"/>
      <c r="T19" s="10"/>
    </row>
    <row r="20" spans="1:20" s="6" customFormat="1" x14ac:dyDescent="0.2">
      <c r="A20" s="5"/>
      <c r="B20" s="5"/>
      <c r="C20" s="5"/>
      <c r="D20" s="5"/>
      <c r="E20" s="5"/>
      <c r="F20" s="5"/>
      <c r="G20" s="5"/>
      <c r="H20" s="5"/>
      <c r="I20" s="5"/>
      <c r="J20" s="10"/>
      <c r="K20" s="25"/>
      <c r="L20" s="26"/>
      <c r="S20" s="15"/>
      <c r="T20" s="10"/>
    </row>
    <row r="21" spans="1:20" s="6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10"/>
      <c r="K21" s="25"/>
      <c r="L21" s="26"/>
      <c r="S21" s="15"/>
      <c r="T21" s="10"/>
    </row>
    <row r="22" spans="1:20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10"/>
      <c r="K22" s="25"/>
      <c r="L22" s="26"/>
      <c r="S22" s="15"/>
      <c r="T22" s="10"/>
    </row>
    <row r="23" spans="1:20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10"/>
      <c r="K23" s="25"/>
      <c r="L23" s="26"/>
      <c r="S23" s="15"/>
      <c r="T23" s="10"/>
    </row>
    <row r="24" spans="1:20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10"/>
      <c r="K24" s="25"/>
      <c r="L24" s="26"/>
      <c r="S24" s="15"/>
      <c r="T24" s="10"/>
    </row>
    <row r="25" spans="1:20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0"/>
      <c r="K25" s="25"/>
      <c r="L25" s="26"/>
      <c r="S25" s="15"/>
      <c r="T25" s="10"/>
    </row>
    <row r="26" spans="1:20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0"/>
      <c r="K26" s="25"/>
      <c r="L26" s="26"/>
      <c r="S26" s="15"/>
      <c r="T26" s="10"/>
    </row>
    <row r="27" spans="1:20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0"/>
      <c r="K27" s="25"/>
      <c r="L27" s="26"/>
      <c r="S27" s="15"/>
      <c r="T27" s="10"/>
    </row>
    <row r="28" spans="1:20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0"/>
      <c r="K28" s="25"/>
      <c r="L28" s="26"/>
      <c r="S28" s="15"/>
      <c r="T28" s="10"/>
    </row>
    <row r="29" spans="1:20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0"/>
      <c r="K29" s="25"/>
      <c r="L29" s="26"/>
      <c r="S29" s="15"/>
      <c r="T29" s="10"/>
    </row>
    <row r="30" spans="1:20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10"/>
      <c r="K30" s="25"/>
      <c r="L30" s="26"/>
      <c r="S30" s="15"/>
      <c r="T30" s="10"/>
    </row>
    <row r="31" spans="1:20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0"/>
      <c r="K31" s="25"/>
      <c r="L31" s="26"/>
      <c r="S31" s="15"/>
      <c r="T31" s="10"/>
    </row>
    <row r="32" spans="1:20" s="6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10"/>
      <c r="K32" s="25"/>
      <c r="L32" s="26"/>
      <c r="S32" s="15"/>
      <c r="T32" s="10"/>
    </row>
    <row r="33" spans="1:20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0"/>
      <c r="K33" s="5"/>
      <c r="L33" s="26"/>
      <c r="S33" s="15"/>
      <c r="T33" s="10"/>
    </row>
    <row r="34" spans="1:20" s="6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10"/>
      <c r="K34" s="5"/>
      <c r="L34" s="26"/>
      <c r="S34" s="15"/>
      <c r="T34" s="10"/>
    </row>
    <row r="35" spans="1:20" s="6" customFormat="1" x14ac:dyDescent="0.2">
      <c r="A35" s="5"/>
      <c r="B35" s="5"/>
      <c r="C35" s="5"/>
      <c r="D35" s="5"/>
      <c r="E35" s="5"/>
      <c r="F35" s="5"/>
      <c r="G35" s="5"/>
      <c r="H35" s="5"/>
      <c r="I35" s="5"/>
      <c r="J35" s="10"/>
      <c r="K35" s="5"/>
      <c r="L35" s="26"/>
      <c r="S35" s="15"/>
      <c r="T35" s="10"/>
    </row>
    <row r="36" spans="1:20" s="6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10"/>
      <c r="K36" s="5"/>
      <c r="L36" s="26"/>
      <c r="S36" s="15"/>
      <c r="T36" s="10"/>
    </row>
    <row r="37" spans="1:20" s="6" customFormat="1" x14ac:dyDescent="0.2">
      <c r="A37" s="5"/>
      <c r="B37" s="5"/>
      <c r="C37" s="5"/>
      <c r="D37" s="5"/>
      <c r="E37" s="5"/>
      <c r="F37" s="5"/>
      <c r="G37" s="5"/>
      <c r="H37" s="5"/>
      <c r="I37" s="5"/>
      <c r="J37" s="10"/>
      <c r="K37" s="5"/>
      <c r="L37" s="26"/>
      <c r="S37" s="15"/>
      <c r="T37" s="10"/>
    </row>
    <row r="38" spans="1:20" s="6" customFormat="1" x14ac:dyDescent="0.2">
      <c r="A38" s="5"/>
      <c r="B38" s="5"/>
      <c r="C38" s="5"/>
      <c r="D38" s="5"/>
      <c r="E38" s="5"/>
      <c r="F38" s="5"/>
      <c r="G38" s="5"/>
      <c r="H38" s="5"/>
      <c r="I38" s="5"/>
      <c r="J38" s="10"/>
      <c r="K38" s="5"/>
      <c r="L38" s="26"/>
      <c r="S38" s="15"/>
      <c r="T38" s="10"/>
    </row>
    <row r="39" spans="1:20" s="6" customFormat="1" x14ac:dyDescent="0.2">
      <c r="A39" s="5"/>
      <c r="B39" s="5"/>
      <c r="C39" s="5"/>
      <c r="D39" s="5"/>
      <c r="E39" s="5"/>
      <c r="F39" s="5"/>
      <c r="G39" s="5"/>
      <c r="H39" s="5"/>
      <c r="I39" s="5"/>
      <c r="J39" s="10"/>
      <c r="K39" s="5"/>
      <c r="L39" s="26"/>
      <c r="S39" s="15"/>
      <c r="T39" s="10"/>
    </row>
    <row r="40" spans="1:20" s="6" customFormat="1" x14ac:dyDescent="0.2">
      <c r="A40" s="5"/>
      <c r="B40" s="5"/>
      <c r="C40" s="5"/>
      <c r="D40" s="5"/>
      <c r="E40" s="5"/>
      <c r="F40" s="5"/>
      <c r="G40" s="5"/>
      <c r="H40" s="5"/>
      <c r="I40" s="5"/>
      <c r="J40" s="10"/>
      <c r="K40" s="5"/>
      <c r="L40" s="26"/>
      <c r="S40" s="15"/>
      <c r="T40" s="10"/>
    </row>
    <row r="41" spans="1:20" s="6" customFormat="1" x14ac:dyDescent="0.2">
      <c r="A41" s="5"/>
      <c r="B41" s="5"/>
      <c r="C41" s="5"/>
      <c r="D41" s="5"/>
      <c r="E41" s="5"/>
      <c r="F41" s="5"/>
      <c r="G41" s="5"/>
      <c r="H41" s="5"/>
      <c r="I41" s="5"/>
      <c r="J41" s="10"/>
      <c r="K41" s="5"/>
      <c r="L41" s="26"/>
      <c r="S41" s="15"/>
      <c r="T41" s="10"/>
    </row>
    <row r="42" spans="1:20" s="6" customFormat="1" x14ac:dyDescent="0.2">
      <c r="A42" s="5"/>
      <c r="B42" s="5"/>
      <c r="C42" s="5"/>
      <c r="D42" s="5"/>
      <c r="E42" s="5"/>
      <c r="F42" s="5"/>
      <c r="G42" s="5"/>
      <c r="H42" s="5"/>
      <c r="I42" s="5"/>
      <c r="J42" s="10"/>
      <c r="K42" s="5"/>
      <c r="L42" s="26"/>
      <c r="S42" s="15"/>
      <c r="T42" s="10"/>
    </row>
    <row r="43" spans="1:20" s="6" customFormat="1" x14ac:dyDescent="0.2">
      <c r="A43" s="5"/>
      <c r="B43" s="5"/>
      <c r="C43" s="5"/>
      <c r="D43" s="5"/>
      <c r="E43" s="5"/>
      <c r="F43" s="5"/>
      <c r="G43" s="5"/>
      <c r="H43" s="5"/>
      <c r="I43" s="5"/>
      <c r="J43" s="10"/>
      <c r="K43" s="5"/>
      <c r="L43" s="26"/>
      <c r="S43" s="15"/>
      <c r="T43" s="10"/>
    </row>
    <row r="44" spans="1:20" s="6" customForma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5"/>
      <c r="L44" s="26"/>
      <c r="S44" s="15"/>
      <c r="T44" s="10"/>
    </row>
    <row r="45" spans="1:20" s="6" customForma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5"/>
      <c r="L45" s="26"/>
      <c r="S45" s="15"/>
      <c r="T45" s="10"/>
    </row>
    <row r="46" spans="1:20" s="6" customForma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5"/>
      <c r="L46" s="26"/>
      <c r="S46" s="15"/>
      <c r="T46" s="10"/>
    </row>
    <row r="47" spans="1:20" s="6" customForma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5"/>
      <c r="L47" s="26"/>
      <c r="S47" s="15"/>
      <c r="T47" s="10"/>
    </row>
    <row r="48" spans="1:20" s="6" customForma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5"/>
      <c r="L48" s="26"/>
      <c r="S48" s="15"/>
      <c r="T48" s="10"/>
    </row>
    <row r="49" spans="1:20" s="6" customForma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5"/>
      <c r="L49" s="26"/>
      <c r="S49" s="15"/>
      <c r="T49" s="10"/>
    </row>
    <row r="50" spans="1:20" s="6" customForma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5"/>
      <c r="L50" s="26"/>
      <c r="S50" s="15"/>
      <c r="T50" s="10"/>
    </row>
    <row r="51" spans="1:20" s="6" customForma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5"/>
      <c r="L51" s="26"/>
      <c r="S51" s="15"/>
      <c r="T51" s="10"/>
    </row>
    <row r="52" spans="1:20" s="6" customForma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5"/>
      <c r="L52" s="26"/>
      <c r="S52" s="15"/>
      <c r="T52" s="10"/>
    </row>
    <row r="53" spans="1:20" s="6" customForma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5"/>
      <c r="L53" s="26"/>
      <c r="S53" s="15"/>
      <c r="T53" s="10"/>
    </row>
    <row r="54" spans="1:20" s="6" customForma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5"/>
      <c r="L54" s="26"/>
      <c r="S54" s="15"/>
      <c r="T54" s="10"/>
    </row>
    <row r="55" spans="1:20" s="6" customForma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5"/>
      <c r="L55" s="26"/>
      <c r="S55" s="15"/>
      <c r="T55" s="10"/>
    </row>
    <row r="56" spans="1:20" s="6" customForma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5"/>
      <c r="L56" s="26"/>
      <c r="S56" s="15"/>
      <c r="T56" s="10"/>
    </row>
    <row r="57" spans="1:20" s="6" customForma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5"/>
      <c r="L57" s="26"/>
      <c r="S57" s="15"/>
      <c r="T57" s="10"/>
    </row>
    <row r="58" spans="1:20" s="6" customForma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5"/>
      <c r="L58" s="26"/>
      <c r="S58" s="15"/>
      <c r="T58" s="10"/>
    </row>
    <row r="59" spans="1:20" s="6" customForma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5"/>
      <c r="L59" s="26"/>
      <c r="S59" s="15"/>
      <c r="T59" s="10"/>
    </row>
    <row r="60" spans="1:20" s="6" customForma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5"/>
      <c r="L60" s="26"/>
      <c r="S60" s="15"/>
      <c r="T60" s="10"/>
    </row>
    <row r="61" spans="1:20" s="6" customForma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5"/>
      <c r="L61" s="26"/>
      <c r="S61" s="15"/>
      <c r="T61" s="10"/>
    </row>
    <row r="62" spans="1:20" s="6" customForma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5"/>
      <c r="L62" s="26"/>
      <c r="S62" s="15"/>
      <c r="T62" s="10"/>
    </row>
    <row r="63" spans="1:20" s="6" customForma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5"/>
      <c r="L63" s="26"/>
      <c r="S63" s="15"/>
      <c r="T63" s="10"/>
    </row>
    <row r="64" spans="1:20" s="6" customForma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5"/>
      <c r="L64" s="26"/>
      <c r="S64" s="15"/>
      <c r="T64" s="10"/>
    </row>
    <row r="65" spans="1:20" s="6" customForma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5"/>
      <c r="L65" s="26"/>
      <c r="S65" s="15"/>
      <c r="T65" s="10"/>
    </row>
    <row r="66" spans="1:20" s="6" customForma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5"/>
      <c r="L66" s="26"/>
      <c r="S66" s="15"/>
      <c r="T66" s="10"/>
    </row>
    <row r="67" spans="1:20" s="6" customForma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5"/>
      <c r="L67" s="26"/>
      <c r="S67" s="15"/>
      <c r="T67" s="10"/>
    </row>
    <row r="68" spans="1:20" s="6" customForma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5"/>
      <c r="L68" s="26"/>
      <c r="S68" s="15"/>
      <c r="T68" s="10"/>
    </row>
    <row r="69" spans="1:20" s="6" customForma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5"/>
      <c r="L69" s="26"/>
      <c r="S69" s="15"/>
      <c r="T69" s="10"/>
    </row>
    <row r="70" spans="1:20" s="6" customForma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5"/>
      <c r="L70" s="26"/>
      <c r="S70" s="15"/>
      <c r="T70" s="10"/>
    </row>
    <row r="71" spans="1:20" s="6" customForma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5"/>
      <c r="L71" s="26"/>
      <c r="S71" s="15"/>
      <c r="T71" s="10"/>
    </row>
    <row r="72" spans="1:20" s="6" customForma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5"/>
      <c r="L72" s="26"/>
      <c r="S72" s="15"/>
      <c r="T72" s="10"/>
    </row>
    <row r="73" spans="1:20" s="6" customForma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5"/>
      <c r="L73" s="26"/>
      <c r="S73" s="15"/>
      <c r="T73" s="10"/>
    </row>
    <row r="74" spans="1:20" s="6" customForma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5"/>
      <c r="L74" s="26"/>
      <c r="S74" s="15"/>
      <c r="T74" s="10"/>
    </row>
    <row r="75" spans="1:20" s="6" customForma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5"/>
      <c r="L75" s="26"/>
      <c r="S75" s="15"/>
      <c r="T75" s="10"/>
    </row>
    <row r="76" spans="1:20" s="6" customForma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5"/>
      <c r="L76" s="26"/>
      <c r="S76" s="15"/>
      <c r="T76" s="10"/>
    </row>
    <row r="77" spans="1:20" s="6" customForma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5"/>
      <c r="L77" s="26"/>
      <c r="S77" s="15"/>
      <c r="T77" s="10"/>
    </row>
    <row r="78" spans="1:20" s="6" customForma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5"/>
      <c r="L78" s="26"/>
      <c r="S78" s="15"/>
      <c r="T78" s="10"/>
    </row>
    <row r="79" spans="1:20" s="6" customForma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5"/>
      <c r="L79" s="26"/>
      <c r="S79" s="15"/>
      <c r="T79" s="10"/>
    </row>
    <row r="80" spans="1:20" s="6" customForma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5"/>
      <c r="L80" s="26"/>
      <c r="S80" s="15"/>
      <c r="T80" s="10"/>
    </row>
    <row r="81" spans="1:20" s="6" customForma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5"/>
      <c r="L81" s="26"/>
      <c r="S81" s="15"/>
      <c r="T81" s="10"/>
    </row>
    <row r="82" spans="1:20" s="6" customForma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5"/>
      <c r="L82" s="26"/>
      <c r="S82" s="15"/>
      <c r="T82" s="10"/>
    </row>
    <row r="83" spans="1:20" s="6" customForma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5"/>
      <c r="L83" s="26"/>
      <c r="S83" s="15"/>
      <c r="T83" s="10"/>
    </row>
    <row r="84" spans="1:20" s="6" customForma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5"/>
      <c r="L84" s="26"/>
      <c r="S84" s="15"/>
      <c r="T84" s="10"/>
    </row>
    <row r="85" spans="1:20" s="6" customForma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5"/>
      <c r="L85" s="26"/>
      <c r="S85" s="15"/>
      <c r="T85" s="10"/>
    </row>
    <row r="86" spans="1:20" s="6" customForma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5"/>
      <c r="L86" s="26"/>
      <c r="S86" s="15"/>
      <c r="T86" s="10"/>
    </row>
    <row r="87" spans="1:20" s="6" customForma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5"/>
      <c r="L87" s="26"/>
      <c r="S87" s="15"/>
      <c r="T87" s="10"/>
    </row>
    <row r="88" spans="1:20" s="6" customForma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5"/>
      <c r="L88" s="26"/>
      <c r="S88" s="15"/>
      <c r="T88" s="10"/>
    </row>
    <row r="89" spans="1:20" s="6" customForma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5"/>
      <c r="L89" s="26"/>
      <c r="S89" s="15"/>
      <c r="T89" s="10"/>
    </row>
    <row r="90" spans="1:20" s="6" customForma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5"/>
      <c r="L90" s="26"/>
      <c r="S90" s="15"/>
      <c r="T90" s="10"/>
    </row>
    <row r="91" spans="1:20" s="6" customForma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5"/>
      <c r="L91" s="26"/>
      <c r="S91" s="15"/>
      <c r="T91" s="10"/>
    </row>
    <row r="92" spans="1:20" s="6" customForma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5"/>
      <c r="L92" s="26"/>
      <c r="S92" s="15"/>
      <c r="T92" s="10"/>
    </row>
    <row r="93" spans="1:20" s="6" customForma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5"/>
      <c r="L93" s="26"/>
      <c r="S93" s="15"/>
      <c r="T93" s="10"/>
    </row>
    <row r="94" spans="1:20" s="6" customForma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5"/>
      <c r="L94" s="26"/>
      <c r="S94" s="15"/>
      <c r="T94" s="10"/>
    </row>
    <row r="95" spans="1:20" s="6" customForma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5"/>
      <c r="L95" s="26"/>
      <c r="S95" s="15"/>
      <c r="T95" s="10"/>
    </row>
  </sheetData>
  <mergeCells count="18">
    <mergeCell ref="S6:S7"/>
    <mergeCell ref="J6:J7"/>
    <mergeCell ref="K6:K7"/>
    <mergeCell ref="L6:L7"/>
    <mergeCell ref="M6:M7"/>
    <mergeCell ref="N6:N7"/>
    <mergeCell ref="O6:Q6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</mergeCells>
  <printOptions horizontalCentered="1"/>
  <pageMargins left="0.78740157480314965" right="0.78740157480314965" top="0.6692913385826772" bottom="0.86614173228346458" header="0.27559055118110237" footer="0.39370078740157483"/>
  <pageSetup paperSize="9" scale="51" firstPageNumber="108" orientation="landscape" useFirstPageNumber="1" r:id="rId1"/>
  <headerFooter alignWithMargins="0">
    <oddFooter xml:space="preserve">&amp;L&amp;"Arial,Kurzíva"Zastupitelstvo Olomouckého kraje 17-12-2018
6. - Rozpočet Olomouckého kraje 2019 - návrh rozpočtu
Příloha č. 5a): Rozpracované investiční akce hrazené z rozpočtu v roce 2019&amp;R&amp;"Arial,Kurzíva"&amp;11Strana &amp;P (Celkem 179)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FFFF00"/>
  </sheetPr>
  <dimension ref="A1:V98"/>
  <sheetViews>
    <sheetView showGridLines="0" view="pageBreakPreview" zoomScale="80" zoomScaleNormal="70" zoomScaleSheetLayoutView="80" workbookViewId="0">
      <pane ySplit="7" topLeftCell="A8" activePane="bottomLeft" state="frozenSplit"/>
      <selection activeCell="AW16" sqref="AW16"/>
      <selection pane="bottomLeft" activeCell="M27" sqref="M27"/>
    </sheetView>
  </sheetViews>
  <sheetFormatPr defaultColWidth="9.140625" defaultRowHeight="12.75" outlineLevelCol="1" x14ac:dyDescent="0.2"/>
  <cols>
    <col min="1" max="1" width="5.42578125" style="10" customWidth="1"/>
    <col min="2" max="2" width="3.7109375" style="10" bestFit="1" customWidth="1"/>
    <col min="3" max="4" width="5.5703125" style="10" hidden="1" customWidth="1" outlineLevel="1"/>
    <col min="5" max="5" width="6.5703125" style="10" customWidth="1" outlineLevel="1"/>
    <col min="6" max="6" width="6.85546875" style="10" hidden="1" customWidth="1" outlineLevel="1"/>
    <col min="7" max="7" width="16" style="10" hidden="1" customWidth="1" outlineLevel="1"/>
    <col min="8" max="8" width="43.7109375" style="10" customWidth="1" collapsed="1"/>
    <col min="9" max="9" width="52.140625" style="10" customWidth="1"/>
    <col min="10" max="10" width="9.42578125" style="10" customWidth="1"/>
    <col min="11" max="11" width="14.7109375" style="5" customWidth="1"/>
    <col min="12" max="12" width="15.85546875" style="6" customWidth="1"/>
    <col min="13" max="13" width="13.7109375" style="6" customWidth="1"/>
    <col min="14" max="14" width="12.42578125" style="6" customWidth="1"/>
    <col min="15" max="16" width="14.85546875" style="6" customWidth="1"/>
    <col min="17" max="17" width="13.140625" style="6" customWidth="1"/>
    <col min="18" max="18" width="14.85546875" style="6" customWidth="1"/>
    <col min="19" max="19" width="14.42578125" style="6" customWidth="1"/>
    <col min="20" max="20" width="21.7109375" style="15" hidden="1" customWidth="1"/>
    <col min="21" max="21" width="0" style="10" hidden="1" customWidth="1"/>
    <col min="22" max="16384" width="9.140625" style="10"/>
  </cols>
  <sheetData>
    <row r="1" spans="1:22" ht="18" x14ac:dyDescent="0.25">
      <c r="A1" s="139" t="s">
        <v>158</v>
      </c>
      <c r="B1" s="139"/>
      <c r="C1" s="139"/>
      <c r="D1" s="139"/>
      <c r="E1" s="139"/>
      <c r="F1" s="139"/>
      <c r="G1" s="139"/>
      <c r="H1" s="139"/>
      <c r="I1" s="4"/>
      <c r="J1" s="2"/>
      <c r="M1" s="7"/>
      <c r="N1" s="7"/>
      <c r="Q1" s="7"/>
      <c r="R1" s="7"/>
      <c r="S1" s="7"/>
      <c r="T1" s="8"/>
      <c r="U1" s="9"/>
    </row>
    <row r="2" spans="1:22" ht="15.75" x14ac:dyDescent="0.25">
      <c r="A2" s="140" t="s">
        <v>154</v>
      </c>
      <c r="B2" s="140"/>
      <c r="C2" s="140"/>
      <c r="E2" s="140"/>
      <c r="F2" s="140"/>
      <c r="G2" s="140"/>
      <c r="H2" s="140" t="s">
        <v>0</v>
      </c>
      <c r="I2" s="141" t="s">
        <v>149</v>
      </c>
      <c r="J2" s="49"/>
      <c r="M2" s="13"/>
      <c r="N2" s="13"/>
      <c r="Q2" s="13"/>
      <c r="R2" s="13"/>
      <c r="S2" s="13"/>
      <c r="T2" s="14"/>
      <c r="U2" s="9"/>
    </row>
    <row r="3" spans="1:22" ht="15.75" x14ac:dyDescent="0.25">
      <c r="A3" s="140"/>
      <c r="B3" s="140"/>
      <c r="C3" s="140"/>
      <c r="E3" s="140"/>
      <c r="F3" s="140"/>
      <c r="G3" s="140"/>
      <c r="H3" s="140" t="s">
        <v>28</v>
      </c>
      <c r="I3" s="51"/>
      <c r="J3" s="49"/>
      <c r="M3" s="13"/>
      <c r="N3" s="13"/>
      <c r="Q3" s="13"/>
      <c r="R3" s="13"/>
      <c r="S3" s="13"/>
      <c r="T3" s="14"/>
      <c r="U3" s="9"/>
    </row>
    <row r="4" spans="1:22" ht="17.25" customHeight="1" x14ac:dyDescent="0.2">
      <c r="A4" s="11"/>
      <c r="B4" s="11"/>
      <c r="C4" s="11"/>
      <c r="D4" s="11"/>
      <c r="E4" s="11"/>
      <c r="F4" s="11"/>
      <c r="G4" s="11"/>
      <c r="H4" s="11"/>
      <c r="I4" s="12"/>
      <c r="J4" s="11"/>
      <c r="M4" s="13"/>
      <c r="N4" s="13"/>
      <c r="Q4" s="13"/>
      <c r="R4" s="13"/>
      <c r="S4" s="118" t="s">
        <v>72</v>
      </c>
      <c r="T4" s="14"/>
      <c r="U4" s="9"/>
    </row>
    <row r="5" spans="1:22" ht="25.5" customHeight="1" x14ac:dyDescent="0.2">
      <c r="A5" s="230" t="s">
        <v>71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40"/>
      <c r="T5" s="146"/>
    </row>
    <row r="6" spans="1:22" ht="41.25" customHeight="1" x14ac:dyDescent="0.2">
      <c r="A6" s="234" t="s">
        <v>1</v>
      </c>
      <c r="B6" s="234" t="s">
        <v>2</v>
      </c>
      <c r="C6" s="235" t="s">
        <v>4</v>
      </c>
      <c r="D6" s="235" t="s">
        <v>5</v>
      </c>
      <c r="E6" s="232" t="s">
        <v>150</v>
      </c>
      <c r="F6" s="232" t="s">
        <v>6</v>
      </c>
      <c r="G6" s="235" t="s">
        <v>3</v>
      </c>
      <c r="H6" s="235" t="s">
        <v>7</v>
      </c>
      <c r="I6" s="236" t="s">
        <v>8</v>
      </c>
      <c r="J6" s="237" t="s">
        <v>9</v>
      </c>
      <c r="K6" s="236" t="s">
        <v>10</v>
      </c>
      <c r="L6" s="236" t="s">
        <v>25</v>
      </c>
      <c r="M6" s="236" t="s">
        <v>11</v>
      </c>
      <c r="N6" s="238" t="s">
        <v>175</v>
      </c>
      <c r="O6" s="247" t="s">
        <v>174</v>
      </c>
      <c r="P6" s="247"/>
      <c r="Q6" s="247"/>
      <c r="R6" s="247"/>
      <c r="S6" s="238" t="s">
        <v>176</v>
      </c>
      <c r="T6" s="246" t="s">
        <v>12</v>
      </c>
    </row>
    <row r="7" spans="1:22" ht="58.7" customHeight="1" x14ac:dyDescent="0.2">
      <c r="A7" s="234"/>
      <c r="B7" s="234"/>
      <c r="C7" s="235"/>
      <c r="D7" s="235"/>
      <c r="E7" s="233"/>
      <c r="F7" s="233"/>
      <c r="G7" s="235"/>
      <c r="H7" s="235"/>
      <c r="I7" s="236"/>
      <c r="J7" s="237"/>
      <c r="K7" s="236"/>
      <c r="L7" s="236"/>
      <c r="M7" s="236"/>
      <c r="N7" s="238"/>
      <c r="O7" s="123" t="s">
        <v>26</v>
      </c>
      <c r="P7" s="123" t="s">
        <v>295</v>
      </c>
      <c r="Q7" s="123" t="s">
        <v>68</v>
      </c>
      <c r="R7" s="123" t="s">
        <v>69</v>
      </c>
      <c r="S7" s="238"/>
      <c r="T7" s="246"/>
    </row>
    <row r="8" spans="1:22" s="55" customFormat="1" ht="25.5" hidden="1" customHeight="1" x14ac:dyDescent="0.3">
      <c r="A8" s="96" t="s">
        <v>65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53">
        <f>SUM(L9:L10)</f>
        <v>0</v>
      </c>
      <c r="M8" s="53"/>
      <c r="N8" s="53">
        <f t="shared" ref="N8" si="0">SUM(N9:N10)</f>
        <v>0</v>
      </c>
      <c r="O8" s="53">
        <f>SUM(O9:O10)</f>
        <v>0</v>
      </c>
      <c r="P8" s="53"/>
      <c r="Q8" s="53">
        <f>SUM(Q9:Q10)</f>
        <v>0</v>
      </c>
      <c r="R8" s="53">
        <f>SUM(R9:R10)</f>
        <v>0</v>
      </c>
      <c r="S8" s="53">
        <f>SUM(S9:S10)</f>
        <v>0</v>
      </c>
      <c r="T8" s="54"/>
    </row>
    <row r="9" spans="1:22" s="59" customFormat="1" ht="72" hidden="1" customHeight="1" x14ac:dyDescent="0.2">
      <c r="A9" s="16"/>
      <c r="B9" s="16"/>
      <c r="C9" s="16"/>
      <c r="D9" s="16"/>
      <c r="E9" s="16"/>
      <c r="F9" s="16"/>
      <c r="G9" s="57"/>
      <c r="H9" s="103"/>
      <c r="I9" s="39"/>
      <c r="J9" s="16"/>
      <c r="K9" s="16"/>
      <c r="L9" s="37"/>
      <c r="M9" s="86"/>
      <c r="N9" s="35"/>
      <c r="O9" s="144"/>
      <c r="P9" s="144"/>
      <c r="Q9" s="35"/>
      <c r="R9" s="37"/>
      <c r="S9" s="37"/>
      <c r="T9" s="116"/>
    </row>
    <row r="10" spans="1:22" s="59" customFormat="1" ht="72" hidden="1" customHeight="1" x14ac:dyDescent="0.2">
      <c r="A10" s="16"/>
      <c r="B10" s="16"/>
      <c r="C10" s="16"/>
      <c r="D10" s="16"/>
      <c r="E10" s="16"/>
      <c r="F10" s="16"/>
      <c r="G10" s="57"/>
      <c r="H10" s="103"/>
      <c r="I10" s="39"/>
      <c r="J10" s="16"/>
      <c r="K10" s="16"/>
      <c r="L10" s="37"/>
      <c r="M10" s="95"/>
      <c r="N10" s="35"/>
      <c r="O10" s="144"/>
      <c r="P10" s="144"/>
      <c r="Q10" s="35"/>
      <c r="R10" s="37"/>
      <c r="S10" s="37"/>
      <c r="T10" s="41"/>
    </row>
    <row r="11" spans="1:22" s="55" customFormat="1" ht="27.75" customHeight="1" x14ac:dyDescent="0.3">
      <c r="A11" s="96" t="s">
        <v>66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181">
        <f>SUM(L12:L14)</f>
        <v>264420</v>
      </c>
      <c r="M11" s="53"/>
      <c r="N11" s="53">
        <f t="shared" ref="N11:S11" si="1">SUM(N12:N14)</f>
        <v>12316</v>
      </c>
      <c r="O11" s="198">
        <f t="shared" si="1"/>
        <v>80934</v>
      </c>
      <c r="P11" s="198">
        <f>SUM(P12:P14)</f>
        <v>60000</v>
      </c>
      <c r="Q11" s="198">
        <f t="shared" si="1"/>
        <v>19846</v>
      </c>
      <c r="R11" s="198">
        <f t="shared" si="1"/>
        <v>1088</v>
      </c>
      <c r="S11" s="181">
        <f t="shared" si="1"/>
        <v>171170</v>
      </c>
      <c r="T11" s="54"/>
    </row>
    <row r="12" spans="1:22" ht="39.75" customHeight="1" x14ac:dyDescent="0.35">
      <c r="A12" s="16">
        <v>1</v>
      </c>
      <c r="B12" s="16" t="s">
        <v>15</v>
      </c>
      <c r="C12" s="16">
        <v>3522</v>
      </c>
      <c r="D12" s="16">
        <v>6121</v>
      </c>
      <c r="E12" s="16">
        <v>61</v>
      </c>
      <c r="F12" s="16" t="s">
        <v>294</v>
      </c>
      <c r="G12" s="17">
        <v>60005101093</v>
      </c>
      <c r="H12" s="18" t="s">
        <v>67</v>
      </c>
      <c r="I12" s="39" t="s">
        <v>380</v>
      </c>
      <c r="J12" s="16" t="s">
        <v>64</v>
      </c>
      <c r="K12" s="16" t="s">
        <v>108</v>
      </c>
      <c r="L12" s="182">
        <v>250000</v>
      </c>
      <c r="M12" s="95" t="s">
        <v>222</v>
      </c>
      <c r="N12" s="183">
        <v>12106</v>
      </c>
      <c r="O12" s="184">
        <f>Q12+R12+P12</f>
        <v>74546</v>
      </c>
      <c r="P12" s="220">
        <v>60000</v>
      </c>
      <c r="Q12" s="220">
        <f>15151-1605</f>
        <v>13546</v>
      </c>
      <c r="R12" s="217">
        <v>1000</v>
      </c>
      <c r="S12" s="182">
        <f t="shared" ref="S12:S14" si="2">L12-N12-O12</f>
        <v>163348</v>
      </c>
      <c r="T12" s="60"/>
      <c r="U12" s="10" t="s">
        <v>134</v>
      </c>
      <c r="V12" s="110"/>
    </row>
    <row r="13" spans="1:22" ht="65.25" customHeight="1" x14ac:dyDescent="0.2">
      <c r="A13" s="16">
        <v>2</v>
      </c>
      <c r="B13" s="16" t="s">
        <v>15</v>
      </c>
      <c r="C13" s="16" t="s">
        <v>117</v>
      </c>
      <c r="D13" s="16">
        <v>6121</v>
      </c>
      <c r="E13" s="16">
        <v>61</v>
      </c>
      <c r="F13" s="16" t="s">
        <v>294</v>
      </c>
      <c r="G13" s="17">
        <v>60005101328</v>
      </c>
      <c r="H13" s="18" t="s">
        <v>354</v>
      </c>
      <c r="I13" s="39" t="s">
        <v>321</v>
      </c>
      <c r="J13" s="16" t="s">
        <v>30</v>
      </c>
      <c r="K13" s="16" t="s">
        <v>18</v>
      </c>
      <c r="L13" s="182">
        <v>8000</v>
      </c>
      <c r="M13" s="95">
        <v>2020</v>
      </c>
      <c r="N13" s="183">
        <v>0</v>
      </c>
      <c r="O13" s="184">
        <f t="shared" ref="O13" si="3">Q13+R13+P13</f>
        <v>363</v>
      </c>
      <c r="P13" s="220">
        <v>0</v>
      </c>
      <c r="Q13" s="220">
        <v>300</v>
      </c>
      <c r="R13" s="217">
        <v>63</v>
      </c>
      <c r="S13" s="182">
        <f t="shared" ref="S13" si="4">L13-N13-O13</f>
        <v>7637</v>
      </c>
      <c r="T13" s="60"/>
    </row>
    <row r="14" spans="1:22" ht="46.5" customHeight="1" x14ac:dyDescent="0.2">
      <c r="A14" s="16">
        <v>3</v>
      </c>
      <c r="B14" s="16" t="s">
        <v>15</v>
      </c>
      <c r="C14" s="16" t="s">
        <v>117</v>
      </c>
      <c r="D14" s="16">
        <v>6121</v>
      </c>
      <c r="E14" s="16">
        <v>61</v>
      </c>
      <c r="F14" s="16" t="s">
        <v>294</v>
      </c>
      <c r="G14" s="17">
        <v>60005101329</v>
      </c>
      <c r="H14" s="18" t="s">
        <v>227</v>
      </c>
      <c r="I14" s="39" t="s">
        <v>296</v>
      </c>
      <c r="J14" s="16" t="s">
        <v>30</v>
      </c>
      <c r="K14" s="16" t="s">
        <v>18</v>
      </c>
      <c r="L14" s="182">
        <v>6420</v>
      </c>
      <c r="M14" s="95" t="s">
        <v>129</v>
      </c>
      <c r="N14" s="183">
        <v>210</v>
      </c>
      <c r="O14" s="184">
        <f t="shared" ref="O14" si="5">Q14+R14+P14</f>
        <v>6025</v>
      </c>
      <c r="P14" s="220">
        <v>0</v>
      </c>
      <c r="Q14" s="220">
        <v>6000</v>
      </c>
      <c r="R14" s="217">
        <v>25</v>
      </c>
      <c r="S14" s="182">
        <f t="shared" si="2"/>
        <v>185</v>
      </c>
      <c r="T14" s="60"/>
    </row>
    <row r="15" spans="1:22" ht="44.25" customHeight="1" x14ac:dyDescent="0.2">
      <c r="A15" s="243" t="s">
        <v>70</v>
      </c>
      <c r="B15" s="244"/>
      <c r="C15" s="244"/>
      <c r="D15" s="244"/>
      <c r="E15" s="244"/>
      <c r="F15" s="244"/>
      <c r="G15" s="244"/>
      <c r="H15" s="244"/>
      <c r="I15" s="244"/>
      <c r="J15" s="244"/>
      <c r="K15" s="245"/>
      <c r="L15" s="186">
        <f t="shared" ref="L15" si="6">L11+L8</f>
        <v>264420</v>
      </c>
      <c r="M15" s="42"/>
      <c r="N15" s="42">
        <f t="shared" ref="N15:S15" si="7">N11+N8</f>
        <v>12316</v>
      </c>
      <c r="O15" s="186">
        <f t="shared" si="7"/>
        <v>80934</v>
      </c>
      <c r="P15" s="186">
        <f t="shared" si="7"/>
        <v>60000</v>
      </c>
      <c r="Q15" s="186">
        <f t="shared" si="7"/>
        <v>19846</v>
      </c>
      <c r="R15" s="186">
        <f t="shared" si="7"/>
        <v>1088</v>
      </c>
      <c r="S15" s="199">
        <f t="shared" si="7"/>
        <v>171170</v>
      </c>
      <c r="T15" s="34"/>
    </row>
    <row r="16" spans="1:22" s="6" customFormat="1" x14ac:dyDescent="0.2">
      <c r="A16" s="5"/>
      <c r="B16" s="5"/>
      <c r="C16" s="5"/>
      <c r="D16" s="5"/>
      <c r="E16" s="5"/>
      <c r="F16" s="5"/>
      <c r="G16" s="5"/>
      <c r="H16" s="22"/>
      <c r="I16" s="5"/>
      <c r="J16" s="23"/>
      <c r="K16" s="19"/>
      <c r="L16" s="20"/>
      <c r="M16" s="21"/>
      <c r="N16" s="21"/>
      <c r="T16" s="15"/>
      <c r="U16" s="10"/>
    </row>
    <row r="17" spans="1:21" s="6" customFormat="1" x14ac:dyDescent="0.2">
      <c r="A17" s="5"/>
      <c r="B17" s="5"/>
      <c r="C17" s="5"/>
      <c r="D17" s="5"/>
      <c r="E17" s="5"/>
      <c r="F17" s="5"/>
      <c r="G17" s="5"/>
      <c r="H17" s="5"/>
      <c r="I17" s="5"/>
      <c r="J17" s="24"/>
      <c r="K17" s="25"/>
      <c r="L17" s="26"/>
      <c r="T17" s="15"/>
      <c r="U17" s="10"/>
    </row>
    <row r="18" spans="1:21" s="6" customFormat="1" x14ac:dyDescent="0.2">
      <c r="A18" s="5"/>
      <c r="B18" s="5"/>
      <c r="C18" s="5"/>
      <c r="D18" s="5"/>
      <c r="E18" s="5"/>
      <c r="F18" s="5"/>
      <c r="G18" s="5"/>
      <c r="H18" s="5"/>
      <c r="I18" s="5"/>
      <c r="J18" s="24"/>
      <c r="K18" s="25"/>
      <c r="L18" s="26"/>
      <c r="T18" s="15"/>
      <c r="U18" s="10"/>
    </row>
    <row r="19" spans="1:21" s="6" customFormat="1" ht="20.25" x14ac:dyDescent="0.3">
      <c r="A19" s="115"/>
      <c r="B19" s="5"/>
      <c r="C19" s="5"/>
      <c r="D19" s="5"/>
      <c r="E19" s="5"/>
      <c r="F19" s="5"/>
      <c r="G19" s="5"/>
      <c r="H19" s="5"/>
      <c r="I19" s="5"/>
      <c r="J19" s="10"/>
      <c r="K19" s="25"/>
      <c r="L19" s="26"/>
      <c r="T19" s="15"/>
      <c r="U19" s="10"/>
    </row>
    <row r="20" spans="1:21" s="6" customFormat="1" x14ac:dyDescent="0.2">
      <c r="A20" s="5"/>
      <c r="B20" s="5"/>
      <c r="C20" s="5"/>
      <c r="D20" s="5"/>
      <c r="E20" s="5"/>
      <c r="F20" s="5"/>
      <c r="G20" s="5"/>
      <c r="H20" s="5"/>
      <c r="I20" s="5"/>
      <c r="J20" s="10"/>
      <c r="K20" s="25"/>
      <c r="L20" s="26"/>
      <c r="T20" s="15"/>
      <c r="U20" s="10"/>
    </row>
    <row r="21" spans="1:21" s="6" customFormat="1" ht="20.25" x14ac:dyDescent="0.3">
      <c r="A21" s="115"/>
      <c r="B21" s="5"/>
      <c r="C21" s="5"/>
      <c r="D21" s="5"/>
      <c r="E21" s="5"/>
      <c r="F21" s="5"/>
      <c r="G21" s="5"/>
      <c r="H21" s="5"/>
      <c r="I21" s="5"/>
      <c r="J21" s="10"/>
      <c r="K21" s="25"/>
      <c r="L21" s="26"/>
      <c r="T21" s="15"/>
      <c r="U21" s="10"/>
    </row>
    <row r="22" spans="1:21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10"/>
      <c r="K22" s="25"/>
      <c r="L22" s="26"/>
      <c r="T22" s="15"/>
      <c r="U22" s="10"/>
    </row>
    <row r="23" spans="1:21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10"/>
      <c r="K23" s="25"/>
      <c r="L23" s="26"/>
      <c r="T23" s="15"/>
      <c r="U23" s="10"/>
    </row>
    <row r="24" spans="1:21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10"/>
      <c r="K24" s="25"/>
      <c r="L24" s="26"/>
      <c r="T24" s="15"/>
      <c r="U24" s="10"/>
    </row>
    <row r="25" spans="1:21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0"/>
      <c r="K25" s="25"/>
      <c r="L25" s="26"/>
      <c r="T25" s="15"/>
      <c r="U25" s="10"/>
    </row>
    <row r="26" spans="1:21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0"/>
      <c r="K26" s="25"/>
      <c r="L26" s="26"/>
      <c r="T26" s="15"/>
      <c r="U26" s="10"/>
    </row>
    <row r="27" spans="1:21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0"/>
      <c r="K27" s="25"/>
      <c r="L27" s="26"/>
      <c r="T27" s="15"/>
      <c r="U27" s="10"/>
    </row>
    <row r="28" spans="1:21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0"/>
      <c r="K28" s="25"/>
      <c r="L28" s="26"/>
      <c r="T28" s="15"/>
      <c r="U28" s="10"/>
    </row>
    <row r="29" spans="1:21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0"/>
      <c r="K29" s="25"/>
      <c r="L29" s="26"/>
      <c r="T29" s="15"/>
      <c r="U29" s="10"/>
    </row>
    <row r="30" spans="1:21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10"/>
      <c r="K30" s="25"/>
      <c r="L30" s="26"/>
      <c r="T30" s="15"/>
      <c r="U30" s="10"/>
    </row>
    <row r="31" spans="1:21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0"/>
      <c r="K31" s="25"/>
      <c r="L31" s="26"/>
      <c r="T31" s="15"/>
      <c r="U31" s="10"/>
    </row>
    <row r="32" spans="1:21" s="6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10"/>
      <c r="K32" s="25"/>
      <c r="L32" s="26"/>
      <c r="T32" s="15"/>
      <c r="U32" s="10"/>
    </row>
    <row r="33" spans="1:21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0"/>
      <c r="K33" s="25"/>
      <c r="L33" s="26"/>
      <c r="T33" s="15"/>
      <c r="U33" s="10"/>
    </row>
    <row r="34" spans="1:21" s="6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10"/>
      <c r="K34" s="25"/>
      <c r="L34" s="26"/>
      <c r="T34" s="15"/>
      <c r="U34" s="10"/>
    </row>
    <row r="35" spans="1:21" s="6" customFormat="1" x14ac:dyDescent="0.2">
      <c r="A35" s="5"/>
      <c r="B35" s="5"/>
      <c r="C35" s="5"/>
      <c r="D35" s="5"/>
      <c r="E35" s="5"/>
      <c r="F35" s="5"/>
      <c r="G35" s="5"/>
      <c r="H35" s="5"/>
      <c r="I35" s="5"/>
      <c r="J35" s="10"/>
      <c r="K35" s="25"/>
      <c r="L35" s="26"/>
      <c r="T35" s="15"/>
      <c r="U35" s="10"/>
    </row>
    <row r="36" spans="1:21" s="6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10"/>
      <c r="K36" s="5"/>
      <c r="L36" s="26"/>
      <c r="T36" s="15"/>
      <c r="U36" s="10"/>
    </row>
    <row r="37" spans="1:21" s="6" customFormat="1" x14ac:dyDescent="0.2">
      <c r="A37" s="5"/>
      <c r="B37" s="5"/>
      <c r="C37" s="5"/>
      <c r="D37" s="5"/>
      <c r="E37" s="5"/>
      <c r="F37" s="5"/>
      <c r="G37" s="5"/>
      <c r="H37" s="5"/>
      <c r="I37" s="5"/>
      <c r="J37" s="10"/>
      <c r="K37" s="5"/>
      <c r="L37" s="26"/>
      <c r="T37" s="15"/>
      <c r="U37" s="10"/>
    </row>
    <row r="38" spans="1:21" s="6" customFormat="1" x14ac:dyDescent="0.2">
      <c r="A38" s="5"/>
      <c r="B38" s="5"/>
      <c r="C38" s="5"/>
      <c r="D38" s="5"/>
      <c r="E38" s="5"/>
      <c r="F38" s="5"/>
      <c r="G38" s="5"/>
      <c r="H38" s="5"/>
      <c r="I38" s="5"/>
      <c r="J38" s="10"/>
      <c r="K38" s="5"/>
      <c r="L38" s="26"/>
      <c r="T38" s="15"/>
      <c r="U38" s="10"/>
    </row>
    <row r="39" spans="1:21" s="6" customFormat="1" x14ac:dyDescent="0.2">
      <c r="A39" s="5"/>
      <c r="B39" s="5"/>
      <c r="C39" s="5"/>
      <c r="D39" s="5"/>
      <c r="E39" s="5"/>
      <c r="F39" s="5"/>
      <c r="G39" s="5"/>
      <c r="H39" s="5"/>
      <c r="I39" s="5"/>
      <c r="J39" s="10"/>
      <c r="K39" s="5"/>
      <c r="L39" s="26"/>
      <c r="T39" s="15"/>
      <c r="U39" s="10"/>
    </row>
    <row r="40" spans="1:21" s="6" customFormat="1" x14ac:dyDescent="0.2">
      <c r="A40" s="5"/>
      <c r="B40" s="5"/>
      <c r="C40" s="5"/>
      <c r="D40" s="5"/>
      <c r="E40" s="5"/>
      <c r="F40" s="5"/>
      <c r="G40" s="5"/>
      <c r="H40" s="5"/>
      <c r="I40" s="5"/>
      <c r="J40" s="10"/>
      <c r="K40" s="5"/>
      <c r="L40" s="26"/>
      <c r="T40" s="15"/>
      <c r="U40" s="10"/>
    </row>
    <row r="41" spans="1:21" s="6" customFormat="1" x14ac:dyDescent="0.2">
      <c r="A41" s="5"/>
      <c r="B41" s="5"/>
      <c r="C41" s="5"/>
      <c r="D41" s="5"/>
      <c r="E41" s="5"/>
      <c r="F41" s="5"/>
      <c r="G41" s="5"/>
      <c r="H41" s="5"/>
      <c r="I41" s="5"/>
      <c r="J41" s="10"/>
      <c r="K41" s="5"/>
      <c r="L41" s="26"/>
      <c r="T41" s="15"/>
      <c r="U41" s="10"/>
    </row>
    <row r="42" spans="1:21" s="6" customFormat="1" x14ac:dyDescent="0.2">
      <c r="A42" s="5"/>
      <c r="B42" s="5"/>
      <c r="C42" s="5"/>
      <c r="D42" s="5"/>
      <c r="E42" s="5"/>
      <c r="F42" s="5"/>
      <c r="G42" s="5"/>
      <c r="H42" s="5"/>
      <c r="I42" s="5"/>
      <c r="J42" s="10"/>
      <c r="K42" s="5"/>
      <c r="L42" s="26"/>
      <c r="T42" s="15"/>
      <c r="U42" s="10"/>
    </row>
    <row r="43" spans="1:21" s="6" customFormat="1" x14ac:dyDescent="0.2">
      <c r="A43" s="5"/>
      <c r="B43" s="5"/>
      <c r="C43" s="5"/>
      <c r="D43" s="5"/>
      <c r="E43" s="5"/>
      <c r="F43" s="5"/>
      <c r="G43" s="5"/>
      <c r="H43" s="5"/>
      <c r="I43" s="5"/>
      <c r="J43" s="10"/>
      <c r="K43" s="5"/>
      <c r="L43" s="26"/>
      <c r="T43" s="15"/>
      <c r="U43" s="10"/>
    </row>
    <row r="44" spans="1:21" s="6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10"/>
      <c r="K44" s="5"/>
      <c r="L44" s="26"/>
      <c r="T44" s="15"/>
      <c r="U44" s="10"/>
    </row>
    <row r="45" spans="1:21" s="6" customFormat="1" x14ac:dyDescent="0.2">
      <c r="A45" s="5"/>
      <c r="B45" s="5"/>
      <c r="C45" s="5"/>
      <c r="D45" s="5"/>
      <c r="E45" s="5"/>
      <c r="F45" s="5"/>
      <c r="G45" s="5"/>
      <c r="H45" s="5"/>
      <c r="I45" s="5"/>
      <c r="J45" s="10"/>
      <c r="K45" s="5"/>
      <c r="L45" s="26"/>
      <c r="T45" s="15"/>
      <c r="U45" s="10"/>
    </row>
    <row r="46" spans="1:21" s="6" customFormat="1" x14ac:dyDescent="0.2">
      <c r="A46" s="5"/>
      <c r="B46" s="5"/>
      <c r="C46" s="5"/>
      <c r="D46" s="5"/>
      <c r="E46" s="5"/>
      <c r="F46" s="5"/>
      <c r="G46" s="5"/>
      <c r="H46" s="5"/>
      <c r="I46" s="5"/>
      <c r="J46" s="10"/>
      <c r="K46" s="5"/>
      <c r="L46" s="26"/>
      <c r="T46" s="15"/>
      <c r="U46" s="10"/>
    </row>
    <row r="47" spans="1:21" s="6" customForma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5"/>
      <c r="L47" s="26"/>
      <c r="T47" s="15"/>
      <c r="U47" s="10"/>
    </row>
    <row r="48" spans="1:21" s="6" customForma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5"/>
      <c r="L48" s="26"/>
      <c r="T48" s="15"/>
      <c r="U48" s="10"/>
    </row>
    <row r="49" spans="1:21" s="6" customForma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5"/>
      <c r="L49" s="26"/>
      <c r="T49" s="15"/>
      <c r="U49" s="10"/>
    </row>
    <row r="50" spans="1:21" s="6" customForma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5"/>
      <c r="L50" s="26"/>
      <c r="T50" s="15"/>
      <c r="U50" s="10"/>
    </row>
    <row r="51" spans="1:21" s="6" customForma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5"/>
      <c r="L51" s="26"/>
      <c r="T51" s="15"/>
      <c r="U51" s="10"/>
    </row>
    <row r="52" spans="1:21" s="6" customForma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5"/>
      <c r="L52" s="26"/>
      <c r="T52" s="15"/>
      <c r="U52" s="10"/>
    </row>
    <row r="53" spans="1:21" s="6" customForma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5"/>
      <c r="L53" s="26"/>
      <c r="T53" s="15"/>
      <c r="U53" s="10"/>
    </row>
    <row r="54" spans="1:21" s="6" customForma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5"/>
      <c r="L54" s="26"/>
      <c r="T54" s="15"/>
      <c r="U54" s="10"/>
    </row>
    <row r="55" spans="1:21" s="6" customForma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5"/>
      <c r="L55" s="26"/>
      <c r="T55" s="15"/>
      <c r="U55" s="10"/>
    </row>
    <row r="56" spans="1:21" s="6" customForma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5"/>
      <c r="L56" s="26"/>
      <c r="T56" s="15"/>
      <c r="U56" s="10"/>
    </row>
    <row r="57" spans="1:21" s="6" customForma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5"/>
      <c r="L57" s="26"/>
      <c r="T57" s="15"/>
      <c r="U57" s="10"/>
    </row>
    <row r="58" spans="1:21" s="6" customForma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5"/>
      <c r="L58" s="26"/>
      <c r="T58" s="15"/>
      <c r="U58" s="10"/>
    </row>
    <row r="59" spans="1:21" s="6" customForma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5"/>
      <c r="L59" s="26"/>
      <c r="T59" s="15"/>
      <c r="U59" s="10"/>
    </row>
    <row r="60" spans="1:21" s="6" customForma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5"/>
      <c r="L60" s="26"/>
      <c r="T60" s="15"/>
      <c r="U60" s="10"/>
    </row>
    <row r="61" spans="1:21" s="6" customForma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5"/>
      <c r="L61" s="26"/>
      <c r="T61" s="15"/>
      <c r="U61" s="10"/>
    </row>
    <row r="62" spans="1:21" s="6" customForma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5"/>
      <c r="L62" s="26"/>
      <c r="T62" s="15"/>
      <c r="U62" s="10"/>
    </row>
    <row r="63" spans="1:21" s="6" customForma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5"/>
      <c r="L63" s="26"/>
      <c r="T63" s="15"/>
      <c r="U63" s="10"/>
    </row>
    <row r="64" spans="1:21" s="6" customForma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5"/>
      <c r="L64" s="26"/>
      <c r="T64" s="15"/>
      <c r="U64" s="10"/>
    </row>
    <row r="65" spans="1:21" s="6" customForma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5"/>
      <c r="L65" s="26"/>
      <c r="T65" s="15"/>
      <c r="U65" s="10"/>
    </row>
    <row r="66" spans="1:21" s="6" customForma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5"/>
      <c r="L66" s="26"/>
      <c r="T66" s="15"/>
      <c r="U66" s="10"/>
    </row>
    <row r="67" spans="1:21" s="6" customForma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5"/>
      <c r="L67" s="26"/>
      <c r="T67" s="15"/>
      <c r="U67" s="10"/>
    </row>
    <row r="68" spans="1:21" s="6" customForma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5"/>
      <c r="L68" s="26"/>
      <c r="T68" s="15"/>
      <c r="U68" s="10"/>
    </row>
    <row r="69" spans="1:21" s="6" customForma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5"/>
      <c r="L69" s="26"/>
      <c r="T69" s="15"/>
      <c r="U69" s="10"/>
    </row>
    <row r="70" spans="1:21" s="6" customForma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5"/>
      <c r="L70" s="26"/>
      <c r="T70" s="15"/>
      <c r="U70" s="10"/>
    </row>
    <row r="71" spans="1:21" s="6" customForma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5"/>
      <c r="L71" s="26"/>
      <c r="T71" s="15"/>
      <c r="U71" s="10"/>
    </row>
    <row r="72" spans="1:21" s="6" customForma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5"/>
      <c r="L72" s="26"/>
      <c r="T72" s="15"/>
      <c r="U72" s="10"/>
    </row>
    <row r="73" spans="1:21" s="6" customForma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5"/>
      <c r="L73" s="26"/>
      <c r="T73" s="15"/>
      <c r="U73" s="10"/>
    </row>
    <row r="74" spans="1:21" s="6" customForma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5"/>
      <c r="L74" s="26"/>
      <c r="T74" s="15"/>
      <c r="U74" s="10"/>
    </row>
    <row r="75" spans="1:21" s="6" customForma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5"/>
      <c r="L75" s="26"/>
      <c r="T75" s="15"/>
      <c r="U75" s="10"/>
    </row>
    <row r="76" spans="1:21" s="6" customForma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5"/>
      <c r="L76" s="26"/>
      <c r="T76" s="15"/>
      <c r="U76" s="10"/>
    </row>
    <row r="77" spans="1:21" s="6" customForma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5"/>
      <c r="L77" s="26"/>
      <c r="T77" s="15"/>
      <c r="U77" s="10"/>
    </row>
    <row r="78" spans="1:21" s="6" customForma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5"/>
      <c r="L78" s="26"/>
      <c r="T78" s="15"/>
      <c r="U78" s="10"/>
    </row>
    <row r="79" spans="1:21" s="6" customForma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5"/>
      <c r="L79" s="26"/>
      <c r="T79" s="15"/>
      <c r="U79" s="10"/>
    </row>
    <row r="80" spans="1:21" s="6" customForma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5"/>
      <c r="L80" s="26"/>
      <c r="T80" s="15"/>
      <c r="U80" s="10"/>
    </row>
    <row r="81" spans="1:21" s="6" customForma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5"/>
      <c r="L81" s="26"/>
      <c r="T81" s="15"/>
      <c r="U81" s="10"/>
    </row>
    <row r="82" spans="1:21" s="6" customForma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5"/>
      <c r="L82" s="26"/>
      <c r="T82" s="15"/>
      <c r="U82" s="10"/>
    </row>
    <row r="83" spans="1:21" s="6" customForma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5"/>
      <c r="L83" s="26"/>
      <c r="T83" s="15"/>
      <c r="U83" s="10"/>
    </row>
    <row r="84" spans="1:21" s="6" customForma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5"/>
      <c r="L84" s="26"/>
      <c r="T84" s="15"/>
      <c r="U84" s="10"/>
    </row>
    <row r="85" spans="1:21" s="6" customForma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5"/>
      <c r="L85" s="26"/>
      <c r="T85" s="15"/>
      <c r="U85" s="10"/>
    </row>
    <row r="86" spans="1:21" s="6" customForma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5"/>
      <c r="L86" s="26"/>
      <c r="T86" s="15"/>
      <c r="U86" s="10"/>
    </row>
    <row r="87" spans="1:21" s="6" customForma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5"/>
      <c r="L87" s="26"/>
      <c r="T87" s="15"/>
      <c r="U87" s="10"/>
    </row>
    <row r="88" spans="1:21" s="6" customForma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5"/>
      <c r="L88" s="26"/>
      <c r="T88" s="15"/>
      <c r="U88" s="10"/>
    </row>
    <row r="89" spans="1:21" s="6" customForma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5"/>
      <c r="L89" s="26"/>
      <c r="T89" s="15"/>
      <c r="U89" s="10"/>
    </row>
    <row r="90" spans="1:21" s="6" customForma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5"/>
      <c r="L90" s="26"/>
      <c r="T90" s="15"/>
      <c r="U90" s="10"/>
    </row>
    <row r="91" spans="1:21" s="6" customForma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5"/>
      <c r="L91" s="26"/>
      <c r="T91" s="15"/>
      <c r="U91" s="10"/>
    </row>
    <row r="92" spans="1:21" s="6" customForma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5"/>
      <c r="L92" s="26"/>
      <c r="T92" s="15"/>
      <c r="U92" s="10"/>
    </row>
    <row r="93" spans="1:21" s="6" customForma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5"/>
      <c r="L93" s="26"/>
      <c r="T93" s="15"/>
      <c r="U93" s="10"/>
    </row>
    <row r="94" spans="1:21" s="6" customForma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5"/>
      <c r="L94" s="26"/>
      <c r="T94" s="15"/>
      <c r="U94" s="10"/>
    </row>
    <row r="95" spans="1:21" s="6" customForma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5"/>
      <c r="L95" s="26"/>
      <c r="T95" s="15"/>
      <c r="U95" s="10"/>
    </row>
    <row r="96" spans="1:21" s="6" customForma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5"/>
      <c r="L96" s="26"/>
      <c r="T96" s="15"/>
      <c r="U96" s="10"/>
    </row>
    <row r="97" spans="1:21" s="6" customForma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5"/>
      <c r="L97" s="26"/>
      <c r="T97" s="15"/>
      <c r="U97" s="10"/>
    </row>
    <row r="98" spans="1:21" s="6" customForma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5"/>
      <c r="L98" s="26"/>
      <c r="T98" s="15"/>
      <c r="U98" s="10"/>
    </row>
  </sheetData>
  <mergeCells count="19">
    <mergeCell ref="A5:S5"/>
    <mergeCell ref="H6:H7"/>
    <mergeCell ref="I6:I7"/>
    <mergeCell ref="J6:J7"/>
    <mergeCell ref="A6:A7"/>
    <mergeCell ref="B6:B7"/>
    <mergeCell ref="G6:G7"/>
    <mergeCell ref="C6:C7"/>
    <mergeCell ref="D6:D7"/>
    <mergeCell ref="A15:K15"/>
    <mergeCell ref="T6:T7"/>
    <mergeCell ref="K6:K7"/>
    <mergeCell ref="L6:L7"/>
    <mergeCell ref="M6:M7"/>
    <mergeCell ref="N6:N7"/>
    <mergeCell ref="O6:R6"/>
    <mergeCell ref="S6:S7"/>
    <mergeCell ref="F6:F7"/>
    <mergeCell ref="E6:E7"/>
  </mergeCells>
  <printOptions horizontalCentered="1"/>
  <pageMargins left="0.78740157480314965" right="0.78740157480314965" top="0.6692913385826772" bottom="0.86614173228346458" header="0.27559055118110237" footer="0.39370078740157483"/>
  <pageSetup paperSize="9" scale="52" firstPageNumber="109" orientation="landscape" useFirstPageNumber="1" r:id="rId1"/>
  <headerFooter alignWithMargins="0">
    <oddFooter xml:space="preserve">&amp;L&amp;"Arial,Kurzíva"Zastupitelstvo Olomouckého kraje 17-12-2018
6. - Rozpočet Olomouckého kraje 2019 - návrh rozpočtu
Příloha č. 5a): Rozpracované investiční akce hrazené z rozpočtu v roce 2019&amp;R&amp;"Arial,Kurzíva"&amp;11Strana &amp;P (Celkem 179)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</sheetPr>
  <dimension ref="A1:T61"/>
  <sheetViews>
    <sheetView showGridLines="0" view="pageBreakPreview" zoomScale="80" zoomScaleNormal="66" zoomScaleSheetLayoutView="80" workbookViewId="0">
      <pane ySplit="7" topLeftCell="A43" activePane="bottomLeft" state="frozenSplit"/>
      <selection activeCell="AW16" sqref="AW16"/>
      <selection pane="bottomLeft" activeCell="H65" sqref="H64:H65"/>
    </sheetView>
  </sheetViews>
  <sheetFormatPr defaultColWidth="9.140625" defaultRowHeight="12.75" outlineLevelCol="1" x14ac:dyDescent="0.2"/>
  <cols>
    <col min="1" max="1" width="5.42578125" style="10" customWidth="1"/>
    <col min="2" max="2" width="6" style="10" customWidth="1"/>
    <col min="3" max="4" width="5.5703125" style="10" hidden="1" customWidth="1" outlineLevel="1"/>
    <col min="5" max="5" width="10.85546875" style="10" bestFit="1" customWidth="1" outlineLevel="1"/>
    <col min="6" max="6" width="3.7109375" style="10" hidden="1" customWidth="1" outlineLevel="1"/>
    <col min="7" max="7" width="13" style="10" hidden="1" customWidth="1" outlineLevel="1"/>
    <col min="8" max="8" width="70.7109375" style="10" customWidth="1" collapsed="1"/>
    <col min="9" max="9" width="70.7109375" style="10" customWidth="1"/>
    <col min="10" max="10" width="7.140625" style="10" customWidth="1"/>
    <col min="11" max="11" width="14.7109375" style="5" customWidth="1"/>
    <col min="12" max="12" width="14.28515625" style="6" customWidth="1"/>
    <col min="13" max="13" width="13.7109375" style="190" customWidth="1"/>
    <col min="14" max="14" width="15.1406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43.5703125" style="15" hidden="1" customWidth="1"/>
    <col min="20" max="20" width="0" style="10" hidden="1" customWidth="1"/>
    <col min="21" max="16384" width="9.140625" style="10"/>
  </cols>
  <sheetData>
    <row r="1" spans="1:20" ht="18" x14ac:dyDescent="0.25">
      <c r="A1" s="1" t="s">
        <v>158</v>
      </c>
      <c r="B1" s="2"/>
      <c r="C1" s="2"/>
      <c r="D1" s="2"/>
      <c r="E1" s="2"/>
      <c r="F1" s="2"/>
      <c r="G1" s="2"/>
      <c r="H1" s="3"/>
      <c r="I1" s="4"/>
      <c r="J1" s="2"/>
      <c r="M1" s="187"/>
      <c r="N1" s="7"/>
      <c r="P1" s="7"/>
      <c r="Q1" s="7"/>
      <c r="R1" s="7"/>
      <c r="S1" s="8"/>
      <c r="T1" s="9"/>
    </row>
    <row r="2" spans="1:20" ht="15.75" x14ac:dyDescent="0.25">
      <c r="A2" s="11" t="s">
        <v>154</v>
      </c>
      <c r="B2" s="11"/>
      <c r="C2" s="11"/>
      <c r="E2" s="11"/>
      <c r="F2" s="11"/>
      <c r="G2" s="11"/>
      <c r="H2" s="11" t="s">
        <v>0</v>
      </c>
      <c r="I2" s="50" t="s">
        <v>149</v>
      </c>
      <c r="J2" s="49"/>
      <c r="M2" s="188"/>
      <c r="N2" s="13"/>
      <c r="P2" s="13"/>
      <c r="Q2" s="13"/>
      <c r="R2" s="13"/>
      <c r="S2" s="14"/>
      <c r="T2" s="9"/>
    </row>
    <row r="3" spans="1:20" ht="17.25" customHeight="1" x14ac:dyDescent="0.2">
      <c r="A3" s="11"/>
      <c r="B3" s="11"/>
      <c r="C3" s="11"/>
      <c r="E3" s="11"/>
      <c r="F3" s="11"/>
      <c r="G3" s="11"/>
      <c r="H3" s="11" t="s">
        <v>28</v>
      </c>
      <c r="I3" s="12"/>
      <c r="J3" s="11"/>
      <c r="M3" s="188"/>
      <c r="N3" s="13"/>
      <c r="P3" s="13"/>
      <c r="Q3" s="13"/>
      <c r="S3" s="14"/>
      <c r="T3" s="9"/>
    </row>
    <row r="4" spans="1:20" ht="17.25" customHeight="1" x14ac:dyDescent="0.2">
      <c r="A4" s="11"/>
      <c r="B4" s="11"/>
      <c r="C4" s="11"/>
      <c r="D4" s="11"/>
      <c r="E4" s="11"/>
      <c r="F4" s="11"/>
      <c r="G4" s="11"/>
      <c r="H4" s="11"/>
      <c r="I4" s="12"/>
      <c r="J4" s="11"/>
      <c r="M4" s="188"/>
      <c r="N4" s="13"/>
      <c r="P4" s="13"/>
      <c r="Q4" s="13"/>
      <c r="R4" s="118" t="s">
        <v>72</v>
      </c>
      <c r="S4" s="14"/>
      <c r="T4" s="9"/>
    </row>
    <row r="5" spans="1:20" ht="25.5" customHeight="1" x14ac:dyDescent="0.2">
      <c r="A5" s="230" t="s">
        <v>153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143"/>
    </row>
    <row r="6" spans="1:20" ht="25.5" customHeight="1" x14ac:dyDescent="0.2">
      <c r="A6" s="234" t="s">
        <v>1</v>
      </c>
      <c r="B6" s="234" t="s">
        <v>2</v>
      </c>
      <c r="C6" s="235" t="s">
        <v>4</v>
      </c>
      <c r="D6" s="235" t="s">
        <v>5</v>
      </c>
      <c r="E6" s="232" t="s">
        <v>151</v>
      </c>
      <c r="F6" s="235" t="s">
        <v>6</v>
      </c>
      <c r="G6" s="235" t="s">
        <v>3</v>
      </c>
      <c r="H6" s="235" t="s">
        <v>7</v>
      </c>
      <c r="I6" s="236" t="s">
        <v>8</v>
      </c>
      <c r="J6" s="237" t="s">
        <v>9</v>
      </c>
      <c r="K6" s="236" t="s">
        <v>10</v>
      </c>
      <c r="L6" s="236" t="s">
        <v>25</v>
      </c>
      <c r="M6" s="236" t="s">
        <v>11</v>
      </c>
      <c r="N6" s="238" t="s">
        <v>175</v>
      </c>
      <c r="O6" s="239" t="s">
        <v>174</v>
      </c>
      <c r="P6" s="239"/>
      <c r="Q6" s="239"/>
      <c r="R6" s="238" t="s">
        <v>176</v>
      </c>
      <c r="S6" s="238" t="s">
        <v>12</v>
      </c>
    </row>
    <row r="7" spans="1:20" ht="58.7" customHeight="1" x14ac:dyDescent="0.2">
      <c r="A7" s="234"/>
      <c r="B7" s="234"/>
      <c r="C7" s="235"/>
      <c r="D7" s="235"/>
      <c r="E7" s="233"/>
      <c r="F7" s="235"/>
      <c r="G7" s="235"/>
      <c r="H7" s="235"/>
      <c r="I7" s="236"/>
      <c r="J7" s="237"/>
      <c r="K7" s="236"/>
      <c r="L7" s="236"/>
      <c r="M7" s="236"/>
      <c r="N7" s="238"/>
      <c r="O7" s="123" t="s">
        <v>26</v>
      </c>
      <c r="P7" s="123" t="s">
        <v>162</v>
      </c>
      <c r="Q7" s="123" t="s">
        <v>13</v>
      </c>
      <c r="R7" s="238"/>
      <c r="S7" s="238"/>
    </row>
    <row r="8" spans="1:20" s="55" customFormat="1" ht="25.5" customHeight="1" x14ac:dyDescent="0.3">
      <c r="A8" s="96" t="s">
        <v>21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53">
        <f>SUM(L9:L32)</f>
        <v>509465</v>
      </c>
      <c r="M8" s="178"/>
      <c r="N8" s="53">
        <f>SUM(N9:N32)</f>
        <v>65083</v>
      </c>
      <c r="O8" s="53">
        <f>SUM(O9:O32)</f>
        <v>144511</v>
      </c>
      <c r="P8" s="53">
        <f>SUM(P9:P32)</f>
        <v>0</v>
      </c>
      <c r="Q8" s="53">
        <f>SUM(Q9:Q32)</f>
        <v>144511</v>
      </c>
      <c r="R8" s="53">
        <f>SUM(R9:R32)</f>
        <v>299871</v>
      </c>
      <c r="S8" s="54"/>
    </row>
    <row r="9" spans="1:20" s="90" customFormat="1" ht="64.5" customHeight="1" x14ac:dyDescent="0.2">
      <c r="A9" s="16">
        <v>1</v>
      </c>
      <c r="B9" s="16" t="s">
        <v>14</v>
      </c>
      <c r="C9" s="16">
        <v>3133</v>
      </c>
      <c r="D9" s="16">
        <v>6121</v>
      </c>
      <c r="E9" s="16">
        <v>61</v>
      </c>
      <c r="F9" s="16">
        <v>10</v>
      </c>
      <c r="G9" s="57">
        <v>60001100827</v>
      </c>
      <c r="H9" s="18" t="s">
        <v>185</v>
      </c>
      <c r="I9" s="39" t="s">
        <v>292</v>
      </c>
      <c r="J9" s="16" t="s">
        <v>30</v>
      </c>
      <c r="K9" s="16" t="s">
        <v>241</v>
      </c>
      <c r="L9" s="147">
        <v>12500</v>
      </c>
      <c r="M9" s="40">
        <v>2019</v>
      </c>
      <c r="N9" s="148">
        <v>247</v>
      </c>
      <c r="O9" s="144">
        <f t="shared" ref="O9" si="0">SUM(P9:Q9)</f>
        <v>12253</v>
      </c>
      <c r="P9" s="180">
        <v>0</v>
      </c>
      <c r="Q9" s="215">
        <v>12253</v>
      </c>
      <c r="R9" s="180">
        <f t="shared" ref="R9:R38" si="1">L9-N9-O9</f>
        <v>0</v>
      </c>
      <c r="S9" s="38"/>
    </row>
    <row r="10" spans="1:20" ht="25.5" x14ac:dyDescent="0.2">
      <c r="A10" s="16">
        <v>2</v>
      </c>
      <c r="B10" s="16" t="s">
        <v>15</v>
      </c>
      <c r="C10" s="16">
        <v>3122</v>
      </c>
      <c r="D10" s="16">
        <v>6121</v>
      </c>
      <c r="E10" s="16">
        <v>61</v>
      </c>
      <c r="F10" s="16">
        <v>10</v>
      </c>
      <c r="G10" s="17">
        <v>60001101116</v>
      </c>
      <c r="H10" s="62" t="s">
        <v>39</v>
      </c>
      <c r="I10" s="39" t="s">
        <v>40</v>
      </c>
      <c r="J10" s="16" t="s">
        <v>30</v>
      </c>
      <c r="K10" s="16" t="s">
        <v>241</v>
      </c>
      <c r="L10" s="147">
        <v>56000</v>
      </c>
      <c r="M10" s="86" t="s">
        <v>129</v>
      </c>
      <c r="N10" s="148">
        <v>34986</v>
      </c>
      <c r="O10" s="144">
        <f t="shared" ref="O10:O19" si="2">P10+Q10</f>
        <v>21014</v>
      </c>
      <c r="P10" s="148">
        <v>0</v>
      </c>
      <c r="Q10" s="216">
        <v>21014</v>
      </c>
      <c r="R10" s="147">
        <f t="shared" si="1"/>
        <v>0</v>
      </c>
      <c r="S10" s="38" t="s">
        <v>41</v>
      </c>
      <c r="T10" s="10" t="s">
        <v>90</v>
      </c>
    </row>
    <row r="11" spans="1:20" ht="30" x14ac:dyDescent="0.2">
      <c r="A11" s="16">
        <v>3</v>
      </c>
      <c r="B11" s="16" t="s">
        <v>15</v>
      </c>
      <c r="C11" s="16" t="s">
        <v>42</v>
      </c>
      <c r="D11" s="16">
        <v>6121</v>
      </c>
      <c r="E11" s="16">
        <v>61</v>
      </c>
      <c r="F11" s="16">
        <v>10</v>
      </c>
      <c r="G11" s="17">
        <v>60001101127</v>
      </c>
      <c r="H11" s="62" t="s">
        <v>307</v>
      </c>
      <c r="I11" s="200" t="s">
        <v>370</v>
      </c>
      <c r="J11" s="16"/>
      <c r="K11" s="16" t="s">
        <v>18</v>
      </c>
      <c r="L11" s="147">
        <v>15000</v>
      </c>
      <c r="M11" s="86">
        <v>2019</v>
      </c>
      <c r="N11" s="148">
        <v>0</v>
      </c>
      <c r="O11" s="144">
        <f>P11+Q11</f>
        <v>15000</v>
      </c>
      <c r="P11" s="148">
        <v>0</v>
      </c>
      <c r="Q11" s="216">
        <v>15000</v>
      </c>
      <c r="R11" s="147">
        <f>L11-N11-O11</f>
        <v>0</v>
      </c>
      <c r="S11" s="38"/>
    </row>
    <row r="12" spans="1:20" ht="55.5" customHeight="1" x14ac:dyDescent="0.2">
      <c r="A12" s="16">
        <v>4</v>
      </c>
      <c r="B12" s="87" t="s">
        <v>19</v>
      </c>
      <c r="C12" s="16">
        <v>3122</v>
      </c>
      <c r="D12" s="16">
        <v>6121</v>
      </c>
      <c r="E12" s="16">
        <v>61</v>
      </c>
      <c r="F12" s="16">
        <v>10</v>
      </c>
      <c r="G12" s="151">
        <v>60001101148</v>
      </c>
      <c r="H12" s="150" t="s">
        <v>281</v>
      </c>
      <c r="I12" s="102" t="s">
        <v>282</v>
      </c>
      <c r="J12" s="16" t="s">
        <v>30</v>
      </c>
      <c r="K12" s="16" t="s">
        <v>18</v>
      </c>
      <c r="L12" s="166">
        <v>15410</v>
      </c>
      <c r="M12" s="86">
        <v>2019</v>
      </c>
      <c r="N12" s="148">
        <v>410</v>
      </c>
      <c r="O12" s="144">
        <f t="shared" si="2"/>
        <v>411</v>
      </c>
      <c r="P12" s="148">
        <v>0</v>
      </c>
      <c r="Q12" s="216">
        <v>411</v>
      </c>
      <c r="R12" s="147">
        <f>L12-N12-O12</f>
        <v>14589</v>
      </c>
      <c r="S12" s="38"/>
      <c r="T12" s="89"/>
    </row>
    <row r="13" spans="1:20" ht="66" customHeight="1" x14ac:dyDescent="0.2">
      <c r="A13" s="16">
        <v>5</v>
      </c>
      <c r="B13" s="16" t="s">
        <v>44</v>
      </c>
      <c r="C13" s="16">
        <v>3122</v>
      </c>
      <c r="D13" s="16">
        <v>6121</v>
      </c>
      <c r="E13" s="16">
        <v>61</v>
      </c>
      <c r="F13" s="16">
        <v>10</v>
      </c>
      <c r="G13" s="151">
        <v>60001101150</v>
      </c>
      <c r="H13" s="171" t="s">
        <v>283</v>
      </c>
      <c r="I13" s="102" t="s">
        <v>284</v>
      </c>
      <c r="J13" s="16" t="s">
        <v>30</v>
      </c>
      <c r="K13" s="16" t="s">
        <v>320</v>
      </c>
      <c r="L13" s="166">
        <v>23500</v>
      </c>
      <c r="M13" s="86">
        <v>2020</v>
      </c>
      <c r="N13" s="148">
        <v>604</v>
      </c>
      <c r="O13" s="144">
        <f t="shared" si="2"/>
        <v>50</v>
      </c>
      <c r="P13" s="148">
        <v>0</v>
      </c>
      <c r="Q13" s="216">
        <v>50</v>
      </c>
      <c r="R13" s="147">
        <f t="shared" si="1"/>
        <v>22846</v>
      </c>
      <c r="S13" s="38"/>
    </row>
    <row r="14" spans="1:20" ht="55.5" customHeight="1" x14ac:dyDescent="0.2">
      <c r="A14" s="16">
        <v>6</v>
      </c>
      <c r="B14" s="16" t="s">
        <v>14</v>
      </c>
      <c r="C14" s="16">
        <v>3122</v>
      </c>
      <c r="D14" s="16">
        <v>6121</v>
      </c>
      <c r="E14" s="16">
        <v>61</v>
      </c>
      <c r="F14" s="16">
        <v>10</v>
      </c>
      <c r="G14" s="151">
        <v>60001101165</v>
      </c>
      <c r="H14" s="155" t="s">
        <v>285</v>
      </c>
      <c r="I14" s="28" t="s">
        <v>286</v>
      </c>
      <c r="J14" s="16" t="s">
        <v>220</v>
      </c>
      <c r="K14" s="165" t="s">
        <v>45</v>
      </c>
      <c r="L14" s="166">
        <v>80000</v>
      </c>
      <c r="M14" s="86" t="s">
        <v>219</v>
      </c>
      <c r="N14" s="148">
        <v>170</v>
      </c>
      <c r="O14" s="144">
        <f t="shared" si="2"/>
        <v>2000</v>
      </c>
      <c r="P14" s="148">
        <v>0</v>
      </c>
      <c r="Q14" s="216">
        <v>2000</v>
      </c>
      <c r="R14" s="147">
        <f t="shared" si="1"/>
        <v>77830</v>
      </c>
      <c r="S14" s="38"/>
    </row>
    <row r="15" spans="1:20" ht="69" customHeight="1" x14ac:dyDescent="0.2">
      <c r="A15" s="16">
        <v>7</v>
      </c>
      <c r="B15" s="16" t="s">
        <v>19</v>
      </c>
      <c r="C15" s="16" t="s">
        <v>42</v>
      </c>
      <c r="D15" s="16">
        <v>6121</v>
      </c>
      <c r="E15" s="16">
        <v>61</v>
      </c>
      <c r="F15" s="16">
        <v>10</v>
      </c>
      <c r="G15" s="17">
        <v>60001101213</v>
      </c>
      <c r="H15" s="62" t="s">
        <v>147</v>
      </c>
      <c r="I15" s="114" t="s">
        <v>146</v>
      </c>
      <c r="J15" s="16" t="s">
        <v>30</v>
      </c>
      <c r="K15" s="16" t="s">
        <v>18</v>
      </c>
      <c r="L15" s="147">
        <v>43000</v>
      </c>
      <c r="M15" s="86" t="s">
        <v>130</v>
      </c>
      <c r="N15" s="148">
        <v>1549</v>
      </c>
      <c r="O15" s="144">
        <f>P15+Q15</f>
        <v>5000</v>
      </c>
      <c r="P15" s="148">
        <v>0</v>
      </c>
      <c r="Q15" s="216">
        <v>5000</v>
      </c>
      <c r="R15" s="147">
        <f>L15-N15-O15</f>
        <v>36451</v>
      </c>
      <c r="S15" s="38" t="s">
        <v>167</v>
      </c>
      <c r="T15" s="10" t="s">
        <v>103</v>
      </c>
    </row>
    <row r="16" spans="1:20" ht="30" x14ac:dyDescent="0.2">
      <c r="A16" s="16">
        <v>8</v>
      </c>
      <c r="B16" s="16" t="s">
        <v>44</v>
      </c>
      <c r="C16" s="16" t="s">
        <v>42</v>
      </c>
      <c r="D16" s="16">
        <v>6121</v>
      </c>
      <c r="E16" s="16">
        <v>61</v>
      </c>
      <c r="F16" s="16">
        <v>10</v>
      </c>
      <c r="G16" s="17">
        <v>60001101215</v>
      </c>
      <c r="H16" s="62" t="s">
        <v>187</v>
      </c>
      <c r="I16" s="114" t="s">
        <v>188</v>
      </c>
      <c r="J16" s="16" t="s">
        <v>30</v>
      </c>
      <c r="K16" s="16" t="s">
        <v>18</v>
      </c>
      <c r="L16" s="147">
        <v>8000</v>
      </c>
      <c r="M16" s="86" t="s">
        <v>129</v>
      </c>
      <c r="N16" s="148">
        <v>5604</v>
      </c>
      <c r="O16" s="144">
        <f t="shared" si="2"/>
        <v>2396</v>
      </c>
      <c r="P16" s="148">
        <v>0</v>
      </c>
      <c r="Q16" s="216">
        <v>2396</v>
      </c>
      <c r="R16" s="147">
        <f t="shared" si="1"/>
        <v>0</v>
      </c>
      <c r="S16" s="38"/>
      <c r="T16" s="10" t="s">
        <v>132</v>
      </c>
    </row>
    <row r="17" spans="1:20" ht="89.25" customHeight="1" x14ac:dyDescent="0.2">
      <c r="A17" s="16">
        <v>9</v>
      </c>
      <c r="B17" s="16" t="s">
        <v>15</v>
      </c>
      <c r="C17" s="16" t="s">
        <v>42</v>
      </c>
      <c r="D17" s="16">
        <v>6121</v>
      </c>
      <c r="E17" s="16">
        <v>61</v>
      </c>
      <c r="F17" s="16">
        <v>10</v>
      </c>
      <c r="G17" s="17">
        <v>60001101219</v>
      </c>
      <c r="H17" s="62" t="s">
        <v>126</v>
      </c>
      <c r="I17" s="114" t="s">
        <v>388</v>
      </c>
      <c r="J17" s="16" t="s">
        <v>30</v>
      </c>
      <c r="K17" s="16" t="s">
        <v>18</v>
      </c>
      <c r="L17" s="147">
        <v>16400</v>
      </c>
      <c r="M17" s="86" t="s">
        <v>129</v>
      </c>
      <c r="N17" s="148">
        <v>5650</v>
      </c>
      <c r="O17" s="144">
        <f t="shared" si="2"/>
        <v>10750</v>
      </c>
      <c r="P17" s="148">
        <v>0</v>
      </c>
      <c r="Q17" s="216">
        <v>10750</v>
      </c>
      <c r="R17" s="147">
        <f t="shared" si="1"/>
        <v>0</v>
      </c>
      <c r="S17" s="38"/>
      <c r="T17" s="10" t="s">
        <v>90</v>
      </c>
    </row>
    <row r="18" spans="1:20" ht="102" x14ac:dyDescent="0.2">
      <c r="A18" s="16">
        <v>10</v>
      </c>
      <c r="B18" s="16" t="s">
        <v>15</v>
      </c>
      <c r="C18" s="16" t="s">
        <v>125</v>
      </c>
      <c r="D18" s="16">
        <v>6121</v>
      </c>
      <c r="E18" s="16">
        <v>61</v>
      </c>
      <c r="F18" s="16">
        <v>10</v>
      </c>
      <c r="G18" s="17">
        <v>60001101222</v>
      </c>
      <c r="H18" s="62" t="s">
        <v>142</v>
      </c>
      <c r="I18" s="114" t="s">
        <v>385</v>
      </c>
      <c r="J18" s="16" t="s">
        <v>30</v>
      </c>
      <c r="K18" s="16" t="s">
        <v>18</v>
      </c>
      <c r="L18" s="147">
        <v>11000</v>
      </c>
      <c r="M18" s="86" t="s">
        <v>129</v>
      </c>
      <c r="N18" s="148">
        <v>5303</v>
      </c>
      <c r="O18" s="144">
        <f t="shared" si="2"/>
        <v>5697</v>
      </c>
      <c r="P18" s="148">
        <v>0</v>
      </c>
      <c r="Q18" s="216">
        <v>5697</v>
      </c>
      <c r="R18" s="147">
        <f t="shared" si="1"/>
        <v>0</v>
      </c>
      <c r="S18" s="38"/>
      <c r="T18" s="10" t="s">
        <v>133</v>
      </c>
    </row>
    <row r="19" spans="1:20" ht="38.25" x14ac:dyDescent="0.2">
      <c r="A19" s="16">
        <v>11</v>
      </c>
      <c r="B19" s="16" t="s">
        <v>44</v>
      </c>
      <c r="C19" s="16" t="s">
        <v>43</v>
      </c>
      <c r="D19" s="16">
        <v>6121</v>
      </c>
      <c r="E19" s="16">
        <v>61</v>
      </c>
      <c r="F19" s="16">
        <v>10</v>
      </c>
      <c r="G19" s="17">
        <v>60001101224</v>
      </c>
      <c r="H19" s="62" t="s">
        <v>127</v>
      </c>
      <c r="I19" s="114" t="s">
        <v>386</v>
      </c>
      <c r="J19" s="16" t="s">
        <v>30</v>
      </c>
      <c r="K19" s="16" t="s">
        <v>18</v>
      </c>
      <c r="L19" s="147">
        <v>9500</v>
      </c>
      <c r="M19" s="86">
        <v>2019</v>
      </c>
      <c r="N19" s="148">
        <v>63</v>
      </c>
      <c r="O19" s="144">
        <f t="shared" si="2"/>
        <v>9437</v>
      </c>
      <c r="P19" s="148">
        <v>0</v>
      </c>
      <c r="Q19" s="216">
        <v>9437</v>
      </c>
      <c r="R19" s="147">
        <f t="shared" si="1"/>
        <v>0</v>
      </c>
      <c r="S19" s="38"/>
      <c r="T19" s="10" t="s">
        <v>132</v>
      </c>
    </row>
    <row r="20" spans="1:20" ht="45" x14ac:dyDescent="0.2">
      <c r="A20" s="16">
        <v>12</v>
      </c>
      <c r="B20" s="16" t="s">
        <v>44</v>
      </c>
      <c r="C20" s="16" t="s">
        <v>42</v>
      </c>
      <c r="D20" s="16">
        <v>6121</v>
      </c>
      <c r="E20" s="16">
        <v>61</v>
      </c>
      <c r="F20" s="16">
        <v>10</v>
      </c>
      <c r="G20" s="17">
        <v>60001101226</v>
      </c>
      <c r="H20" s="62" t="s">
        <v>128</v>
      </c>
      <c r="I20" s="136" t="s">
        <v>137</v>
      </c>
      <c r="J20" s="16"/>
      <c r="K20" s="16" t="s">
        <v>45</v>
      </c>
      <c r="L20" s="147">
        <v>31555</v>
      </c>
      <c r="M20" s="86" t="s">
        <v>130</v>
      </c>
      <c r="N20" s="148">
        <v>895</v>
      </c>
      <c r="O20" s="144">
        <f>P20+Q20</f>
        <v>2000</v>
      </c>
      <c r="P20" s="148">
        <v>0</v>
      </c>
      <c r="Q20" s="216">
        <v>2000</v>
      </c>
      <c r="R20" s="147">
        <f t="shared" si="1"/>
        <v>28660</v>
      </c>
      <c r="S20" s="38" t="s">
        <v>165</v>
      </c>
      <c r="T20" s="10" t="s">
        <v>132</v>
      </c>
    </row>
    <row r="21" spans="1:20" ht="45" x14ac:dyDescent="0.2">
      <c r="A21" s="16">
        <v>13</v>
      </c>
      <c r="B21" s="16" t="s">
        <v>19</v>
      </c>
      <c r="C21" s="16" t="s">
        <v>42</v>
      </c>
      <c r="D21" s="16">
        <v>6121</v>
      </c>
      <c r="E21" s="16">
        <v>61</v>
      </c>
      <c r="F21" s="16">
        <v>10</v>
      </c>
      <c r="G21" s="17">
        <v>60001101268</v>
      </c>
      <c r="H21" s="62" t="s">
        <v>346</v>
      </c>
      <c r="I21" s="201" t="s">
        <v>347</v>
      </c>
      <c r="J21" s="16"/>
      <c r="K21" s="16" t="s">
        <v>18</v>
      </c>
      <c r="L21" s="147">
        <v>13100</v>
      </c>
      <c r="M21" s="86" t="s">
        <v>129</v>
      </c>
      <c r="N21" s="148">
        <v>6120</v>
      </c>
      <c r="O21" s="144">
        <f>P21+Q21</f>
        <v>6980</v>
      </c>
      <c r="P21" s="148">
        <v>0</v>
      </c>
      <c r="Q21" s="216">
        <v>6980</v>
      </c>
      <c r="R21" s="147">
        <f t="shared" si="1"/>
        <v>0</v>
      </c>
      <c r="S21" s="38"/>
    </row>
    <row r="22" spans="1:20" s="90" customFormat="1" ht="63" x14ac:dyDescent="0.2">
      <c r="A22" s="16">
        <v>14</v>
      </c>
      <c r="B22" s="16" t="s">
        <v>15</v>
      </c>
      <c r="C22" s="16"/>
      <c r="D22" s="16">
        <v>6121</v>
      </c>
      <c r="E22" s="16">
        <v>61</v>
      </c>
      <c r="F22" s="16">
        <v>10</v>
      </c>
      <c r="G22" s="17">
        <v>60001101270</v>
      </c>
      <c r="H22" s="18" t="s">
        <v>186</v>
      </c>
      <c r="I22" s="39" t="s">
        <v>371</v>
      </c>
      <c r="J22" s="16" t="s">
        <v>30</v>
      </c>
      <c r="K22" s="16" t="s">
        <v>287</v>
      </c>
      <c r="L22" s="147">
        <v>15000</v>
      </c>
      <c r="M22" s="95" t="s">
        <v>129</v>
      </c>
      <c r="N22" s="148">
        <v>395</v>
      </c>
      <c r="O22" s="144">
        <f t="shared" ref="O22:O23" si="3">SUM(P22:Q22)</f>
        <v>200</v>
      </c>
      <c r="P22" s="180">
        <v>0</v>
      </c>
      <c r="Q22" s="215">
        <v>200</v>
      </c>
      <c r="R22" s="180">
        <f t="shared" si="1"/>
        <v>14405</v>
      </c>
      <c r="S22" s="38"/>
    </row>
    <row r="23" spans="1:20" s="90" customFormat="1" ht="70.5" customHeight="1" x14ac:dyDescent="0.2">
      <c r="A23" s="16">
        <v>15</v>
      </c>
      <c r="B23" s="16" t="s">
        <v>15</v>
      </c>
      <c r="C23" s="16">
        <v>3122</v>
      </c>
      <c r="D23" s="16">
        <v>6121</v>
      </c>
      <c r="E23" s="16">
        <v>61</v>
      </c>
      <c r="F23" s="16">
        <v>10</v>
      </c>
      <c r="G23" s="17">
        <v>60001101273</v>
      </c>
      <c r="H23" s="18" t="s">
        <v>297</v>
      </c>
      <c r="I23" s="39" t="s">
        <v>317</v>
      </c>
      <c r="J23" s="16" t="s">
        <v>30</v>
      </c>
      <c r="K23" s="16" t="s">
        <v>18</v>
      </c>
      <c r="L23" s="147">
        <v>22000</v>
      </c>
      <c r="M23" s="95">
        <v>2019</v>
      </c>
      <c r="N23" s="148">
        <v>1083</v>
      </c>
      <c r="O23" s="144">
        <f t="shared" si="3"/>
        <v>20917</v>
      </c>
      <c r="P23" s="180">
        <v>0</v>
      </c>
      <c r="Q23" s="215">
        <v>20917</v>
      </c>
      <c r="R23" s="180">
        <f t="shared" si="1"/>
        <v>0</v>
      </c>
      <c r="S23" s="38"/>
    </row>
    <row r="24" spans="1:20" s="90" customFormat="1" ht="67.5" customHeight="1" x14ac:dyDescent="0.2">
      <c r="A24" s="16">
        <v>16</v>
      </c>
      <c r="B24" s="16" t="s">
        <v>15</v>
      </c>
      <c r="C24" s="16">
        <v>3122</v>
      </c>
      <c r="D24" s="16">
        <v>6121</v>
      </c>
      <c r="E24" s="16">
        <v>61</v>
      </c>
      <c r="F24" s="16">
        <v>10</v>
      </c>
      <c r="G24" s="17">
        <v>60001101275</v>
      </c>
      <c r="H24" s="18" t="s">
        <v>177</v>
      </c>
      <c r="I24" s="39" t="s">
        <v>389</v>
      </c>
      <c r="J24" s="16" t="s">
        <v>30</v>
      </c>
      <c r="K24" s="16" t="s">
        <v>18</v>
      </c>
      <c r="L24" s="147">
        <v>8000</v>
      </c>
      <c r="M24" s="95">
        <v>2019</v>
      </c>
      <c r="N24" s="148">
        <v>469</v>
      </c>
      <c r="O24" s="144">
        <f>SUM(P24:Q24)</f>
        <v>7531</v>
      </c>
      <c r="P24" s="180">
        <v>0</v>
      </c>
      <c r="Q24" s="215">
        <v>7531</v>
      </c>
      <c r="R24" s="180">
        <f>L24-N24-O24</f>
        <v>0</v>
      </c>
      <c r="S24" s="38" t="s">
        <v>178</v>
      </c>
    </row>
    <row r="25" spans="1:20" s="90" customFormat="1" ht="67.5" customHeight="1" x14ac:dyDescent="0.2">
      <c r="A25" s="16">
        <v>17</v>
      </c>
      <c r="B25" s="16" t="s">
        <v>44</v>
      </c>
      <c r="C25" s="16">
        <v>3122</v>
      </c>
      <c r="D25" s="16">
        <v>6121</v>
      </c>
      <c r="E25" s="16">
        <v>61</v>
      </c>
      <c r="F25" s="16">
        <v>10</v>
      </c>
      <c r="G25" s="17">
        <v>60001101279</v>
      </c>
      <c r="H25" s="18" t="s">
        <v>288</v>
      </c>
      <c r="I25" s="39" t="s">
        <v>179</v>
      </c>
      <c r="J25" s="16" t="s">
        <v>30</v>
      </c>
      <c r="K25" s="16" t="s">
        <v>18</v>
      </c>
      <c r="L25" s="147">
        <v>2000</v>
      </c>
      <c r="M25" s="95">
        <v>2020</v>
      </c>
      <c r="N25" s="148">
        <v>0</v>
      </c>
      <c r="O25" s="144">
        <f t="shared" ref="O25:O32" si="4">SUM(P25:Q25)</f>
        <v>500</v>
      </c>
      <c r="P25" s="180">
        <v>0</v>
      </c>
      <c r="Q25" s="215">
        <v>500</v>
      </c>
      <c r="R25" s="180">
        <f t="shared" si="1"/>
        <v>1500</v>
      </c>
      <c r="S25" s="38" t="s">
        <v>180</v>
      </c>
    </row>
    <row r="26" spans="1:20" s="90" customFormat="1" ht="93.75" customHeight="1" x14ac:dyDescent="0.2">
      <c r="A26" s="16">
        <v>18</v>
      </c>
      <c r="B26" s="16" t="s">
        <v>15</v>
      </c>
      <c r="C26" s="16">
        <v>3121</v>
      </c>
      <c r="D26" s="16">
        <v>6121</v>
      </c>
      <c r="E26" s="16">
        <v>61</v>
      </c>
      <c r="F26" s="16">
        <v>10</v>
      </c>
      <c r="G26" s="17">
        <v>60001101280</v>
      </c>
      <c r="H26" s="18" t="s">
        <v>181</v>
      </c>
      <c r="I26" s="39" t="s">
        <v>387</v>
      </c>
      <c r="J26" s="16" t="s">
        <v>30</v>
      </c>
      <c r="K26" s="16" t="s">
        <v>18</v>
      </c>
      <c r="L26" s="147">
        <v>30000</v>
      </c>
      <c r="M26" s="95" t="s">
        <v>219</v>
      </c>
      <c r="N26" s="148">
        <v>450</v>
      </c>
      <c r="O26" s="144">
        <f>SUM(P26:Q26)</f>
        <v>3600</v>
      </c>
      <c r="P26" s="180">
        <v>0</v>
      </c>
      <c r="Q26" s="215">
        <v>3600</v>
      </c>
      <c r="R26" s="180">
        <f>L26-N26-O26</f>
        <v>25950</v>
      </c>
      <c r="S26" s="38"/>
    </row>
    <row r="27" spans="1:20" s="90" customFormat="1" ht="67.5" customHeight="1" x14ac:dyDescent="0.2">
      <c r="A27" s="16">
        <v>19</v>
      </c>
      <c r="B27" s="16" t="s">
        <v>19</v>
      </c>
      <c r="C27" s="16">
        <v>3122</v>
      </c>
      <c r="D27" s="16">
        <v>6121</v>
      </c>
      <c r="E27" s="16">
        <v>61</v>
      </c>
      <c r="F27" s="16">
        <v>10</v>
      </c>
      <c r="G27" s="17">
        <v>60001101282</v>
      </c>
      <c r="H27" s="18" t="s">
        <v>298</v>
      </c>
      <c r="I27" s="39" t="s">
        <v>182</v>
      </c>
      <c r="J27" s="16" t="s">
        <v>30</v>
      </c>
      <c r="K27" s="16" t="s">
        <v>18</v>
      </c>
      <c r="L27" s="147">
        <v>12000</v>
      </c>
      <c r="M27" s="95" t="s">
        <v>222</v>
      </c>
      <c r="N27" s="148">
        <v>117</v>
      </c>
      <c r="O27" s="144">
        <f t="shared" si="4"/>
        <v>11883</v>
      </c>
      <c r="P27" s="180">
        <v>0</v>
      </c>
      <c r="Q27" s="215">
        <v>11883</v>
      </c>
      <c r="R27" s="180">
        <f t="shared" si="1"/>
        <v>0</v>
      </c>
      <c r="S27" s="38"/>
    </row>
    <row r="28" spans="1:20" s="90" customFormat="1" ht="67.5" customHeight="1" x14ac:dyDescent="0.2">
      <c r="A28" s="16">
        <v>20</v>
      </c>
      <c r="B28" s="16" t="s">
        <v>31</v>
      </c>
      <c r="C28" s="16">
        <v>3122</v>
      </c>
      <c r="D28" s="16">
        <v>6121</v>
      </c>
      <c r="E28" s="16">
        <v>61</v>
      </c>
      <c r="F28" s="16">
        <v>10</v>
      </c>
      <c r="G28" s="17">
        <v>60001101284</v>
      </c>
      <c r="H28" s="18" t="s">
        <v>183</v>
      </c>
      <c r="I28" s="39" t="s">
        <v>184</v>
      </c>
      <c r="J28" s="16"/>
      <c r="K28" s="16" t="s">
        <v>45</v>
      </c>
      <c r="L28" s="147">
        <v>39000</v>
      </c>
      <c r="M28" s="95">
        <v>2020</v>
      </c>
      <c r="N28" s="148">
        <v>113</v>
      </c>
      <c r="O28" s="144">
        <f t="shared" si="4"/>
        <v>1500</v>
      </c>
      <c r="P28" s="180">
        <v>0</v>
      </c>
      <c r="Q28" s="215">
        <v>1500</v>
      </c>
      <c r="R28" s="180">
        <f t="shared" si="1"/>
        <v>37387</v>
      </c>
      <c r="S28" s="38"/>
    </row>
    <row r="29" spans="1:20" ht="30" x14ac:dyDescent="0.2">
      <c r="A29" s="16">
        <v>21</v>
      </c>
      <c r="B29" s="16" t="s">
        <v>44</v>
      </c>
      <c r="C29" s="16">
        <v>3147</v>
      </c>
      <c r="D29" s="16">
        <v>6121</v>
      </c>
      <c r="E29" s="16">
        <v>61</v>
      </c>
      <c r="F29" s="16">
        <v>10</v>
      </c>
      <c r="G29" s="17">
        <v>60001101316</v>
      </c>
      <c r="H29" s="62" t="s">
        <v>289</v>
      </c>
      <c r="I29" s="114" t="s">
        <v>305</v>
      </c>
      <c r="J29" s="16"/>
      <c r="K29" s="16" t="s">
        <v>45</v>
      </c>
      <c r="L29" s="147">
        <v>22000</v>
      </c>
      <c r="M29" s="95" t="s">
        <v>130</v>
      </c>
      <c r="N29" s="148">
        <v>574</v>
      </c>
      <c r="O29" s="144">
        <f>SUM(P29:Q29)</f>
        <v>500</v>
      </c>
      <c r="P29" s="148">
        <v>0</v>
      </c>
      <c r="Q29" s="216">
        <v>500</v>
      </c>
      <c r="R29" s="147">
        <f>L29-N29-O29</f>
        <v>20926</v>
      </c>
      <c r="S29" s="38"/>
    </row>
    <row r="30" spans="1:20" ht="44.25" customHeight="1" x14ac:dyDescent="0.2">
      <c r="A30" s="16">
        <v>22</v>
      </c>
      <c r="B30" s="16" t="s">
        <v>14</v>
      </c>
      <c r="C30" s="16">
        <v>3121</v>
      </c>
      <c r="D30" s="16">
        <v>6121</v>
      </c>
      <c r="E30" s="16">
        <v>61</v>
      </c>
      <c r="F30" s="16">
        <v>10</v>
      </c>
      <c r="G30" s="17">
        <v>60001101320</v>
      </c>
      <c r="H30" s="62" t="s">
        <v>290</v>
      </c>
      <c r="I30" s="114" t="s">
        <v>390</v>
      </c>
      <c r="J30" s="16" t="s">
        <v>220</v>
      </c>
      <c r="K30" s="16" t="s">
        <v>45</v>
      </c>
      <c r="L30" s="147">
        <v>20000</v>
      </c>
      <c r="M30" s="95">
        <v>2019</v>
      </c>
      <c r="N30" s="148">
        <v>173</v>
      </c>
      <c r="O30" s="144">
        <f t="shared" si="4"/>
        <v>500</v>
      </c>
      <c r="P30" s="148">
        <v>0</v>
      </c>
      <c r="Q30" s="216">
        <v>500</v>
      </c>
      <c r="R30" s="147">
        <f t="shared" si="1"/>
        <v>19327</v>
      </c>
      <c r="S30" s="38"/>
    </row>
    <row r="31" spans="1:20" ht="30" x14ac:dyDescent="0.2">
      <c r="A31" s="16">
        <v>23</v>
      </c>
      <c r="B31" s="16" t="s">
        <v>15</v>
      </c>
      <c r="C31" s="16">
        <v>3122</v>
      </c>
      <c r="D31" s="16">
        <v>6121</v>
      </c>
      <c r="E31" s="16">
        <v>61</v>
      </c>
      <c r="F31" s="16">
        <v>10</v>
      </c>
      <c r="G31" s="17">
        <v>60001101330</v>
      </c>
      <c r="H31" s="62" t="s">
        <v>291</v>
      </c>
      <c r="I31" s="114" t="s">
        <v>339</v>
      </c>
      <c r="J31" s="16"/>
      <c r="K31" s="16" t="s">
        <v>45</v>
      </c>
      <c r="L31" s="147">
        <v>2500</v>
      </c>
      <c r="M31" s="86">
        <v>2019</v>
      </c>
      <c r="N31" s="148">
        <v>0</v>
      </c>
      <c r="O31" s="144">
        <f t="shared" ref="O31" si="5">SUM(P31:Q31)</f>
        <v>2500</v>
      </c>
      <c r="P31" s="148">
        <v>0</v>
      </c>
      <c r="Q31" s="216">
        <v>2500</v>
      </c>
      <c r="R31" s="147">
        <f t="shared" ref="R31" si="6">L31-N31-O31</f>
        <v>0</v>
      </c>
      <c r="S31" s="38"/>
    </row>
    <row r="32" spans="1:20" ht="45" x14ac:dyDescent="0.2">
      <c r="A32" s="16">
        <v>24</v>
      </c>
      <c r="B32" s="16" t="s">
        <v>15</v>
      </c>
      <c r="C32" s="16">
        <v>3122</v>
      </c>
      <c r="D32" s="16">
        <v>6121</v>
      </c>
      <c r="E32" s="16">
        <v>61</v>
      </c>
      <c r="F32" s="16">
        <v>10</v>
      </c>
      <c r="G32" s="17">
        <v>60001101331</v>
      </c>
      <c r="H32" s="62" t="s">
        <v>340</v>
      </c>
      <c r="I32" s="114" t="s">
        <v>391</v>
      </c>
      <c r="J32" s="16"/>
      <c r="K32" s="16" t="s">
        <v>45</v>
      </c>
      <c r="L32" s="147">
        <v>2000</v>
      </c>
      <c r="M32" s="86" t="s">
        <v>129</v>
      </c>
      <c r="N32" s="148">
        <v>108</v>
      </c>
      <c r="O32" s="144">
        <f t="shared" si="4"/>
        <v>1892</v>
      </c>
      <c r="P32" s="148">
        <v>0</v>
      </c>
      <c r="Q32" s="216">
        <v>1892</v>
      </c>
      <c r="R32" s="147">
        <f t="shared" si="1"/>
        <v>0</v>
      </c>
      <c r="S32" s="38"/>
    </row>
    <row r="33" spans="1:20" s="55" customFormat="1" ht="20.25" x14ac:dyDescent="0.3">
      <c r="A33" s="96" t="s">
        <v>22</v>
      </c>
      <c r="B33" s="97"/>
      <c r="C33" s="97"/>
      <c r="D33" s="97"/>
      <c r="E33" s="97"/>
      <c r="F33" s="97"/>
      <c r="G33" s="97"/>
      <c r="H33" s="97"/>
      <c r="I33" s="106"/>
      <c r="J33" s="97"/>
      <c r="K33" s="97"/>
      <c r="L33" s="53">
        <f>SUM(L34:L38)</f>
        <v>89564</v>
      </c>
      <c r="M33" s="178"/>
      <c r="N33" s="53">
        <f>SUM(N34:N38)</f>
        <v>39356</v>
      </c>
      <c r="O33" s="53">
        <f>SUM(O34:O38)</f>
        <v>35768</v>
      </c>
      <c r="P33" s="53">
        <f>SUM(P34:P38)</f>
        <v>0</v>
      </c>
      <c r="Q33" s="53">
        <f>SUM(Q34:Q38)</f>
        <v>35768</v>
      </c>
      <c r="R33" s="53">
        <f>SUM(R34:R38)</f>
        <v>14440</v>
      </c>
      <c r="S33" s="54"/>
    </row>
    <row r="34" spans="1:20" ht="50.25" customHeight="1" x14ac:dyDescent="0.2">
      <c r="A34" s="16">
        <v>1</v>
      </c>
      <c r="B34" s="16" t="s">
        <v>15</v>
      </c>
      <c r="C34" s="16" t="s">
        <v>42</v>
      </c>
      <c r="D34" s="16">
        <v>5171</v>
      </c>
      <c r="E34" s="16">
        <v>51</v>
      </c>
      <c r="F34" s="16">
        <v>10</v>
      </c>
      <c r="G34" s="17">
        <v>60001100210</v>
      </c>
      <c r="H34" s="62" t="s">
        <v>124</v>
      </c>
      <c r="I34" s="39" t="s">
        <v>392</v>
      </c>
      <c r="J34" s="16" t="s">
        <v>30</v>
      </c>
      <c r="K34" s="16" t="s">
        <v>18</v>
      </c>
      <c r="L34" s="147">
        <f>18745+733+500</f>
        <v>19978</v>
      </c>
      <c r="M34" s="95" t="s">
        <v>94</v>
      </c>
      <c r="N34" s="148">
        <f>13541-2563</f>
        <v>10978</v>
      </c>
      <c r="O34" s="144">
        <f t="shared" ref="O34" si="7">P34+Q34</f>
        <v>9000</v>
      </c>
      <c r="P34" s="148">
        <v>0</v>
      </c>
      <c r="Q34" s="216">
        <v>9000</v>
      </c>
      <c r="R34" s="147">
        <f t="shared" si="1"/>
        <v>0</v>
      </c>
      <c r="S34" s="38"/>
      <c r="T34" s="10" t="s">
        <v>90</v>
      </c>
    </row>
    <row r="35" spans="1:20" s="59" customFormat="1" ht="38.25" x14ac:dyDescent="0.2">
      <c r="A35" s="16">
        <v>2</v>
      </c>
      <c r="B35" s="16" t="s">
        <v>19</v>
      </c>
      <c r="C35" s="16">
        <v>3121</v>
      </c>
      <c r="D35" s="16">
        <v>5171</v>
      </c>
      <c r="E35" s="16">
        <v>51</v>
      </c>
      <c r="F35" s="16">
        <v>10</v>
      </c>
      <c r="G35" s="57">
        <v>60001101020</v>
      </c>
      <c r="H35" s="62" t="s">
        <v>102</v>
      </c>
      <c r="I35" s="39" t="s">
        <v>393</v>
      </c>
      <c r="J35" s="16" t="s">
        <v>20</v>
      </c>
      <c r="K35" s="16" t="s">
        <v>18</v>
      </c>
      <c r="L35" s="147">
        <v>57000</v>
      </c>
      <c r="M35" s="95" t="s">
        <v>94</v>
      </c>
      <c r="N35" s="148">
        <v>22460</v>
      </c>
      <c r="O35" s="144">
        <f t="shared" ref="O35:O36" si="8">P35+Q35</f>
        <v>20100</v>
      </c>
      <c r="P35" s="148">
        <v>0</v>
      </c>
      <c r="Q35" s="216">
        <v>20100</v>
      </c>
      <c r="R35" s="147">
        <f t="shared" si="1"/>
        <v>14440</v>
      </c>
      <c r="S35" s="56" t="s">
        <v>166</v>
      </c>
      <c r="T35" s="59" t="s">
        <v>103</v>
      </c>
    </row>
    <row r="36" spans="1:20" s="59" customFormat="1" ht="30" x14ac:dyDescent="0.2">
      <c r="A36" s="16">
        <v>3</v>
      </c>
      <c r="B36" s="16" t="s">
        <v>15</v>
      </c>
      <c r="C36" s="16">
        <v>3121</v>
      </c>
      <c r="D36" s="16">
        <v>5171</v>
      </c>
      <c r="E36" s="16">
        <v>51</v>
      </c>
      <c r="F36" s="16">
        <v>10</v>
      </c>
      <c r="G36" s="57">
        <v>60001101261</v>
      </c>
      <c r="H36" s="62" t="s">
        <v>306</v>
      </c>
      <c r="I36" s="39" t="s">
        <v>368</v>
      </c>
      <c r="J36" s="16"/>
      <c r="K36" s="16" t="s">
        <v>18</v>
      </c>
      <c r="L36" s="147">
        <v>6286</v>
      </c>
      <c r="M36" s="95" t="s">
        <v>129</v>
      </c>
      <c r="N36" s="148">
        <f>5936-150</f>
        <v>5786</v>
      </c>
      <c r="O36" s="144">
        <f t="shared" si="8"/>
        <v>500</v>
      </c>
      <c r="P36" s="148">
        <v>0</v>
      </c>
      <c r="Q36" s="216">
        <v>500</v>
      </c>
      <c r="R36" s="147">
        <f t="shared" si="1"/>
        <v>0</v>
      </c>
      <c r="S36" s="56"/>
    </row>
    <row r="37" spans="1:20" s="90" customFormat="1" ht="93" customHeight="1" x14ac:dyDescent="0.2">
      <c r="A37" s="16">
        <v>4</v>
      </c>
      <c r="B37" s="16" t="s">
        <v>14</v>
      </c>
      <c r="C37" s="16">
        <v>3122</v>
      </c>
      <c r="D37" s="16">
        <v>5171</v>
      </c>
      <c r="E37" s="16">
        <v>51</v>
      </c>
      <c r="F37" s="16">
        <v>10</v>
      </c>
      <c r="G37" s="57">
        <v>60001101262</v>
      </c>
      <c r="H37" s="18" t="s">
        <v>276</v>
      </c>
      <c r="I37" s="39" t="s">
        <v>277</v>
      </c>
      <c r="J37" s="16" t="s">
        <v>30</v>
      </c>
      <c r="K37" s="16" t="s">
        <v>241</v>
      </c>
      <c r="L37" s="147">
        <v>3800</v>
      </c>
      <c r="M37" s="95">
        <v>2019</v>
      </c>
      <c r="N37" s="148">
        <v>75</v>
      </c>
      <c r="O37" s="144">
        <f t="shared" ref="O37" si="9">SUM(P37:Q37)</f>
        <v>3725</v>
      </c>
      <c r="P37" s="180">
        <v>0</v>
      </c>
      <c r="Q37" s="215">
        <v>3725</v>
      </c>
      <c r="R37" s="180">
        <f>L37-N37-O37</f>
        <v>0</v>
      </c>
      <c r="S37" s="38" t="s">
        <v>278</v>
      </c>
    </row>
    <row r="38" spans="1:20" s="90" customFormat="1" ht="67.5" customHeight="1" x14ac:dyDescent="0.2">
      <c r="A38" s="16">
        <v>5</v>
      </c>
      <c r="B38" s="16" t="s">
        <v>15</v>
      </c>
      <c r="C38" s="16">
        <v>3114</v>
      </c>
      <c r="D38" s="16">
        <v>5171</v>
      </c>
      <c r="E38" s="16">
        <v>51</v>
      </c>
      <c r="F38" s="16">
        <v>10</v>
      </c>
      <c r="G38" s="17">
        <v>60001101285</v>
      </c>
      <c r="H38" s="18" t="s">
        <v>279</v>
      </c>
      <c r="I38" s="39" t="s">
        <v>280</v>
      </c>
      <c r="J38" s="16" t="s">
        <v>30</v>
      </c>
      <c r="K38" s="16" t="s">
        <v>241</v>
      </c>
      <c r="L38" s="147">
        <v>2500</v>
      </c>
      <c r="M38" s="95">
        <v>2019</v>
      </c>
      <c r="N38" s="148">
        <v>57</v>
      </c>
      <c r="O38" s="144">
        <f t="shared" ref="O38" si="10">SUM(P38:Q38)</f>
        <v>2443</v>
      </c>
      <c r="P38" s="180">
        <v>0</v>
      </c>
      <c r="Q38" s="215">
        <v>2443</v>
      </c>
      <c r="R38" s="180">
        <f t="shared" si="1"/>
        <v>0</v>
      </c>
      <c r="S38" s="38"/>
    </row>
    <row r="39" spans="1:20" ht="35.25" customHeight="1" x14ac:dyDescent="0.2">
      <c r="A39" s="98" t="s">
        <v>37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42">
        <f>+L33+L8</f>
        <v>599029</v>
      </c>
      <c r="M39" s="179"/>
      <c r="N39" s="42">
        <f>+N33+N8</f>
        <v>104439</v>
      </c>
      <c r="O39" s="42">
        <f>+O33+O8</f>
        <v>180279</v>
      </c>
      <c r="P39" s="42">
        <f>+P33+P8</f>
        <v>0</v>
      </c>
      <c r="Q39" s="42">
        <f>+Q33+Q8</f>
        <v>180279</v>
      </c>
      <c r="R39" s="42">
        <f>+R33+R8</f>
        <v>314311</v>
      </c>
      <c r="S39" s="34"/>
    </row>
    <row r="40" spans="1:20" s="6" customFormat="1" x14ac:dyDescent="0.2">
      <c r="A40" s="5"/>
      <c r="B40" s="5"/>
      <c r="C40" s="5"/>
      <c r="D40" s="5"/>
      <c r="E40" s="5"/>
      <c r="F40" s="5"/>
      <c r="G40" s="5"/>
      <c r="H40" s="22"/>
      <c r="I40" s="5"/>
      <c r="J40" s="23"/>
      <c r="K40" s="19"/>
      <c r="L40" s="20"/>
      <c r="M40" s="189"/>
      <c r="N40" s="21"/>
      <c r="S40" s="15"/>
      <c r="T40" s="10"/>
    </row>
    <row r="41" spans="1:20" s="6" customFormat="1" x14ac:dyDescent="0.2">
      <c r="A41" s="5"/>
      <c r="B41" s="5"/>
      <c r="C41" s="5"/>
      <c r="D41" s="5"/>
      <c r="E41" s="5"/>
      <c r="F41" s="5"/>
      <c r="G41" s="5"/>
      <c r="H41" s="5"/>
      <c r="I41" s="5"/>
      <c r="J41" s="24"/>
      <c r="K41" s="25"/>
      <c r="L41" s="26"/>
      <c r="M41" s="190"/>
      <c r="S41" s="15"/>
      <c r="T41" s="10"/>
    </row>
    <row r="42" spans="1:20" s="6" customFormat="1" x14ac:dyDescent="0.2">
      <c r="A42" s="5"/>
      <c r="B42" s="5"/>
      <c r="C42" s="5"/>
      <c r="D42" s="5"/>
      <c r="E42" s="5"/>
      <c r="F42" s="5"/>
      <c r="G42" s="5"/>
      <c r="H42" s="5"/>
      <c r="I42" s="5"/>
      <c r="J42" s="24"/>
      <c r="K42" s="25"/>
      <c r="L42" s="26"/>
      <c r="M42" s="190"/>
      <c r="S42" s="15"/>
      <c r="T42" s="10"/>
    </row>
    <row r="43" spans="1:20" s="6" customFormat="1" x14ac:dyDescent="0.2">
      <c r="A43" s="5"/>
      <c r="B43" s="5"/>
      <c r="C43" s="5"/>
      <c r="D43" s="5"/>
      <c r="E43" s="5"/>
      <c r="F43" s="5"/>
      <c r="G43" s="5"/>
      <c r="H43" s="5"/>
      <c r="I43" s="5"/>
      <c r="J43" s="10"/>
      <c r="K43" s="25"/>
      <c r="L43" s="26"/>
      <c r="M43" s="190"/>
      <c r="S43" s="15"/>
      <c r="T43" s="10"/>
    </row>
    <row r="44" spans="1:20" s="6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10"/>
      <c r="K44" s="25"/>
      <c r="L44" s="26"/>
      <c r="M44" s="190"/>
      <c r="S44" s="15"/>
      <c r="T44" s="10"/>
    </row>
    <row r="45" spans="1:20" s="6" customFormat="1" x14ac:dyDescent="0.2">
      <c r="A45" s="5"/>
      <c r="B45" s="5"/>
      <c r="C45" s="5"/>
      <c r="D45" s="5"/>
      <c r="E45" s="5"/>
      <c r="F45" s="5"/>
      <c r="G45" s="5"/>
      <c r="H45" s="5"/>
      <c r="I45" s="5"/>
      <c r="J45" s="10"/>
      <c r="K45" s="25"/>
      <c r="L45" s="26"/>
      <c r="M45" s="190"/>
      <c r="S45" s="15"/>
      <c r="T45" s="10"/>
    </row>
    <row r="46" spans="1:20" s="6" customFormat="1" x14ac:dyDescent="0.2">
      <c r="A46" s="5"/>
      <c r="B46" s="5"/>
      <c r="C46" s="5"/>
      <c r="D46" s="5"/>
      <c r="E46" s="5"/>
      <c r="F46" s="5"/>
      <c r="G46" s="5"/>
      <c r="H46" s="5"/>
      <c r="I46" s="5"/>
      <c r="J46" s="10"/>
      <c r="K46" s="25"/>
      <c r="L46" s="26"/>
      <c r="M46" s="190"/>
      <c r="S46" s="15"/>
      <c r="T46" s="10"/>
    </row>
    <row r="47" spans="1:20" s="6" customFormat="1" x14ac:dyDescent="0.2">
      <c r="A47" s="5"/>
      <c r="B47" s="5"/>
      <c r="C47" s="5"/>
      <c r="D47" s="5"/>
      <c r="E47" s="5"/>
      <c r="F47" s="5"/>
      <c r="G47" s="5"/>
      <c r="H47" s="5"/>
      <c r="I47" s="5"/>
      <c r="J47" s="10"/>
      <c r="K47" s="25"/>
      <c r="L47" s="26"/>
      <c r="M47" s="190"/>
      <c r="S47" s="15"/>
      <c r="T47" s="10"/>
    </row>
    <row r="48" spans="1:20" s="6" customFormat="1" x14ac:dyDescent="0.2">
      <c r="A48" s="5"/>
      <c r="B48" s="5"/>
      <c r="C48" s="5"/>
      <c r="D48" s="5"/>
      <c r="E48" s="5"/>
      <c r="F48" s="5"/>
      <c r="G48" s="5"/>
      <c r="H48" s="5"/>
      <c r="I48" s="5"/>
      <c r="J48" s="10"/>
      <c r="K48" s="25"/>
      <c r="L48" s="26"/>
      <c r="M48" s="190"/>
      <c r="S48" s="15"/>
      <c r="T48" s="10"/>
    </row>
    <row r="49" spans="1:20" s="6" customFormat="1" x14ac:dyDescent="0.2">
      <c r="A49" s="5"/>
      <c r="B49" s="5"/>
      <c r="C49" s="5"/>
      <c r="D49" s="5"/>
      <c r="E49" s="5"/>
      <c r="F49" s="5"/>
      <c r="G49" s="5"/>
      <c r="H49" s="5"/>
      <c r="I49" s="5"/>
      <c r="J49" s="10"/>
      <c r="K49" s="25"/>
      <c r="L49" s="26"/>
      <c r="M49" s="190"/>
      <c r="S49" s="15"/>
      <c r="T49" s="10"/>
    </row>
    <row r="50" spans="1:20" s="6" customFormat="1" x14ac:dyDescent="0.2">
      <c r="A50" s="5"/>
      <c r="B50" s="5"/>
      <c r="C50" s="5"/>
      <c r="D50" s="5"/>
      <c r="E50" s="5"/>
      <c r="F50" s="5"/>
      <c r="G50" s="5"/>
      <c r="H50" s="5"/>
      <c r="I50" s="5"/>
      <c r="J50" s="10"/>
      <c r="K50" s="25"/>
      <c r="L50" s="26"/>
      <c r="M50" s="190"/>
      <c r="S50" s="15"/>
      <c r="T50" s="10"/>
    </row>
    <row r="51" spans="1:20" s="6" customFormat="1" x14ac:dyDescent="0.2">
      <c r="A51" s="5"/>
      <c r="B51" s="5"/>
      <c r="C51" s="5"/>
      <c r="D51" s="5"/>
      <c r="E51" s="5"/>
      <c r="F51" s="5"/>
      <c r="G51" s="5"/>
      <c r="H51" s="5"/>
      <c r="I51" s="5"/>
      <c r="J51" s="10"/>
      <c r="K51" s="25"/>
      <c r="L51" s="26"/>
      <c r="M51" s="190"/>
      <c r="S51" s="15"/>
      <c r="T51" s="10"/>
    </row>
    <row r="52" spans="1:20" s="6" customFormat="1" x14ac:dyDescent="0.2">
      <c r="A52" s="5"/>
      <c r="B52" s="5"/>
      <c r="C52" s="5"/>
      <c r="D52" s="5"/>
      <c r="E52" s="5"/>
      <c r="F52" s="5"/>
      <c r="G52" s="5"/>
      <c r="H52" s="5"/>
      <c r="I52" s="5"/>
      <c r="J52" s="10"/>
      <c r="K52" s="25"/>
      <c r="L52" s="26"/>
      <c r="M52" s="190"/>
      <c r="S52" s="15"/>
      <c r="T52" s="10"/>
    </row>
    <row r="53" spans="1:20" s="6" customFormat="1" x14ac:dyDescent="0.2">
      <c r="A53" s="5"/>
      <c r="B53" s="5"/>
      <c r="C53" s="5"/>
      <c r="D53" s="5"/>
      <c r="E53" s="5"/>
      <c r="F53" s="5"/>
      <c r="G53" s="5"/>
      <c r="H53" s="5"/>
      <c r="I53" s="5"/>
      <c r="J53" s="10"/>
      <c r="K53" s="25"/>
      <c r="L53" s="26"/>
      <c r="M53" s="190"/>
      <c r="S53" s="15"/>
      <c r="T53" s="10"/>
    </row>
    <row r="54" spans="1:20" s="6" customFormat="1" x14ac:dyDescent="0.2">
      <c r="A54" s="5"/>
      <c r="B54" s="5"/>
      <c r="C54" s="5"/>
      <c r="D54" s="5"/>
      <c r="E54" s="5"/>
      <c r="F54" s="5"/>
      <c r="G54" s="5"/>
      <c r="H54" s="5"/>
      <c r="I54" s="5"/>
      <c r="J54" s="10"/>
      <c r="K54" s="25"/>
      <c r="L54" s="26"/>
      <c r="M54" s="190"/>
      <c r="S54" s="15"/>
      <c r="T54" s="10"/>
    </row>
    <row r="55" spans="1:20" s="6" customFormat="1" x14ac:dyDescent="0.2">
      <c r="A55" s="5"/>
      <c r="B55" s="5"/>
      <c r="C55" s="5"/>
      <c r="D55" s="5"/>
      <c r="E55" s="5"/>
      <c r="F55" s="5"/>
      <c r="G55" s="5"/>
      <c r="H55" s="5"/>
      <c r="I55" s="5"/>
      <c r="J55" s="10"/>
      <c r="K55" s="25"/>
      <c r="L55" s="26"/>
      <c r="M55" s="190"/>
      <c r="S55" s="15"/>
      <c r="T55" s="10"/>
    </row>
    <row r="56" spans="1:20" s="6" customFormat="1" x14ac:dyDescent="0.2">
      <c r="A56" s="5"/>
      <c r="B56" s="5"/>
      <c r="C56" s="5"/>
      <c r="D56" s="5"/>
      <c r="E56" s="5"/>
      <c r="F56" s="5"/>
      <c r="G56" s="5"/>
      <c r="H56" s="5"/>
      <c r="I56" s="5"/>
      <c r="J56" s="10"/>
      <c r="K56" s="25"/>
      <c r="L56" s="26"/>
      <c r="M56" s="190"/>
      <c r="S56" s="15"/>
      <c r="T56" s="10"/>
    </row>
    <row r="57" spans="1:20" s="6" customFormat="1" x14ac:dyDescent="0.2">
      <c r="A57" s="5"/>
      <c r="B57" s="5"/>
      <c r="C57" s="5"/>
      <c r="D57" s="5"/>
      <c r="E57" s="5"/>
      <c r="F57" s="5"/>
      <c r="G57" s="5"/>
      <c r="H57" s="5"/>
      <c r="I57" s="5"/>
      <c r="J57" s="10"/>
      <c r="K57" s="25"/>
      <c r="L57" s="26"/>
      <c r="M57" s="190"/>
      <c r="S57" s="15"/>
      <c r="T57" s="10"/>
    </row>
    <row r="58" spans="1:20" s="6" customFormat="1" x14ac:dyDescent="0.2">
      <c r="A58" s="5"/>
      <c r="B58" s="5"/>
      <c r="C58" s="5"/>
      <c r="D58" s="5"/>
      <c r="E58" s="5"/>
      <c r="F58" s="5"/>
      <c r="G58" s="5"/>
      <c r="H58" s="5"/>
      <c r="I58" s="5"/>
      <c r="J58" s="10"/>
      <c r="K58" s="25"/>
      <c r="L58" s="26"/>
      <c r="M58" s="190"/>
      <c r="S58" s="15"/>
      <c r="T58" s="10"/>
    </row>
    <row r="59" spans="1:20" s="6" customFormat="1" x14ac:dyDescent="0.2">
      <c r="A59" s="5"/>
      <c r="B59" s="5"/>
      <c r="C59" s="5"/>
      <c r="D59" s="5"/>
      <c r="E59" s="5"/>
      <c r="F59" s="5"/>
      <c r="G59" s="5"/>
      <c r="H59" s="5"/>
      <c r="I59" s="5"/>
      <c r="J59" s="10"/>
      <c r="K59" s="25"/>
      <c r="L59" s="26"/>
      <c r="M59" s="190"/>
      <c r="S59" s="15"/>
      <c r="T59" s="10"/>
    </row>
    <row r="60" spans="1:20" s="6" customForma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5"/>
      <c r="L60" s="26"/>
      <c r="M60" s="190"/>
      <c r="S60" s="15"/>
      <c r="T60" s="10"/>
    </row>
    <row r="61" spans="1:20" s="6" customForma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5"/>
      <c r="L61" s="26"/>
      <c r="M61" s="190"/>
      <c r="S61" s="15"/>
      <c r="T61" s="10"/>
    </row>
  </sheetData>
  <sortState ref="G8:V24">
    <sortCondition ref="G8"/>
  </sortState>
  <mergeCells count="18">
    <mergeCell ref="S6:S7"/>
    <mergeCell ref="K6:K7"/>
    <mergeCell ref="L6:L7"/>
    <mergeCell ref="M6:M7"/>
    <mergeCell ref="N6:N7"/>
    <mergeCell ref="O6:Q6"/>
    <mergeCell ref="R6:R7"/>
    <mergeCell ref="A5:R5"/>
    <mergeCell ref="E6:E7"/>
    <mergeCell ref="A6:A7"/>
    <mergeCell ref="B6:B7"/>
    <mergeCell ref="G6:G7"/>
    <mergeCell ref="C6:C7"/>
    <mergeCell ref="D6:D7"/>
    <mergeCell ref="F6:F7"/>
    <mergeCell ref="H6:H7"/>
    <mergeCell ref="I6:I7"/>
    <mergeCell ref="J6:J7"/>
  </mergeCells>
  <printOptions horizontalCentered="1"/>
  <pageMargins left="0.39370078740157483" right="0.39370078740157483" top="0.6692913385826772" bottom="0.86614173228346458" header="0.27559055118110237" footer="0.39370078740157483"/>
  <pageSetup paperSize="9" scale="45" firstPageNumber="97" fitToHeight="2" orientation="landscape" useFirstPageNumber="1" r:id="rId1"/>
  <headerFooter alignWithMargins="0">
    <oddFooter xml:space="preserve">&amp;L&amp;"Arial,Kurzíva"Zastupitelstvo Olomouckého kraje 17-12-2018
6. - Rozpočet Olomouckého kraje 2019 - návrh rozpočtu
Příloha č. 5a): Rozpracované investiční akce hrazené z rozpočtu v roce 2019&amp;R&amp;"Arial,Kurzíva"&amp;11Strana &amp;P (Celkem 179) </oddFooter>
  </headerFooter>
  <rowBreaks count="1" manualBreakCount="1">
    <brk id="23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</sheetPr>
  <dimension ref="A1:U40"/>
  <sheetViews>
    <sheetView showGridLines="0" view="pageBreakPreview" zoomScale="90" zoomScaleNormal="80" zoomScaleSheetLayoutView="90" workbookViewId="0">
      <pane ySplit="7" topLeftCell="A32" activePane="bottomLeft" state="frozenSplit"/>
      <selection activeCell="AW16" sqref="AW16"/>
      <selection pane="bottomLeft" activeCell="H44" sqref="H44"/>
    </sheetView>
  </sheetViews>
  <sheetFormatPr defaultColWidth="9.140625" defaultRowHeight="12.75" outlineLevelCol="1" x14ac:dyDescent="0.2"/>
  <cols>
    <col min="1" max="1" width="5.42578125" style="10" customWidth="1"/>
    <col min="2" max="2" width="6" style="10" customWidth="1"/>
    <col min="3" max="4" width="5.5703125" style="10" hidden="1" customWidth="1" outlineLevel="1"/>
    <col min="5" max="5" width="10.85546875" style="10" customWidth="1" outlineLevel="1"/>
    <col min="6" max="6" width="3.7109375" style="10" hidden="1" customWidth="1" outlineLevel="1"/>
    <col min="7" max="7" width="13" style="10" hidden="1" customWidth="1" outlineLevel="1"/>
    <col min="8" max="8" width="55.7109375" style="10" customWidth="1" collapsed="1"/>
    <col min="9" max="9" width="55.7109375" style="10" customWidth="1"/>
    <col min="10" max="10" width="7.140625" style="10" customWidth="1"/>
    <col min="11" max="11" width="14.7109375" style="5" customWidth="1"/>
    <col min="12" max="12" width="14.42578125" style="6" customWidth="1"/>
    <col min="13" max="13" width="13.7109375" style="190" customWidth="1"/>
    <col min="14" max="14" width="12.425781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5.42578125" style="6" customWidth="1"/>
    <col min="19" max="19" width="33.7109375" style="15" hidden="1" customWidth="1"/>
    <col min="20" max="20" width="9.140625" style="10" hidden="1" customWidth="1"/>
    <col min="21" max="21" width="0" style="10" hidden="1" customWidth="1"/>
    <col min="22" max="16384" width="9.140625" style="10"/>
  </cols>
  <sheetData>
    <row r="1" spans="1:21" ht="18" x14ac:dyDescent="0.25">
      <c r="A1" s="1" t="s">
        <v>158</v>
      </c>
      <c r="B1" s="2"/>
      <c r="C1" s="2"/>
      <c r="D1" s="2"/>
      <c r="E1" s="2"/>
      <c r="F1" s="2"/>
      <c r="G1" s="2"/>
      <c r="H1" s="3"/>
      <c r="I1" s="4"/>
      <c r="J1" s="2"/>
      <c r="M1" s="187"/>
      <c r="N1" s="7"/>
      <c r="P1" s="7"/>
      <c r="Q1" s="7"/>
      <c r="R1" s="7"/>
      <c r="S1" s="8"/>
      <c r="T1" s="9"/>
    </row>
    <row r="2" spans="1:21" ht="15.75" x14ac:dyDescent="0.25">
      <c r="A2" s="11" t="s">
        <v>154</v>
      </c>
      <c r="B2" s="11"/>
      <c r="C2" s="11"/>
      <c r="E2" s="11"/>
      <c r="F2" s="11"/>
      <c r="G2" s="11"/>
      <c r="H2" s="11" t="s">
        <v>0</v>
      </c>
      <c r="I2" s="50" t="s">
        <v>149</v>
      </c>
      <c r="J2" s="49"/>
      <c r="M2" s="188"/>
      <c r="N2" s="13"/>
      <c r="P2" s="13"/>
      <c r="Q2" s="13"/>
      <c r="R2" s="13"/>
      <c r="S2" s="14"/>
      <c r="T2" s="9"/>
    </row>
    <row r="3" spans="1:21" ht="15.75" x14ac:dyDescent="0.25">
      <c r="A3" s="11"/>
      <c r="B3" s="11"/>
      <c r="C3" s="11"/>
      <c r="E3" s="11"/>
      <c r="F3" s="11"/>
      <c r="G3" s="11"/>
      <c r="H3" s="11" t="s">
        <v>28</v>
      </c>
      <c r="I3" s="51"/>
      <c r="J3" s="49"/>
      <c r="M3" s="188"/>
      <c r="N3" s="13"/>
      <c r="P3" s="13"/>
      <c r="Q3" s="13"/>
      <c r="R3" s="13"/>
      <c r="S3" s="14"/>
      <c r="T3" s="9"/>
    </row>
    <row r="4" spans="1:21" ht="17.25" customHeight="1" x14ac:dyDescent="0.2">
      <c r="A4" s="11"/>
      <c r="B4" s="11"/>
      <c r="C4" s="11"/>
      <c r="D4" s="11"/>
      <c r="E4" s="11"/>
      <c r="F4" s="11"/>
      <c r="G4" s="11"/>
      <c r="H4" s="11"/>
      <c r="I4" s="12"/>
      <c r="J4" s="11"/>
      <c r="M4" s="188"/>
      <c r="N4" s="13"/>
      <c r="P4" s="13"/>
      <c r="Q4" s="13"/>
      <c r="R4" s="118" t="s">
        <v>72</v>
      </c>
      <c r="S4" s="14"/>
      <c r="T4" s="9"/>
    </row>
    <row r="5" spans="1:21" ht="25.5" customHeight="1" x14ac:dyDescent="0.2">
      <c r="A5" s="230" t="s">
        <v>152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40"/>
      <c r="S5" s="143"/>
    </row>
    <row r="6" spans="1:21" ht="25.5" customHeight="1" x14ac:dyDescent="0.2">
      <c r="A6" s="234" t="s">
        <v>1</v>
      </c>
      <c r="B6" s="234" t="s">
        <v>2</v>
      </c>
      <c r="C6" s="235" t="s">
        <v>4</v>
      </c>
      <c r="D6" s="235" t="s">
        <v>5</v>
      </c>
      <c r="E6" s="235" t="s">
        <v>151</v>
      </c>
      <c r="F6" s="235" t="s">
        <v>6</v>
      </c>
      <c r="G6" s="235" t="s">
        <v>3</v>
      </c>
      <c r="H6" s="235" t="s">
        <v>7</v>
      </c>
      <c r="I6" s="236" t="s">
        <v>8</v>
      </c>
      <c r="J6" s="237" t="s">
        <v>9</v>
      </c>
      <c r="K6" s="236" t="s">
        <v>10</v>
      </c>
      <c r="L6" s="236" t="s">
        <v>25</v>
      </c>
      <c r="M6" s="236" t="s">
        <v>11</v>
      </c>
      <c r="N6" s="238" t="s">
        <v>175</v>
      </c>
      <c r="O6" s="239" t="s">
        <v>174</v>
      </c>
      <c r="P6" s="239"/>
      <c r="Q6" s="239"/>
      <c r="R6" s="238" t="s">
        <v>176</v>
      </c>
      <c r="S6" s="238" t="s">
        <v>12</v>
      </c>
    </row>
    <row r="7" spans="1:21" ht="58.7" customHeight="1" x14ac:dyDescent="0.2">
      <c r="A7" s="234"/>
      <c r="B7" s="234"/>
      <c r="C7" s="235"/>
      <c r="D7" s="235"/>
      <c r="E7" s="235"/>
      <c r="F7" s="235"/>
      <c r="G7" s="235"/>
      <c r="H7" s="235"/>
      <c r="I7" s="236"/>
      <c r="J7" s="237"/>
      <c r="K7" s="236"/>
      <c r="L7" s="236"/>
      <c r="M7" s="236"/>
      <c r="N7" s="238"/>
      <c r="O7" s="123" t="s">
        <v>26</v>
      </c>
      <c r="P7" s="123" t="s">
        <v>162</v>
      </c>
      <c r="Q7" s="123" t="s">
        <v>13</v>
      </c>
      <c r="R7" s="238"/>
      <c r="S7" s="238"/>
    </row>
    <row r="8" spans="1:21" s="55" customFormat="1" ht="25.5" customHeight="1" x14ac:dyDescent="0.3">
      <c r="A8" s="96" t="s">
        <v>21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181">
        <f>SUM(L9:L25)</f>
        <v>444553</v>
      </c>
      <c r="M8" s="181"/>
      <c r="N8" s="181">
        <f t="shared" ref="N8:R8" si="0">SUM(N9:N25)</f>
        <v>19763</v>
      </c>
      <c r="O8" s="181">
        <f t="shared" si="0"/>
        <v>116525.05</v>
      </c>
      <c r="P8" s="181">
        <f t="shared" si="0"/>
        <v>0</v>
      </c>
      <c r="Q8" s="181">
        <f t="shared" si="0"/>
        <v>116525.05</v>
      </c>
      <c r="R8" s="181">
        <f t="shared" si="0"/>
        <v>308264.95</v>
      </c>
      <c r="S8" s="54"/>
    </row>
    <row r="9" spans="1:21" ht="86.25" customHeight="1" x14ac:dyDescent="0.2">
      <c r="A9" s="16">
        <v>1</v>
      </c>
      <c r="B9" s="16" t="s">
        <v>14</v>
      </c>
      <c r="C9" s="16" t="s">
        <v>32</v>
      </c>
      <c r="D9" s="16" t="s">
        <v>33</v>
      </c>
      <c r="E9" s="16">
        <v>61</v>
      </c>
      <c r="F9" s="16">
        <v>11</v>
      </c>
      <c r="G9" s="17">
        <v>60002100824</v>
      </c>
      <c r="H9" s="18" t="s">
        <v>34</v>
      </c>
      <c r="I9" s="111" t="s">
        <v>35</v>
      </c>
      <c r="J9" s="16" t="s">
        <v>30</v>
      </c>
      <c r="K9" s="16" t="s">
        <v>18</v>
      </c>
      <c r="L9" s="147">
        <v>134000</v>
      </c>
      <c r="M9" s="95" t="s">
        <v>222</v>
      </c>
      <c r="N9" s="148">
        <v>554</v>
      </c>
      <c r="O9" s="144">
        <f t="shared" ref="O9" si="1">P9+Q9</f>
        <v>45000</v>
      </c>
      <c r="P9" s="148">
        <v>0</v>
      </c>
      <c r="Q9" s="216">
        <v>45000</v>
      </c>
      <c r="R9" s="147">
        <f>L9-N9-O9</f>
        <v>88446</v>
      </c>
      <c r="S9" s="60" t="s">
        <v>104</v>
      </c>
    </row>
    <row r="10" spans="1:21" ht="31.5" x14ac:dyDescent="0.2">
      <c r="A10" s="16">
        <v>2</v>
      </c>
      <c r="B10" s="87" t="s">
        <v>15</v>
      </c>
      <c r="C10" s="27" t="s">
        <v>118</v>
      </c>
      <c r="D10" s="27">
        <v>6121</v>
      </c>
      <c r="E10" s="27">
        <v>61</v>
      </c>
      <c r="F10" s="27">
        <v>11</v>
      </c>
      <c r="G10" s="27">
        <v>60002101192</v>
      </c>
      <c r="H10" s="30" t="s">
        <v>119</v>
      </c>
      <c r="I10" s="113" t="s">
        <v>143</v>
      </c>
      <c r="J10" s="88"/>
      <c r="K10" s="16" t="s">
        <v>45</v>
      </c>
      <c r="L10" s="147">
        <v>93000</v>
      </c>
      <c r="M10" s="95" t="s">
        <v>130</v>
      </c>
      <c r="N10" s="148">
        <v>1131</v>
      </c>
      <c r="O10" s="144">
        <f>P10+Q10</f>
        <v>16000</v>
      </c>
      <c r="P10" s="148">
        <v>0</v>
      </c>
      <c r="Q10" s="216">
        <v>16000</v>
      </c>
      <c r="R10" s="147">
        <f>L10-N10-O10</f>
        <v>75869</v>
      </c>
      <c r="S10" s="41"/>
      <c r="U10" s="10" t="s">
        <v>135</v>
      </c>
    </row>
    <row r="11" spans="1:21" ht="31.5" x14ac:dyDescent="0.2">
      <c r="A11" s="16">
        <v>3</v>
      </c>
      <c r="B11" s="87" t="s">
        <v>19</v>
      </c>
      <c r="C11" s="27" t="s">
        <v>118</v>
      </c>
      <c r="D11" s="27">
        <v>6121</v>
      </c>
      <c r="E11" s="27">
        <v>61</v>
      </c>
      <c r="F11" s="27">
        <v>11</v>
      </c>
      <c r="G11" s="27">
        <v>60002101194</v>
      </c>
      <c r="H11" s="30" t="s">
        <v>120</v>
      </c>
      <c r="I11" s="112" t="s">
        <v>365</v>
      </c>
      <c r="J11" s="88" t="s">
        <v>30</v>
      </c>
      <c r="K11" s="16" t="s">
        <v>18</v>
      </c>
      <c r="L11" s="182">
        <v>48000</v>
      </c>
      <c r="M11" s="95" t="s">
        <v>159</v>
      </c>
      <c r="N11" s="183">
        <v>1643</v>
      </c>
      <c r="O11" s="184">
        <f>P11+Q11</f>
        <v>200</v>
      </c>
      <c r="P11" s="183">
        <v>0</v>
      </c>
      <c r="Q11" s="217">
        <v>200</v>
      </c>
      <c r="R11" s="182">
        <f>L11-N11-O11</f>
        <v>46157</v>
      </c>
      <c r="S11" s="41"/>
      <c r="U11" s="10" t="s">
        <v>135</v>
      </c>
    </row>
    <row r="12" spans="1:21" ht="31.5" customHeight="1" x14ac:dyDescent="0.2">
      <c r="A12" s="16">
        <v>4</v>
      </c>
      <c r="B12" s="87" t="s">
        <v>19</v>
      </c>
      <c r="C12" s="16" t="s">
        <v>118</v>
      </c>
      <c r="D12" s="16">
        <v>6121</v>
      </c>
      <c r="E12" s="16">
        <v>61</v>
      </c>
      <c r="F12" s="16">
        <v>11</v>
      </c>
      <c r="G12" s="17">
        <v>60002101201</v>
      </c>
      <c r="H12" s="18" t="s">
        <v>121</v>
      </c>
      <c r="I12" s="205" t="s">
        <v>366</v>
      </c>
      <c r="J12" s="88" t="s">
        <v>30</v>
      </c>
      <c r="K12" s="16" t="s">
        <v>18</v>
      </c>
      <c r="L12" s="147">
        <v>32000</v>
      </c>
      <c r="M12" s="95">
        <v>2020</v>
      </c>
      <c r="N12" s="148">
        <v>750</v>
      </c>
      <c r="O12" s="144">
        <f>P12+Q12</f>
        <v>500</v>
      </c>
      <c r="P12" s="148">
        <v>0</v>
      </c>
      <c r="Q12" s="216">
        <v>500</v>
      </c>
      <c r="R12" s="147">
        <f>L12-N12-O12</f>
        <v>30750</v>
      </c>
      <c r="S12" s="41"/>
      <c r="U12" s="10" t="s">
        <v>135</v>
      </c>
    </row>
    <row r="13" spans="1:21" ht="31.5" customHeight="1" x14ac:dyDescent="0.2">
      <c r="A13" s="16">
        <v>5</v>
      </c>
      <c r="B13" s="87" t="s">
        <v>15</v>
      </c>
      <c r="C13" s="16">
        <v>4351</v>
      </c>
      <c r="D13" s="16">
        <v>6121</v>
      </c>
      <c r="E13" s="16">
        <v>61</v>
      </c>
      <c r="F13" s="16">
        <v>11</v>
      </c>
      <c r="G13" s="17">
        <v>60002101205</v>
      </c>
      <c r="H13" s="18" t="s">
        <v>369</v>
      </c>
      <c r="I13" s="205" t="s">
        <v>372</v>
      </c>
      <c r="J13" s="88"/>
      <c r="K13" s="16" t="s">
        <v>18</v>
      </c>
      <c r="L13" s="147">
        <v>3481</v>
      </c>
      <c r="M13" s="95" t="s">
        <v>129</v>
      </c>
      <c r="N13" s="148">
        <v>3397</v>
      </c>
      <c r="O13" s="144">
        <f>P13+Q13</f>
        <v>84</v>
      </c>
      <c r="P13" s="148"/>
      <c r="Q13" s="216">
        <v>84</v>
      </c>
      <c r="R13" s="147">
        <f>L13-N13-O13</f>
        <v>0</v>
      </c>
      <c r="S13" s="41"/>
    </row>
    <row r="14" spans="1:21" ht="75" customHeight="1" x14ac:dyDescent="0.2">
      <c r="A14" s="16">
        <v>6</v>
      </c>
      <c r="B14" s="87" t="s">
        <v>44</v>
      </c>
      <c r="C14" s="100" t="s">
        <v>118</v>
      </c>
      <c r="D14" s="100">
        <v>6121</v>
      </c>
      <c r="E14" s="100">
        <v>61</v>
      </c>
      <c r="F14" s="100">
        <v>11</v>
      </c>
      <c r="G14" s="101">
        <v>60002101206</v>
      </c>
      <c r="H14" s="137" t="s">
        <v>122</v>
      </c>
      <c r="I14" s="104" t="s">
        <v>144</v>
      </c>
      <c r="J14" s="88" t="s">
        <v>30</v>
      </c>
      <c r="K14" s="16" t="s">
        <v>18</v>
      </c>
      <c r="L14" s="147">
        <v>5500</v>
      </c>
      <c r="M14" s="95">
        <v>2019</v>
      </c>
      <c r="N14" s="148">
        <v>173</v>
      </c>
      <c r="O14" s="144">
        <f t="shared" ref="O14" si="2">P14+Q14</f>
        <v>300</v>
      </c>
      <c r="P14" s="148">
        <v>0</v>
      </c>
      <c r="Q14" s="216">
        <v>300</v>
      </c>
      <c r="R14" s="147">
        <f t="shared" ref="R14" si="3">L14-N14-O14</f>
        <v>5027</v>
      </c>
      <c r="S14" s="41"/>
      <c r="U14" s="10" t="s">
        <v>132</v>
      </c>
    </row>
    <row r="15" spans="1:21" ht="43.5" customHeight="1" x14ac:dyDescent="0.2">
      <c r="A15" s="16">
        <v>7</v>
      </c>
      <c r="B15" s="87" t="s">
        <v>44</v>
      </c>
      <c r="C15" s="27" t="s">
        <v>118</v>
      </c>
      <c r="D15" s="27">
        <v>6121</v>
      </c>
      <c r="E15" s="27">
        <v>61</v>
      </c>
      <c r="F15" s="27">
        <v>11</v>
      </c>
      <c r="G15" s="27">
        <v>60002101207</v>
      </c>
      <c r="H15" s="30" t="s">
        <v>123</v>
      </c>
      <c r="I15" s="138" t="s">
        <v>275</v>
      </c>
      <c r="J15" s="88" t="s">
        <v>30</v>
      </c>
      <c r="K15" s="16" t="s">
        <v>18</v>
      </c>
      <c r="L15" s="147">
        <v>6287</v>
      </c>
      <c r="M15" s="95">
        <v>2018</v>
      </c>
      <c r="N15" s="148">
        <v>4787</v>
      </c>
      <c r="O15" s="144">
        <f>P15+Q15</f>
        <v>1500</v>
      </c>
      <c r="P15" s="148">
        <v>0</v>
      </c>
      <c r="Q15" s="216">
        <v>1500</v>
      </c>
      <c r="R15" s="147">
        <f>L15-N15-O15</f>
        <v>0</v>
      </c>
      <c r="S15" s="41" t="s">
        <v>163</v>
      </c>
      <c r="U15" s="10" t="s">
        <v>132</v>
      </c>
    </row>
    <row r="16" spans="1:21" s="90" customFormat="1" ht="67.5" customHeight="1" x14ac:dyDescent="0.2">
      <c r="A16" s="16">
        <v>8</v>
      </c>
      <c r="B16" s="16" t="s">
        <v>44</v>
      </c>
      <c r="C16" s="16">
        <v>4357</v>
      </c>
      <c r="D16" s="16">
        <v>6121</v>
      </c>
      <c r="E16" s="16">
        <v>61</v>
      </c>
      <c r="F16" s="16">
        <v>11</v>
      </c>
      <c r="G16" s="57">
        <v>60002101286</v>
      </c>
      <c r="H16" s="18" t="s">
        <v>267</v>
      </c>
      <c r="I16" s="39" t="s">
        <v>268</v>
      </c>
      <c r="J16" s="88" t="s">
        <v>30</v>
      </c>
      <c r="K16" s="16" t="s">
        <v>18</v>
      </c>
      <c r="L16" s="147">
        <v>3275</v>
      </c>
      <c r="M16" s="95" t="s">
        <v>129</v>
      </c>
      <c r="N16" s="148">
        <v>175</v>
      </c>
      <c r="O16" s="144">
        <f t="shared" ref="O16:O17" si="4">SUM(P16:Q16)</f>
        <v>3100</v>
      </c>
      <c r="P16" s="180">
        <v>0</v>
      </c>
      <c r="Q16" s="215">
        <v>3100</v>
      </c>
      <c r="R16" s="147">
        <f t="shared" ref="R16:R20" si="5">L16-N16-O16</f>
        <v>0</v>
      </c>
      <c r="S16" s="38"/>
    </row>
    <row r="17" spans="1:21" s="90" customFormat="1" ht="47.25" x14ac:dyDescent="0.2">
      <c r="A17" s="16">
        <v>9</v>
      </c>
      <c r="B17" s="16" t="s">
        <v>15</v>
      </c>
      <c r="C17" s="16">
        <v>4357</v>
      </c>
      <c r="D17" s="16">
        <v>6121</v>
      </c>
      <c r="E17" s="16">
        <v>61</v>
      </c>
      <c r="F17" s="16">
        <v>11</v>
      </c>
      <c r="G17" s="57">
        <v>60002101288</v>
      </c>
      <c r="H17" s="18" t="s">
        <v>251</v>
      </c>
      <c r="I17" s="39" t="s">
        <v>252</v>
      </c>
      <c r="J17" s="88" t="s">
        <v>30</v>
      </c>
      <c r="K17" s="16" t="s">
        <v>18</v>
      </c>
      <c r="L17" s="147">
        <v>3700</v>
      </c>
      <c r="M17" s="95">
        <v>2019</v>
      </c>
      <c r="N17" s="148">
        <v>142</v>
      </c>
      <c r="O17" s="144">
        <f t="shared" si="4"/>
        <v>3558</v>
      </c>
      <c r="P17" s="180">
        <v>0</v>
      </c>
      <c r="Q17" s="215">
        <v>3558</v>
      </c>
      <c r="R17" s="147">
        <f t="shared" si="5"/>
        <v>0</v>
      </c>
      <c r="S17" s="41" t="s">
        <v>253</v>
      </c>
    </row>
    <row r="18" spans="1:21" s="90" customFormat="1" ht="67.5" customHeight="1" x14ac:dyDescent="0.2">
      <c r="A18" s="16">
        <v>10</v>
      </c>
      <c r="B18" s="16" t="s">
        <v>19</v>
      </c>
      <c r="C18" s="16">
        <v>4350</v>
      </c>
      <c r="D18" s="16">
        <v>6121</v>
      </c>
      <c r="E18" s="16">
        <v>61</v>
      </c>
      <c r="F18" s="16">
        <v>11</v>
      </c>
      <c r="G18" s="57">
        <v>60002101300</v>
      </c>
      <c r="H18" s="18" t="s">
        <v>269</v>
      </c>
      <c r="I18" s="39" t="s">
        <v>272</v>
      </c>
      <c r="J18" s="88"/>
      <c r="K18" s="16" t="s">
        <v>45</v>
      </c>
      <c r="L18" s="147">
        <v>20000</v>
      </c>
      <c r="M18" s="95">
        <v>2020</v>
      </c>
      <c r="N18" s="148">
        <v>52</v>
      </c>
      <c r="O18" s="144">
        <f t="shared" ref="O18:O20" si="6">Q18+P18</f>
        <v>600</v>
      </c>
      <c r="P18" s="180">
        <v>0</v>
      </c>
      <c r="Q18" s="215">
        <v>600</v>
      </c>
      <c r="R18" s="180">
        <f t="shared" si="5"/>
        <v>19348</v>
      </c>
      <c r="S18" s="60" t="s">
        <v>230</v>
      </c>
    </row>
    <row r="19" spans="1:21" s="90" customFormat="1" ht="67.5" customHeight="1" x14ac:dyDescent="0.2">
      <c r="A19" s="16">
        <v>11</v>
      </c>
      <c r="B19" s="16" t="s">
        <v>19</v>
      </c>
      <c r="C19" s="16">
        <v>4350</v>
      </c>
      <c r="D19" s="16">
        <v>6121</v>
      </c>
      <c r="E19" s="16">
        <v>61</v>
      </c>
      <c r="F19" s="16">
        <v>11</v>
      </c>
      <c r="G19" s="57">
        <v>60002101301</v>
      </c>
      <c r="H19" s="18" t="s">
        <v>261</v>
      </c>
      <c r="I19" s="39" t="s">
        <v>262</v>
      </c>
      <c r="J19" s="88"/>
      <c r="K19" s="16" t="s">
        <v>30</v>
      </c>
      <c r="L19" s="147">
        <v>2500</v>
      </c>
      <c r="M19" s="95">
        <v>2020</v>
      </c>
      <c r="N19" s="148">
        <v>408</v>
      </c>
      <c r="O19" s="144">
        <f t="shared" si="6"/>
        <v>30</v>
      </c>
      <c r="P19" s="180">
        <v>0</v>
      </c>
      <c r="Q19" s="215">
        <v>30</v>
      </c>
      <c r="R19" s="180">
        <f t="shared" si="5"/>
        <v>2062</v>
      </c>
      <c r="S19" s="60" t="s">
        <v>258</v>
      </c>
    </row>
    <row r="20" spans="1:21" s="90" customFormat="1" ht="67.5" customHeight="1" x14ac:dyDescent="0.2">
      <c r="A20" s="16">
        <v>12</v>
      </c>
      <c r="B20" s="16" t="s">
        <v>19</v>
      </c>
      <c r="C20" s="16">
        <v>4350</v>
      </c>
      <c r="D20" s="16">
        <v>6121</v>
      </c>
      <c r="E20" s="16">
        <v>61</v>
      </c>
      <c r="F20" s="16">
        <v>11</v>
      </c>
      <c r="G20" s="57">
        <v>60002101302</v>
      </c>
      <c r="H20" s="18" t="s">
        <v>270</v>
      </c>
      <c r="I20" s="39" t="s">
        <v>271</v>
      </c>
      <c r="J20" s="88" t="s">
        <v>30</v>
      </c>
      <c r="K20" s="16" t="s">
        <v>18</v>
      </c>
      <c r="L20" s="147">
        <v>18774</v>
      </c>
      <c r="M20" s="95">
        <v>2019</v>
      </c>
      <c r="N20" s="148">
        <v>499</v>
      </c>
      <c r="O20" s="144">
        <f t="shared" si="6"/>
        <v>18275</v>
      </c>
      <c r="P20" s="180">
        <v>0</v>
      </c>
      <c r="Q20" s="215">
        <v>18275</v>
      </c>
      <c r="R20" s="180">
        <f t="shared" si="5"/>
        <v>0</v>
      </c>
      <c r="S20" s="60" t="s">
        <v>263</v>
      </c>
    </row>
    <row r="21" spans="1:21" s="90" customFormat="1" ht="67.5" customHeight="1" x14ac:dyDescent="0.2">
      <c r="A21" s="16">
        <v>13</v>
      </c>
      <c r="B21" s="16" t="s">
        <v>19</v>
      </c>
      <c r="C21" s="16">
        <v>4350</v>
      </c>
      <c r="D21" s="16">
        <v>6121</v>
      </c>
      <c r="E21" s="16">
        <v>61</v>
      </c>
      <c r="F21" s="16">
        <v>11</v>
      </c>
      <c r="G21" s="57">
        <v>60002101327</v>
      </c>
      <c r="H21" s="18" t="s">
        <v>273</v>
      </c>
      <c r="I21" s="39" t="s">
        <v>274</v>
      </c>
      <c r="J21" s="88"/>
      <c r="K21" s="16" t="s">
        <v>45</v>
      </c>
      <c r="L21" s="147">
        <v>20000</v>
      </c>
      <c r="M21" s="95">
        <v>2020</v>
      </c>
      <c r="N21" s="148">
        <v>52</v>
      </c>
      <c r="O21" s="144">
        <f t="shared" ref="O21" si="7">Q21+P21</f>
        <v>500</v>
      </c>
      <c r="P21" s="180">
        <v>0</v>
      </c>
      <c r="Q21" s="215">
        <v>500</v>
      </c>
      <c r="R21" s="180">
        <f t="shared" ref="R21" si="8">L21-N21-O21</f>
        <v>19448</v>
      </c>
      <c r="S21" s="60" t="s">
        <v>230</v>
      </c>
    </row>
    <row r="22" spans="1:21" s="90" customFormat="1" ht="67.5" customHeight="1" x14ac:dyDescent="0.2">
      <c r="A22" s="16">
        <v>14</v>
      </c>
      <c r="B22" s="16" t="s">
        <v>19</v>
      </c>
      <c r="C22" s="16">
        <v>4357</v>
      </c>
      <c r="D22" s="16">
        <v>6121</v>
      </c>
      <c r="E22" s="16">
        <v>61</v>
      </c>
      <c r="F22" s="16">
        <v>11</v>
      </c>
      <c r="G22" s="57">
        <v>60002101167</v>
      </c>
      <c r="H22" s="18" t="s">
        <v>300</v>
      </c>
      <c r="I22" s="39" t="s">
        <v>367</v>
      </c>
      <c r="J22" s="88"/>
      <c r="K22" s="16" t="s">
        <v>18</v>
      </c>
      <c r="L22" s="147">
        <v>20655</v>
      </c>
      <c r="M22" s="95" t="s">
        <v>130</v>
      </c>
      <c r="N22" s="148">
        <v>4140</v>
      </c>
      <c r="O22" s="144">
        <f>Q22+P22</f>
        <v>11065.050000000001</v>
      </c>
      <c r="P22" s="180">
        <v>0</v>
      </c>
      <c r="Q22" s="215">
        <f>16515*0.67</f>
        <v>11065.050000000001</v>
      </c>
      <c r="R22" s="180">
        <f>L22-N22-O22</f>
        <v>5449.9499999999989</v>
      </c>
      <c r="S22" s="60" t="s">
        <v>264</v>
      </c>
    </row>
    <row r="23" spans="1:21" s="90" customFormat="1" ht="67.5" customHeight="1" x14ac:dyDescent="0.2">
      <c r="A23" s="16">
        <v>15</v>
      </c>
      <c r="B23" s="16" t="s">
        <v>19</v>
      </c>
      <c r="C23" s="16">
        <v>4357</v>
      </c>
      <c r="D23" s="16">
        <v>6121</v>
      </c>
      <c r="E23" s="16">
        <v>61</v>
      </c>
      <c r="F23" s="16">
        <v>11</v>
      </c>
      <c r="G23" s="57">
        <v>60002101337</v>
      </c>
      <c r="H23" s="18" t="s">
        <v>301</v>
      </c>
      <c r="I23" s="39" t="s">
        <v>367</v>
      </c>
      <c r="J23" s="88"/>
      <c r="K23" s="16" t="s">
        <v>18</v>
      </c>
      <c r="L23" s="147">
        <v>18881</v>
      </c>
      <c r="M23" s="95" t="s">
        <v>130</v>
      </c>
      <c r="N23" s="148">
        <v>1701</v>
      </c>
      <c r="O23" s="144">
        <f>Q23+P23</f>
        <v>11511</v>
      </c>
      <c r="P23" s="180">
        <v>0</v>
      </c>
      <c r="Q23" s="215">
        <v>11511</v>
      </c>
      <c r="R23" s="180">
        <f>L23-N23-O23</f>
        <v>5669</v>
      </c>
      <c r="S23" s="60" t="s">
        <v>230</v>
      </c>
    </row>
    <row r="24" spans="1:21" s="90" customFormat="1" ht="67.5" customHeight="1" x14ac:dyDescent="0.2">
      <c r="A24" s="16">
        <v>16</v>
      </c>
      <c r="B24" s="16" t="s">
        <v>19</v>
      </c>
      <c r="C24" s="16">
        <v>4357</v>
      </c>
      <c r="D24" s="16">
        <v>6121</v>
      </c>
      <c r="E24" s="16">
        <v>61</v>
      </c>
      <c r="F24" s="16">
        <v>11</v>
      </c>
      <c r="G24" s="57">
        <v>60002101293</v>
      </c>
      <c r="H24" s="18" t="s">
        <v>256</v>
      </c>
      <c r="I24" s="39" t="s">
        <v>257</v>
      </c>
      <c r="J24" s="88" t="s">
        <v>30</v>
      </c>
      <c r="K24" s="16" t="s">
        <v>18</v>
      </c>
      <c r="L24" s="147">
        <v>7000</v>
      </c>
      <c r="M24" s="95">
        <v>2019</v>
      </c>
      <c r="N24" s="148">
        <v>159</v>
      </c>
      <c r="O24" s="144">
        <f t="shared" ref="O24" si="9">SUM(P24:Q24)</f>
        <v>4052</v>
      </c>
      <c r="P24" s="180">
        <v>0</v>
      </c>
      <c r="Q24" s="215">
        <f>600+3652-200</f>
        <v>4052</v>
      </c>
      <c r="R24" s="147">
        <f>L24-N24-O24</f>
        <v>2789</v>
      </c>
      <c r="S24" s="38"/>
    </row>
    <row r="25" spans="1:21" s="90" customFormat="1" ht="31.5" x14ac:dyDescent="0.2">
      <c r="A25" s="16">
        <v>17</v>
      </c>
      <c r="B25" s="16" t="s">
        <v>19</v>
      </c>
      <c r="C25" s="16">
        <v>4357</v>
      </c>
      <c r="D25" s="16">
        <v>6121</v>
      </c>
      <c r="E25" s="16">
        <v>61</v>
      </c>
      <c r="F25" s="16">
        <v>11</v>
      </c>
      <c r="G25" s="57">
        <v>60002101299</v>
      </c>
      <c r="H25" s="18" t="s">
        <v>259</v>
      </c>
      <c r="I25" s="39" t="s">
        <v>260</v>
      </c>
      <c r="J25" s="88" t="s">
        <v>30</v>
      </c>
      <c r="K25" s="16" t="s">
        <v>18</v>
      </c>
      <c r="L25" s="147">
        <v>7500</v>
      </c>
      <c r="M25" s="95">
        <v>2020</v>
      </c>
      <c r="N25" s="148">
        <v>0</v>
      </c>
      <c r="O25" s="144">
        <f>Q25+P25</f>
        <v>250</v>
      </c>
      <c r="P25" s="180">
        <v>0</v>
      </c>
      <c r="Q25" s="215">
        <v>250</v>
      </c>
      <c r="R25" s="180">
        <f>L25-N25-O25</f>
        <v>7250</v>
      </c>
      <c r="S25" s="38"/>
    </row>
    <row r="26" spans="1:21" s="55" customFormat="1" ht="23.25" customHeight="1" x14ac:dyDescent="0.3">
      <c r="A26" s="96" t="s">
        <v>349</v>
      </c>
      <c r="B26" s="97"/>
      <c r="C26" s="97"/>
      <c r="D26" s="97"/>
      <c r="E26" s="119"/>
      <c r="F26" s="97"/>
      <c r="G26" s="97"/>
      <c r="H26" s="97"/>
      <c r="I26" s="97"/>
      <c r="J26" s="97"/>
      <c r="K26" s="97"/>
      <c r="L26" s="181">
        <f>SUM(L27:L29)</f>
        <v>9187</v>
      </c>
      <c r="M26" s="181"/>
      <c r="N26" s="181">
        <f t="shared" ref="N26:U26" si="10">SUM(N27:N29)</f>
        <v>435</v>
      </c>
      <c r="O26" s="181">
        <f t="shared" si="10"/>
        <v>8752</v>
      </c>
      <c r="P26" s="181">
        <f t="shared" si="10"/>
        <v>0</v>
      </c>
      <c r="Q26" s="181">
        <f t="shared" si="10"/>
        <v>8752</v>
      </c>
      <c r="R26" s="181">
        <f t="shared" si="10"/>
        <v>0</v>
      </c>
      <c r="S26" s="181">
        <f t="shared" si="10"/>
        <v>0</v>
      </c>
      <c r="T26" s="181">
        <f t="shared" si="10"/>
        <v>0</v>
      </c>
      <c r="U26" s="181">
        <f t="shared" si="10"/>
        <v>0</v>
      </c>
    </row>
    <row r="27" spans="1:21" s="90" customFormat="1" ht="31.5" x14ac:dyDescent="0.2">
      <c r="A27" s="16">
        <v>1</v>
      </c>
      <c r="B27" s="87" t="s">
        <v>19</v>
      </c>
      <c r="C27" s="87">
        <v>4350</v>
      </c>
      <c r="D27" s="87">
        <v>5171</v>
      </c>
      <c r="E27" s="87">
        <v>51</v>
      </c>
      <c r="F27" s="87">
        <v>11</v>
      </c>
      <c r="G27" s="87">
        <v>60002101292</v>
      </c>
      <c r="H27" s="30" t="s">
        <v>333</v>
      </c>
      <c r="I27" s="172" t="s">
        <v>364</v>
      </c>
      <c r="J27" s="88"/>
      <c r="K27" s="88" t="s">
        <v>18</v>
      </c>
      <c r="L27" s="147">
        <v>1337</v>
      </c>
      <c r="M27" s="95">
        <v>2019</v>
      </c>
      <c r="N27" s="148">
        <v>37</v>
      </c>
      <c r="O27" s="144">
        <f>P27+Q27</f>
        <v>1300</v>
      </c>
      <c r="P27" s="148">
        <v>0</v>
      </c>
      <c r="Q27" s="216">
        <v>1300</v>
      </c>
      <c r="R27" s="147">
        <f>L27-N27-O27</f>
        <v>0</v>
      </c>
      <c r="S27" s="60"/>
    </row>
    <row r="28" spans="1:21" s="90" customFormat="1" ht="74.25" customHeight="1" x14ac:dyDescent="0.2">
      <c r="A28" s="16">
        <v>2</v>
      </c>
      <c r="B28" s="16" t="s">
        <v>19</v>
      </c>
      <c r="C28" s="16">
        <v>4357</v>
      </c>
      <c r="D28" s="16">
        <v>5171</v>
      </c>
      <c r="E28" s="16">
        <v>51</v>
      </c>
      <c r="F28" s="16">
        <v>11</v>
      </c>
      <c r="G28" s="57">
        <v>60002101290</v>
      </c>
      <c r="H28" s="18" t="s">
        <v>254</v>
      </c>
      <c r="I28" s="154" t="s">
        <v>255</v>
      </c>
      <c r="J28" s="16" t="s">
        <v>30</v>
      </c>
      <c r="K28" s="16" t="s">
        <v>241</v>
      </c>
      <c r="L28" s="147">
        <v>650</v>
      </c>
      <c r="M28" s="95">
        <v>2019</v>
      </c>
      <c r="N28" s="148">
        <v>328</v>
      </c>
      <c r="O28" s="144">
        <f>SUM(P28:Q28)</f>
        <v>322</v>
      </c>
      <c r="P28" s="180">
        <v>0</v>
      </c>
      <c r="Q28" s="215">
        <v>322</v>
      </c>
      <c r="R28" s="180">
        <f>L28-N28-O28</f>
        <v>0</v>
      </c>
      <c r="S28" s="38"/>
    </row>
    <row r="29" spans="1:21" s="90" customFormat="1" ht="57.75" customHeight="1" x14ac:dyDescent="0.2">
      <c r="A29" s="16">
        <v>3</v>
      </c>
      <c r="B29" s="16" t="s">
        <v>19</v>
      </c>
      <c r="C29" s="16">
        <v>4357</v>
      </c>
      <c r="D29" s="16">
        <v>5171</v>
      </c>
      <c r="E29" s="16">
        <v>51</v>
      </c>
      <c r="F29" s="16">
        <v>11</v>
      </c>
      <c r="G29" s="57">
        <v>60002101304</v>
      </c>
      <c r="H29" s="18" t="s">
        <v>265</v>
      </c>
      <c r="I29" s="39" t="s">
        <v>266</v>
      </c>
      <c r="J29" s="16" t="s">
        <v>30</v>
      </c>
      <c r="K29" s="16" t="s">
        <v>18</v>
      </c>
      <c r="L29" s="147">
        <v>7200</v>
      </c>
      <c r="M29" s="95">
        <v>2019</v>
      </c>
      <c r="N29" s="148">
        <v>70</v>
      </c>
      <c r="O29" s="144">
        <f>Q29+P29</f>
        <v>7130</v>
      </c>
      <c r="P29" s="180">
        <v>0</v>
      </c>
      <c r="Q29" s="218">
        <v>7130</v>
      </c>
      <c r="R29" s="145">
        <f>L29-N29-O29</f>
        <v>0</v>
      </c>
      <c r="S29" s="38"/>
    </row>
    <row r="30" spans="1:21" s="55" customFormat="1" ht="23.25" customHeight="1" x14ac:dyDescent="0.3">
      <c r="A30" s="96" t="s">
        <v>23</v>
      </c>
      <c r="B30" s="97"/>
      <c r="C30" s="97"/>
      <c r="D30" s="97"/>
      <c r="E30" s="119"/>
      <c r="F30" s="97"/>
      <c r="G30" s="97"/>
      <c r="H30" s="97"/>
      <c r="I30" s="97"/>
      <c r="J30" s="97"/>
      <c r="K30" s="97"/>
      <c r="L30" s="181">
        <f>SUM(L31:L32)</f>
        <v>50000</v>
      </c>
      <c r="M30" s="181"/>
      <c r="N30" s="181">
        <f t="shared" ref="N30:R30" si="11">SUM(N31:N32)</f>
        <v>0</v>
      </c>
      <c r="O30" s="181">
        <f t="shared" si="11"/>
        <v>3400</v>
      </c>
      <c r="P30" s="181">
        <f t="shared" si="11"/>
        <v>0</v>
      </c>
      <c r="Q30" s="181">
        <f t="shared" si="11"/>
        <v>3400</v>
      </c>
      <c r="R30" s="181">
        <f t="shared" si="11"/>
        <v>46600</v>
      </c>
      <c r="S30" s="54"/>
    </row>
    <row r="31" spans="1:21" s="90" customFormat="1" ht="74.25" customHeight="1" x14ac:dyDescent="0.2">
      <c r="A31" s="16">
        <v>1</v>
      </c>
      <c r="B31" s="16" t="s">
        <v>15</v>
      </c>
      <c r="C31" s="16">
        <v>4357</v>
      </c>
      <c r="D31" s="16">
        <v>6121</v>
      </c>
      <c r="E31" s="16">
        <v>61</v>
      </c>
      <c r="F31" s="16">
        <v>11</v>
      </c>
      <c r="G31" s="57">
        <v>60002101348</v>
      </c>
      <c r="H31" s="18" t="s">
        <v>338</v>
      </c>
      <c r="I31" s="39" t="s">
        <v>363</v>
      </c>
      <c r="J31" s="16"/>
      <c r="K31" s="16" t="s">
        <v>45</v>
      </c>
      <c r="L31" s="182">
        <v>25000</v>
      </c>
      <c r="M31" s="95" t="s">
        <v>219</v>
      </c>
      <c r="N31" s="183">
        <v>0</v>
      </c>
      <c r="O31" s="184">
        <f>SUM(P31:Q31)</f>
        <v>1400</v>
      </c>
      <c r="P31" s="185">
        <v>0</v>
      </c>
      <c r="Q31" s="218">
        <v>1400</v>
      </c>
      <c r="R31" s="185">
        <f t="shared" ref="R31" si="12">L31-N31-O31</f>
        <v>23600</v>
      </c>
      <c r="S31" s="38"/>
    </row>
    <row r="32" spans="1:21" s="90" customFormat="1" ht="74.25" customHeight="1" x14ac:dyDescent="0.2">
      <c r="A32" s="16">
        <v>2</v>
      </c>
      <c r="B32" s="16" t="s">
        <v>14</v>
      </c>
      <c r="C32" s="16">
        <v>4357</v>
      </c>
      <c r="D32" s="16">
        <v>6121</v>
      </c>
      <c r="E32" s="16">
        <v>61</v>
      </c>
      <c r="F32" s="16">
        <v>11</v>
      </c>
      <c r="G32" s="57">
        <v>60002101349</v>
      </c>
      <c r="H32" s="18" t="s">
        <v>352</v>
      </c>
      <c r="I32" s="39" t="s">
        <v>363</v>
      </c>
      <c r="J32" s="16"/>
      <c r="K32" s="16" t="s">
        <v>45</v>
      </c>
      <c r="L32" s="182">
        <v>25000</v>
      </c>
      <c r="M32" s="95" t="s">
        <v>219</v>
      </c>
      <c r="N32" s="183">
        <v>0</v>
      </c>
      <c r="O32" s="184">
        <f>SUM(P32:Q32)</f>
        <v>2000</v>
      </c>
      <c r="P32" s="185">
        <v>0</v>
      </c>
      <c r="Q32" s="218">
        <v>2000</v>
      </c>
      <c r="R32" s="185">
        <f t="shared" ref="R32" si="13">L32-N32-O32</f>
        <v>23000</v>
      </c>
      <c r="S32" s="38"/>
    </row>
    <row r="33" spans="1:21" ht="35.25" customHeight="1" x14ac:dyDescent="0.2">
      <c r="A33" s="98" t="s">
        <v>29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186">
        <f>L8+L30+L26</f>
        <v>503740</v>
      </c>
      <c r="M33" s="186"/>
      <c r="N33" s="186">
        <f t="shared" ref="N33:U33" si="14">N8+N30+N26</f>
        <v>20198</v>
      </c>
      <c r="O33" s="186">
        <f t="shared" si="14"/>
        <v>128677.05</v>
      </c>
      <c r="P33" s="186">
        <f t="shared" si="14"/>
        <v>0</v>
      </c>
      <c r="Q33" s="186">
        <f t="shared" si="14"/>
        <v>128677.05</v>
      </c>
      <c r="R33" s="186">
        <f t="shared" si="14"/>
        <v>354864.95</v>
      </c>
      <c r="S33" s="186">
        <f t="shared" si="14"/>
        <v>0</v>
      </c>
      <c r="T33" s="186">
        <f t="shared" si="14"/>
        <v>0</v>
      </c>
      <c r="U33" s="186">
        <f t="shared" si="14"/>
        <v>0</v>
      </c>
    </row>
    <row r="34" spans="1:21" s="6" customFormat="1" x14ac:dyDescent="0.2">
      <c r="A34" s="5"/>
      <c r="B34" s="5"/>
      <c r="C34" s="5"/>
      <c r="D34" s="5"/>
      <c r="E34" s="5"/>
      <c r="F34" s="5"/>
      <c r="G34" s="5"/>
      <c r="H34" s="22"/>
      <c r="I34" s="5"/>
      <c r="J34" s="23"/>
      <c r="K34" s="19"/>
      <c r="L34" s="20"/>
      <c r="M34" s="189"/>
      <c r="N34" s="21"/>
      <c r="S34" s="15"/>
      <c r="T34" s="10"/>
    </row>
    <row r="35" spans="1:21" s="6" customFormat="1" x14ac:dyDescent="0.2">
      <c r="A35" s="5"/>
      <c r="B35" s="5"/>
      <c r="C35" s="5"/>
      <c r="D35" s="5"/>
      <c r="E35" s="5"/>
      <c r="F35" s="5"/>
      <c r="G35" s="5"/>
      <c r="H35" s="5"/>
      <c r="I35" s="5"/>
      <c r="J35" s="24"/>
      <c r="K35" s="25"/>
      <c r="L35" s="26"/>
      <c r="M35" s="190"/>
      <c r="S35" s="15"/>
      <c r="T35" s="10"/>
    </row>
    <row r="36" spans="1:21" s="6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24"/>
      <c r="K36" s="25"/>
      <c r="L36" s="26"/>
      <c r="M36" s="190"/>
      <c r="S36" s="15"/>
      <c r="T36" s="10"/>
    </row>
    <row r="37" spans="1:21" s="6" customFormat="1" x14ac:dyDescent="0.2">
      <c r="A37" s="5"/>
      <c r="B37" s="5"/>
      <c r="C37" s="5"/>
      <c r="D37" s="5"/>
      <c r="E37" s="5"/>
      <c r="F37" s="5"/>
      <c r="G37" s="5"/>
      <c r="H37" s="5"/>
      <c r="I37" s="5"/>
      <c r="J37" s="10"/>
      <c r="K37" s="25"/>
      <c r="L37" s="26"/>
      <c r="M37" s="190"/>
      <c r="S37" s="15"/>
      <c r="T37" s="10"/>
    </row>
    <row r="38" spans="1:21" s="6" customFormat="1" x14ac:dyDescent="0.2">
      <c r="A38" s="5"/>
      <c r="B38" s="5"/>
      <c r="C38" s="5"/>
      <c r="D38" s="5"/>
      <c r="E38" s="5"/>
      <c r="F38" s="5"/>
      <c r="G38" s="5"/>
      <c r="H38" s="5"/>
      <c r="I38" s="5"/>
      <c r="J38" s="10"/>
      <c r="K38" s="25"/>
      <c r="L38" s="26"/>
      <c r="M38" s="190"/>
      <c r="S38" s="15"/>
      <c r="T38" s="10"/>
    </row>
    <row r="39" spans="1:21" s="6" customForma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5"/>
      <c r="L39" s="26"/>
      <c r="M39" s="190"/>
      <c r="S39" s="15"/>
      <c r="T39" s="10"/>
    </row>
    <row r="40" spans="1:21" s="6" customForma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5"/>
      <c r="L40" s="26"/>
      <c r="M40" s="190"/>
      <c r="S40" s="15"/>
      <c r="T40" s="10"/>
    </row>
  </sheetData>
  <mergeCells count="18">
    <mergeCell ref="S6:S7"/>
    <mergeCell ref="K6:K7"/>
    <mergeCell ref="L6:L7"/>
    <mergeCell ref="M6:M7"/>
    <mergeCell ref="N6:N7"/>
    <mergeCell ref="O6:Q6"/>
    <mergeCell ref="R6:R7"/>
    <mergeCell ref="A5:R5"/>
    <mergeCell ref="E6:E7"/>
    <mergeCell ref="H6:H7"/>
    <mergeCell ref="I6:I7"/>
    <mergeCell ref="J6:J7"/>
    <mergeCell ref="A6:A7"/>
    <mergeCell ref="B6:B7"/>
    <mergeCell ref="G6:G7"/>
    <mergeCell ref="C6:C7"/>
    <mergeCell ref="D6:D7"/>
    <mergeCell ref="F6:F7"/>
  </mergeCells>
  <printOptions horizontalCentered="1"/>
  <pageMargins left="0.39370078740157483" right="0.39370078740157483" top="0.6692913385826772" bottom="0.86614173228346458" header="0.27559055118110237" footer="0.39370078740157483"/>
  <pageSetup paperSize="9" scale="50" firstPageNumber="99" fitToHeight="3" orientation="landscape" useFirstPageNumber="1" r:id="rId1"/>
  <headerFooter alignWithMargins="0">
    <oddFooter xml:space="preserve">&amp;L&amp;"Arial,Kurzíva"Zastupitelstvo Olomouckého kraje 17-12-2018
6. - Rozpočet Olomouckého kraje 2019 - návrh rozpočtu
Příloha č. 5a): Rozpracované investiční akce hrazené z rozpočtu v roce 2019&amp;R&amp;"Arial,Kurzíva"&amp;11Strana &amp;P (Celkem 179)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94"/>
  <sheetViews>
    <sheetView showGridLines="0" view="pageBreakPreview" zoomScale="80" zoomScaleNormal="70" zoomScaleSheetLayoutView="80" workbookViewId="0">
      <selection activeCell="AW16" sqref="AW16"/>
    </sheetView>
  </sheetViews>
  <sheetFormatPr defaultColWidth="9.140625" defaultRowHeight="12.75" x14ac:dyDescent="0.2"/>
  <cols>
    <col min="1" max="1" width="5.42578125" style="10" customWidth="1"/>
    <col min="2" max="2" width="6" style="10" customWidth="1"/>
    <col min="3" max="4" width="5.5703125" style="10" hidden="1" customWidth="1"/>
    <col min="5" max="5" width="6.5703125" style="10" customWidth="1"/>
    <col min="6" max="6" width="5.5703125" style="10" hidden="1" customWidth="1"/>
    <col min="7" max="7" width="13" style="10" hidden="1" customWidth="1"/>
    <col min="8" max="8" width="50.7109375" style="10" customWidth="1"/>
    <col min="9" max="9" width="60.42578125" style="10" customWidth="1"/>
    <col min="10" max="10" width="7.140625" style="10" customWidth="1"/>
    <col min="11" max="11" width="14.7109375" style="5" customWidth="1"/>
    <col min="12" max="12" width="14.42578125" style="6" customWidth="1"/>
    <col min="13" max="13" width="13.7109375" style="6" customWidth="1"/>
    <col min="14" max="14" width="12.425781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27.85546875" style="15" hidden="1" customWidth="1"/>
    <col min="20" max="20" width="9.140625" style="10" hidden="1" customWidth="1"/>
    <col min="21" max="21" width="0" style="10" hidden="1" customWidth="1"/>
    <col min="22" max="16384" width="9.140625" style="10"/>
  </cols>
  <sheetData>
    <row r="1" spans="1:20" ht="18" x14ac:dyDescent="0.25">
      <c r="A1" s="139" t="s">
        <v>172</v>
      </c>
      <c r="B1" s="139"/>
      <c r="C1" s="139"/>
      <c r="D1" s="139"/>
      <c r="E1" s="139"/>
      <c r="F1" s="139"/>
      <c r="G1" s="139"/>
      <c r="H1" s="139"/>
      <c r="I1" s="4"/>
      <c r="J1" s="2"/>
      <c r="M1" s="7"/>
      <c r="N1" s="7"/>
      <c r="P1" s="7"/>
      <c r="Q1" s="7"/>
      <c r="R1" s="7"/>
      <c r="S1" s="8"/>
      <c r="T1" s="9"/>
    </row>
    <row r="2" spans="1:20" ht="15.75" x14ac:dyDescent="0.25">
      <c r="A2" s="140" t="s">
        <v>154</v>
      </c>
      <c r="B2" s="140"/>
      <c r="C2" s="140"/>
      <c r="E2" s="140"/>
      <c r="F2" s="140"/>
      <c r="G2" s="140"/>
      <c r="H2" s="140" t="s">
        <v>168</v>
      </c>
      <c r="I2" s="141" t="s">
        <v>169</v>
      </c>
      <c r="J2" s="49"/>
      <c r="M2" s="13"/>
      <c r="N2" s="13"/>
      <c r="P2" s="13"/>
      <c r="Q2" s="13"/>
      <c r="R2" s="13"/>
      <c r="S2" s="14"/>
      <c r="T2" s="9"/>
    </row>
    <row r="3" spans="1:20" ht="15.75" x14ac:dyDescent="0.25">
      <c r="A3" s="140"/>
      <c r="B3" s="140"/>
      <c r="C3" s="140"/>
      <c r="E3" s="140"/>
      <c r="F3" s="140"/>
      <c r="G3" s="140"/>
      <c r="H3" s="140" t="s">
        <v>28</v>
      </c>
      <c r="I3" s="51"/>
      <c r="J3" s="49"/>
      <c r="M3" s="13"/>
      <c r="N3" s="13"/>
      <c r="P3" s="13"/>
      <c r="Q3" s="13"/>
      <c r="R3" s="13"/>
      <c r="S3" s="14"/>
      <c r="T3" s="9"/>
    </row>
    <row r="4" spans="1:20" ht="17.25" customHeight="1" x14ac:dyDescent="0.2">
      <c r="A4" s="11"/>
      <c r="B4" s="11"/>
      <c r="C4" s="11"/>
      <c r="D4" s="11"/>
      <c r="E4" s="11"/>
      <c r="F4" s="11"/>
      <c r="G4" s="11"/>
      <c r="H4" s="11"/>
      <c r="I4" s="12"/>
      <c r="J4" s="11"/>
      <c r="M4" s="13"/>
      <c r="N4" s="13"/>
      <c r="P4" s="13"/>
      <c r="Q4" s="13"/>
      <c r="R4" s="118" t="s">
        <v>72</v>
      </c>
      <c r="S4" s="14"/>
      <c r="T4" s="9"/>
    </row>
    <row r="5" spans="1:20" ht="25.5" customHeight="1" x14ac:dyDescent="0.2">
      <c r="A5" s="230" t="s">
        <v>345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40"/>
      <c r="S5" s="143"/>
    </row>
    <row r="6" spans="1:20" ht="25.5" customHeight="1" x14ac:dyDescent="0.2">
      <c r="A6" s="234" t="s">
        <v>1</v>
      </c>
      <c r="B6" s="234" t="s">
        <v>2</v>
      </c>
      <c r="C6" s="235" t="s">
        <v>4</v>
      </c>
      <c r="D6" s="235" t="s">
        <v>5</v>
      </c>
      <c r="E6" s="232" t="s">
        <v>151</v>
      </c>
      <c r="F6" s="235" t="s">
        <v>6</v>
      </c>
      <c r="G6" s="235" t="s">
        <v>3</v>
      </c>
      <c r="H6" s="235" t="s">
        <v>7</v>
      </c>
      <c r="I6" s="236" t="s">
        <v>8</v>
      </c>
      <c r="J6" s="237" t="s">
        <v>9</v>
      </c>
      <c r="K6" s="236" t="s">
        <v>10</v>
      </c>
      <c r="L6" s="236" t="s">
        <v>25</v>
      </c>
      <c r="M6" s="236" t="s">
        <v>11</v>
      </c>
      <c r="N6" s="238" t="s">
        <v>175</v>
      </c>
      <c r="O6" s="239" t="s">
        <v>174</v>
      </c>
      <c r="P6" s="239"/>
      <c r="Q6" s="239"/>
      <c r="R6" s="238" t="s">
        <v>176</v>
      </c>
      <c r="S6" s="238" t="s">
        <v>12</v>
      </c>
    </row>
    <row r="7" spans="1:20" ht="58.7" customHeight="1" x14ac:dyDescent="0.2">
      <c r="A7" s="234"/>
      <c r="B7" s="234"/>
      <c r="C7" s="235"/>
      <c r="D7" s="235"/>
      <c r="E7" s="233"/>
      <c r="F7" s="235"/>
      <c r="G7" s="235"/>
      <c r="H7" s="235"/>
      <c r="I7" s="236"/>
      <c r="J7" s="237"/>
      <c r="K7" s="236"/>
      <c r="L7" s="236"/>
      <c r="M7" s="236"/>
      <c r="N7" s="238"/>
      <c r="O7" s="123" t="s">
        <v>26</v>
      </c>
      <c r="P7" s="123" t="s">
        <v>162</v>
      </c>
      <c r="Q7" s="123" t="s">
        <v>13</v>
      </c>
      <c r="R7" s="238"/>
      <c r="S7" s="238"/>
    </row>
    <row r="8" spans="1:20" s="55" customFormat="1" ht="25.5" customHeight="1" x14ac:dyDescent="0.3">
      <c r="A8" s="96" t="s">
        <v>21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53">
        <f>SUM(L9)</f>
        <v>1300</v>
      </c>
      <c r="M8" s="53"/>
      <c r="N8" s="53">
        <f t="shared" ref="N8:R8" si="0">SUM(N9)</f>
        <v>650</v>
      </c>
      <c r="O8" s="53">
        <f t="shared" si="0"/>
        <v>650</v>
      </c>
      <c r="P8" s="53">
        <f t="shared" si="0"/>
        <v>0</v>
      </c>
      <c r="Q8" s="53">
        <f t="shared" si="0"/>
        <v>650</v>
      </c>
      <c r="R8" s="53">
        <f t="shared" si="0"/>
        <v>0</v>
      </c>
      <c r="S8" s="53"/>
      <c r="T8" s="53"/>
    </row>
    <row r="9" spans="1:20" ht="112.5" customHeight="1" x14ac:dyDescent="0.2">
      <c r="A9" s="16">
        <v>1</v>
      </c>
      <c r="B9" s="16" t="s">
        <v>15</v>
      </c>
      <c r="C9" s="16">
        <v>4350</v>
      </c>
      <c r="D9" s="16">
        <v>6351</v>
      </c>
      <c r="E9" s="16">
        <v>63</v>
      </c>
      <c r="F9" s="16">
        <v>11</v>
      </c>
      <c r="G9" s="202">
        <v>66011001638</v>
      </c>
      <c r="H9" s="94" t="s">
        <v>348</v>
      </c>
      <c r="I9" s="39" t="s">
        <v>362</v>
      </c>
      <c r="J9" s="16"/>
      <c r="K9" s="16" t="s">
        <v>45</v>
      </c>
      <c r="L9" s="147">
        <v>1300</v>
      </c>
      <c r="M9" s="95">
        <v>2019</v>
      </c>
      <c r="N9" s="148">
        <v>650</v>
      </c>
      <c r="O9" s="144">
        <f>SUM(P9:Q9)</f>
        <v>650</v>
      </c>
      <c r="P9" s="148">
        <v>0</v>
      </c>
      <c r="Q9" s="216">
        <v>650</v>
      </c>
      <c r="R9" s="147">
        <v>0</v>
      </c>
      <c r="S9" s="60"/>
    </row>
    <row r="10" spans="1:20" ht="35.25" customHeight="1" x14ac:dyDescent="0.2">
      <c r="A10" s="98" t="s">
        <v>344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42">
        <f>L8</f>
        <v>1300</v>
      </c>
      <c r="M10" s="42"/>
      <c r="N10" s="42">
        <f t="shared" ref="N10:R10" si="1">N8</f>
        <v>650</v>
      </c>
      <c r="O10" s="42">
        <f t="shared" si="1"/>
        <v>650</v>
      </c>
      <c r="P10" s="42">
        <f t="shared" si="1"/>
        <v>0</v>
      </c>
      <c r="Q10" s="42">
        <f t="shared" si="1"/>
        <v>650</v>
      </c>
      <c r="R10" s="43">
        <f t="shared" si="1"/>
        <v>0</v>
      </c>
      <c r="S10" s="34"/>
    </row>
    <row r="11" spans="1:20" s="6" customFormat="1" x14ac:dyDescent="0.2">
      <c r="A11" s="5"/>
      <c r="B11" s="5"/>
      <c r="C11" s="5"/>
      <c r="D11" s="5"/>
      <c r="E11" s="5"/>
      <c r="F11" s="5"/>
      <c r="G11" s="5"/>
      <c r="H11" s="22"/>
      <c r="I11" s="5"/>
      <c r="J11" s="23"/>
      <c r="K11" s="19"/>
      <c r="L11" s="21"/>
      <c r="M11" s="21"/>
      <c r="N11" s="21"/>
      <c r="S11" s="15"/>
      <c r="T11" s="10"/>
    </row>
    <row r="12" spans="1:20" s="6" customFormat="1" x14ac:dyDescent="0.2">
      <c r="A12" s="5"/>
      <c r="B12" s="5"/>
      <c r="C12" s="5"/>
      <c r="D12" s="5"/>
      <c r="E12" s="5"/>
      <c r="F12" s="5"/>
      <c r="G12" s="5"/>
      <c r="H12" s="5"/>
      <c r="I12" s="5"/>
      <c r="J12" s="24"/>
      <c r="K12" s="25"/>
      <c r="S12" s="15"/>
      <c r="T12" s="10"/>
    </row>
    <row r="13" spans="1:20" s="6" customFormat="1" x14ac:dyDescent="0.2">
      <c r="A13" s="5"/>
      <c r="B13" s="5"/>
      <c r="C13" s="5"/>
      <c r="D13" s="5"/>
      <c r="E13" s="5"/>
      <c r="F13" s="5"/>
      <c r="G13" s="5"/>
      <c r="H13" s="5"/>
      <c r="I13" s="5"/>
      <c r="J13" s="24"/>
      <c r="K13" s="25"/>
      <c r="S13" s="15"/>
      <c r="T13" s="10"/>
    </row>
    <row r="14" spans="1:20" s="47" customFormat="1" ht="15" x14ac:dyDescent="0.2">
      <c r="A14" s="32"/>
      <c r="B14" s="32"/>
      <c r="C14" s="44"/>
      <c r="D14" s="32"/>
      <c r="E14" s="32"/>
      <c r="F14" s="32"/>
      <c r="G14" s="32"/>
      <c r="H14" s="32"/>
      <c r="I14" s="32"/>
      <c r="J14" s="45"/>
      <c r="K14" s="46"/>
      <c r="S14" s="48"/>
      <c r="T14" s="31"/>
    </row>
    <row r="15" spans="1:20" s="6" customFormat="1" x14ac:dyDescent="0.2">
      <c r="A15" s="5"/>
      <c r="B15" s="5"/>
      <c r="C15" s="5"/>
      <c r="D15" s="5"/>
      <c r="E15" s="5"/>
      <c r="F15" s="5"/>
      <c r="G15" s="5"/>
      <c r="H15" s="5"/>
      <c r="I15" s="5"/>
      <c r="J15" s="10"/>
      <c r="K15" s="25"/>
      <c r="S15" s="15"/>
      <c r="T15" s="10"/>
    </row>
    <row r="16" spans="1:20" s="6" customFormat="1" x14ac:dyDescent="0.2">
      <c r="A16" s="5"/>
      <c r="B16" s="5"/>
      <c r="C16" s="5"/>
      <c r="D16" s="5"/>
      <c r="E16" s="5"/>
      <c r="F16" s="5"/>
      <c r="G16" s="5"/>
      <c r="H16" s="5"/>
      <c r="I16" s="5"/>
      <c r="J16" s="10"/>
      <c r="K16" s="25"/>
      <c r="S16" s="15"/>
      <c r="T16" s="10"/>
    </row>
    <row r="17" spans="1:20" s="6" customFormat="1" x14ac:dyDescent="0.2">
      <c r="A17" s="5"/>
      <c r="B17" s="5"/>
      <c r="C17" s="5"/>
      <c r="D17" s="5"/>
      <c r="E17" s="5"/>
      <c r="F17" s="5"/>
      <c r="G17" s="5"/>
      <c r="H17" s="5"/>
      <c r="I17" s="5"/>
      <c r="J17" s="10"/>
      <c r="K17" s="25"/>
      <c r="S17" s="15"/>
      <c r="T17" s="10"/>
    </row>
    <row r="18" spans="1:20" s="6" customFormat="1" x14ac:dyDescent="0.2">
      <c r="A18" s="5"/>
      <c r="B18" s="5"/>
      <c r="C18" s="5"/>
      <c r="D18" s="5"/>
      <c r="E18" s="5"/>
      <c r="F18" s="5"/>
      <c r="G18" s="5"/>
      <c r="H18" s="5"/>
      <c r="I18" s="5"/>
      <c r="J18" s="10"/>
      <c r="K18" s="25"/>
      <c r="S18" s="15"/>
      <c r="T18" s="10"/>
    </row>
    <row r="19" spans="1:20" s="6" customFormat="1" x14ac:dyDescent="0.2">
      <c r="A19" s="5"/>
      <c r="B19" s="5"/>
      <c r="C19" s="5"/>
      <c r="D19" s="5"/>
      <c r="E19" s="5"/>
      <c r="F19" s="5"/>
      <c r="G19" s="5"/>
      <c r="H19" s="5"/>
      <c r="I19" s="5"/>
      <c r="J19" s="10"/>
      <c r="K19" s="25"/>
      <c r="S19" s="15"/>
      <c r="T19" s="10"/>
    </row>
    <row r="20" spans="1:20" s="6" customFormat="1" x14ac:dyDescent="0.2">
      <c r="A20" s="5"/>
      <c r="B20" s="5"/>
      <c r="C20" s="5"/>
      <c r="D20" s="5"/>
      <c r="E20" s="5"/>
      <c r="F20" s="5"/>
      <c r="G20" s="5"/>
      <c r="H20" s="5"/>
      <c r="I20" s="5"/>
      <c r="J20" s="10"/>
      <c r="K20" s="25"/>
      <c r="S20" s="15"/>
      <c r="T20" s="10"/>
    </row>
    <row r="21" spans="1:20" s="6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10"/>
      <c r="K21" s="25"/>
      <c r="S21" s="15"/>
      <c r="T21" s="10"/>
    </row>
    <row r="22" spans="1:20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10"/>
      <c r="K22" s="25"/>
      <c r="S22" s="15"/>
      <c r="T22" s="10"/>
    </row>
    <row r="23" spans="1:20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10"/>
      <c r="K23" s="25"/>
      <c r="S23" s="15"/>
      <c r="T23" s="10"/>
    </row>
    <row r="24" spans="1:20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10"/>
      <c r="K24" s="25"/>
      <c r="S24" s="15"/>
      <c r="T24" s="10"/>
    </row>
    <row r="25" spans="1:20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0"/>
      <c r="K25" s="25"/>
      <c r="S25" s="15"/>
      <c r="T25" s="10"/>
    </row>
    <row r="26" spans="1:20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0"/>
      <c r="K26" s="25"/>
      <c r="S26" s="15"/>
      <c r="T26" s="10"/>
    </row>
    <row r="27" spans="1:20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0"/>
      <c r="K27" s="25"/>
      <c r="S27" s="15"/>
      <c r="T27" s="10"/>
    </row>
    <row r="28" spans="1:20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0"/>
      <c r="K28" s="25"/>
      <c r="S28" s="15"/>
      <c r="T28" s="10"/>
    </row>
    <row r="29" spans="1:20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0"/>
      <c r="K29" s="25"/>
      <c r="S29" s="15"/>
      <c r="T29" s="10"/>
    </row>
    <row r="30" spans="1:20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10"/>
      <c r="K30" s="25"/>
      <c r="S30" s="15"/>
      <c r="T30" s="10"/>
    </row>
    <row r="31" spans="1:20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0"/>
      <c r="K31" s="25"/>
      <c r="S31" s="15"/>
      <c r="T31" s="10"/>
    </row>
    <row r="32" spans="1:20" s="6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10"/>
      <c r="K32" s="5"/>
      <c r="S32" s="15"/>
      <c r="T32" s="10"/>
    </row>
    <row r="33" spans="1:20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0"/>
      <c r="K33" s="5"/>
      <c r="S33" s="15"/>
      <c r="T33" s="10"/>
    </row>
    <row r="34" spans="1:20" s="6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10"/>
      <c r="K34" s="5"/>
      <c r="S34" s="15"/>
      <c r="T34" s="10"/>
    </row>
    <row r="35" spans="1:20" s="6" customFormat="1" x14ac:dyDescent="0.2">
      <c r="A35" s="5"/>
      <c r="B35" s="5"/>
      <c r="C35" s="5"/>
      <c r="D35" s="5"/>
      <c r="E35" s="5"/>
      <c r="F35" s="5"/>
      <c r="G35" s="5"/>
      <c r="H35" s="5"/>
      <c r="I35" s="5"/>
      <c r="J35" s="10"/>
      <c r="K35" s="5"/>
      <c r="S35" s="15"/>
      <c r="T35" s="10"/>
    </row>
    <row r="36" spans="1:20" s="6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10"/>
      <c r="K36" s="5"/>
      <c r="S36" s="15"/>
      <c r="T36" s="10"/>
    </row>
    <row r="37" spans="1:20" s="6" customFormat="1" x14ac:dyDescent="0.2">
      <c r="A37" s="5"/>
      <c r="B37" s="5"/>
      <c r="C37" s="5"/>
      <c r="D37" s="5"/>
      <c r="E37" s="5"/>
      <c r="F37" s="5"/>
      <c r="G37" s="5"/>
      <c r="H37" s="5"/>
      <c r="I37" s="5"/>
      <c r="J37" s="10"/>
      <c r="K37" s="5"/>
      <c r="S37" s="15"/>
      <c r="T37" s="10"/>
    </row>
    <row r="38" spans="1:20" s="6" customFormat="1" x14ac:dyDescent="0.2">
      <c r="A38" s="5"/>
      <c r="B38" s="5"/>
      <c r="C38" s="5"/>
      <c r="D38" s="5"/>
      <c r="E38" s="5"/>
      <c r="F38" s="5"/>
      <c r="G38" s="5"/>
      <c r="H38" s="5"/>
      <c r="I38" s="5"/>
      <c r="J38" s="10"/>
      <c r="K38" s="5"/>
      <c r="S38" s="15"/>
      <c r="T38" s="10"/>
    </row>
    <row r="39" spans="1:20" s="6" customFormat="1" x14ac:dyDescent="0.2">
      <c r="A39" s="5"/>
      <c r="B39" s="5"/>
      <c r="C39" s="5"/>
      <c r="D39" s="5"/>
      <c r="E39" s="5"/>
      <c r="F39" s="5"/>
      <c r="G39" s="5"/>
      <c r="H39" s="5"/>
      <c r="I39" s="5"/>
      <c r="J39" s="10"/>
      <c r="K39" s="5"/>
      <c r="S39" s="15"/>
      <c r="T39" s="10"/>
    </row>
    <row r="40" spans="1:20" s="6" customFormat="1" x14ac:dyDescent="0.2">
      <c r="A40" s="5"/>
      <c r="B40" s="5"/>
      <c r="C40" s="5"/>
      <c r="D40" s="5"/>
      <c r="E40" s="5"/>
      <c r="F40" s="5"/>
      <c r="G40" s="5"/>
      <c r="H40" s="5"/>
      <c r="I40" s="5"/>
      <c r="J40" s="10"/>
      <c r="K40" s="5"/>
      <c r="S40" s="15"/>
      <c r="T40" s="10"/>
    </row>
    <row r="41" spans="1:20" s="6" customFormat="1" x14ac:dyDescent="0.2">
      <c r="A41" s="5"/>
      <c r="B41" s="5"/>
      <c r="C41" s="5"/>
      <c r="D41" s="5"/>
      <c r="E41" s="5"/>
      <c r="F41" s="5"/>
      <c r="G41" s="5"/>
      <c r="H41" s="5"/>
      <c r="I41" s="5"/>
      <c r="J41" s="10"/>
      <c r="K41" s="5"/>
      <c r="S41" s="15"/>
      <c r="T41" s="10"/>
    </row>
    <row r="42" spans="1:20" s="6" customFormat="1" x14ac:dyDescent="0.2">
      <c r="A42" s="5"/>
      <c r="B42" s="5"/>
      <c r="C42" s="5"/>
      <c r="D42" s="5"/>
      <c r="E42" s="5"/>
      <c r="F42" s="5"/>
      <c r="G42" s="5"/>
      <c r="H42" s="5"/>
      <c r="I42" s="5"/>
      <c r="J42" s="10"/>
      <c r="K42" s="5"/>
      <c r="S42" s="15"/>
      <c r="T42" s="10"/>
    </row>
    <row r="43" spans="1:20" s="6" customForma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5"/>
      <c r="S43" s="15"/>
      <c r="T43" s="10"/>
    </row>
    <row r="44" spans="1:20" s="6" customForma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5"/>
      <c r="S44" s="15"/>
      <c r="T44" s="10"/>
    </row>
    <row r="45" spans="1:20" s="6" customForma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5"/>
      <c r="S45" s="15"/>
      <c r="T45" s="10"/>
    </row>
    <row r="46" spans="1:20" s="6" customForma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5"/>
      <c r="S46" s="15"/>
      <c r="T46" s="10"/>
    </row>
    <row r="47" spans="1:20" s="6" customForma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5"/>
      <c r="S47" s="15"/>
      <c r="T47" s="10"/>
    </row>
    <row r="48" spans="1:20" s="6" customForma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5"/>
      <c r="S48" s="15"/>
      <c r="T48" s="10"/>
    </row>
    <row r="49" spans="1:20" s="6" customForma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5"/>
      <c r="S49" s="15"/>
      <c r="T49" s="10"/>
    </row>
    <row r="50" spans="1:20" s="6" customForma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5"/>
      <c r="S50" s="15"/>
      <c r="T50" s="10"/>
    </row>
    <row r="51" spans="1:20" s="6" customForma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5"/>
      <c r="S51" s="15"/>
      <c r="T51" s="10"/>
    </row>
    <row r="52" spans="1:20" s="6" customForma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5"/>
      <c r="S52" s="15"/>
      <c r="T52" s="10"/>
    </row>
    <row r="53" spans="1:20" s="6" customForma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5"/>
      <c r="S53" s="15"/>
      <c r="T53" s="10"/>
    </row>
    <row r="54" spans="1:20" s="6" customForma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5"/>
      <c r="S54" s="15"/>
      <c r="T54" s="10"/>
    </row>
    <row r="55" spans="1:20" s="6" customForma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5"/>
      <c r="S55" s="15"/>
      <c r="T55" s="10"/>
    </row>
    <row r="56" spans="1:20" s="6" customForma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5"/>
      <c r="S56" s="15"/>
      <c r="T56" s="10"/>
    </row>
    <row r="57" spans="1:20" s="6" customForma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5"/>
      <c r="S57" s="15"/>
      <c r="T57" s="10"/>
    </row>
    <row r="58" spans="1:20" s="6" customForma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5"/>
      <c r="S58" s="15"/>
      <c r="T58" s="10"/>
    </row>
    <row r="59" spans="1:20" s="6" customForma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5"/>
      <c r="S59" s="15"/>
      <c r="T59" s="10"/>
    </row>
    <row r="60" spans="1:20" s="6" customForma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5"/>
      <c r="S60" s="15"/>
      <c r="T60" s="10"/>
    </row>
    <row r="61" spans="1:20" s="6" customForma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5"/>
      <c r="S61" s="15"/>
      <c r="T61" s="10"/>
    </row>
    <row r="62" spans="1:20" s="6" customForma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5"/>
      <c r="S62" s="15"/>
      <c r="T62" s="10"/>
    </row>
    <row r="63" spans="1:20" s="6" customForma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5"/>
      <c r="S63" s="15"/>
      <c r="T63" s="10"/>
    </row>
    <row r="64" spans="1:20" s="6" customForma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5"/>
      <c r="S64" s="15"/>
      <c r="T64" s="10"/>
    </row>
    <row r="65" spans="1:20" s="6" customForma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5"/>
      <c r="S65" s="15"/>
      <c r="T65" s="10"/>
    </row>
    <row r="66" spans="1:20" s="6" customForma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5"/>
      <c r="S66" s="15"/>
      <c r="T66" s="10"/>
    </row>
    <row r="67" spans="1:20" s="6" customForma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5"/>
      <c r="S67" s="15"/>
      <c r="T67" s="10"/>
    </row>
    <row r="68" spans="1:20" s="6" customForma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5"/>
      <c r="S68" s="15"/>
      <c r="T68" s="10"/>
    </row>
    <row r="69" spans="1:20" s="6" customForma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5"/>
      <c r="S69" s="15"/>
      <c r="T69" s="10"/>
    </row>
    <row r="70" spans="1:20" s="6" customForma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5"/>
      <c r="S70" s="15"/>
      <c r="T70" s="10"/>
    </row>
    <row r="71" spans="1:20" s="6" customForma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5"/>
      <c r="S71" s="15"/>
      <c r="T71" s="10"/>
    </row>
    <row r="72" spans="1:20" s="6" customForma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5"/>
      <c r="S72" s="15"/>
      <c r="T72" s="10"/>
    </row>
    <row r="73" spans="1:20" s="6" customForma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5"/>
      <c r="S73" s="15"/>
      <c r="T73" s="10"/>
    </row>
    <row r="74" spans="1:20" s="6" customForma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5"/>
      <c r="S74" s="15"/>
      <c r="T74" s="10"/>
    </row>
    <row r="75" spans="1:20" s="6" customForma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5"/>
      <c r="S75" s="15"/>
      <c r="T75" s="10"/>
    </row>
    <row r="76" spans="1:20" s="6" customForma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5"/>
      <c r="S76" s="15"/>
      <c r="T76" s="10"/>
    </row>
    <row r="77" spans="1:20" s="6" customForma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5"/>
      <c r="S77" s="15"/>
      <c r="T77" s="10"/>
    </row>
    <row r="78" spans="1:20" s="6" customForma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5"/>
      <c r="S78" s="15"/>
      <c r="T78" s="10"/>
    </row>
    <row r="79" spans="1:20" s="6" customForma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5"/>
      <c r="S79" s="15"/>
      <c r="T79" s="10"/>
    </row>
    <row r="80" spans="1:20" s="6" customForma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5"/>
      <c r="S80" s="15"/>
      <c r="T80" s="10"/>
    </row>
    <row r="81" spans="1:20" s="6" customForma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5"/>
      <c r="S81" s="15"/>
      <c r="T81" s="10"/>
    </row>
    <row r="82" spans="1:20" s="6" customForma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5"/>
      <c r="S82" s="15"/>
      <c r="T82" s="10"/>
    </row>
    <row r="83" spans="1:20" s="6" customForma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5"/>
      <c r="S83" s="15"/>
      <c r="T83" s="10"/>
    </row>
    <row r="84" spans="1:20" s="6" customForma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5"/>
      <c r="S84" s="15"/>
      <c r="T84" s="10"/>
    </row>
    <row r="85" spans="1:20" s="6" customForma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5"/>
      <c r="S85" s="15"/>
      <c r="T85" s="10"/>
    </row>
    <row r="86" spans="1:20" s="6" customForma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5"/>
      <c r="S86" s="15"/>
      <c r="T86" s="10"/>
    </row>
    <row r="87" spans="1:20" s="6" customForma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5"/>
      <c r="S87" s="15"/>
      <c r="T87" s="10"/>
    </row>
    <row r="88" spans="1:20" s="6" customForma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5"/>
      <c r="S88" s="15"/>
      <c r="T88" s="10"/>
    </row>
    <row r="89" spans="1:20" s="6" customForma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5"/>
      <c r="S89" s="15"/>
      <c r="T89" s="10"/>
    </row>
    <row r="90" spans="1:20" s="6" customForma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5"/>
      <c r="S90" s="15"/>
      <c r="T90" s="10"/>
    </row>
    <row r="91" spans="1:20" s="6" customForma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5"/>
      <c r="S91" s="15"/>
      <c r="T91" s="10"/>
    </row>
    <row r="92" spans="1:20" s="6" customForma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5"/>
      <c r="S92" s="15"/>
      <c r="T92" s="10"/>
    </row>
    <row r="93" spans="1:20" s="6" customForma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5"/>
      <c r="S93" s="15"/>
      <c r="T93" s="10"/>
    </row>
    <row r="94" spans="1:20" s="6" customForma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5"/>
      <c r="S94" s="15"/>
      <c r="T94" s="10"/>
    </row>
  </sheetData>
  <mergeCells count="18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  <mergeCell ref="S6:S7"/>
    <mergeCell ref="J6:J7"/>
    <mergeCell ref="K6:K7"/>
    <mergeCell ref="L6:L7"/>
    <mergeCell ref="M6:M7"/>
    <mergeCell ref="N6:N7"/>
    <mergeCell ref="O6:Q6"/>
  </mergeCells>
  <printOptions horizontalCentered="1"/>
  <pageMargins left="0.78740157480314965" right="0.78740157480314965" top="0.6692913385826772" bottom="0.86614173228346458" header="0.27559055118110237" footer="0.39370078740157483"/>
  <pageSetup paperSize="9" scale="52" firstPageNumber="101" orientation="landscape" useFirstPageNumber="1" r:id="rId1"/>
  <headerFooter alignWithMargins="0">
    <oddFooter xml:space="preserve">&amp;L&amp;"Arial,Kurzíva"Zastupitelstvo Olomouckého kraje 17-12-2018
6. - Rozpočet Olomouckého kraje 2019 - návrh rozpočtu
Příloha č. 5a): Rozpracované investiční akce hrazené z rozpočtu v roce 2019&amp;R&amp;"Arial,Kurzíva"&amp;11Strana &amp;P (Celkem 179)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00B0F0"/>
  </sheetPr>
  <dimension ref="A1:T114"/>
  <sheetViews>
    <sheetView showGridLines="0" view="pageBreakPreview" zoomScale="80" zoomScaleNormal="70" zoomScaleSheetLayoutView="80" workbookViewId="0">
      <pane ySplit="7" topLeftCell="A75" activePane="bottomLeft" state="frozenSplit"/>
      <selection activeCell="AW16" sqref="AW16"/>
      <selection pane="bottomLeft" activeCell="R11" sqref="R11"/>
    </sheetView>
  </sheetViews>
  <sheetFormatPr defaultColWidth="9.140625" defaultRowHeight="12.75" outlineLevelCol="1" x14ac:dyDescent="0.2"/>
  <cols>
    <col min="1" max="1" width="5.42578125" style="10" customWidth="1"/>
    <col min="2" max="2" width="5.7109375" style="10" customWidth="1"/>
    <col min="3" max="3" width="7.7109375" style="10" hidden="1" customWidth="1" outlineLevel="1"/>
    <col min="4" max="4" width="8.42578125" style="10" hidden="1" customWidth="1" outlineLevel="1"/>
    <col min="5" max="5" width="10.85546875" style="10" bestFit="1" customWidth="1" outlineLevel="1"/>
    <col min="6" max="6" width="3.7109375" style="10" hidden="1" customWidth="1" outlineLevel="1"/>
    <col min="7" max="7" width="13" style="10" hidden="1" customWidth="1" outlineLevel="1"/>
    <col min="8" max="8" width="70.7109375" style="10" customWidth="1" collapsed="1"/>
    <col min="9" max="9" width="73.7109375" style="10" customWidth="1"/>
    <col min="10" max="10" width="7.140625" style="10" customWidth="1"/>
    <col min="11" max="11" width="14.7109375" style="5" customWidth="1"/>
    <col min="12" max="12" width="15.5703125" style="6" customWidth="1"/>
    <col min="13" max="13" width="13.7109375" style="190" customWidth="1"/>
    <col min="14" max="14" width="12.42578125" style="6" customWidth="1"/>
    <col min="15" max="15" width="14.85546875" style="6" customWidth="1"/>
    <col min="16" max="16" width="13.140625" style="6" customWidth="1"/>
    <col min="17" max="18" width="14.85546875" style="6" customWidth="1"/>
    <col min="19" max="19" width="20.5703125" style="15" hidden="1" customWidth="1"/>
    <col min="20" max="20" width="22.140625" style="10" customWidth="1"/>
    <col min="21" max="16384" width="9.140625" style="10"/>
  </cols>
  <sheetData>
    <row r="1" spans="1:20" ht="18" x14ac:dyDescent="0.25">
      <c r="A1" s="139" t="s">
        <v>158</v>
      </c>
      <c r="B1" s="139"/>
      <c r="C1" s="139"/>
      <c r="D1" s="139"/>
      <c r="E1" s="139"/>
      <c r="F1" s="139"/>
      <c r="G1" s="139"/>
      <c r="H1" s="139"/>
      <c r="I1" s="4"/>
      <c r="J1" s="2"/>
      <c r="M1" s="187"/>
      <c r="N1" s="7"/>
      <c r="P1" s="7"/>
      <c r="Q1" s="7"/>
      <c r="R1" s="7"/>
      <c r="S1" s="8"/>
      <c r="T1" s="9"/>
    </row>
    <row r="2" spans="1:20" ht="15.75" x14ac:dyDescent="0.25">
      <c r="A2" s="140" t="s">
        <v>154</v>
      </c>
      <c r="B2" s="140"/>
      <c r="C2" s="140"/>
      <c r="E2" s="140"/>
      <c r="F2" s="140"/>
      <c r="G2" s="140"/>
      <c r="H2" s="140" t="s">
        <v>0</v>
      </c>
      <c r="I2" s="141" t="s">
        <v>149</v>
      </c>
      <c r="J2" s="49"/>
      <c r="M2" s="188"/>
      <c r="N2" s="13"/>
      <c r="P2" s="13"/>
      <c r="Q2" s="13"/>
      <c r="R2" s="13"/>
      <c r="S2" s="14"/>
      <c r="T2" s="9"/>
    </row>
    <row r="3" spans="1:20" ht="15.75" x14ac:dyDescent="0.25">
      <c r="A3" s="140"/>
      <c r="B3" s="140"/>
      <c r="C3" s="140"/>
      <c r="E3" s="140"/>
      <c r="F3" s="140"/>
      <c r="G3" s="140"/>
      <c r="H3" s="140" t="s">
        <v>28</v>
      </c>
      <c r="I3" s="51"/>
      <c r="J3" s="49"/>
      <c r="M3" s="188"/>
      <c r="N3" s="13"/>
      <c r="P3" s="13"/>
      <c r="Q3" s="13"/>
      <c r="R3" s="13"/>
      <c r="S3" s="14"/>
      <c r="T3" s="9"/>
    </row>
    <row r="4" spans="1:20" ht="17.25" customHeight="1" x14ac:dyDescent="0.2">
      <c r="A4" s="11"/>
      <c r="B4" s="11"/>
      <c r="C4" s="11"/>
      <c r="D4" s="11"/>
      <c r="E4" s="11"/>
      <c r="F4" s="11"/>
      <c r="G4" s="11"/>
      <c r="H4" s="11"/>
      <c r="I4" s="12"/>
      <c r="J4" s="11"/>
      <c r="M4" s="188"/>
      <c r="N4" s="13"/>
      <c r="P4" s="13"/>
      <c r="Q4" s="13"/>
      <c r="R4" s="118" t="s">
        <v>72</v>
      </c>
      <c r="S4" s="14"/>
      <c r="T4" s="9"/>
    </row>
    <row r="5" spans="1:20" ht="25.5" customHeight="1" x14ac:dyDescent="0.2">
      <c r="A5" s="230" t="s">
        <v>99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33"/>
    </row>
    <row r="6" spans="1:20" ht="25.5" customHeight="1" x14ac:dyDescent="0.2">
      <c r="A6" s="234" t="s">
        <v>1</v>
      </c>
      <c r="B6" s="234" t="s">
        <v>2</v>
      </c>
      <c r="C6" s="235" t="s">
        <v>4</v>
      </c>
      <c r="D6" s="235" t="s">
        <v>5</v>
      </c>
      <c r="E6" s="232" t="s">
        <v>151</v>
      </c>
      <c r="F6" s="235" t="s">
        <v>6</v>
      </c>
      <c r="G6" s="235" t="s">
        <v>3</v>
      </c>
      <c r="H6" s="235" t="s">
        <v>7</v>
      </c>
      <c r="I6" s="236" t="s">
        <v>8</v>
      </c>
      <c r="J6" s="237" t="s">
        <v>9</v>
      </c>
      <c r="K6" s="236" t="s">
        <v>10</v>
      </c>
      <c r="L6" s="236" t="s">
        <v>25</v>
      </c>
      <c r="M6" s="236" t="s">
        <v>11</v>
      </c>
      <c r="N6" s="238" t="s">
        <v>175</v>
      </c>
      <c r="O6" s="239" t="s">
        <v>174</v>
      </c>
      <c r="P6" s="239"/>
      <c r="Q6" s="239"/>
      <c r="R6" s="238" t="s">
        <v>176</v>
      </c>
      <c r="S6" s="241" t="s">
        <v>12</v>
      </c>
    </row>
    <row r="7" spans="1:20" ht="58.7" customHeight="1" x14ac:dyDescent="0.2">
      <c r="A7" s="234"/>
      <c r="B7" s="234"/>
      <c r="C7" s="235"/>
      <c r="D7" s="235"/>
      <c r="E7" s="233"/>
      <c r="F7" s="235"/>
      <c r="G7" s="235"/>
      <c r="H7" s="235"/>
      <c r="I7" s="236"/>
      <c r="J7" s="237"/>
      <c r="K7" s="236"/>
      <c r="L7" s="236"/>
      <c r="M7" s="236"/>
      <c r="N7" s="238"/>
      <c r="O7" s="123" t="s">
        <v>26</v>
      </c>
      <c r="P7" s="123" t="s">
        <v>162</v>
      </c>
      <c r="Q7" s="123" t="s">
        <v>13</v>
      </c>
      <c r="R7" s="238"/>
      <c r="S7" s="241"/>
    </row>
    <row r="8" spans="1:20" s="55" customFormat="1" ht="25.5" customHeight="1" x14ac:dyDescent="0.3">
      <c r="A8" s="96" t="s">
        <v>21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53">
        <f>SUM(L9:L10)</f>
        <v>56000</v>
      </c>
      <c r="M8" s="178"/>
      <c r="N8" s="53">
        <f>SUM(N9:N10)</f>
        <v>1931</v>
      </c>
      <c r="O8" s="53">
        <f>SUM(O9:O10)</f>
        <v>54069</v>
      </c>
      <c r="P8" s="53">
        <f>SUM(P9:P10)</f>
        <v>0</v>
      </c>
      <c r="Q8" s="53">
        <f>SUM(Q9:Q10)</f>
        <v>54069</v>
      </c>
      <c r="R8" s="53">
        <f>SUM(R9:R10)</f>
        <v>0</v>
      </c>
      <c r="S8" s="54"/>
    </row>
    <row r="9" spans="1:20" ht="41.25" customHeight="1" x14ac:dyDescent="0.2">
      <c r="A9" s="16">
        <v>1</v>
      </c>
      <c r="B9" s="16" t="s">
        <v>48</v>
      </c>
      <c r="C9" s="16">
        <v>2212</v>
      </c>
      <c r="D9" s="16">
        <v>6130</v>
      </c>
      <c r="E9" s="16">
        <v>61</v>
      </c>
      <c r="F9" s="16">
        <v>12</v>
      </c>
      <c r="G9" s="17" t="s">
        <v>46</v>
      </c>
      <c r="H9" s="18" t="s">
        <v>47</v>
      </c>
      <c r="I9" s="39" t="s">
        <v>250</v>
      </c>
      <c r="J9" s="16" t="s">
        <v>48</v>
      </c>
      <c r="K9" s="16" t="s">
        <v>49</v>
      </c>
      <c r="L9" s="147">
        <v>2000</v>
      </c>
      <c r="M9" s="61">
        <v>2019</v>
      </c>
      <c r="N9" s="148">
        <v>0</v>
      </c>
      <c r="O9" s="144">
        <f>P9+Q9</f>
        <v>2000</v>
      </c>
      <c r="P9" s="148">
        <v>0</v>
      </c>
      <c r="Q9" s="216">
        <v>2000</v>
      </c>
      <c r="R9" s="147">
        <f>L9-N9-O9</f>
        <v>0</v>
      </c>
      <c r="S9" s="38"/>
    </row>
    <row r="10" spans="1:20" ht="76.5" x14ac:dyDescent="0.2">
      <c r="A10" s="16">
        <v>2</v>
      </c>
      <c r="B10" s="16" t="s">
        <v>19</v>
      </c>
      <c r="C10" s="16">
        <v>2212</v>
      </c>
      <c r="D10" s="16">
        <v>6121</v>
      </c>
      <c r="E10" s="16">
        <v>61</v>
      </c>
      <c r="F10" s="16">
        <v>12</v>
      </c>
      <c r="G10" s="17">
        <v>60004100959</v>
      </c>
      <c r="H10" s="18" t="s">
        <v>245</v>
      </c>
      <c r="I10" s="157" t="s">
        <v>360</v>
      </c>
      <c r="J10" s="16" t="s">
        <v>30</v>
      </c>
      <c r="K10" s="16" t="s">
        <v>18</v>
      </c>
      <c r="L10" s="147">
        <v>54000</v>
      </c>
      <c r="M10" s="86" t="s">
        <v>129</v>
      </c>
      <c r="N10" s="148">
        <v>1931</v>
      </c>
      <c r="O10" s="144">
        <f>SUM(P10:Q10)</f>
        <v>52069</v>
      </c>
      <c r="P10" s="148">
        <v>0</v>
      </c>
      <c r="Q10" s="216">
        <v>52069</v>
      </c>
      <c r="R10" s="147">
        <f>L10-N10-O10</f>
        <v>0</v>
      </c>
      <c r="S10" s="38"/>
    </row>
    <row r="11" spans="1:20" s="55" customFormat="1" ht="27.75" customHeight="1" x14ac:dyDescent="0.3">
      <c r="A11" s="96" t="s">
        <v>23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53">
        <f>SUM(L12:L30)</f>
        <v>2778198</v>
      </c>
      <c r="M11" s="53"/>
      <c r="N11" s="53">
        <f t="shared" ref="N11:R11" si="0">SUM(N12:N30)</f>
        <v>26718</v>
      </c>
      <c r="O11" s="53">
        <f t="shared" si="0"/>
        <v>38140</v>
      </c>
      <c r="P11" s="53">
        <f t="shared" si="0"/>
        <v>0</v>
      </c>
      <c r="Q11" s="53">
        <f t="shared" si="0"/>
        <v>38140</v>
      </c>
      <c r="R11" s="53">
        <f t="shared" si="0"/>
        <v>2713340</v>
      </c>
      <c r="S11" s="54"/>
    </row>
    <row r="12" spans="1:20" s="89" customFormat="1" ht="102" x14ac:dyDescent="0.2">
      <c r="A12" s="16">
        <v>1</v>
      </c>
      <c r="B12" s="16" t="s">
        <v>14</v>
      </c>
      <c r="C12" s="16">
        <v>2212</v>
      </c>
      <c r="D12" s="16">
        <v>6121</v>
      </c>
      <c r="E12" s="16">
        <v>61</v>
      </c>
      <c r="F12" s="16">
        <v>12</v>
      </c>
      <c r="G12" s="57">
        <v>60004100029</v>
      </c>
      <c r="H12" s="150" t="s">
        <v>189</v>
      </c>
      <c r="I12" s="39" t="s">
        <v>190</v>
      </c>
      <c r="J12" s="16" t="s">
        <v>191</v>
      </c>
      <c r="K12" s="16" t="s">
        <v>309</v>
      </c>
      <c r="L12" s="147">
        <v>72605</v>
      </c>
      <c r="M12" s="95" t="s">
        <v>130</v>
      </c>
      <c r="N12" s="148">
        <v>3062</v>
      </c>
      <c r="O12" s="144">
        <f>SUM(P12:Q12)</f>
        <v>500</v>
      </c>
      <c r="P12" s="148">
        <v>0</v>
      </c>
      <c r="Q12" s="216">
        <v>500</v>
      </c>
      <c r="R12" s="147">
        <f t="shared" ref="R12:R30" si="1">L12-N12-O12</f>
        <v>69043</v>
      </c>
      <c r="S12" s="56"/>
    </row>
    <row r="13" spans="1:20" s="89" customFormat="1" ht="43.5" customHeight="1" x14ac:dyDescent="0.2">
      <c r="A13" s="16">
        <v>2</v>
      </c>
      <c r="B13" s="16" t="s">
        <v>14</v>
      </c>
      <c r="C13" s="16">
        <v>2212</v>
      </c>
      <c r="D13" s="16">
        <v>6121</v>
      </c>
      <c r="E13" s="16">
        <v>61</v>
      </c>
      <c r="F13" s="16">
        <v>12</v>
      </c>
      <c r="G13" s="57">
        <v>60004100046</v>
      </c>
      <c r="H13" s="18" t="s">
        <v>114</v>
      </c>
      <c r="I13" s="39" t="s">
        <v>141</v>
      </c>
      <c r="J13" s="16"/>
      <c r="K13" s="16" t="s">
        <v>30</v>
      </c>
      <c r="L13" s="147">
        <v>30000</v>
      </c>
      <c r="M13" s="95" t="s">
        <v>130</v>
      </c>
      <c r="N13" s="148">
        <v>0</v>
      </c>
      <c r="O13" s="144">
        <f>SUM(P13:Q13)</f>
        <v>300</v>
      </c>
      <c r="P13" s="148">
        <v>0</v>
      </c>
      <c r="Q13" s="216">
        <v>300</v>
      </c>
      <c r="R13" s="147">
        <f t="shared" si="1"/>
        <v>29700</v>
      </c>
      <c r="S13" s="56"/>
    </row>
    <row r="14" spans="1:20" ht="41.25" customHeight="1" x14ac:dyDescent="0.2">
      <c r="A14" s="16">
        <v>3</v>
      </c>
      <c r="B14" s="16" t="s">
        <v>14</v>
      </c>
      <c r="C14" s="16">
        <v>2212</v>
      </c>
      <c r="D14" s="16">
        <v>6121</v>
      </c>
      <c r="E14" s="16">
        <v>61</v>
      </c>
      <c r="F14" s="16">
        <v>12</v>
      </c>
      <c r="G14" s="57">
        <v>60004100048</v>
      </c>
      <c r="H14" s="18" t="s">
        <v>92</v>
      </c>
      <c r="I14" s="39" t="s">
        <v>96</v>
      </c>
      <c r="J14" s="16" t="s">
        <v>108</v>
      </c>
      <c r="K14" s="16" t="s">
        <v>319</v>
      </c>
      <c r="L14" s="147">
        <v>300000</v>
      </c>
      <c r="M14" s="95" t="s">
        <v>130</v>
      </c>
      <c r="N14" s="148">
        <v>4087</v>
      </c>
      <c r="O14" s="144">
        <f>SUM(P14:Q14)</f>
        <v>1500</v>
      </c>
      <c r="P14" s="148">
        <v>0</v>
      </c>
      <c r="Q14" s="216">
        <v>1500</v>
      </c>
      <c r="R14" s="147">
        <f t="shared" si="1"/>
        <v>294413</v>
      </c>
      <c r="S14" s="38"/>
    </row>
    <row r="15" spans="1:20" s="89" customFormat="1" ht="42.75" customHeight="1" x14ac:dyDescent="0.2">
      <c r="A15" s="16">
        <v>4</v>
      </c>
      <c r="B15" s="16" t="s">
        <v>14</v>
      </c>
      <c r="C15" s="16">
        <v>2212</v>
      </c>
      <c r="D15" s="16">
        <v>6121</v>
      </c>
      <c r="E15" s="16">
        <v>61</v>
      </c>
      <c r="F15" s="16">
        <v>12</v>
      </c>
      <c r="G15" s="151">
        <v>60004100109</v>
      </c>
      <c r="H15" s="18" t="s">
        <v>192</v>
      </c>
      <c r="I15" s="102" t="s">
        <v>193</v>
      </c>
      <c r="J15" s="100" t="s">
        <v>194</v>
      </c>
      <c r="K15" s="100" t="s">
        <v>195</v>
      </c>
      <c r="L15" s="147">
        <v>274020</v>
      </c>
      <c r="M15" s="95" t="s">
        <v>130</v>
      </c>
      <c r="N15" s="148">
        <v>1105</v>
      </c>
      <c r="O15" s="144">
        <f>SUM(P15:Q15)</f>
        <v>100</v>
      </c>
      <c r="P15" s="148">
        <v>0</v>
      </c>
      <c r="Q15" s="216">
        <v>100</v>
      </c>
      <c r="R15" s="147">
        <f t="shared" si="1"/>
        <v>272815</v>
      </c>
      <c r="S15" s="56"/>
    </row>
    <row r="16" spans="1:20" s="89" customFormat="1" ht="106.5" customHeight="1" x14ac:dyDescent="0.2">
      <c r="A16" s="16">
        <v>5</v>
      </c>
      <c r="B16" s="16" t="s">
        <v>31</v>
      </c>
      <c r="C16" s="16">
        <v>2212</v>
      </c>
      <c r="D16" s="16">
        <v>6121</v>
      </c>
      <c r="E16" s="16">
        <v>61</v>
      </c>
      <c r="F16" s="16">
        <v>12</v>
      </c>
      <c r="G16" s="151">
        <v>60004100646</v>
      </c>
      <c r="H16" s="18" t="s">
        <v>196</v>
      </c>
      <c r="I16" s="102" t="s">
        <v>322</v>
      </c>
      <c r="J16" s="100" t="s">
        <v>145</v>
      </c>
      <c r="K16" s="100" t="s">
        <v>194</v>
      </c>
      <c r="L16" s="147">
        <v>322913</v>
      </c>
      <c r="M16" s="40">
        <v>2025</v>
      </c>
      <c r="N16" s="148">
        <v>1728</v>
      </c>
      <c r="O16" s="144">
        <f>SUM(P16:Q16)</f>
        <v>605</v>
      </c>
      <c r="P16" s="148">
        <v>0</v>
      </c>
      <c r="Q16" s="216">
        <v>605</v>
      </c>
      <c r="R16" s="147">
        <f t="shared" si="1"/>
        <v>320580</v>
      </c>
      <c r="S16" s="56"/>
    </row>
    <row r="17" spans="1:20" s="177" customFormat="1" ht="120" customHeight="1" x14ac:dyDescent="0.2">
      <c r="A17" s="16">
        <v>6</v>
      </c>
      <c r="B17" s="159" t="s">
        <v>44</v>
      </c>
      <c r="C17" s="159" t="s">
        <v>335</v>
      </c>
      <c r="D17" s="159">
        <v>6121</v>
      </c>
      <c r="E17" s="159">
        <v>61</v>
      </c>
      <c r="F17" s="159">
        <v>12</v>
      </c>
      <c r="G17" s="174">
        <v>60004100674</v>
      </c>
      <c r="H17" s="168" t="s">
        <v>336</v>
      </c>
      <c r="I17" s="175" t="s">
        <v>337</v>
      </c>
      <c r="J17" s="159"/>
      <c r="K17" s="159" t="s">
        <v>30</v>
      </c>
      <c r="L17" s="191">
        <v>21000</v>
      </c>
      <c r="M17" s="167" t="s">
        <v>130</v>
      </c>
      <c r="N17" s="192">
        <v>0</v>
      </c>
      <c r="O17" s="193">
        <f>P17+Q17</f>
        <v>800</v>
      </c>
      <c r="P17" s="192">
        <v>0</v>
      </c>
      <c r="Q17" s="219">
        <v>800</v>
      </c>
      <c r="R17" s="191">
        <f t="shared" si="1"/>
        <v>20200</v>
      </c>
      <c r="S17" s="176"/>
    </row>
    <row r="18" spans="1:20" s="89" customFormat="1" ht="89.25" customHeight="1" x14ac:dyDescent="0.2">
      <c r="A18" s="16">
        <v>7</v>
      </c>
      <c r="B18" s="16" t="s">
        <v>15</v>
      </c>
      <c r="C18" s="16">
        <v>2212</v>
      </c>
      <c r="D18" s="16">
        <v>6121</v>
      </c>
      <c r="E18" s="16">
        <v>61</v>
      </c>
      <c r="F18" s="16">
        <v>12</v>
      </c>
      <c r="G18" s="57">
        <v>60004100680</v>
      </c>
      <c r="H18" s="18" t="s">
        <v>62</v>
      </c>
      <c r="I18" s="39" t="s">
        <v>373</v>
      </c>
      <c r="J18" s="16" t="s">
        <v>50</v>
      </c>
      <c r="K18" s="16" t="s">
        <v>63</v>
      </c>
      <c r="L18" s="147">
        <v>30000</v>
      </c>
      <c r="M18" s="95" t="s">
        <v>130</v>
      </c>
      <c r="N18" s="148">
        <v>453</v>
      </c>
      <c r="O18" s="144">
        <f t="shared" ref="O18:O30" si="2">SUM(P18:Q18)</f>
        <v>136</v>
      </c>
      <c r="P18" s="148">
        <v>0</v>
      </c>
      <c r="Q18" s="216">
        <v>136</v>
      </c>
      <c r="R18" s="147">
        <f t="shared" si="1"/>
        <v>29411</v>
      </c>
      <c r="S18" s="60"/>
    </row>
    <row r="19" spans="1:20" s="89" customFormat="1" ht="25.5" x14ac:dyDescent="0.2">
      <c r="A19" s="16">
        <v>8</v>
      </c>
      <c r="B19" s="16" t="s">
        <v>44</v>
      </c>
      <c r="C19" s="16">
        <v>2212</v>
      </c>
      <c r="D19" s="16">
        <v>6121</v>
      </c>
      <c r="E19" s="16">
        <v>61</v>
      </c>
      <c r="F19" s="16">
        <v>12</v>
      </c>
      <c r="G19" s="151">
        <v>60004100804</v>
      </c>
      <c r="H19" s="18" t="s">
        <v>197</v>
      </c>
      <c r="I19" s="102" t="s">
        <v>198</v>
      </c>
      <c r="J19" s="16"/>
      <c r="K19" s="16" t="s">
        <v>199</v>
      </c>
      <c r="L19" s="147">
        <v>127192</v>
      </c>
      <c r="M19" s="95" t="s">
        <v>130</v>
      </c>
      <c r="N19" s="148">
        <v>618</v>
      </c>
      <c r="O19" s="144">
        <f t="shared" si="2"/>
        <v>270</v>
      </c>
      <c r="P19" s="148">
        <v>0</v>
      </c>
      <c r="Q19" s="216">
        <v>270</v>
      </c>
      <c r="R19" s="147">
        <f t="shared" si="1"/>
        <v>126304</v>
      </c>
      <c r="S19" s="56"/>
    </row>
    <row r="20" spans="1:20" s="90" customFormat="1" ht="60.75" customHeight="1" x14ac:dyDescent="0.2">
      <c r="A20" s="16">
        <v>9</v>
      </c>
      <c r="B20" s="16" t="s">
        <v>19</v>
      </c>
      <c r="C20" s="16">
        <v>2212</v>
      </c>
      <c r="D20" s="16">
        <v>6121</v>
      </c>
      <c r="E20" s="16">
        <v>61</v>
      </c>
      <c r="F20" s="16">
        <v>12</v>
      </c>
      <c r="G20" s="57">
        <v>60004100907</v>
      </c>
      <c r="H20" s="18" t="s">
        <v>57</v>
      </c>
      <c r="I20" s="39" t="s">
        <v>394</v>
      </c>
      <c r="J20" s="16" t="s">
        <v>50</v>
      </c>
      <c r="K20" s="16" t="s">
        <v>51</v>
      </c>
      <c r="L20" s="147">
        <v>40000</v>
      </c>
      <c r="M20" s="95" t="s">
        <v>130</v>
      </c>
      <c r="N20" s="148">
        <v>811</v>
      </c>
      <c r="O20" s="144">
        <f t="shared" si="2"/>
        <v>1194</v>
      </c>
      <c r="P20" s="148">
        <v>0</v>
      </c>
      <c r="Q20" s="216">
        <v>1194</v>
      </c>
      <c r="R20" s="147">
        <f t="shared" si="1"/>
        <v>37995</v>
      </c>
      <c r="S20" s="38"/>
    </row>
    <row r="21" spans="1:20" s="164" customFormat="1" ht="97.5" customHeight="1" x14ac:dyDescent="0.2">
      <c r="A21" s="16">
        <v>10</v>
      </c>
      <c r="B21" s="159" t="s">
        <v>19</v>
      </c>
      <c r="C21" s="161">
        <v>2212</v>
      </c>
      <c r="D21" s="161">
        <v>6121</v>
      </c>
      <c r="E21" s="159">
        <v>61</v>
      </c>
      <c r="F21" s="161">
        <v>12</v>
      </c>
      <c r="G21" s="162">
        <v>60004100908</v>
      </c>
      <c r="H21" s="168" t="s">
        <v>308</v>
      </c>
      <c r="I21" s="160" t="s">
        <v>361</v>
      </c>
      <c r="J21" s="159"/>
      <c r="K21" s="159" t="s">
        <v>30</v>
      </c>
      <c r="L21" s="191">
        <v>2661</v>
      </c>
      <c r="M21" s="167" t="s">
        <v>219</v>
      </c>
      <c r="N21" s="192">
        <v>1661</v>
      </c>
      <c r="O21" s="193">
        <f t="shared" si="2"/>
        <v>1000</v>
      </c>
      <c r="P21" s="192">
        <v>0</v>
      </c>
      <c r="Q21" s="219">
        <v>1000</v>
      </c>
      <c r="R21" s="191">
        <f t="shared" si="1"/>
        <v>0</v>
      </c>
      <c r="S21" s="163"/>
    </row>
    <row r="22" spans="1:20" s="89" customFormat="1" ht="90" customHeight="1" x14ac:dyDescent="0.2">
      <c r="A22" s="16">
        <v>11</v>
      </c>
      <c r="B22" s="16" t="s">
        <v>31</v>
      </c>
      <c r="C22" s="16">
        <v>2212</v>
      </c>
      <c r="D22" s="16">
        <v>6121</v>
      </c>
      <c r="E22" s="16">
        <v>61</v>
      </c>
      <c r="F22" s="16">
        <v>12</v>
      </c>
      <c r="G22" s="57">
        <v>60004100960</v>
      </c>
      <c r="H22" s="18" t="s">
        <v>58</v>
      </c>
      <c r="I22" s="39" t="s">
        <v>374</v>
      </c>
      <c r="J22" s="16"/>
      <c r="K22" s="16" t="s">
        <v>52</v>
      </c>
      <c r="L22" s="147">
        <v>50000</v>
      </c>
      <c r="M22" s="86" t="s">
        <v>130</v>
      </c>
      <c r="N22" s="148">
        <v>436</v>
      </c>
      <c r="O22" s="144">
        <f t="shared" si="2"/>
        <v>3386</v>
      </c>
      <c r="P22" s="148">
        <v>0</v>
      </c>
      <c r="Q22" s="216">
        <v>3386</v>
      </c>
      <c r="R22" s="147">
        <f t="shared" si="1"/>
        <v>46178</v>
      </c>
      <c r="S22" s="38"/>
    </row>
    <row r="23" spans="1:20" s="90" customFormat="1" ht="73.5" customHeight="1" x14ac:dyDescent="0.2">
      <c r="A23" s="16">
        <v>12</v>
      </c>
      <c r="B23" s="16" t="s">
        <v>44</v>
      </c>
      <c r="C23" s="16">
        <v>2212</v>
      </c>
      <c r="D23" s="16">
        <v>6121</v>
      </c>
      <c r="E23" s="16">
        <v>61</v>
      </c>
      <c r="F23" s="16">
        <v>12</v>
      </c>
      <c r="G23" s="57">
        <v>60004100961</v>
      </c>
      <c r="H23" s="18" t="s">
        <v>59</v>
      </c>
      <c r="I23" s="39" t="s">
        <v>53</v>
      </c>
      <c r="J23" s="16" t="s">
        <v>50</v>
      </c>
      <c r="K23" s="16" t="s">
        <v>51</v>
      </c>
      <c r="L23" s="147">
        <v>80000</v>
      </c>
      <c r="M23" s="86" t="s">
        <v>130</v>
      </c>
      <c r="N23" s="148">
        <v>1101</v>
      </c>
      <c r="O23" s="144">
        <f t="shared" si="2"/>
        <v>992</v>
      </c>
      <c r="P23" s="148">
        <v>0</v>
      </c>
      <c r="Q23" s="216">
        <v>992</v>
      </c>
      <c r="R23" s="147">
        <f t="shared" si="1"/>
        <v>77907</v>
      </c>
      <c r="S23" s="56"/>
    </row>
    <row r="24" spans="1:20" s="89" customFormat="1" ht="59.25" customHeight="1" x14ac:dyDescent="0.2">
      <c r="A24" s="16">
        <v>13</v>
      </c>
      <c r="B24" s="16" t="s">
        <v>14</v>
      </c>
      <c r="C24" s="16">
        <v>2212</v>
      </c>
      <c r="D24" s="16">
        <v>6121</v>
      </c>
      <c r="E24" s="16">
        <v>61</v>
      </c>
      <c r="F24" s="16">
        <v>12</v>
      </c>
      <c r="G24" s="151">
        <v>60004101004</v>
      </c>
      <c r="H24" s="18" t="s">
        <v>248</v>
      </c>
      <c r="I24" s="39" t="s">
        <v>249</v>
      </c>
      <c r="J24" s="16"/>
      <c r="K24" s="16"/>
      <c r="L24" s="147">
        <v>246972</v>
      </c>
      <c r="M24" s="86" t="s">
        <v>130</v>
      </c>
      <c r="N24" s="148">
        <v>2185</v>
      </c>
      <c r="O24" s="144">
        <f t="shared" si="2"/>
        <v>4850</v>
      </c>
      <c r="P24" s="148">
        <v>0</v>
      </c>
      <c r="Q24" s="216">
        <v>4850</v>
      </c>
      <c r="R24" s="147">
        <f t="shared" si="1"/>
        <v>239937</v>
      </c>
      <c r="S24" s="56"/>
    </row>
    <row r="25" spans="1:20" s="89" customFormat="1" ht="25.5" x14ac:dyDescent="0.2">
      <c r="A25" s="16">
        <v>14</v>
      </c>
      <c r="B25" s="16" t="s">
        <v>19</v>
      </c>
      <c r="C25" s="16">
        <v>2212</v>
      </c>
      <c r="D25" s="16" t="s">
        <v>353</v>
      </c>
      <c r="E25" s="16">
        <v>61</v>
      </c>
      <c r="F25" s="16">
        <v>12</v>
      </c>
      <c r="G25" s="151">
        <v>60004101007</v>
      </c>
      <c r="H25" s="18" t="s">
        <v>201</v>
      </c>
      <c r="I25" s="39" t="s">
        <v>202</v>
      </c>
      <c r="J25" s="16" t="s">
        <v>203</v>
      </c>
      <c r="K25" s="16" t="s">
        <v>204</v>
      </c>
      <c r="L25" s="147">
        <v>645835</v>
      </c>
      <c r="M25" s="86" t="s">
        <v>130</v>
      </c>
      <c r="N25" s="148">
        <v>3877</v>
      </c>
      <c r="O25" s="144">
        <f t="shared" si="2"/>
        <v>18000</v>
      </c>
      <c r="P25" s="148">
        <v>0</v>
      </c>
      <c r="Q25" s="216">
        <v>18000</v>
      </c>
      <c r="R25" s="147">
        <f t="shared" si="1"/>
        <v>623958</v>
      </c>
      <c r="S25" s="56"/>
    </row>
    <row r="26" spans="1:20" s="89" customFormat="1" ht="120.75" customHeight="1" x14ac:dyDescent="0.2">
      <c r="A26" s="16">
        <v>15</v>
      </c>
      <c r="B26" s="16" t="s">
        <v>15</v>
      </c>
      <c r="C26" s="16">
        <v>2212</v>
      </c>
      <c r="D26" s="16">
        <v>6121</v>
      </c>
      <c r="E26" s="16">
        <v>61</v>
      </c>
      <c r="F26" s="16">
        <v>12</v>
      </c>
      <c r="G26" s="151">
        <v>60004101014</v>
      </c>
      <c r="H26" s="18" t="s">
        <v>205</v>
      </c>
      <c r="I26" s="39" t="s">
        <v>395</v>
      </c>
      <c r="J26" s="16" t="s">
        <v>194</v>
      </c>
      <c r="K26" s="16" t="s">
        <v>200</v>
      </c>
      <c r="L26" s="147">
        <v>75000</v>
      </c>
      <c r="M26" s="86" t="s">
        <v>130</v>
      </c>
      <c r="N26" s="148">
        <v>3175</v>
      </c>
      <c r="O26" s="144">
        <f t="shared" si="2"/>
        <v>2326</v>
      </c>
      <c r="P26" s="148">
        <v>0</v>
      </c>
      <c r="Q26" s="216">
        <v>2326</v>
      </c>
      <c r="R26" s="147">
        <f t="shared" si="1"/>
        <v>69499</v>
      </c>
      <c r="S26" s="56"/>
    </row>
    <row r="27" spans="1:20" s="90" customFormat="1" ht="39" customHeight="1" x14ac:dyDescent="0.2">
      <c r="A27" s="16">
        <v>16</v>
      </c>
      <c r="B27" s="16" t="s">
        <v>15</v>
      </c>
      <c r="C27" s="16">
        <v>2212</v>
      </c>
      <c r="D27" s="16">
        <v>6121</v>
      </c>
      <c r="E27" s="16">
        <v>61</v>
      </c>
      <c r="F27" s="16">
        <v>12</v>
      </c>
      <c r="G27" s="57">
        <v>60004101081</v>
      </c>
      <c r="H27" s="18" t="s">
        <v>60</v>
      </c>
      <c r="I27" s="39" t="s">
        <v>54</v>
      </c>
      <c r="J27" s="16" t="s">
        <v>55</v>
      </c>
      <c r="K27" s="16" t="s">
        <v>56</v>
      </c>
      <c r="L27" s="147">
        <v>18000</v>
      </c>
      <c r="M27" s="86" t="s">
        <v>130</v>
      </c>
      <c r="N27" s="148">
        <v>826</v>
      </c>
      <c r="O27" s="144">
        <f t="shared" si="2"/>
        <v>373</v>
      </c>
      <c r="P27" s="148">
        <v>0</v>
      </c>
      <c r="Q27" s="216">
        <v>373</v>
      </c>
      <c r="R27" s="147">
        <f t="shared" si="1"/>
        <v>16801</v>
      </c>
      <c r="S27" s="38"/>
    </row>
    <row r="28" spans="1:20" s="89" customFormat="1" ht="33.75" customHeight="1" x14ac:dyDescent="0.2">
      <c r="A28" s="16">
        <v>17</v>
      </c>
      <c r="B28" s="16" t="s">
        <v>15</v>
      </c>
      <c r="C28" s="16">
        <v>2212</v>
      </c>
      <c r="D28" s="16">
        <v>6121</v>
      </c>
      <c r="E28" s="16">
        <v>61</v>
      </c>
      <c r="F28" s="16">
        <v>12</v>
      </c>
      <c r="G28" s="57">
        <v>60004101083</v>
      </c>
      <c r="H28" s="18" t="s">
        <v>61</v>
      </c>
      <c r="I28" s="39" t="s">
        <v>384</v>
      </c>
      <c r="J28" s="16" t="s">
        <v>55</v>
      </c>
      <c r="K28" s="16" t="s">
        <v>56</v>
      </c>
      <c r="L28" s="147">
        <v>25000</v>
      </c>
      <c r="M28" s="86" t="s">
        <v>130</v>
      </c>
      <c r="N28" s="148">
        <v>1593</v>
      </c>
      <c r="O28" s="144">
        <f t="shared" si="2"/>
        <v>608</v>
      </c>
      <c r="P28" s="148">
        <v>0</v>
      </c>
      <c r="Q28" s="216">
        <v>608</v>
      </c>
      <c r="R28" s="147">
        <f t="shared" si="1"/>
        <v>22799</v>
      </c>
      <c r="S28" s="38"/>
    </row>
    <row r="29" spans="1:20" s="89" customFormat="1" ht="24" customHeight="1" x14ac:dyDescent="0.2">
      <c r="A29" s="16">
        <v>18</v>
      </c>
      <c r="B29" s="16" t="s">
        <v>14</v>
      </c>
      <c r="C29" s="16">
        <v>2212</v>
      </c>
      <c r="D29" s="16">
        <v>6121</v>
      </c>
      <c r="E29" s="16">
        <v>61</v>
      </c>
      <c r="F29" s="16">
        <v>12</v>
      </c>
      <c r="G29" s="151">
        <v>60004101190</v>
      </c>
      <c r="H29" s="18" t="s">
        <v>206</v>
      </c>
      <c r="I29" s="39" t="s">
        <v>207</v>
      </c>
      <c r="J29" s="16"/>
      <c r="K29" s="16"/>
      <c r="L29" s="147">
        <v>117000</v>
      </c>
      <c r="M29" s="86" t="s">
        <v>130</v>
      </c>
      <c r="N29" s="148">
        <v>0</v>
      </c>
      <c r="O29" s="144">
        <f t="shared" si="2"/>
        <v>1000</v>
      </c>
      <c r="P29" s="148">
        <v>0</v>
      </c>
      <c r="Q29" s="216">
        <v>1000</v>
      </c>
      <c r="R29" s="147">
        <f t="shared" si="1"/>
        <v>116000</v>
      </c>
      <c r="S29" s="56"/>
    </row>
    <row r="30" spans="1:20" s="89" customFormat="1" ht="31.5" customHeight="1" x14ac:dyDescent="0.2">
      <c r="A30" s="16">
        <v>19</v>
      </c>
      <c r="B30" s="16" t="s">
        <v>19</v>
      </c>
      <c r="C30" s="16">
        <v>2212</v>
      </c>
      <c r="D30" s="16">
        <v>6121</v>
      </c>
      <c r="E30" s="16">
        <v>61</v>
      </c>
      <c r="F30" s="16">
        <v>12</v>
      </c>
      <c r="G30" s="151">
        <v>60004101306</v>
      </c>
      <c r="H30" s="18" t="s">
        <v>246</v>
      </c>
      <c r="I30" s="39" t="s">
        <v>318</v>
      </c>
      <c r="J30" s="16"/>
      <c r="K30" s="16" t="s">
        <v>247</v>
      </c>
      <c r="L30" s="147">
        <v>300000</v>
      </c>
      <c r="M30" s="86" t="s">
        <v>130</v>
      </c>
      <c r="N30" s="148">
        <v>0</v>
      </c>
      <c r="O30" s="144">
        <f t="shared" si="2"/>
        <v>200</v>
      </c>
      <c r="P30" s="148">
        <v>0</v>
      </c>
      <c r="Q30" s="216">
        <v>200</v>
      </c>
      <c r="R30" s="147">
        <f t="shared" si="1"/>
        <v>299800</v>
      </c>
      <c r="S30" s="56"/>
    </row>
    <row r="31" spans="1:20" ht="35.25" customHeight="1" x14ac:dyDescent="0.2">
      <c r="A31" s="98" t="s">
        <v>36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156">
        <f>L11+L8</f>
        <v>2834198</v>
      </c>
      <c r="M31" s="179"/>
      <c r="N31" s="156">
        <f>N11+N8</f>
        <v>28649</v>
      </c>
      <c r="O31" s="156">
        <f>O11+O8</f>
        <v>92209</v>
      </c>
      <c r="P31" s="156">
        <f>P11+P8</f>
        <v>0</v>
      </c>
      <c r="Q31" s="156">
        <f>Q11+Q8</f>
        <v>92209</v>
      </c>
      <c r="R31" s="156">
        <f>R11+R8</f>
        <v>2713340</v>
      </c>
      <c r="S31" s="34"/>
    </row>
    <row r="32" spans="1:20" s="6" customFormat="1" x14ac:dyDescent="0.2">
      <c r="A32" s="5"/>
      <c r="B32" s="5"/>
      <c r="C32" s="5"/>
      <c r="D32" s="5"/>
      <c r="E32" s="5"/>
      <c r="F32" s="5"/>
      <c r="G32" s="5"/>
      <c r="H32" s="22"/>
      <c r="I32" s="5"/>
      <c r="J32" s="23"/>
      <c r="K32" s="19"/>
      <c r="L32" s="21"/>
      <c r="M32" s="189"/>
      <c r="N32" s="21"/>
      <c r="S32" s="15"/>
      <c r="T32" s="10"/>
    </row>
    <row r="33" spans="1:20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24"/>
      <c r="K33" s="25"/>
      <c r="M33" s="190"/>
      <c r="S33" s="15"/>
      <c r="T33" s="10"/>
    </row>
    <row r="34" spans="1:20" s="6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24"/>
      <c r="K34" s="25"/>
      <c r="M34" s="190"/>
      <c r="S34" s="15"/>
      <c r="T34" s="10"/>
    </row>
    <row r="35" spans="1:20" s="6" customFormat="1" x14ac:dyDescent="0.2">
      <c r="A35" s="5"/>
      <c r="B35" s="5"/>
      <c r="C35" s="5"/>
      <c r="D35" s="5"/>
      <c r="E35" s="5"/>
      <c r="F35" s="5"/>
      <c r="G35" s="5"/>
      <c r="H35" s="5"/>
      <c r="I35" s="5"/>
      <c r="J35" s="10"/>
      <c r="K35" s="25"/>
      <c r="M35" s="190"/>
      <c r="S35" s="15"/>
      <c r="T35" s="10"/>
    </row>
    <row r="36" spans="1:20" s="6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10"/>
      <c r="K36" s="25"/>
      <c r="M36" s="190"/>
      <c r="S36" s="15"/>
      <c r="T36" s="10"/>
    </row>
    <row r="37" spans="1:20" s="6" customFormat="1" x14ac:dyDescent="0.2">
      <c r="A37" s="5"/>
      <c r="B37" s="5"/>
      <c r="C37" s="5"/>
      <c r="D37" s="5"/>
      <c r="E37" s="5"/>
      <c r="F37" s="5"/>
      <c r="G37" s="5"/>
      <c r="H37" s="5"/>
      <c r="I37" s="5"/>
      <c r="J37" s="10"/>
      <c r="K37" s="25"/>
      <c r="M37" s="190"/>
      <c r="S37" s="15"/>
      <c r="T37" s="10"/>
    </row>
    <row r="38" spans="1:20" s="6" customFormat="1" x14ac:dyDescent="0.2">
      <c r="A38" s="5"/>
      <c r="B38" s="5"/>
      <c r="C38" s="5"/>
      <c r="D38" s="5"/>
      <c r="E38" s="5"/>
      <c r="F38" s="5"/>
      <c r="G38" s="5"/>
      <c r="H38" s="5"/>
      <c r="I38" s="5"/>
      <c r="J38" s="10"/>
      <c r="K38" s="25"/>
      <c r="M38" s="190"/>
      <c r="S38" s="15"/>
      <c r="T38" s="10"/>
    </row>
    <row r="39" spans="1:20" s="6" customFormat="1" x14ac:dyDescent="0.2">
      <c r="A39" s="5"/>
      <c r="B39" s="5"/>
      <c r="C39" s="5"/>
      <c r="D39" s="5"/>
      <c r="E39" s="5"/>
      <c r="F39" s="5"/>
      <c r="G39" s="5"/>
      <c r="H39" s="5"/>
      <c r="I39" s="5"/>
      <c r="J39" s="10"/>
      <c r="K39" s="25"/>
      <c r="M39" s="190"/>
      <c r="S39" s="15"/>
      <c r="T39" s="10"/>
    </row>
    <row r="40" spans="1:20" s="6" customFormat="1" x14ac:dyDescent="0.2">
      <c r="A40" s="5"/>
      <c r="B40" s="5"/>
      <c r="C40" s="5"/>
      <c r="D40" s="5"/>
      <c r="E40" s="5"/>
      <c r="F40" s="5"/>
      <c r="G40" s="5"/>
      <c r="H40" s="5"/>
      <c r="I40" s="5"/>
      <c r="J40" s="10"/>
      <c r="K40" s="25"/>
      <c r="M40" s="190"/>
      <c r="S40" s="15"/>
      <c r="T40" s="10"/>
    </row>
    <row r="41" spans="1:20" s="6" customFormat="1" x14ac:dyDescent="0.2">
      <c r="A41" s="5"/>
      <c r="B41" s="5"/>
      <c r="C41" s="5"/>
      <c r="D41" s="5"/>
      <c r="E41" s="5"/>
      <c r="F41" s="5"/>
      <c r="G41" s="5"/>
      <c r="H41" s="5"/>
      <c r="I41" s="5"/>
      <c r="J41" s="10"/>
      <c r="K41" s="25"/>
      <c r="M41" s="190"/>
      <c r="S41" s="15"/>
      <c r="T41" s="10"/>
    </row>
    <row r="42" spans="1:20" s="6" customFormat="1" x14ac:dyDescent="0.2">
      <c r="A42" s="5"/>
      <c r="B42" s="5"/>
      <c r="C42" s="5"/>
      <c r="D42" s="5"/>
      <c r="E42" s="5"/>
      <c r="F42" s="5"/>
      <c r="G42" s="5"/>
      <c r="H42" s="5"/>
      <c r="I42" s="5"/>
      <c r="J42" s="10"/>
      <c r="K42" s="25"/>
      <c r="M42" s="190"/>
      <c r="S42" s="15"/>
      <c r="T42" s="10"/>
    </row>
    <row r="43" spans="1:20" s="6" customFormat="1" x14ac:dyDescent="0.2">
      <c r="A43" s="5"/>
      <c r="B43" s="5"/>
      <c r="C43" s="5"/>
      <c r="D43" s="5"/>
      <c r="E43" s="5"/>
      <c r="F43" s="5"/>
      <c r="G43" s="5"/>
      <c r="H43" s="5"/>
      <c r="I43" s="5"/>
      <c r="J43" s="10"/>
      <c r="K43" s="25"/>
      <c r="M43" s="190"/>
      <c r="S43" s="15"/>
      <c r="T43" s="10"/>
    </row>
    <row r="44" spans="1:20" s="6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10"/>
      <c r="K44" s="25"/>
      <c r="M44" s="190"/>
      <c r="S44" s="15"/>
      <c r="T44" s="10"/>
    </row>
    <row r="45" spans="1:20" s="6" customFormat="1" x14ac:dyDescent="0.2">
      <c r="A45" s="5"/>
      <c r="B45" s="5"/>
      <c r="C45" s="5"/>
      <c r="D45" s="5"/>
      <c r="E45" s="5"/>
      <c r="F45" s="5"/>
      <c r="G45" s="5"/>
      <c r="H45" s="5"/>
      <c r="I45" s="5"/>
      <c r="J45" s="10"/>
      <c r="K45" s="25"/>
      <c r="M45" s="190"/>
      <c r="S45" s="15"/>
      <c r="T45" s="10"/>
    </row>
    <row r="46" spans="1:20" s="6" customFormat="1" x14ac:dyDescent="0.2">
      <c r="A46" s="5"/>
      <c r="B46" s="5"/>
      <c r="C46" s="5"/>
      <c r="D46" s="5"/>
      <c r="E46" s="5"/>
      <c r="F46" s="5"/>
      <c r="G46" s="5"/>
      <c r="H46" s="5"/>
      <c r="I46" s="5"/>
      <c r="J46" s="10"/>
      <c r="K46" s="25"/>
      <c r="M46" s="190"/>
      <c r="S46" s="15"/>
      <c r="T46" s="10"/>
    </row>
    <row r="47" spans="1:20" s="6" customFormat="1" x14ac:dyDescent="0.2">
      <c r="A47" s="5"/>
      <c r="B47" s="5"/>
      <c r="C47" s="5"/>
      <c r="D47" s="5"/>
      <c r="E47" s="5"/>
      <c r="F47" s="5"/>
      <c r="G47" s="5"/>
      <c r="H47" s="5"/>
      <c r="I47" s="5"/>
      <c r="J47" s="10"/>
      <c r="K47" s="25"/>
      <c r="M47" s="190"/>
      <c r="S47" s="15"/>
      <c r="T47" s="10"/>
    </row>
    <row r="48" spans="1:20" s="6" customFormat="1" x14ac:dyDescent="0.2">
      <c r="A48" s="5"/>
      <c r="B48" s="5"/>
      <c r="C48" s="5"/>
      <c r="D48" s="5"/>
      <c r="E48" s="5"/>
      <c r="F48" s="5"/>
      <c r="G48" s="5"/>
      <c r="H48" s="5"/>
      <c r="I48" s="5"/>
      <c r="J48" s="10"/>
      <c r="K48" s="25"/>
      <c r="M48" s="190"/>
      <c r="S48" s="15"/>
      <c r="T48" s="10"/>
    </row>
    <row r="49" spans="1:20" s="6" customFormat="1" x14ac:dyDescent="0.2">
      <c r="A49" s="5"/>
      <c r="B49" s="5"/>
      <c r="C49" s="5"/>
      <c r="D49" s="5"/>
      <c r="E49" s="5"/>
      <c r="F49" s="5"/>
      <c r="G49" s="5"/>
      <c r="H49" s="5"/>
      <c r="I49" s="5"/>
      <c r="J49" s="10"/>
      <c r="K49" s="25"/>
      <c r="M49" s="190"/>
      <c r="S49" s="15"/>
      <c r="T49" s="10"/>
    </row>
    <row r="50" spans="1:20" s="6" customFormat="1" x14ac:dyDescent="0.2">
      <c r="A50" s="5"/>
      <c r="B50" s="5"/>
      <c r="C50" s="5"/>
      <c r="D50" s="5"/>
      <c r="E50" s="5"/>
      <c r="F50" s="5"/>
      <c r="G50" s="5"/>
      <c r="H50" s="5"/>
      <c r="I50" s="5"/>
      <c r="J50" s="10"/>
      <c r="K50" s="25"/>
      <c r="M50" s="190"/>
      <c r="S50" s="15"/>
      <c r="T50" s="10"/>
    </row>
    <row r="51" spans="1:20" s="6" customFormat="1" x14ac:dyDescent="0.2">
      <c r="A51" s="5"/>
      <c r="B51" s="5"/>
      <c r="C51" s="5"/>
      <c r="D51" s="5"/>
      <c r="E51" s="5"/>
      <c r="F51" s="5"/>
      <c r="G51" s="5"/>
      <c r="H51" s="5"/>
      <c r="I51" s="5"/>
      <c r="J51" s="10"/>
      <c r="K51" s="25"/>
      <c r="M51" s="190"/>
      <c r="S51" s="15"/>
      <c r="T51" s="10"/>
    </row>
    <row r="52" spans="1:20" s="6" customFormat="1" x14ac:dyDescent="0.2">
      <c r="A52" s="5"/>
      <c r="B52" s="5"/>
      <c r="C52" s="5"/>
      <c r="D52" s="5"/>
      <c r="E52" s="5"/>
      <c r="F52" s="5"/>
      <c r="G52" s="5"/>
      <c r="H52" s="5"/>
      <c r="I52" s="5"/>
      <c r="J52" s="10"/>
      <c r="K52" s="5"/>
      <c r="M52" s="190"/>
      <c r="S52" s="15"/>
      <c r="T52" s="10"/>
    </row>
    <row r="53" spans="1:20" s="6" customFormat="1" x14ac:dyDescent="0.2">
      <c r="A53" s="5"/>
      <c r="B53" s="5"/>
      <c r="C53" s="5"/>
      <c r="D53" s="5"/>
      <c r="E53" s="5"/>
      <c r="F53" s="5"/>
      <c r="G53" s="5"/>
      <c r="H53" s="5"/>
      <c r="I53" s="5"/>
      <c r="J53" s="10"/>
      <c r="K53" s="5"/>
      <c r="M53" s="190"/>
      <c r="S53" s="15"/>
      <c r="T53" s="10"/>
    </row>
    <row r="54" spans="1:20" s="6" customFormat="1" x14ac:dyDescent="0.2">
      <c r="A54" s="5"/>
      <c r="B54" s="5"/>
      <c r="C54" s="5"/>
      <c r="D54" s="5"/>
      <c r="E54" s="5"/>
      <c r="F54" s="5"/>
      <c r="G54" s="5"/>
      <c r="H54" s="5"/>
      <c r="I54" s="5"/>
      <c r="J54" s="10"/>
      <c r="K54" s="5"/>
      <c r="M54" s="190"/>
      <c r="S54" s="15"/>
      <c r="T54" s="10"/>
    </row>
    <row r="55" spans="1:20" s="6" customFormat="1" x14ac:dyDescent="0.2">
      <c r="A55" s="5"/>
      <c r="B55" s="5"/>
      <c r="C55" s="5"/>
      <c r="D55" s="5"/>
      <c r="E55" s="5"/>
      <c r="F55" s="5"/>
      <c r="G55" s="5"/>
      <c r="H55" s="5"/>
      <c r="I55" s="5"/>
      <c r="J55" s="10"/>
      <c r="K55" s="5"/>
      <c r="M55" s="190"/>
      <c r="S55" s="15"/>
      <c r="T55" s="10"/>
    </row>
    <row r="56" spans="1:20" s="6" customFormat="1" x14ac:dyDescent="0.2">
      <c r="A56" s="5"/>
      <c r="B56" s="5"/>
      <c r="C56" s="5"/>
      <c r="D56" s="5"/>
      <c r="E56" s="5"/>
      <c r="F56" s="5"/>
      <c r="G56" s="5"/>
      <c r="H56" s="5"/>
      <c r="I56" s="5"/>
      <c r="J56" s="10"/>
      <c r="K56" s="5"/>
      <c r="M56" s="190"/>
      <c r="S56" s="15"/>
      <c r="T56" s="10"/>
    </row>
    <row r="57" spans="1:20" s="6" customFormat="1" x14ac:dyDescent="0.2">
      <c r="A57" s="5"/>
      <c r="B57" s="5"/>
      <c r="C57" s="5"/>
      <c r="D57" s="5"/>
      <c r="E57" s="5"/>
      <c r="F57" s="5"/>
      <c r="G57" s="5"/>
      <c r="H57" s="5"/>
      <c r="I57" s="5"/>
      <c r="J57" s="10"/>
      <c r="K57" s="5"/>
      <c r="M57" s="190"/>
      <c r="S57" s="15"/>
      <c r="T57" s="10"/>
    </row>
    <row r="58" spans="1:20" s="6" customFormat="1" x14ac:dyDescent="0.2">
      <c r="A58" s="5"/>
      <c r="B58" s="5"/>
      <c r="C58" s="5"/>
      <c r="D58" s="5"/>
      <c r="E58" s="5"/>
      <c r="F58" s="5"/>
      <c r="G58" s="5"/>
      <c r="H58" s="5"/>
      <c r="I58" s="5"/>
      <c r="J58" s="10"/>
      <c r="K58" s="5"/>
      <c r="M58" s="190"/>
      <c r="S58" s="15"/>
      <c r="T58" s="10"/>
    </row>
    <row r="59" spans="1:20" s="6" customFormat="1" x14ac:dyDescent="0.2">
      <c r="A59" s="5"/>
      <c r="B59" s="5"/>
      <c r="C59" s="5"/>
      <c r="D59" s="5"/>
      <c r="E59" s="5"/>
      <c r="F59" s="5"/>
      <c r="G59" s="5"/>
      <c r="H59" s="5"/>
      <c r="I59" s="5"/>
      <c r="J59" s="10"/>
      <c r="K59" s="5"/>
      <c r="M59" s="190"/>
      <c r="S59" s="15"/>
      <c r="T59" s="10"/>
    </row>
    <row r="60" spans="1:20" s="6" customFormat="1" x14ac:dyDescent="0.2">
      <c r="A60" s="5"/>
      <c r="B60" s="5"/>
      <c r="C60" s="5"/>
      <c r="D60" s="5"/>
      <c r="E60" s="5"/>
      <c r="F60" s="5"/>
      <c r="G60" s="5"/>
      <c r="H60" s="5"/>
      <c r="I60" s="5"/>
      <c r="J60" s="10"/>
      <c r="K60" s="5"/>
      <c r="M60" s="190"/>
      <c r="S60" s="15"/>
      <c r="T60" s="10"/>
    </row>
    <row r="61" spans="1:20" s="6" customFormat="1" x14ac:dyDescent="0.2">
      <c r="A61" s="5"/>
      <c r="B61" s="5"/>
      <c r="C61" s="5"/>
      <c r="D61" s="5"/>
      <c r="E61" s="5"/>
      <c r="F61" s="5"/>
      <c r="G61" s="5"/>
      <c r="H61" s="5"/>
      <c r="I61" s="5"/>
      <c r="J61" s="10"/>
      <c r="K61" s="5"/>
      <c r="M61" s="190"/>
      <c r="S61" s="15"/>
      <c r="T61" s="10"/>
    </row>
    <row r="62" spans="1:20" s="6" customFormat="1" x14ac:dyDescent="0.2">
      <c r="A62" s="5"/>
      <c r="B62" s="5"/>
      <c r="C62" s="5"/>
      <c r="D62" s="5"/>
      <c r="E62" s="5"/>
      <c r="F62" s="5"/>
      <c r="G62" s="5"/>
      <c r="H62" s="5"/>
      <c r="I62" s="5"/>
      <c r="J62" s="10"/>
      <c r="K62" s="5"/>
      <c r="M62" s="190"/>
      <c r="S62" s="15"/>
      <c r="T62" s="10"/>
    </row>
    <row r="63" spans="1:20" s="6" customForma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5"/>
      <c r="M63" s="190"/>
      <c r="S63" s="15"/>
      <c r="T63" s="10"/>
    </row>
    <row r="64" spans="1:20" s="6" customForma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5"/>
      <c r="M64" s="190"/>
      <c r="S64" s="15"/>
      <c r="T64" s="10"/>
    </row>
    <row r="65" spans="1:20" s="6" customForma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5"/>
      <c r="M65" s="190"/>
      <c r="S65" s="15"/>
      <c r="T65" s="10"/>
    </row>
    <row r="66" spans="1:20" s="6" customForma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5"/>
      <c r="M66" s="190"/>
      <c r="S66" s="15"/>
      <c r="T66" s="10"/>
    </row>
    <row r="67" spans="1:20" s="6" customForma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5"/>
      <c r="M67" s="190"/>
      <c r="S67" s="15"/>
      <c r="T67" s="10"/>
    </row>
    <row r="68" spans="1:20" s="6" customForma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5"/>
      <c r="M68" s="190"/>
      <c r="S68" s="15"/>
      <c r="T68" s="10"/>
    </row>
    <row r="69" spans="1:20" s="6" customForma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5"/>
      <c r="M69" s="190"/>
      <c r="S69" s="15"/>
      <c r="T69" s="10"/>
    </row>
    <row r="70" spans="1:20" s="6" customForma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5"/>
      <c r="M70" s="190"/>
      <c r="S70" s="15"/>
      <c r="T70" s="10"/>
    </row>
    <row r="71" spans="1:20" s="6" customForma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5"/>
      <c r="M71" s="190"/>
      <c r="S71" s="15"/>
      <c r="T71" s="10"/>
    </row>
    <row r="72" spans="1:20" s="6" customForma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5"/>
      <c r="M72" s="190"/>
      <c r="S72" s="15"/>
      <c r="T72" s="10"/>
    </row>
    <row r="73" spans="1:20" s="6" customForma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5"/>
      <c r="M73" s="190"/>
      <c r="S73" s="15"/>
      <c r="T73" s="10"/>
    </row>
    <row r="74" spans="1:20" s="6" customForma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5"/>
      <c r="M74" s="190"/>
      <c r="S74" s="15"/>
      <c r="T74" s="10"/>
    </row>
    <row r="75" spans="1:20" s="6" customForma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5"/>
      <c r="M75" s="190"/>
      <c r="S75" s="15"/>
      <c r="T75" s="10"/>
    </row>
    <row r="76" spans="1:20" s="6" customForma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5"/>
      <c r="M76" s="190"/>
      <c r="S76" s="15"/>
      <c r="T76" s="10"/>
    </row>
    <row r="77" spans="1:20" s="6" customForma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5"/>
      <c r="M77" s="190"/>
      <c r="S77" s="15"/>
      <c r="T77" s="10"/>
    </row>
    <row r="78" spans="1:20" s="6" customForma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5"/>
      <c r="M78" s="190"/>
      <c r="S78" s="15"/>
      <c r="T78" s="10"/>
    </row>
    <row r="79" spans="1:20" s="6" customForma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5"/>
      <c r="M79" s="190"/>
      <c r="S79" s="15"/>
      <c r="T79" s="10"/>
    </row>
    <row r="80" spans="1:20" s="6" customForma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5"/>
      <c r="M80" s="190"/>
      <c r="S80" s="15"/>
      <c r="T80" s="10"/>
    </row>
    <row r="81" spans="1:20" s="6" customForma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5"/>
      <c r="M81" s="190"/>
      <c r="S81" s="15"/>
      <c r="T81" s="10"/>
    </row>
    <row r="82" spans="1:20" s="6" customForma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5"/>
      <c r="M82" s="190"/>
      <c r="S82" s="15"/>
      <c r="T82" s="10"/>
    </row>
    <row r="83" spans="1:20" s="6" customForma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5"/>
      <c r="M83" s="190"/>
      <c r="S83" s="15"/>
      <c r="T83" s="10"/>
    </row>
    <row r="84" spans="1:20" s="6" customForma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5"/>
      <c r="M84" s="190"/>
      <c r="S84" s="15"/>
      <c r="T84" s="10"/>
    </row>
    <row r="85" spans="1:20" s="6" customForma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5"/>
      <c r="M85" s="190"/>
      <c r="S85" s="15"/>
      <c r="T85" s="10"/>
    </row>
    <row r="86" spans="1:20" s="6" customForma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5"/>
      <c r="M86" s="190"/>
      <c r="S86" s="15"/>
      <c r="T86" s="10"/>
    </row>
    <row r="87" spans="1:20" s="6" customForma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5"/>
      <c r="M87" s="190"/>
      <c r="S87" s="15"/>
      <c r="T87" s="10"/>
    </row>
    <row r="88" spans="1:20" s="6" customForma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5"/>
      <c r="M88" s="190"/>
      <c r="S88" s="15"/>
      <c r="T88" s="10"/>
    </row>
    <row r="89" spans="1:20" s="6" customForma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5"/>
      <c r="M89" s="190"/>
      <c r="S89" s="15"/>
      <c r="T89" s="10"/>
    </row>
    <row r="90" spans="1:20" s="6" customForma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5"/>
      <c r="M90" s="190"/>
      <c r="S90" s="15"/>
      <c r="T90" s="10"/>
    </row>
    <row r="91" spans="1:20" s="6" customForma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5"/>
      <c r="M91" s="190"/>
      <c r="S91" s="15"/>
      <c r="T91" s="10"/>
    </row>
    <row r="92" spans="1:20" s="6" customForma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5"/>
      <c r="M92" s="190"/>
      <c r="S92" s="15"/>
      <c r="T92" s="10"/>
    </row>
    <row r="93" spans="1:20" s="6" customForma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5"/>
      <c r="M93" s="190"/>
      <c r="S93" s="15"/>
      <c r="T93" s="10"/>
    </row>
    <row r="94" spans="1:20" s="6" customForma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5"/>
      <c r="M94" s="190"/>
      <c r="S94" s="15"/>
      <c r="T94" s="10"/>
    </row>
    <row r="95" spans="1:20" s="6" customForma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5"/>
      <c r="M95" s="190"/>
      <c r="S95" s="15"/>
      <c r="T95" s="10"/>
    </row>
    <row r="96" spans="1:20" s="6" customForma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5"/>
      <c r="M96" s="190"/>
      <c r="S96" s="15"/>
      <c r="T96" s="10"/>
    </row>
    <row r="97" spans="1:20" s="6" customForma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5"/>
      <c r="M97" s="190"/>
      <c r="S97" s="15"/>
      <c r="T97" s="10"/>
    </row>
    <row r="98" spans="1:20" s="6" customForma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5"/>
      <c r="M98" s="190"/>
      <c r="S98" s="15"/>
      <c r="T98" s="10"/>
    </row>
    <row r="99" spans="1:20" s="6" customForma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5"/>
      <c r="M99" s="190"/>
      <c r="S99" s="15"/>
      <c r="T99" s="10"/>
    </row>
    <row r="100" spans="1:20" s="6" customForma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5"/>
      <c r="M100" s="190"/>
      <c r="S100" s="15"/>
      <c r="T100" s="10"/>
    </row>
    <row r="101" spans="1:20" s="6" customForma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5"/>
      <c r="M101" s="190"/>
      <c r="S101" s="15"/>
      <c r="T101" s="10"/>
    </row>
    <row r="102" spans="1:20" s="6" customForma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5"/>
      <c r="M102" s="190"/>
      <c r="S102" s="15"/>
      <c r="T102" s="10"/>
    </row>
    <row r="103" spans="1:20" s="6" customForma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5"/>
      <c r="M103" s="190"/>
      <c r="S103" s="15"/>
      <c r="T103" s="10"/>
    </row>
    <row r="104" spans="1:20" s="6" customForma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5"/>
      <c r="M104" s="190"/>
      <c r="S104" s="15"/>
      <c r="T104" s="10"/>
    </row>
    <row r="105" spans="1:20" s="6" customForma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5"/>
      <c r="M105" s="190"/>
      <c r="S105" s="15"/>
      <c r="T105" s="10"/>
    </row>
    <row r="106" spans="1:20" s="6" customForma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5"/>
      <c r="M106" s="190"/>
      <c r="S106" s="15"/>
      <c r="T106" s="10"/>
    </row>
    <row r="107" spans="1:20" s="6" customForma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5"/>
      <c r="M107" s="190"/>
      <c r="S107" s="15"/>
      <c r="T107" s="10"/>
    </row>
    <row r="108" spans="1:20" s="6" customForma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5"/>
      <c r="M108" s="190"/>
      <c r="S108" s="15"/>
      <c r="T108" s="10"/>
    </row>
    <row r="109" spans="1:20" s="6" customForma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5"/>
      <c r="M109" s="190"/>
      <c r="S109" s="15"/>
      <c r="T109" s="10"/>
    </row>
    <row r="110" spans="1:20" s="6" customForma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5"/>
      <c r="M110" s="190"/>
      <c r="S110" s="15"/>
      <c r="T110" s="10"/>
    </row>
    <row r="111" spans="1:20" s="6" customForma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5"/>
      <c r="M111" s="190"/>
      <c r="S111" s="15"/>
      <c r="T111" s="10"/>
    </row>
    <row r="112" spans="1:20" s="6" customForma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5"/>
      <c r="M112" s="190"/>
      <c r="S112" s="15"/>
      <c r="T112" s="10"/>
    </row>
    <row r="113" spans="1:20" s="6" customForma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5"/>
      <c r="M113" s="190"/>
      <c r="S113" s="15"/>
      <c r="T113" s="10"/>
    </row>
    <row r="114" spans="1:20" s="6" customForma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5"/>
      <c r="M114" s="190"/>
      <c r="S114" s="15"/>
      <c r="T114" s="10"/>
    </row>
  </sheetData>
  <sortState ref="G10:V37">
    <sortCondition ref="G10"/>
  </sortState>
  <mergeCells count="18">
    <mergeCell ref="S6:S7"/>
    <mergeCell ref="K6:K7"/>
    <mergeCell ref="L6:L7"/>
    <mergeCell ref="M6:M7"/>
    <mergeCell ref="N6:N7"/>
    <mergeCell ref="O6:Q6"/>
    <mergeCell ref="R6:R7"/>
    <mergeCell ref="A5:R5"/>
    <mergeCell ref="E6:E7"/>
    <mergeCell ref="H6:H7"/>
    <mergeCell ref="I6:I7"/>
    <mergeCell ref="J6:J7"/>
    <mergeCell ref="A6:A7"/>
    <mergeCell ref="B6:B7"/>
    <mergeCell ref="G6:G7"/>
    <mergeCell ref="C6:C7"/>
    <mergeCell ref="D6:D7"/>
    <mergeCell ref="F6:F7"/>
  </mergeCells>
  <printOptions horizontalCentered="1"/>
  <pageMargins left="0.78740157480314965" right="0.78740157480314965" top="0.6692913385826772" bottom="0.86614173228346458" header="0.27559055118110237" footer="0.39370078740157483"/>
  <pageSetup paperSize="9" scale="45" firstPageNumber="102" fitToHeight="4" orientation="landscape" useFirstPageNumber="1" r:id="rId1"/>
  <headerFooter alignWithMargins="0">
    <oddFooter xml:space="preserve">&amp;L&amp;"Arial,Kurzíva"Zastupitelstvo Olomouckého kraje 17-12-2018
6. - Rozpočet Olomouckého kraje 2019 - návrh rozpočtu
Příloha č. 5a): Rozpracované investiční akce hrazené z rozpočtu v roce 2019&amp;R&amp;"Arial,Kurzíva"&amp;11Strana &amp;P (Celkem 179)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rgb="FF00B0F0"/>
  </sheetPr>
  <dimension ref="A1:T97"/>
  <sheetViews>
    <sheetView showGridLines="0" view="pageBreakPreview" zoomScale="70" zoomScaleNormal="70" zoomScaleSheetLayoutView="70" workbookViewId="0">
      <pane ySplit="7" topLeftCell="A8" activePane="bottomLeft" state="frozenSplit"/>
      <selection activeCell="AW16" sqref="AW16"/>
      <selection pane="bottomLeft" activeCell="Q8" sqref="Q8"/>
    </sheetView>
  </sheetViews>
  <sheetFormatPr defaultColWidth="9.140625" defaultRowHeight="12.75" outlineLevelCol="1" x14ac:dyDescent="0.2"/>
  <cols>
    <col min="1" max="1" width="5.42578125" style="10" customWidth="1"/>
    <col min="2" max="2" width="6" style="10" bestFit="1" customWidth="1"/>
    <col min="3" max="3" width="15.5703125" style="10" hidden="1" customWidth="1" outlineLevel="1"/>
    <col min="4" max="5" width="6.42578125" style="10" hidden="1" customWidth="1" outlineLevel="1"/>
    <col min="6" max="6" width="6.28515625" style="10" bestFit="1" customWidth="1" outlineLevel="1"/>
    <col min="7" max="7" width="4" style="10" hidden="1" customWidth="1" outlineLevel="1"/>
    <col min="8" max="8" width="70.7109375" style="10" customWidth="1" collapsed="1"/>
    <col min="9" max="9" width="46.28515625" style="10" customWidth="1"/>
    <col min="10" max="10" width="7.140625" style="10" customWidth="1"/>
    <col min="11" max="11" width="14.7109375" style="5" customWidth="1"/>
    <col min="12" max="12" width="13.5703125" style="6" customWidth="1"/>
    <col min="13" max="13" width="13.7109375" style="6" customWidth="1"/>
    <col min="14" max="14" width="13.42578125" style="6" customWidth="1"/>
    <col min="15" max="15" width="16.140625" style="6" customWidth="1"/>
    <col min="16" max="16" width="13.7109375" style="6" customWidth="1"/>
    <col min="17" max="17" width="16.7109375" style="6" customWidth="1"/>
    <col min="18" max="18" width="15" style="6" customWidth="1"/>
    <col min="19" max="19" width="38.5703125" style="15" hidden="1" customWidth="1"/>
    <col min="20" max="20" width="22.140625" style="10" customWidth="1"/>
    <col min="21" max="16384" width="9.140625" style="10"/>
  </cols>
  <sheetData>
    <row r="1" spans="1:20" ht="18" x14ac:dyDescent="0.25">
      <c r="A1" s="1" t="s">
        <v>105</v>
      </c>
      <c r="B1" s="2"/>
      <c r="C1" s="2"/>
      <c r="D1" s="2"/>
      <c r="E1" s="2"/>
      <c r="F1" s="2"/>
      <c r="G1" s="2"/>
      <c r="H1" s="3"/>
      <c r="I1" s="4"/>
      <c r="J1" s="2"/>
      <c r="M1" s="7"/>
      <c r="N1" s="7"/>
      <c r="P1" s="7"/>
      <c r="Q1" s="7"/>
      <c r="R1" s="7"/>
      <c r="S1" s="8"/>
      <c r="T1" s="9"/>
    </row>
    <row r="2" spans="1:20" ht="15.75" x14ac:dyDescent="0.25">
      <c r="A2" s="140" t="s">
        <v>154</v>
      </c>
      <c r="B2" s="11"/>
      <c r="D2" s="11"/>
      <c r="E2" s="11"/>
      <c r="F2" s="11"/>
      <c r="G2" s="11"/>
      <c r="H2" s="11" t="s">
        <v>106</v>
      </c>
      <c r="I2" s="50" t="s">
        <v>155</v>
      </c>
      <c r="J2" s="49"/>
      <c r="M2" s="13"/>
      <c r="N2" s="13"/>
      <c r="P2" s="13"/>
      <c r="Q2" s="13"/>
      <c r="R2" s="13"/>
      <c r="S2" s="14"/>
      <c r="T2" s="9"/>
    </row>
    <row r="3" spans="1:20" ht="15.75" x14ac:dyDescent="0.25">
      <c r="A3" s="11"/>
      <c r="B3" s="11"/>
      <c r="D3" s="11"/>
      <c r="E3" s="11"/>
      <c r="F3" s="11"/>
      <c r="G3" s="11"/>
      <c r="H3" s="140" t="s">
        <v>28</v>
      </c>
      <c r="I3" s="51"/>
      <c r="J3" s="49"/>
      <c r="M3" s="13"/>
      <c r="N3" s="13"/>
      <c r="P3" s="13"/>
      <c r="Q3" s="13"/>
      <c r="R3" s="13"/>
      <c r="S3" s="14"/>
      <c r="T3" s="9"/>
    </row>
    <row r="4" spans="1:20" ht="17.25" customHeight="1" x14ac:dyDescent="0.2">
      <c r="A4" s="11"/>
      <c r="B4" s="11"/>
      <c r="C4" s="11"/>
      <c r="D4" s="11"/>
      <c r="E4" s="11"/>
      <c r="F4" s="11"/>
      <c r="G4" s="11"/>
      <c r="H4" s="11"/>
      <c r="I4" s="12"/>
      <c r="J4" s="11"/>
      <c r="M4" s="13"/>
      <c r="N4" s="13"/>
      <c r="P4" s="13"/>
      <c r="Q4" s="13"/>
      <c r="R4" s="118" t="s">
        <v>72</v>
      </c>
      <c r="S4" s="14"/>
      <c r="T4" s="9"/>
    </row>
    <row r="5" spans="1:20" ht="25.5" customHeight="1" x14ac:dyDescent="0.2">
      <c r="A5" s="230" t="s">
        <v>100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40"/>
      <c r="S5" s="33"/>
    </row>
    <row r="6" spans="1:20" ht="25.5" customHeight="1" x14ac:dyDescent="0.2">
      <c r="A6" s="234" t="s">
        <v>1</v>
      </c>
      <c r="B6" s="234" t="s">
        <v>2</v>
      </c>
      <c r="C6" s="235" t="s">
        <v>3</v>
      </c>
      <c r="D6" s="235" t="s">
        <v>4</v>
      </c>
      <c r="E6" s="235" t="s">
        <v>5</v>
      </c>
      <c r="F6" s="232" t="s">
        <v>151</v>
      </c>
      <c r="G6" s="235" t="s">
        <v>6</v>
      </c>
      <c r="H6" s="235" t="s">
        <v>7</v>
      </c>
      <c r="I6" s="236" t="s">
        <v>8</v>
      </c>
      <c r="J6" s="237" t="s">
        <v>9</v>
      </c>
      <c r="K6" s="236" t="s">
        <v>10</v>
      </c>
      <c r="L6" s="236" t="s">
        <v>25</v>
      </c>
      <c r="M6" s="236" t="s">
        <v>11</v>
      </c>
      <c r="N6" s="238" t="s">
        <v>175</v>
      </c>
      <c r="O6" s="242">
        <v>2019</v>
      </c>
      <c r="P6" s="242"/>
      <c r="Q6" s="242"/>
      <c r="R6" s="238" t="s">
        <v>176</v>
      </c>
      <c r="S6" s="241" t="s">
        <v>12</v>
      </c>
    </row>
    <row r="7" spans="1:20" ht="58.7" customHeight="1" x14ac:dyDescent="0.2">
      <c r="A7" s="234"/>
      <c r="B7" s="234"/>
      <c r="C7" s="235"/>
      <c r="D7" s="235"/>
      <c r="E7" s="235"/>
      <c r="F7" s="233"/>
      <c r="G7" s="235"/>
      <c r="H7" s="235"/>
      <c r="I7" s="236"/>
      <c r="J7" s="237"/>
      <c r="K7" s="236"/>
      <c r="L7" s="236"/>
      <c r="M7" s="236"/>
      <c r="N7" s="238"/>
      <c r="O7" s="123" t="s">
        <v>26</v>
      </c>
      <c r="P7" s="123" t="s">
        <v>162</v>
      </c>
      <c r="Q7" s="123" t="s">
        <v>381</v>
      </c>
      <c r="R7" s="238"/>
      <c r="S7" s="241"/>
    </row>
    <row r="8" spans="1:20" s="55" customFormat="1" ht="25.5" customHeight="1" x14ac:dyDescent="0.3">
      <c r="A8" s="96" t="s">
        <v>21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53">
        <f>SUM(L9:L11)</f>
        <v>46864</v>
      </c>
      <c r="M8" s="53"/>
      <c r="N8" s="53">
        <f>SUM(N9:N11)</f>
        <v>17500</v>
      </c>
      <c r="O8" s="52">
        <f>SUM(O9:O11)</f>
        <v>29364</v>
      </c>
      <c r="P8" s="52">
        <f>SUM(P9:P11)</f>
        <v>2098</v>
      </c>
      <c r="Q8" s="52">
        <f>SUM(Q9:Q11)</f>
        <v>27266</v>
      </c>
      <c r="R8" s="53">
        <f>SUM(R9:R11)</f>
        <v>0</v>
      </c>
      <c r="S8" s="54"/>
    </row>
    <row r="9" spans="1:20" ht="33" customHeight="1" x14ac:dyDescent="0.2">
      <c r="A9" s="107">
        <v>1</v>
      </c>
      <c r="B9" s="107" t="s">
        <v>15</v>
      </c>
      <c r="C9" s="108">
        <v>66012001600</v>
      </c>
      <c r="D9" s="108">
        <v>2212</v>
      </c>
      <c r="E9" s="107">
        <v>6351</v>
      </c>
      <c r="F9" s="107">
        <v>63</v>
      </c>
      <c r="G9" s="107">
        <v>12</v>
      </c>
      <c r="H9" s="18" t="s">
        <v>311</v>
      </c>
      <c r="I9" s="170" t="s">
        <v>375</v>
      </c>
      <c r="J9" s="149"/>
      <c r="K9" s="149" t="s">
        <v>18</v>
      </c>
      <c r="L9" s="147">
        <v>20045</v>
      </c>
      <c r="M9" s="86">
        <v>2019</v>
      </c>
      <c r="N9" s="148">
        <v>10500</v>
      </c>
      <c r="O9" s="144">
        <f>SUM(P9:Q9)</f>
        <v>9545</v>
      </c>
      <c r="P9" s="148">
        <v>0</v>
      </c>
      <c r="Q9" s="216">
        <v>9545</v>
      </c>
      <c r="R9" s="194">
        <f>L9-N9-Q9</f>
        <v>0</v>
      </c>
      <c r="S9" s="38"/>
    </row>
    <row r="10" spans="1:20" ht="33" customHeight="1" x14ac:dyDescent="0.2">
      <c r="A10" s="107">
        <v>2</v>
      </c>
      <c r="B10" s="107" t="s">
        <v>44</v>
      </c>
      <c r="C10" s="108">
        <v>66012001600</v>
      </c>
      <c r="D10" s="108">
        <v>2212</v>
      </c>
      <c r="E10" s="107">
        <v>6351</v>
      </c>
      <c r="F10" s="107">
        <v>63</v>
      </c>
      <c r="G10" s="107">
        <v>12</v>
      </c>
      <c r="H10" s="18" t="s">
        <v>312</v>
      </c>
      <c r="I10" s="170" t="s">
        <v>375</v>
      </c>
      <c r="J10" s="149"/>
      <c r="K10" s="149" t="s">
        <v>18</v>
      </c>
      <c r="L10" s="147">
        <v>21866</v>
      </c>
      <c r="M10" s="86">
        <v>2019</v>
      </c>
      <c r="N10" s="148">
        <v>7000</v>
      </c>
      <c r="O10" s="144">
        <f t="shared" ref="O10:O11" si="0">SUM(P10:Q10)</f>
        <v>14866</v>
      </c>
      <c r="P10" s="148">
        <v>0</v>
      </c>
      <c r="Q10" s="216">
        <v>14866</v>
      </c>
      <c r="R10" s="194">
        <f t="shared" ref="R10" si="1">L10-N10-Q10</f>
        <v>0</v>
      </c>
      <c r="S10" s="38"/>
    </row>
    <row r="11" spans="1:20" ht="33" customHeight="1" x14ac:dyDescent="0.2">
      <c r="A11" s="107">
        <v>3</v>
      </c>
      <c r="B11" s="107" t="s">
        <v>19</v>
      </c>
      <c r="C11" s="108">
        <v>66012001600</v>
      </c>
      <c r="D11" s="108">
        <v>2212</v>
      </c>
      <c r="E11" s="107">
        <v>6351</v>
      </c>
      <c r="F11" s="107">
        <v>63</v>
      </c>
      <c r="G11" s="107">
        <v>12</v>
      </c>
      <c r="H11" s="18" t="s">
        <v>316</v>
      </c>
      <c r="I11" s="170" t="s">
        <v>376</v>
      </c>
      <c r="J11" s="149"/>
      <c r="K11" s="149" t="s">
        <v>18</v>
      </c>
      <c r="L11" s="147">
        <v>4953</v>
      </c>
      <c r="M11" s="86">
        <v>2019</v>
      </c>
      <c r="N11" s="148">
        <v>0</v>
      </c>
      <c r="O11" s="144">
        <f t="shared" si="0"/>
        <v>4953</v>
      </c>
      <c r="P11" s="148">
        <v>2098</v>
      </c>
      <c r="Q11" s="216">
        <f>L11-P11</f>
        <v>2855</v>
      </c>
      <c r="R11" s="194">
        <v>0</v>
      </c>
      <c r="S11" s="38"/>
    </row>
    <row r="12" spans="1:20" ht="35.25" customHeight="1" x14ac:dyDescent="0.2">
      <c r="A12" s="124" t="s">
        <v>107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42">
        <f>+L8</f>
        <v>46864</v>
      </c>
      <c r="M12" s="42"/>
      <c r="N12" s="42">
        <f>+N8</f>
        <v>17500</v>
      </c>
      <c r="O12" s="42">
        <f t="shared" ref="O12:S12" si="2">+O8</f>
        <v>29364</v>
      </c>
      <c r="P12" s="42">
        <f t="shared" si="2"/>
        <v>2098</v>
      </c>
      <c r="Q12" s="42">
        <f t="shared" si="2"/>
        <v>27266</v>
      </c>
      <c r="R12" s="42">
        <f t="shared" si="2"/>
        <v>0</v>
      </c>
      <c r="S12" s="42">
        <f t="shared" si="2"/>
        <v>0</v>
      </c>
    </row>
    <row r="13" spans="1:20" s="6" customFormat="1" x14ac:dyDescent="0.2">
      <c r="A13" s="5"/>
      <c r="B13" s="5"/>
      <c r="C13" s="5"/>
      <c r="D13" s="5"/>
      <c r="E13" s="5"/>
      <c r="F13" s="5"/>
      <c r="G13" s="5"/>
      <c r="H13" s="22"/>
      <c r="I13" s="5"/>
      <c r="J13" s="23"/>
      <c r="K13" s="19"/>
      <c r="L13" s="21"/>
      <c r="M13" s="21"/>
      <c r="N13" s="21"/>
      <c r="S13" s="15"/>
      <c r="T13" s="10"/>
    </row>
    <row r="14" spans="1:20" s="6" customFormat="1" x14ac:dyDescent="0.2">
      <c r="A14" s="5"/>
      <c r="B14" s="5"/>
      <c r="C14" s="5"/>
      <c r="D14" s="5"/>
      <c r="E14" s="5"/>
      <c r="F14" s="5"/>
      <c r="G14" s="5"/>
      <c r="H14" s="5"/>
      <c r="I14" s="5"/>
      <c r="J14" s="24"/>
      <c r="K14" s="25"/>
      <c r="S14" s="15"/>
      <c r="T14" s="10"/>
    </row>
    <row r="15" spans="1:20" s="6" customFormat="1" x14ac:dyDescent="0.2">
      <c r="A15" s="5"/>
      <c r="B15" s="5"/>
      <c r="C15" s="5"/>
      <c r="D15" s="5"/>
      <c r="E15" s="5"/>
      <c r="F15" s="5"/>
      <c r="G15" s="5"/>
      <c r="H15" s="5"/>
      <c r="I15" s="5"/>
      <c r="J15" s="24"/>
      <c r="K15" s="25"/>
      <c r="S15" s="15"/>
      <c r="T15" s="10"/>
    </row>
    <row r="16" spans="1:20" s="6" customFormat="1" x14ac:dyDescent="0.2">
      <c r="A16" s="5"/>
      <c r="B16" s="5"/>
      <c r="C16" s="5"/>
      <c r="D16" s="5"/>
      <c r="E16" s="5"/>
      <c r="F16" s="5"/>
      <c r="G16" s="5"/>
      <c r="H16" s="5"/>
      <c r="I16" s="5"/>
      <c r="J16" s="10"/>
      <c r="K16" s="25"/>
      <c r="S16" s="15"/>
      <c r="T16" s="10"/>
    </row>
    <row r="17" spans="1:20" s="6" customFormat="1" x14ac:dyDescent="0.2">
      <c r="A17" s="5"/>
      <c r="B17" s="5"/>
      <c r="C17" s="5"/>
      <c r="D17" s="5"/>
      <c r="E17" s="5"/>
      <c r="F17" s="5"/>
      <c r="G17" s="5"/>
      <c r="H17" s="5"/>
      <c r="I17" s="5"/>
      <c r="J17" s="10"/>
      <c r="K17" s="25"/>
      <c r="S17" s="15"/>
      <c r="T17" s="10"/>
    </row>
    <row r="18" spans="1:20" s="6" customFormat="1" x14ac:dyDescent="0.2">
      <c r="A18" s="5"/>
      <c r="B18" s="5"/>
      <c r="C18" s="5"/>
      <c r="D18" s="5"/>
      <c r="E18" s="5"/>
      <c r="F18" s="5"/>
      <c r="G18" s="5"/>
      <c r="H18" s="5"/>
      <c r="I18" s="5"/>
      <c r="J18" s="10"/>
      <c r="K18" s="25"/>
      <c r="S18" s="15"/>
      <c r="T18" s="10"/>
    </row>
    <row r="19" spans="1:20" s="6" customFormat="1" x14ac:dyDescent="0.2">
      <c r="A19" s="5"/>
      <c r="B19" s="5"/>
      <c r="C19" s="5"/>
      <c r="D19" s="5"/>
      <c r="E19" s="5"/>
      <c r="F19" s="5"/>
      <c r="G19" s="5"/>
      <c r="H19" s="5"/>
      <c r="I19" s="5"/>
      <c r="J19" s="10"/>
      <c r="K19" s="25"/>
      <c r="S19" s="15"/>
      <c r="T19" s="10"/>
    </row>
    <row r="20" spans="1:20" ht="33" hidden="1" customHeight="1" x14ac:dyDescent="0.2">
      <c r="A20" s="107">
        <v>3</v>
      </c>
      <c r="B20" s="107"/>
      <c r="C20" s="108"/>
      <c r="D20" s="108"/>
      <c r="E20" s="107"/>
      <c r="F20" s="107"/>
      <c r="G20" s="107"/>
      <c r="H20" s="18" t="s">
        <v>313</v>
      </c>
      <c r="I20" s="170" t="s">
        <v>314</v>
      </c>
      <c r="J20" s="149"/>
      <c r="K20" s="149" t="s">
        <v>18</v>
      </c>
      <c r="L20" s="147">
        <v>5235</v>
      </c>
      <c r="M20" s="86">
        <v>2019</v>
      </c>
      <c r="N20" s="148">
        <v>0</v>
      </c>
      <c r="O20" s="144">
        <f>SUM(P20:Q20)</f>
        <v>5235</v>
      </c>
      <c r="P20" s="148">
        <v>5235</v>
      </c>
      <c r="Q20" s="147">
        <v>0</v>
      </c>
      <c r="R20" s="194">
        <v>0</v>
      </c>
      <c r="S20" s="38"/>
    </row>
    <row r="21" spans="1:20" ht="33" hidden="1" customHeight="1" x14ac:dyDescent="0.2">
      <c r="A21" s="107">
        <v>4</v>
      </c>
      <c r="B21" s="107"/>
      <c r="C21" s="108"/>
      <c r="D21" s="108"/>
      <c r="E21" s="107"/>
      <c r="F21" s="107"/>
      <c r="G21" s="107"/>
      <c r="H21" s="18" t="s">
        <v>315</v>
      </c>
      <c r="I21" s="170" t="s">
        <v>314</v>
      </c>
      <c r="J21" s="149"/>
      <c r="K21" s="149" t="s">
        <v>18</v>
      </c>
      <c r="L21" s="147">
        <v>9397</v>
      </c>
      <c r="M21" s="86">
        <v>2019</v>
      </c>
      <c r="N21" s="148">
        <v>0</v>
      </c>
      <c r="O21" s="144">
        <f>SUM(P21:Q21)</f>
        <v>9397</v>
      </c>
      <c r="P21" s="148">
        <v>9397</v>
      </c>
      <c r="Q21" s="147">
        <v>0</v>
      </c>
      <c r="R21" s="194">
        <v>0</v>
      </c>
      <c r="S21" s="38"/>
    </row>
    <row r="22" spans="1:20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10"/>
      <c r="K22" s="25"/>
      <c r="S22" s="15"/>
      <c r="T22" s="10"/>
    </row>
    <row r="23" spans="1:20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10"/>
      <c r="K23" s="25"/>
      <c r="S23" s="15"/>
      <c r="T23" s="10"/>
    </row>
    <row r="24" spans="1:20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10"/>
      <c r="K24" s="25"/>
      <c r="S24" s="15"/>
      <c r="T24" s="10"/>
    </row>
    <row r="25" spans="1:20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0"/>
      <c r="K25" s="25"/>
      <c r="S25" s="15"/>
      <c r="T25" s="10"/>
    </row>
    <row r="26" spans="1:20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0"/>
      <c r="K26" s="25"/>
      <c r="S26" s="15"/>
      <c r="T26" s="10"/>
    </row>
    <row r="27" spans="1:20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0"/>
      <c r="K27" s="25"/>
      <c r="S27" s="15"/>
      <c r="T27" s="10"/>
    </row>
    <row r="28" spans="1:20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0"/>
      <c r="K28" s="25"/>
      <c r="S28" s="15"/>
      <c r="T28" s="10"/>
    </row>
    <row r="29" spans="1:20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0"/>
      <c r="K29" s="25"/>
      <c r="S29" s="15"/>
      <c r="T29" s="10"/>
    </row>
    <row r="30" spans="1:20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10"/>
      <c r="K30" s="25"/>
      <c r="S30" s="15"/>
      <c r="T30" s="10"/>
    </row>
    <row r="31" spans="1:20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0"/>
      <c r="K31" s="25"/>
      <c r="S31" s="15"/>
      <c r="T31" s="10"/>
    </row>
    <row r="32" spans="1:20" s="6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10"/>
      <c r="K32" s="25"/>
      <c r="S32" s="15"/>
      <c r="T32" s="10"/>
    </row>
    <row r="33" spans="1:20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0"/>
      <c r="K33" s="25"/>
      <c r="S33" s="15"/>
      <c r="T33" s="10"/>
    </row>
    <row r="34" spans="1:20" s="6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10"/>
      <c r="K34" s="25"/>
      <c r="S34" s="15"/>
      <c r="T34" s="10"/>
    </row>
    <row r="35" spans="1:20" s="6" customFormat="1" x14ac:dyDescent="0.2">
      <c r="A35" s="5"/>
      <c r="B35" s="5"/>
      <c r="C35" s="5"/>
      <c r="D35" s="5"/>
      <c r="E35" s="5"/>
      <c r="F35" s="5"/>
      <c r="G35" s="5"/>
      <c r="H35" s="5"/>
      <c r="I35" s="5"/>
      <c r="J35" s="10"/>
      <c r="K35" s="5"/>
      <c r="S35" s="15"/>
      <c r="T35" s="10"/>
    </row>
    <row r="36" spans="1:20" s="6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10"/>
      <c r="K36" s="5"/>
      <c r="S36" s="15"/>
      <c r="T36" s="10"/>
    </row>
    <row r="37" spans="1:20" s="6" customFormat="1" x14ac:dyDescent="0.2">
      <c r="A37" s="5"/>
      <c r="B37" s="5"/>
      <c r="C37" s="5"/>
      <c r="D37" s="5"/>
      <c r="E37" s="5"/>
      <c r="F37" s="5"/>
      <c r="G37" s="5"/>
      <c r="H37" s="5"/>
      <c r="I37" s="5"/>
      <c r="J37" s="10"/>
      <c r="K37" s="5"/>
      <c r="S37" s="15"/>
      <c r="T37" s="10"/>
    </row>
    <row r="38" spans="1:20" s="6" customFormat="1" x14ac:dyDescent="0.2">
      <c r="A38" s="5"/>
      <c r="B38" s="5"/>
      <c r="C38" s="5"/>
      <c r="D38" s="5"/>
      <c r="E38" s="5"/>
      <c r="F38" s="5"/>
      <c r="G38" s="5"/>
      <c r="H38" s="5"/>
      <c r="I38" s="5"/>
      <c r="J38" s="10"/>
      <c r="K38" s="5"/>
      <c r="S38" s="15"/>
      <c r="T38" s="10"/>
    </row>
    <row r="39" spans="1:20" s="6" customFormat="1" x14ac:dyDescent="0.2">
      <c r="A39" s="5"/>
      <c r="B39" s="5"/>
      <c r="C39" s="5"/>
      <c r="D39" s="5"/>
      <c r="E39" s="5"/>
      <c r="F39" s="5"/>
      <c r="G39" s="5"/>
      <c r="H39" s="5"/>
      <c r="I39" s="5"/>
      <c r="J39" s="10"/>
      <c r="K39" s="5"/>
      <c r="S39" s="15"/>
      <c r="T39" s="10"/>
    </row>
    <row r="40" spans="1:20" s="6" customFormat="1" x14ac:dyDescent="0.2">
      <c r="A40" s="5"/>
      <c r="B40" s="5"/>
      <c r="C40" s="5"/>
      <c r="D40" s="5"/>
      <c r="E40" s="5"/>
      <c r="F40" s="5"/>
      <c r="G40" s="5"/>
      <c r="H40" s="5"/>
      <c r="I40" s="5"/>
      <c r="J40" s="10"/>
      <c r="K40" s="5"/>
      <c r="S40" s="15"/>
      <c r="T40" s="10"/>
    </row>
    <row r="41" spans="1:20" s="6" customFormat="1" x14ac:dyDescent="0.2">
      <c r="A41" s="5"/>
      <c r="B41" s="5"/>
      <c r="C41" s="5"/>
      <c r="D41" s="5"/>
      <c r="E41" s="5"/>
      <c r="F41" s="5"/>
      <c r="G41" s="5"/>
      <c r="H41" s="5"/>
      <c r="I41" s="5"/>
      <c r="J41" s="10"/>
      <c r="K41" s="5"/>
      <c r="S41" s="15"/>
      <c r="T41" s="10"/>
    </row>
    <row r="42" spans="1:20" s="6" customFormat="1" x14ac:dyDescent="0.2">
      <c r="A42" s="5"/>
      <c r="B42" s="5"/>
      <c r="C42" s="5"/>
      <c r="D42" s="5"/>
      <c r="E42" s="5"/>
      <c r="F42" s="5"/>
      <c r="G42" s="5"/>
      <c r="H42" s="5"/>
      <c r="I42" s="5"/>
      <c r="J42" s="10"/>
      <c r="K42" s="5"/>
      <c r="S42" s="15"/>
      <c r="T42" s="10"/>
    </row>
    <row r="43" spans="1:20" s="6" customFormat="1" x14ac:dyDescent="0.2">
      <c r="A43" s="5"/>
      <c r="B43" s="5"/>
      <c r="C43" s="5"/>
      <c r="D43" s="5"/>
      <c r="E43" s="5"/>
      <c r="F43" s="5"/>
      <c r="G43" s="5"/>
      <c r="H43" s="5"/>
      <c r="I43" s="5"/>
      <c r="J43" s="10"/>
      <c r="K43" s="5"/>
      <c r="S43" s="15"/>
      <c r="T43" s="10"/>
    </row>
    <row r="44" spans="1:20" s="6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10"/>
      <c r="K44" s="5"/>
      <c r="S44" s="15"/>
      <c r="T44" s="10"/>
    </row>
    <row r="45" spans="1:20" s="6" customFormat="1" x14ac:dyDescent="0.2">
      <c r="A45" s="5"/>
      <c r="B45" s="5"/>
      <c r="C45" s="5"/>
      <c r="D45" s="5"/>
      <c r="E45" s="5"/>
      <c r="F45" s="5"/>
      <c r="G45" s="5"/>
      <c r="H45" s="5"/>
      <c r="I45" s="5"/>
      <c r="J45" s="10"/>
      <c r="K45" s="5"/>
      <c r="S45" s="15"/>
      <c r="T45" s="10"/>
    </row>
    <row r="46" spans="1:20" s="6" customForma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5"/>
      <c r="S46" s="15"/>
      <c r="T46" s="10"/>
    </row>
    <row r="47" spans="1:20" s="6" customForma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5"/>
      <c r="S47" s="15"/>
      <c r="T47" s="10"/>
    </row>
    <row r="48" spans="1:20" s="6" customForma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5"/>
      <c r="S48" s="15"/>
      <c r="T48" s="10"/>
    </row>
    <row r="49" spans="1:20" s="6" customForma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5"/>
      <c r="S49" s="15"/>
      <c r="T49" s="10"/>
    </row>
    <row r="50" spans="1:20" s="6" customForma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5"/>
      <c r="S50" s="15"/>
      <c r="T50" s="10"/>
    </row>
    <row r="51" spans="1:20" s="6" customForma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5"/>
      <c r="S51" s="15"/>
      <c r="T51" s="10"/>
    </row>
    <row r="52" spans="1:20" s="6" customForma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5"/>
      <c r="S52" s="15"/>
      <c r="T52" s="10"/>
    </row>
    <row r="53" spans="1:20" s="6" customForma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5"/>
      <c r="S53" s="15"/>
      <c r="T53" s="10"/>
    </row>
    <row r="54" spans="1:20" s="6" customForma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5"/>
      <c r="S54" s="15"/>
      <c r="T54" s="10"/>
    </row>
    <row r="55" spans="1:20" s="6" customForma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5"/>
      <c r="S55" s="15"/>
      <c r="T55" s="10"/>
    </row>
    <row r="56" spans="1:20" s="6" customForma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5"/>
      <c r="S56" s="15"/>
      <c r="T56" s="10"/>
    </row>
    <row r="57" spans="1:20" s="6" customForma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5"/>
      <c r="S57" s="15"/>
      <c r="T57" s="10"/>
    </row>
    <row r="58" spans="1:20" s="6" customForma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5"/>
      <c r="S58" s="15"/>
      <c r="T58" s="10"/>
    </row>
    <row r="59" spans="1:20" s="6" customForma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5"/>
      <c r="S59" s="15"/>
      <c r="T59" s="10"/>
    </row>
    <row r="60" spans="1:20" s="6" customForma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5"/>
      <c r="S60" s="15"/>
      <c r="T60" s="10"/>
    </row>
    <row r="61" spans="1:20" s="6" customForma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5"/>
      <c r="S61" s="15"/>
      <c r="T61" s="10"/>
    </row>
    <row r="62" spans="1:20" s="6" customForma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5"/>
      <c r="S62" s="15"/>
      <c r="T62" s="10"/>
    </row>
    <row r="63" spans="1:20" s="6" customForma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5"/>
      <c r="S63" s="15"/>
      <c r="T63" s="10"/>
    </row>
    <row r="64" spans="1:20" s="6" customForma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5"/>
      <c r="S64" s="15"/>
      <c r="T64" s="10"/>
    </row>
    <row r="65" spans="1:20" s="6" customForma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5"/>
      <c r="S65" s="15"/>
      <c r="T65" s="10"/>
    </row>
    <row r="66" spans="1:20" s="6" customForma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5"/>
      <c r="S66" s="15"/>
      <c r="T66" s="10"/>
    </row>
    <row r="67" spans="1:20" s="6" customForma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5"/>
      <c r="S67" s="15"/>
      <c r="T67" s="10"/>
    </row>
    <row r="68" spans="1:20" s="6" customForma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5"/>
      <c r="S68" s="15"/>
      <c r="T68" s="10"/>
    </row>
    <row r="69" spans="1:20" s="6" customForma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5"/>
      <c r="S69" s="15"/>
      <c r="T69" s="10"/>
    </row>
    <row r="70" spans="1:20" s="6" customForma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5"/>
      <c r="S70" s="15"/>
      <c r="T70" s="10"/>
    </row>
    <row r="71" spans="1:20" s="6" customForma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5"/>
      <c r="S71" s="15"/>
      <c r="T71" s="10"/>
    </row>
    <row r="72" spans="1:20" s="6" customForma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5"/>
      <c r="S72" s="15"/>
      <c r="T72" s="10"/>
    </row>
    <row r="73" spans="1:20" s="6" customForma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5"/>
      <c r="S73" s="15"/>
      <c r="T73" s="10"/>
    </row>
    <row r="74" spans="1:20" s="6" customForma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5"/>
      <c r="S74" s="15"/>
      <c r="T74" s="10"/>
    </row>
    <row r="75" spans="1:20" s="6" customForma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5"/>
      <c r="S75" s="15"/>
      <c r="T75" s="10"/>
    </row>
    <row r="76" spans="1:20" s="6" customForma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5"/>
      <c r="S76" s="15"/>
      <c r="T76" s="10"/>
    </row>
    <row r="77" spans="1:20" s="6" customForma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5"/>
      <c r="S77" s="15"/>
      <c r="T77" s="10"/>
    </row>
    <row r="78" spans="1:20" s="6" customForma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5"/>
      <c r="S78" s="15"/>
      <c r="T78" s="10"/>
    </row>
    <row r="79" spans="1:20" s="6" customForma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5"/>
      <c r="S79" s="15"/>
      <c r="T79" s="10"/>
    </row>
    <row r="80" spans="1:20" s="6" customForma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5"/>
      <c r="S80" s="15"/>
      <c r="T80" s="10"/>
    </row>
    <row r="81" spans="1:20" s="6" customForma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5"/>
      <c r="S81" s="15"/>
      <c r="T81" s="10"/>
    </row>
    <row r="82" spans="1:20" s="6" customForma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5"/>
      <c r="S82" s="15"/>
      <c r="T82" s="10"/>
    </row>
    <row r="83" spans="1:20" s="6" customForma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5"/>
      <c r="S83" s="15"/>
      <c r="T83" s="10"/>
    </row>
    <row r="84" spans="1:20" s="6" customForma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5"/>
      <c r="S84" s="15"/>
      <c r="T84" s="10"/>
    </row>
    <row r="85" spans="1:20" s="6" customForma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5"/>
      <c r="S85" s="15"/>
      <c r="T85" s="10"/>
    </row>
    <row r="86" spans="1:20" s="6" customForma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5"/>
      <c r="S86" s="15"/>
      <c r="T86" s="10"/>
    </row>
    <row r="87" spans="1:20" s="6" customForma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5"/>
      <c r="S87" s="15"/>
      <c r="T87" s="10"/>
    </row>
    <row r="88" spans="1:20" s="6" customForma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5"/>
      <c r="S88" s="15"/>
      <c r="T88" s="10"/>
    </row>
    <row r="89" spans="1:20" s="6" customForma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5"/>
      <c r="S89" s="15"/>
      <c r="T89" s="10"/>
    </row>
    <row r="90" spans="1:20" s="6" customForma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5"/>
      <c r="S90" s="15"/>
      <c r="T90" s="10"/>
    </row>
    <row r="91" spans="1:20" s="6" customForma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5"/>
      <c r="S91" s="15"/>
      <c r="T91" s="10"/>
    </row>
    <row r="92" spans="1:20" s="6" customForma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5"/>
      <c r="S92" s="15"/>
      <c r="T92" s="10"/>
    </row>
    <row r="93" spans="1:20" s="6" customForma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5"/>
      <c r="S93" s="15"/>
      <c r="T93" s="10"/>
    </row>
    <row r="94" spans="1:20" s="6" customForma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5"/>
      <c r="S94" s="15"/>
      <c r="T94" s="10"/>
    </row>
    <row r="95" spans="1:20" s="6" customForma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5"/>
      <c r="S95" s="15"/>
      <c r="T95" s="10"/>
    </row>
    <row r="96" spans="1:20" s="6" customForma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5"/>
      <c r="S96" s="15"/>
      <c r="T96" s="10"/>
    </row>
    <row r="97" spans="1:20" s="6" customForma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5"/>
      <c r="S97" s="15"/>
      <c r="T97" s="10"/>
    </row>
  </sheetData>
  <mergeCells count="18">
    <mergeCell ref="S6:S7"/>
    <mergeCell ref="J6:J7"/>
    <mergeCell ref="K6:K7"/>
    <mergeCell ref="L6:L7"/>
    <mergeCell ref="M6:M7"/>
    <mergeCell ref="N6:N7"/>
    <mergeCell ref="O6:Q6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</mergeCells>
  <printOptions horizontalCentered="1"/>
  <pageMargins left="0.78740157480314965" right="0.78740157480314965" top="0.6692913385826772" bottom="0.86614173228346458" header="0.27559055118110237" footer="0.39370078740157483"/>
  <pageSetup paperSize="9" scale="50" firstPageNumber="104" fitToHeight="4" orientation="landscape" useFirstPageNumber="1" r:id="rId1"/>
  <headerFooter alignWithMargins="0">
    <oddFooter xml:space="preserve">&amp;L&amp;"Arial,Kurzíva"Zastupitelstvo Olomouckého kraje 17-12-2018
6. - Rozpočet Olomouckého kraje 2019 - návrh rozpočtu
Příloha č. 5a): Rozpracované investiční akce hrazené z rozpočtu v roce 2019&amp;R&amp;"Arial,Kurzíva"&amp;11Strana &amp;P (Celkem 179)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7030A0"/>
  </sheetPr>
  <dimension ref="A1:V108"/>
  <sheetViews>
    <sheetView showGridLines="0" view="pageBreakPreview" topLeftCell="A13" zoomScale="80" zoomScaleNormal="70" zoomScaleSheetLayoutView="80" workbookViewId="0">
      <selection activeCell="AW16" sqref="AW16"/>
    </sheetView>
  </sheetViews>
  <sheetFormatPr defaultColWidth="9.140625" defaultRowHeight="12.75" x14ac:dyDescent="0.2"/>
  <cols>
    <col min="1" max="1" width="5.42578125" style="10" customWidth="1"/>
    <col min="2" max="2" width="5.7109375" style="10" customWidth="1"/>
    <col min="3" max="3" width="7.7109375" style="10" hidden="1" customWidth="1"/>
    <col min="4" max="4" width="5.5703125" style="10" hidden="1" customWidth="1"/>
    <col min="5" max="5" width="6.5703125" style="10" customWidth="1"/>
    <col min="6" max="6" width="5.5703125" style="10" hidden="1" customWidth="1"/>
    <col min="7" max="7" width="16" style="10" hidden="1" customWidth="1"/>
    <col min="8" max="8" width="50.7109375" style="10" customWidth="1"/>
    <col min="9" max="9" width="60.42578125" style="10" customWidth="1"/>
    <col min="10" max="10" width="7.140625" style="10" customWidth="1"/>
    <col min="11" max="11" width="14.7109375" style="5" customWidth="1"/>
    <col min="12" max="12" width="14.42578125" style="6" customWidth="1"/>
    <col min="13" max="13" width="13.28515625" style="190" customWidth="1"/>
    <col min="14" max="14" width="12.425781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27.85546875" style="15" hidden="1" customWidth="1"/>
    <col min="20" max="20" width="9.140625" style="10" hidden="1" customWidth="1"/>
    <col min="21" max="21" width="0" style="10" hidden="1" customWidth="1"/>
    <col min="22" max="16384" width="9.140625" style="10"/>
  </cols>
  <sheetData>
    <row r="1" spans="1:21" ht="18" x14ac:dyDescent="0.25">
      <c r="A1" s="139" t="s">
        <v>158</v>
      </c>
      <c r="B1" s="139"/>
      <c r="C1" s="139"/>
      <c r="D1" s="139"/>
      <c r="E1" s="139"/>
      <c r="F1" s="139"/>
      <c r="G1" s="139"/>
      <c r="H1" s="139"/>
      <c r="I1" s="4"/>
      <c r="J1" s="2"/>
      <c r="M1" s="187"/>
      <c r="N1" s="7"/>
      <c r="P1" s="7"/>
      <c r="Q1" s="7"/>
      <c r="R1" s="7"/>
      <c r="S1" s="8"/>
      <c r="T1" s="9"/>
    </row>
    <row r="2" spans="1:21" ht="15.75" x14ac:dyDescent="0.25">
      <c r="A2" s="140" t="s">
        <v>154</v>
      </c>
      <c r="B2" s="140"/>
      <c r="C2" s="140"/>
      <c r="E2" s="140"/>
      <c r="F2" s="140"/>
      <c r="G2" s="140"/>
      <c r="H2" s="140" t="s">
        <v>0</v>
      </c>
      <c r="I2" s="141" t="s">
        <v>149</v>
      </c>
      <c r="J2" s="49"/>
      <c r="M2" s="188"/>
      <c r="N2" s="13"/>
      <c r="P2" s="13"/>
      <c r="Q2" s="13"/>
      <c r="R2" s="13"/>
      <c r="S2" s="14"/>
      <c r="T2" s="9"/>
    </row>
    <row r="3" spans="1:21" ht="15.75" x14ac:dyDescent="0.25">
      <c r="A3" s="140"/>
      <c r="B3" s="140"/>
      <c r="C3" s="140"/>
      <c r="E3" s="140"/>
      <c r="F3" s="140"/>
      <c r="G3" s="140"/>
      <c r="H3" s="140" t="s">
        <v>28</v>
      </c>
      <c r="I3" s="51"/>
      <c r="J3" s="49"/>
      <c r="M3" s="188"/>
      <c r="N3" s="13"/>
      <c r="P3" s="13"/>
      <c r="Q3" s="13"/>
      <c r="R3" s="13"/>
      <c r="S3" s="14"/>
      <c r="T3" s="9"/>
    </row>
    <row r="4" spans="1:21" ht="17.25" customHeight="1" x14ac:dyDescent="0.2">
      <c r="A4" s="11"/>
      <c r="B4" s="11"/>
      <c r="C4" s="11"/>
      <c r="D4" s="11"/>
      <c r="E4" s="11"/>
      <c r="F4" s="11"/>
      <c r="G4" s="11"/>
      <c r="H4" s="11"/>
      <c r="I4" s="12"/>
      <c r="J4" s="11"/>
      <c r="M4" s="188"/>
      <c r="N4" s="13"/>
      <c r="P4" s="13"/>
      <c r="Q4" s="13"/>
      <c r="R4" s="118" t="s">
        <v>72</v>
      </c>
      <c r="S4" s="14"/>
      <c r="T4" s="9"/>
    </row>
    <row r="5" spans="1:21" ht="25.5" customHeight="1" x14ac:dyDescent="0.2">
      <c r="A5" s="230" t="s">
        <v>101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40"/>
      <c r="S5" s="143"/>
    </row>
    <row r="6" spans="1:21" ht="25.5" customHeight="1" x14ac:dyDescent="0.2">
      <c r="A6" s="234" t="s">
        <v>1</v>
      </c>
      <c r="B6" s="234" t="s">
        <v>2</v>
      </c>
      <c r="C6" s="235" t="s">
        <v>4</v>
      </c>
      <c r="D6" s="235" t="s">
        <v>5</v>
      </c>
      <c r="E6" s="232" t="s">
        <v>151</v>
      </c>
      <c r="F6" s="235" t="s">
        <v>6</v>
      </c>
      <c r="G6" s="235" t="s">
        <v>3</v>
      </c>
      <c r="H6" s="235" t="s">
        <v>7</v>
      </c>
      <c r="I6" s="236" t="s">
        <v>8</v>
      </c>
      <c r="J6" s="237" t="s">
        <v>9</v>
      </c>
      <c r="K6" s="236" t="s">
        <v>10</v>
      </c>
      <c r="L6" s="236" t="s">
        <v>25</v>
      </c>
      <c r="M6" s="236" t="s">
        <v>11</v>
      </c>
      <c r="N6" s="238" t="s">
        <v>175</v>
      </c>
      <c r="O6" s="239" t="s">
        <v>174</v>
      </c>
      <c r="P6" s="239"/>
      <c r="Q6" s="239"/>
      <c r="R6" s="238" t="s">
        <v>176</v>
      </c>
      <c r="S6" s="238" t="s">
        <v>12</v>
      </c>
    </row>
    <row r="7" spans="1:21" ht="58.7" customHeight="1" x14ac:dyDescent="0.2">
      <c r="A7" s="234"/>
      <c r="B7" s="234"/>
      <c r="C7" s="235"/>
      <c r="D7" s="235"/>
      <c r="E7" s="233"/>
      <c r="F7" s="235"/>
      <c r="G7" s="235"/>
      <c r="H7" s="235"/>
      <c r="I7" s="236"/>
      <c r="J7" s="237"/>
      <c r="K7" s="236"/>
      <c r="L7" s="236"/>
      <c r="M7" s="236"/>
      <c r="N7" s="238"/>
      <c r="O7" s="123" t="s">
        <v>26</v>
      </c>
      <c r="P7" s="123" t="s">
        <v>162</v>
      </c>
      <c r="Q7" s="123" t="s">
        <v>13</v>
      </c>
      <c r="R7" s="238"/>
      <c r="S7" s="238"/>
    </row>
    <row r="8" spans="1:21" s="55" customFormat="1" ht="25.5" customHeight="1" x14ac:dyDescent="0.3">
      <c r="A8" s="96" t="s">
        <v>21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53">
        <f>SUM(L9:L16)</f>
        <v>293816</v>
      </c>
      <c r="M8" s="178"/>
      <c r="N8" s="53">
        <f>SUM(N9:N16)</f>
        <v>30986</v>
      </c>
      <c r="O8" s="53">
        <f>SUM(O9:O16)</f>
        <v>50535</v>
      </c>
      <c r="P8" s="53">
        <f>SUM(P9:P16)</f>
        <v>0</v>
      </c>
      <c r="Q8" s="53">
        <f>SUM(Q9:Q16)</f>
        <v>50535</v>
      </c>
      <c r="R8" s="53">
        <f>SUM(R9:R16)</f>
        <v>212295</v>
      </c>
      <c r="S8" s="53"/>
      <c r="T8" s="53"/>
    </row>
    <row r="9" spans="1:21" s="90" customFormat="1" ht="67.5" customHeight="1" x14ac:dyDescent="0.2">
      <c r="A9" s="16">
        <v>1</v>
      </c>
      <c r="B9" s="16" t="s">
        <v>44</v>
      </c>
      <c r="C9" s="16">
        <v>3315</v>
      </c>
      <c r="D9" s="16">
        <v>6121</v>
      </c>
      <c r="E9" s="16">
        <v>61</v>
      </c>
      <c r="F9" s="16">
        <v>13</v>
      </c>
      <c r="G9" s="57">
        <v>60003100636</v>
      </c>
      <c r="H9" s="18" t="s">
        <v>310</v>
      </c>
      <c r="I9" s="39" t="s">
        <v>239</v>
      </c>
      <c r="J9" s="16" t="s">
        <v>30</v>
      </c>
      <c r="K9" s="16" t="s">
        <v>241</v>
      </c>
      <c r="L9" s="147">
        <v>2500</v>
      </c>
      <c r="M9" s="95" t="s">
        <v>130</v>
      </c>
      <c r="N9" s="180">
        <v>236</v>
      </c>
      <c r="O9" s="144">
        <f t="shared" ref="O9" si="0">P9+Q9</f>
        <v>226</v>
      </c>
      <c r="P9" s="180">
        <v>0</v>
      </c>
      <c r="Q9" s="215">
        <v>226</v>
      </c>
      <c r="R9" s="180">
        <f t="shared" ref="R9:R14" si="1">L9-N9-O9</f>
        <v>2038</v>
      </c>
      <c r="S9" s="60" t="s">
        <v>240</v>
      </c>
    </row>
    <row r="10" spans="1:21" ht="50.25" customHeight="1" x14ac:dyDescent="0.2">
      <c r="A10" s="16">
        <v>2</v>
      </c>
      <c r="B10" s="16" t="s">
        <v>14</v>
      </c>
      <c r="C10" s="16">
        <v>3315</v>
      </c>
      <c r="D10" s="16">
        <v>6121</v>
      </c>
      <c r="E10" s="16">
        <v>61</v>
      </c>
      <c r="F10" s="16">
        <v>13</v>
      </c>
      <c r="G10" s="17">
        <v>60003100989</v>
      </c>
      <c r="H10" s="153" t="s">
        <v>109</v>
      </c>
      <c r="I10" s="104" t="s">
        <v>383</v>
      </c>
      <c r="J10" s="16" t="s">
        <v>30</v>
      </c>
      <c r="K10" s="16" t="s">
        <v>18</v>
      </c>
      <c r="L10" s="147">
        <v>8500</v>
      </c>
      <c r="M10" s="95">
        <v>2019</v>
      </c>
      <c r="N10" s="148">
        <v>471</v>
      </c>
      <c r="O10" s="144">
        <f t="shared" ref="O10" si="2">P10+Q10</f>
        <v>8029</v>
      </c>
      <c r="P10" s="148">
        <v>0</v>
      </c>
      <c r="Q10" s="216">
        <v>8029</v>
      </c>
      <c r="R10" s="147">
        <f t="shared" si="1"/>
        <v>0</v>
      </c>
      <c r="S10" s="41"/>
      <c r="U10" s="10" t="s">
        <v>131</v>
      </c>
    </row>
    <row r="11" spans="1:21" ht="72" customHeight="1" x14ac:dyDescent="0.2">
      <c r="A11" s="16">
        <v>3</v>
      </c>
      <c r="B11" s="16" t="s">
        <v>14</v>
      </c>
      <c r="C11" s="16">
        <v>3315</v>
      </c>
      <c r="D11" s="16">
        <v>6121</v>
      </c>
      <c r="E11" s="16">
        <v>61</v>
      </c>
      <c r="F11" s="16">
        <v>13</v>
      </c>
      <c r="G11" s="17">
        <v>60003101075</v>
      </c>
      <c r="H11" s="18" t="s">
        <v>93</v>
      </c>
      <c r="I11" s="39" t="s">
        <v>377</v>
      </c>
      <c r="J11" s="16" t="s">
        <v>30</v>
      </c>
      <c r="K11" s="16" t="s">
        <v>18</v>
      </c>
      <c r="L11" s="147">
        <f>50702+432</f>
        <v>51134</v>
      </c>
      <c r="M11" s="95" t="s">
        <v>94</v>
      </c>
      <c r="N11" s="148">
        <v>26134</v>
      </c>
      <c r="O11" s="144">
        <f t="shared" ref="O11" si="3">P11+Q11</f>
        <v>25000</v>
      </c>
      <c r="P11" s="148">
        <v>0</v>
      </c>
      <c r="Q11" s="216">
        <v>25000</v>
      </c>
      <c r="R11" s="147">
        <f t="shared" si="1"/>
        <v>0</v>
      </c>
      <c r="S11" s="60"/>
      <c r="T11" s="10" t="s">
        <v>95</v>
      </c>
      <c r="U11" s="10" t="s">
        <v>95</v>
      </c>
    </row>
    <row r="12" spans="1:21" ht="72" customHeight="1" x14ac:dyDescent="0.2">
      <c r="A12" s="16">
        <v>4</v>
      </c>
      <c r="B12" s="16" t="s">
        <v>15</v>
      </c>
      <c r="C12" s="16">
        <v>3314</v>
      </c>
      <c r="D12" s="16">
        <v>6121</v>
      </c>
      <c r="E12" s="16">
        <v>61</v>
      </c>
      <c r="F12" s="16">
        <v>13</v>
      </c>
      <c r="G12" s="17">
        <v>60003101168</v>
      </c>
      <c r="H12" s="153" t="s">
        <v>111</v>
      </c>
      <c r="I12" s="39" t="s">
        <v>140</v>
      </c>
      <c r="J12" s="16" t="s">
        <v>242</v>
      </c>
      <c r="K12" s="16" t="s">
        <v>30</v>
      </c>
      <c r="L12" s="147">
        <v>99650</v>
      </c>
      <c r="M12" s="95" t="s">
        <v>219</v>
      </c>
      <c r="N12" s="148">
        <v>2903</v>
      </c>
      <c r="O12" s="144">
        <f>P12+Q12</f>
        <v>5000</v>
      </c>
      <c r="P12" s="148">
        <v>0</v>
      </c>
      <c r="Q12" s="216">
        <v>5000</v>
      </c>
      <c r="R12" s="147">
        <f t="shared" si="1"/>
        <v>91747</v>
      </c>
      <c r="S12" s="60"/>
      <c r="U12" s="10" t="s">
        <v>95</v>
      </c>
    </row>
    <row r="13" spans="1:21" s="90" customFormat="1" ht="67.5" customHeight="1" x14ac:dyDescent="0.2">
      <c r="A13" s="16">
        <v>5</v>
      </c>
      <c r="B13" s="16" t="s">
        <v>14</v>
      </c>
      <c r="C13" s="16">
        <v>3315</v>
      </c>
      <c r="D13" s="16">
        <v>6121</v>
      </c>
      <c r="E13" s="16">
        <v>61</v>
      </c>
      <c r="F13" s="16">
        <v>13</v>
      </c>
      <c r="G13" s="57">
        <v>60003101187</v>
      </c>
      <c r="H13" s="18" t="s">
        <v>302</v>
      </c>
      <c r="I13" s="39" t="s">
        <v>378</v>
      </c>
      <c r="J13" s="16"/>
      <c r="K13" s="16" t="s">
        <v>18</v>
      </c>
      <c r="L13" s="147">
        <v>15532</v>
      </c>
      <c r="M13" s="95" t="s">
        <v>130</v>
      </c>
      <c r="N13" s="180">
        <v>595</v>
      </c>
      <c r="O13" s="144">
        <f>P13+Q13</f>
        <v>10000</v>
      </c>
      <c r="P13" s="180">
        <v>0</v>
      </c>
      <c r="Q13" s="215">
        <v>10000</v>
      </c>
      <c r="R13" s="180">
        <f t="shared" si="1"/>
        <v>4937</v>
      </c>
      <c r="S13" s="38"/>
    </row>
    <row r="14" spans="1:21" s="90" customFormat="1" ht="67.5" customHeight="1" x14ac:dyDescent="0.2">
      <c r="A14" s="16">
        <v>6</v>
      </c>
      <c r="B14" s="16" t="s">
        <v>15</v>
      </c>
      <c r="C14" s="16">
        <v>3315</v>
      </c>
      <c r="D14" s="16">
        <v>6121</v>
      </c>
      <c r="E14" s="16">
        <v>61</v>
      </c>
      <c r="F14" s="16">
        <v>13</v>
      </c>
      <c r="G14" s="57">
        <v>60003101309</v>
      </c>
      <c r="H14" s="18" t="s">
        <v>228</v>
      </c>
      <c r="I14" s="39" t="s">
        <v>229</v>
      </c>
      <c r="J14" s="16"/>
      <c r="K14" s="16" t="s">
        <v>45</v>
      </c>
      <c r="L14" s="147">
        <v>15000</v>
      </c>
      <c r="M14" s="95" t="s">
        <v>130</v>
      </c>
      <c r="N14" s="180">
        <v>0</v>
      </c>
      <c r="O14" s="144">
        <f>P14+Q14</f>
        <v>450</v>
      </c>
      <c r="P14" s="180">
        <v>0</v>
      </c>
      <c r="Q14" s="215">
        <v>450</v>
      </c>
      <c r="R14" s="180">
        <f t="shared" si="1"/>
        <v>14550</v>
      </c>
      <c r="S14" s="60" t="s">
        <v>230</v>
      </c>
    </row>
    <row r="15" spans="1:21" s="90" customFormat="1" ht="67.5" customHeight="1" x14ac:dyDescent="0.2">
      <c r="A15" s="16">
        <v>7</v>
      </c>
      <c r="B15" s="16" t="s">
        <v>14</v>
      </c>
      <c r="C15" s="16">
        <v>3315</v>
      </c>
      <c r="D15" s="16">
        <v>6121</v>
      </c>
      <c r="E15" s="16">
        <v>61</v>
      </c>
      <c r="F15" s="16">
        <v>13</v>
      </c>
      <c r="G15" s="57">
        <v>60003101312</v>
      </c>
      <c r="H15" s="18" t="s">
        <v>234</v>
      </c>
      <c r="I15" s="39" t="s">
        <v>235</v>
      </c>
      <c r="J15" s="16"/>
      <c r="K15" s="16" t="s">
        <v>45</v>
      </c>
      <c r="L15" s="147">
        <v>1500</v>
      </c>
      <c r="M15" s="95" t="s">
        <v>130</v>
      </c>
      <c r="N15" s="180">
        <v>0</v>
      </c>
      <c r="O15" s="144">
        <f t="shared" ref="O15:O16" si="4">P15+Q15</f>
        <v>300</v>
      </c>
      <c r="P15" s="180">
        <v>0</v>
      </c>
      <c r="Q15" s="215">
        <v>300</v>
      </c>
      <c r="R15" s="180">
        <f t="shared" ref="R15:R16" si="5">L15-N15-O15</f>
        <v>1200</v>
      </c>
      <c r="S15" s="38"/>
    </row>
    <row r="16" spans="1:21" ht="72" customHeight="1" x14ac:dyDescent="0.2">
      <c r="A16" s="16">
        <v>8</v>
      </c>
      <c r="B16" s="16" t="s">
        <v>14</v>
      </c>
      <c r="C16" s="16">
        <v>3315</v>
      </c>
      <c r="D16" s="16">
        <v>6121</v>
      </c>
      <c r="E16" s="16">
        <v>61</v>
      </c>
      <c r="F16" s="16">
        <v>13</v>
      </c>
      <c r="G16" s="17">
        <v>60003101326</v>
      </c>
      <c r="H16" s="153" t="s">
        <v>299</v>
      </c>
      <c r="I16" s="39" t="s">
        <v>244</v>
      </c>
      <c r="J16" s="16"/>
      <c r="K16" s="16" t="s">
        <v>30</v>
      </c>
      <c r="L16" s="147">
        <v>100000</v>
      </c>
      <c r="M16" s="95" t="s">
        <v>243</v>
      </c>
      <c r="N16" s="148">
        <v>647</v>
      </c>
      <c r="O16" s="144">
        <f t="shared" si="4"/>
        <v>1530</v>
      </c>
      <c r="P16" s="148">
        <v>0</v>
      </c>
      <c r="Q16" s="216">
        <v>1530</v>
      </c>
      <c r="R16" s="196">
        <f t="shared" si="5"/>
        <v>97823</v>
      </c>
      <c r="S16" s="60"/>
    </row>
    <row r="17" spans="1:22" s="55" customFormat="1" ht="23.25" customHeight="1" x14ac:dyDescent="0.3">
      <c r="A17" s="96" t="s">
        <v>22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53">
        <f t="shared" ref="L17" si="6">SUM(L18:L19)</f>
        <v>91466</v>
      </c>
      <c r="M17" s="53"/>
      <c r="N17" s="53">
        <f>SUM(N18:N19)</f>
        <v>1828</v>
      </c>
      <c r="O17" s="53">
        <f>SUM(O18:O19)</f>
        <v>32488</v>
      </c>
      <c r="P17" s="53">
        <f t="shared" ref="P17" si="7">SUM(P18:P19)</f>
        <v>0</v>
      </c>
      <c r="Q17" s="53">
        <f>SUM(Q18:Q19)</f>
        <v>32488</v>
      </c>
      <c r="R17" s="53">
        <f>SUM(R18:R19)</f>
        <v>57150</v>
      </c>
      <c r="S17" s="54"/>
    </row>
    <row r="18" spans="1:22" s="59" customFormat="1" ht="72" customHeight="1" x14ac:dyDescent="0.2">
      <c r="A18" s="16">
        <v>1</v>
      </c>
      <c r="B18" s="16" t="s">
        <v>15</v>
      </c>
      <c r="C18" s="16">
        <v>3315</v>
      </c>
      <c r="D18" s="16">
        <v>5171</v>
      </c>
      <c r="E18" s="16">
        <v>51</v>
      </c>
      <c r="F18" s="16">
        <v>13</v>
      </c>
      <c r="G18" s="57">
        <v>60003101079</v>
      </c>
      <c r="H18" s="18" t="s">
        <v>16</v>
      </c>
      <c r="I18" s="39" t="s">
        <v>379</v>
      </c>
      <c r="J18" s="16" t="s">
        <v>17</v>
      </c>
      <c r="K18" s="16" t="s">
        <v>18</v>
      </c>
      <c r="L18" s="147">
        <v>30000</v>
      </c>
      <c r="M18" s="95" t="s">
        <v>129</v>
      </c>
      <c r="N18" s="148">
        <v>512</v>
      </c>
      <c r="O18" s="144">
        <f t="shared" ref="O18" si="8">P18+Q18</f>
        <v>29488</v>
      </c>
      <c r="P18" s="148">
        <v>0</v>
      </c>
      <c r="Q18" s="216">
        <v>29488</v>
      </c>
      <c r="R18" s="147">
        <f t="shared" ref="R18" si="9">L18-N18-O18</f>
        <v>0</v>
      </c>
      <c r="S18" s="56" t="s">
        <v>27</v>
      </c>
      <c r="U18" s="59" t="s">
        <v>136</v>
      </c>
    </row>
    <row r="19" spans="1:22" ht="51" x14ac:dyDescent="0.25">
      <c r="A19" s="16">
        <v>2</v>
      </c>
      <c r="B19" s="16" t="s">
        <v>15</v>
      </c>
      <c r="C19" s="16" t="s">
        <v>113</v>
      </c>
      <c r="D19" s="16">
        <v>5171</v>
      </c>
      <c r="E19" s="16">
        <v>51</v>
      </c>
      <c r="F19" s="16">
        <v>13</v>
      </c>
      <c r="G19" s="17">
        <v>60003101189</v>
      </c>
      <c r="H19" s="18" t="s">
        <v>112</v>
      </c>
      <c r="I19" s="142" t="s">
        <v>139</v>
      </c>
      <c r="J19" s="16"/>
      <c r="K19" s="16" t="s">
        <v>148</v>
      </c>
      <c r="L19" s="147">
        <v>61466</v>
      </c>
      <c r="M19" s="95">
        <v>2020</v>
      </c>
      <c r="N19" s="148">
        <v>1316</v>
      </c>
      <c r="O19" s="144">
        <f t="shared" ref="O19" si="10">P19+Q19</f>
        <v>3000</v>
      </c>
      <c r="P19" s="148">
        <v>0</v>
      </c>
      <c r="Q19" s="216">
        <v>3000</v>
      </c>
      <c r="R19" s="147">
        <f t="shared" ref="R19" si="11">L19-N19-O19</f>
        <v>57150</v>
      </c>
      <c r="S19" s="60" t="s">
        <v>164</v>
      </c>
      <c r="U19" s="10" t="s">
        <v>95</v>
      </c>
      <c r="V19" s="109"/>
    </row>
    <row r="20" spans="1:22" ht="35.25" customHeight="1" x14ac:dyDescent="0.2">
      <c r="A20" s="98" t="s">
        <v>24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42">
        <f>+L17+L8</f>
        <v>385282</v>
      </c>
      <c r="M20" s="179"/>
      <c r="N20" s="42">
        <f>+N17+N8</f>
        <v>32814</v>
      </c>
      <c r="O20" s="42">
        <f>+O17+O8</f>
        <v>83023</v>
      </c>
      <c r="P20" s="42">
        <f>+P17+P8</f>
        <v>0</v>
      </c>
      <c r="Q20" s="42">
        <f>+Q17+Q8</f>
        <v>83023</v>
      </c>
      <c r="R20" s="42">
        <f>+R17+R8</f>
        <v>269445</v>
      </c>
      <c r="S20" s="34"/>
    </row>
    <row r="21" spans="1:22" s="6" customFormat="1" x14ac:dyDescent="0.2">
      <c r="A21" s="5"/>
      <c r="B21" s="5"/>
      <c r="C21" s="5"/>
      <c r="D21" s="5"/>
      <c r="E21" s="5"/>
      <c r="F21" s="5"/>
      <c r="G21" s="5"/>
      <c r="H21" s="22"/>
      <c r="I21" s="5"/>
      <c r="J21" s="23"/>
      <c r="K21" s="19"/>
      <c r="L21" s="21"/>
      <c r="M21" s="189"/>
      <c r="N21" s="21"/>
      <c r="S21" s="15"/>
      <c r="T21" s="10"/>
    </row>
    <row r="22" spans="1:22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24"/>
      <c r="K22" s="25"/>
      <c r="M22" s="190"/>
      <c r="S22" s="15"/>
      <c r="T22" s="10"/>
    </row>
    <row r="23" spans="1:22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24"/>
      <c r="K23" s="25"/>
      <c r="M23" s="190"/>
      <c r="S23" s="15"/>
      <c r="T23" s="10"/>
    </row>
    <row r="24" spans="1:22" s="47" customFormat="1" ht="15" x14ac:dyDescent="0.2">
      <c r="A24" s="32"/>
      <c r="B24" s="32"/>
      <c r="C24" s="44"/>
      <c r="D24" s="32"/>
      <c r="E24" s="32"/>
      <c r="F24" s="32"/>
      <c r="G24" s="32"/>
      <c r="H24" s="32"/>
      <c r="I24" s="32"/>
      <c r="J24" s="45"/>
      <c r="K24" s="46"/>
      <c r="M24" s="195"/>
      <c r="S24" s="48"/>
      <c r="T24" s="31"/>
    </row>
    <row r="25" spans="1:22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0"/>
      <c r="K25" s="25"/>
      <c r="M25" s="190"/>
      <c r="S25" s="15"/>
      <c r="T25" s="10"/>
    </row>
    <row r="26" spans="1:22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0"/>
      <c r="K26" s="25"/>
      <c r="M26" s="190"/>
      <c r="S26" s="15"/>
      <c r="T26" s="10"/>
    </row>
    <row r="27" spans="1:22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0"/>
      <c r="K27" s="25"/>
      <c r="M27" s="190"/>
      <c r="S27" s="15"/>
      <c r="T27" s="10"/>
    </row>
    <row r="28" spans="1:22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0"/>
      <c r="K28" s="25"/>
      <c r="M28" s="190"/>
      <c r="S28" s="15"/>
      <c r="T28" s="10"/>
    </row>
    <row r="29" spans="1:22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0"/>
      <c r="K29" s="25"/>
      <c r="M29" s="190"/>
      <c r="S29" s="15"/>
      <c r="T29" s="10"/>
    </row>
    <row r="30" spans="1:22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10"/>
      <c r="K30" s="25"/>
      <c r="M30" s="190"/>
      <c r="S30" s="15"/>
      <c r="T30" s="10"/>
    </row>
    <row r="31" spans="1:22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0"/>
      <c r="K31" s="25"/>
      <c r="M31" s="190"/>
      <c r="S31" s="15"/>
      <c r="T31" s="10"/>
    </row>
    <row r="32" spans="1:22" s="6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10"/>
      <c r="K32" s="25"/>
      <c r="M32" s="190"/>
      <c r="S32" s="15"/>
      <c r="T32" s="10"/>
    </row>
    <row r="33" spans="1:21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0"/>
      <c r="K33" s="25"/>
      <c r="M33" s="190"/>
      <c r="S33" s="15"/>
      <c r="T33" s="10"/>
    </row>
    <row r="34" spans="1:21" s="6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10"/>
      <c r="K34" s="25"/>
      <c r="M34" s="190"/>
      <c r="S34" s="15"/>
      <c r="T34" s="10"/>
    </row>
    <row r="35" spans="1:21" ht="106.5" hidden="1" customHeight="1" x14ac:dyDescent="0.2">
      <c r="A35" s="16">
        <v>7</v>
      </c>
      <c r="B35" s="16" t="s">
        <v>19</v>
      </c>
      <c r="C35" s="16">
        <v>3315</v>
      </c>
      <c r="D35" s="16">
        <v>6121</v>
      </c>
      <c r="E35" s="16">
        <v>61</v>
      </c>
      <c r="F35" s="16">
        <v>13</v>
      </c>
      <c r="G35" s="17">
        <v>60003101242</v>
      </c>
      <c r="H35" s="169" t="s">
        <v>303</v>
      </c>
      <c r="I35" s="158" t="s">
        <v>304</v>
      </c>
      <c r="J35" s="16"/>
      <c r="K35" s="16" t="s">
        <v>18</v>
      </c>
      <c r="L35" s="147">
        <v>88847</v>
      </c>
      <c r="M35" s="95" t="s">
        <v>130</v>
      </c>
      <c r="N35" s="148">
        <v>1927</v>
      </c>
      <c r="O35" s="144">
        <f>P35+Q35</f>
        <v>0</v>
      </c>
      <c r="P35" s="148"/>
      <c r="Q35" s="197"/>
      <c r="R35" s="147">
        <f t="shared" ref="R35:R38" si="12">L35-N35-O35</f>
        <v>86920</v>
      </c>
      <c r="S35" s="60"/>
    </row>
    <row r="36" spans="1:21" ht="106.5" hidden="1" customHeight="1" x14ac:dyDescent="0.2">
      <c r="A36" s="16">
        <v>6</v>
      </c>
      <c r="B36" s="16" t="s">
        <v>44</v>
      </c>
      <c r="C36" s="16">
        <v>3315</v>
      </c>
      <c r="D36" s="16">
        <v>6121</v>
      </c>
      <c r="E36" s="16">
        <v>61</v>
      </c>
      <c r="F36" s="16">
        <v>13</v>
      </c>
      <c r="G36" s="17">
        <v>60003101232</v>
      </c>
      <c r="H36" s="153" t="s">
        <v>110</v>
      </c>
      <c r="I36" s="142" t="s">
        <v>138</v>
      </c>
      <c r="J36" s="16" t="s">
        <v>30</v>
      </c>
      <c r="K36" s="16" t="s">
        <v>18</v>
      </c>
      <c r="L36" s="147">
        <v>8775</v>
      </c>
      <c r="M36" s="95" t="s">
        <v>130</v>
      </c>
      <c r="N36" s="148">
        <v>575</v>
      </c>
      <c r="O36" s="144">
        <f t="shared" ref="O36" si="13">P36+Q36</f>
        <v>4100</v>
      </c>
      <c r="P36" s="148">
        <v>0</v>
      </c>
      <c r="Q36" s="147">
        <v>4100</v>
      </c>
      <c r="R36" s="147">
        <f t="shared" si="12"/>
        <v>4100</v>
      </c>
      <c r="S36" s="60"/>
      <c r="U36" s="10" t="s">
        <v>132</v>
      </c>
    </row>
    <row r="37" spans="1:21" s="90" customFormat="1" ht="113.25" hidden="1" customHeight="1" x14ac:dyDescent="0.2">
      <c r="A37" s="16">
        <v>8</v>
      </c>
      <c r="B37" s="16" t="s">
        <v>44</v>
      </c>
      <c r="C37" s="16">
        <v>3315</v>
      </c>
      <c r="D37" s="16">
        <v>6121</v>
      </c>
      <c r="E37" s="16">
        <v>61</v>
      </c>
      <c r="F37" s="16">
        <v>13</v>
      </c>
      <c r="G37" s="57">
        <v>60003101308</v>
      </c>
      <c r="H37" s="18" t="s">
        <v>236</v>
      </c>
      <c r="I37" s="39" t="s">
        <v>237</v>
      </c>
      <c r="J37" s="16" t="s">
        <v>30</v>
      </c>
      <c r="K37" s="16" t="s">
        <v>18</v>
      </c>
      <c r="L37" s="147">
        <v>7000</v>
      </c>
      <c r="M37" s="95">
        <v>2019</v>
      </c>
      <c r="N37" s="180">
        <v>338</v>
      </c>
      <c r="O37" s="144">
        <f>P37+Q37</f>
        <v>6662</v>
      </c>
      <c r="P37" s="180">
        <v>0</v>
      </c>
      <c r="Q37" s="180">
        <v>6662</v>
      </c>
      <c r="R37" s="180">
        <f t="shared" si="12"/>
        <v>0</v>
      </c>
      <c r="S37" s="60" t="s">
        <v>238</v>
      </c>
    </row>
    <row r="38" spans="1:21" s="90" customFormat="1" ht="67.5" hidden="1" customHeight="1" x14ac:dyDescent="0.2">
      <c r="A38" s="16">
        <v>10</v>
      </c>
      <c r="B38" s="16" t="s">
        <v>44</v>
      </c>
      <c r="C38" s="16">
        <v>3315</v>
      </c>
      <c r="D38" s="16">
        <v>6121</v>
      </c>
      <c r="E38" s="16">
        <v>61</v>
      </c>
      <c r="F38" s="16">
        <v>13</v>
      </c>
      <c r="G38" s="57">
        <v>60003101310</v>
      </c>
      <c r="H38" s="18" t="s">
        <v>231</v>
      </c>
      <c r="I38" s="39" t="s">
        <v>232</v>
      </c>
      <c r="J38" s="16" t="s">
        <v>220</v>
      </c>
      <c r="K38" s="16" t="s">
        <v>45</v>
      </c>
      <c r="L38" s="147">
        <v>1000</v>
      </c>
      <c r="M38" s="95">
        <v>2019</v>
      </c>
      <c r="N38" s="180">
        <v>25</v>
      </c>
      <c r="O38" s="144">
        <f>P38+Q38</f>
        <v>975</v>
      </c>
      <c r="P38" s="180">
        <v>0</v>
      </c>
      <c r="Q38" s="180">
        <v>975</v>
      </c>
      <c r="R38" s="180">
        <f t="shared" si="12"/>
        <v>0</v>
      </c>
      <c r="S38" s="60" t="s">
        <v>233</v>
      </c>
    </row>
    <row r="39" spans="1:21" s="6" customFormat="1" x14ac:dyDescent="0.2">
      <c r="A39" s="5"/>
      <c r="B39" s="5"/>
      <c r="C39" s="5"/>
      <c r="D39" s="5"/>
      <c r="E39" s="5"/>
      <c r="F39" s="5"/>
      <c r="G39" s="5"/>
      <c r="H39" s="5"/>
      <c r="I39" s="5"/>
      <c r="J39" s="10"/>
      <c r="K39" s="25"/>
      <c r="M39" s="190"/>
      <c r="S39" s="15"/>
      <c r="T39" s="10"/>
    </row>
    <row r="40" spans="1:21" s="6" customFormat="1" x14ac:dyDescent="0.2">
      <c r="A40" s="5"/>
      <c r="B40" s="5"/>
      <c r="C40" s="5"/>
      <c r="D40" s="5"/>
      <c r="E40" s="5"/>
      <c r="F40" s="5"/>
      <c r="G40" s="5"/>
      <c r="H40" s="5"/>
      <c r="I40" s="5"/>
      <c r="J40" s="10"/>
      <c r="K40" s="25"/>
      <c r="M40" s="190"/>
      <c r="S40" s="15"/>
      <c r="T40" s="10"/>
    </row>
    <row r="41" spans="1:21" s="6" customFormat="1" x14ac:dyDescent="0.2">
      <c r="A41" s="5"/>
      <c r="B41" s="5"/>
      <c r="C41" s="5"/>
      <c r="D41" s="5"/>
      <c r="E41" s="5"/>
      <c r="F41" s="5"/>
      <c r="G41" s="5"/>
      <c r="H41" s="5"/>
      <c r="I41" s="5"/>
      <c r="J41" s="10"/>
      <c r="K41" s="25"/>
      <c r="M41" s="190"/>
      <c r="S41" s="15"/>
      <c r="T41" s="10"/>
    </row>
    <row r="42" spans="1:21" s="6" customFormat="1" x14ac:dyDescent="0.2">
      <c r="A42" s="5"/>
      <c r="B42" s="5"/>
      <c r="C42" s="5"/>
      <c r="D42" s="5"/>
      <c r="E42" s="5"/>
      <c r="F42" s="5"/>
      <c r="G42" s="5"/>
      <c r="H42" s="5"/>
      <c r="I42" s="5"/>
      <c r="J42" s="10"/>
      <c r="K42" s="25"/>
      <c r="M42" s="190"/>
      <c r="S42" s="15"/>
      <c r="T42" s="10"/>
    </row>
    <row r="43" spans="1:21" s="6" customFormat="1" x14ac:dyDescent="0.2">
      <c r="A43" s="5"/>
      <c r="B43" s="5"/>
      <c r="C43" s="5"/>
      <c r="D43" s="5"/>
      <c r="E43" s="5"/>
      <c r="F43" s="5"/>
      <c r="G43" s="5"/>
      <c r="H43" s="5"/>
      <c r="I43" s="5"/>
      <c r="J43" s="10"/>
      <c r="K43" s="25"/>
      <c r="M43" s="190"/>
      <c r="S43" s="15"/>
      <c r="T43" s="10"/>
    </row>
    <row r="44" spans="1:21" s="6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10"/>
      <c r="K44" s="25"/>
      <c r="M44" s="190"/>
      <c r="S44" s="15"/>
      <c r="T44" s="10"/>
    </row>
    <row r="45" spans="1:21" s="6" customFormat="1" x14ac:dyDescent="0.2">
      <c r="A45" s="5"/>
      <c r="B45" s="5"/>
      <c r="C45" s="5"/>
      <c r="D45" s="5"/>
      <c r="E45" s="5"/>
      <c r="F45" s="5"/>
      <c r="G45" s="5"/>
      <c r="H45" s="5"/>
      <c r="I45" s="5"/>
      <c r="J45" s="10"/>
      <c r="K45" s="25"/>
      <c r="M45" s="190"/>
      <c r="S45" s="15"/>
      <c r="T45" s="10"/>
    </row>
    <row r="46" spans="1:21" s="6" customFormat="1" x14ac:dyDescent="0.2">
      <c r="A46" s="5"/>
      <c r="B46" s="5"/>
      <c r="C46" s="5"/>
      <c r="D46" s="5"/>
      <c r="E46" s="5"/>
      <c r="F46" s="5"/>
      <c r="G46" s="5"/>
      <c r="H46" s="5"/>
      <c r="I46" s="5"/>
      <c r="J46" s="10"/>
      <c r="K46" s="5"/>
      <c r="M46" s="190"/>
      <c r="S46" s="15"/>
      <c r="T46" s="10"/>
    </row>
    <row r="47" spans="1:21" s="6" customFormat="1" x14ac:dyDescent="0.2">
      <c r="A47" s="5"/>
      <c r="B47" s="5"/>
      <c r="C47" s="5"/>
      <c r="D47" s="5"/>
      <c r="E47" s="5"/>
      <c r="F47" s="5"/>
      <c r="G47" s="5"/>
      <c r="H47" s="5"/>
      <c r="I47" s="5"/>
      <c r="J47" s="10"/>
      <c r="K47" s="5"/>
      <c r="M47" s="190"/>
      <c r="S47" s="15"/>
      <c r="T47" s="10"/>
    </row>
    <row r="48" spans="1:21" s="6" customFormat="1" x14ac:dyDescent="0.2">
      <c r="A48" s="5"/>
      <c r="B48" s="5"/>
      <c r="C48" s="5"/>
      <c r="D48" s="5"/>
      <c r="E48" s="5"/>
      <c r="F48" s="5"/>
      <c r="G48" s="5"/>
      <c r="H48" s="5"/>
      <c r="I48" s="5"/>
      <c r="J48" s="10"/>
      <c r="K48" s="5"/>
      <c r="M48" s="190"/>
      <c r="S48" s="15"/>
      <c r="T48" s="10"/>
    </row>
    <row r="49" spans="1:20" s="6" customFormat="1" x14ac:dyDescent="0.2">
      <c r="A49" s="5"/>
      <c r="B49" s="5"/>
      <c r="C49" s="5"/>
      <c r="D49" s="5"/>
      <c r="E49" s="5"/>
      <c r="F49" s="5"/>
      <c r="G49" s="5"/>
      <c r="H49" s="5"/>
      <c r="I49" s="5"/>
      <c r="J49" s="10"/>
      <c r="K49" s="5"/>
      <c r="M49" s="190"/>
      <c r="S49" s="15"/>
      <c r="T49" s="10"/>
    </row>
    <row r="50" spans="1:20" s="6" customFormat="1" x14ac:dyDescent="0.2">
      <c r="A50" s="5"/>
      <c r="B50" s="5"/>
      <c r="C50" s="5"/>
      <c r="D50" s="5"/>
      <c r="E50" s="5"/>
      <c r="F50" s="5"/>
      <c r="G50" s="5"/>
      <c r="H50" s="5"/>
      <c r="I50" s="5"/>
      <c r="J50" s="10"/>
      <c r="K50" s="5"/>
      <c r="M50" s="190"/>
      <c r="S50" s="15"/>
      <c r="T50" s="10"/>
    </row>
    <row r="51" spans="1:20" s="6" customFormat="1" x14ac:dyDescent="0.2">
      <c r="A51" s="5"/>
      <c r="B51" s="5"/>
      <c r="C51" s="5"/>
      <c r="D51" s="5"/>
      <c r="E51" s="5"/>
      <c r="F51" s="5"/>
      <c r="G51" s="5"/>
      <c r="H51" s="5"/>
      <c r="I51" s="5"/>
      <c r="J51" s="10"/>
      <c r="K51" s="5"/>
      <c r="M51" s="190"/>
      <c r="S51" s="15"/>
      <c r="T51" s="10"/>
    </row>
    <row r="52" spans="1:20" s="6" customFormat="1" x14ac:dyDescent="0.2">
      <c r="A52" s="5"/>
      <c r="B52" s="5"/>
      <c r="C52" s="5"/>
      <c r="D52" s="5"/>
      <c r="E52" s="5"/>
      <c r="F52" s="5"/>
      <c r="G52" s="5"/>
      <c r="H52" s="5"/>
      <c r="I52" s="5"/>
      <c r="J52" s="10"/>
      <c r="K52" s="5"/>
      <c r="M52" s="190"/>
      <c r="S52" s="15"/>
      <c r="T52" s="10"/>
    </row>
    <row r="53" spans="1:20" s="6" customFormat="1" x14ac:dyDescent="0.2">
      <c r="A53" s="5"/>
      <c r="B53" s="5"/>
      <c r="C53" s="5"/>
      <c r="D53" s="5"/>
      <c r="E53" s="5"/>
      <c r="F53" s="5"/>
      <c r="G53" s="5"/>
      <c r="H53" s="5"/>
      <c r="I53" s="5"/>
      <c r="J53" s="10"/>
      <c r="K53" s="5"/>
      <c r="M53" s="190"/>
      <c r="S53" s="15"/>
      <c r="T53" s="10"/>
    </row>
    <row r="54" spans="1:20" s="6" customFormat="1" x14ac:dyDescent="0.2">
      <c r="A54" s="5"/>
      <c r="B54" s="5"/>
      <c r="C54" s="5"/>
      <c r="D54" s="5"/>
      <c r="E54" s="5"/>
      <c r="F54" s="5"/>
      <c r="G54" s="5"/>
      <c r="H54" s="5"/>
      <c r="I54" s="5"/>
      <c r="J54" s="10"/>
      <c r="K54" s="5"/>
      <c r="M54" s="190"/>
      <c r="S54" s="15"/>
      <c r="T54" s="10"/>
    </row>
    <row r="55" spans="1:20" s="6" customFormat="1" x14ac:dyDescent="0.2">
      <c r="A55" s="5"/>
      <c r="B55" s="5"/>
      <c r="C55" s="5"/>
      <c r="D55" s="5"/>
      <c r="E55" s="5"/>
      <c r="F55" s="5"/>
      <c r="G55" s="5"/>
      <c r="H55" s="5"/>
      <c r="I55" s="5"/>
      <c r="J55" s="10"/>
      <c r="K55" s="5"/>
      <c r="M55" s="190"/>
      <c r="S55" s="15"/>
      <c r="T55" s="10"/>
    </row>
    <row r="56" spans="1:20" s="6" customFormat="1" x14ac:dyDescent="0.2">
      <c r="A56" s="5"/>
      <c r="B56" s="5"/>
      <c r="C56" s="5"/>
      <c r="D56" s="5"/>
      <c r="E56" s="5"/>
      <c r="F56" s="5"/>
      <c r="G56" s="5"/>
      <c r="H56" s="5"/>
      <c r="I56" s="5"/>
      <c r="J56" s="10"/>
      <c r="K56" s="5"/>
      <c r="M56" s="190"/>
      <c r="S56" s="15"/>
      <c r="T56" s="10"/>
    </row>
    <row r="57" spans="1:20" s="6" customForma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5"/>
      <c r="M57" s="190"/>
      <c r="S57" s="15"/>
      <c r="T57" s="10"/>
    </row>
    <row r="58" spans="1:20" s="6" customForma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5"/>
      <c r="M58" s="190"/>
      <c r="S58" s="15"/>
      <c r="T58" s="10"/>
    </row>
    <row r="59" spans="1:20" s="6" customForma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5"/>
      <c r="M59" s="190"/>
      <c r="S59" s="15"/>
      <c r="T59" s="10"/>
    </row>
    <row r="60" spans="1:20" s="6" customForma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5"/>
      <c r="M60" s="190"/>
      <c r="S60" s="15"/>
      <c r="T60" s="10"/>
    </row>
    <row r="61" spans="1:20" s="6" customForma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5"/>
      <c r="M61" s="190"/>
      <c r="S61" s="15"/>
      <c r="T61" s="10"/>
    </row>
    <row r="62" spans="1:20" s="6" customForma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5"/>
      <c r="M62" s="190"/>
      <c r="S62" s="15"/>
      <c r="T62" s="10"/>
    </row>
    <row r="63" spans="1:20" s="6" customForma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5"/>
      <c r="M63" s="190"/>
      <c r="S63" s="15"/>
      <c r="T63" s="10"/>
    </row>
    <row r="64" spans="1:20" s="6" customForma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5"/>
      <c r="M64" s="190"/>
      <c r="S64" s="15"/>
      <c r="T64" s="10"/>
    </row>
    <row r="65" spans="1:20" s="6" customForma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5"/>
      <c r="M65" s="190"/>
      <c r="S65" s="15"/>
      <c r="T65" s="10"/>
    </row>
    <row r="66" spans="1:20" s="6" customForma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5"/>
      <c r="M66" s="190"/>
      <c r="S66" s="15"/>
      <c r="T66" s="10"/>
    </row>
    <row r="67" spans="1:20" s="6" customForma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5"/>
      <c r="M67" s="190"/>
      <c r="S67" s="15"/>
      <c r="T67" s="10"/>
    </row>
    <row r="68" spans="1:20" s="6" customForma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5"/>
      <c r="M68" s="190"/>
      <c r="S68" s="15"/>
      <c r="T68" s="10"/>
    </row>
    <row r="69" spans="1:20" s="6" customForma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5"/>
      <c r="M69" s="190"/>
      <c r="S69" s="15"/>
      <c r="T69" s="10"/>
    </row>
    <row r="70" spans="1:20" s="6" customForma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5"/>
      <c r="M70" s="190"/>
      <c r="S70" s="15"/>
      <c r="T70" s="10"/>
    </row>
    <row r="71" spans="1:20" s="6" customForma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5"/>
      <c r="M71" s="190"/>
      <c r="S71" s="15"/>
      <c r="T71" s="10"/>
    </row>
    <row r="72" spans="1:20" s="6" customForma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5"/>
      <c r="M72" s="190"/>
      <c r="S72" s="15"/>
      <c r="T72" s="10"/>
    </row>
    <row r="73" spans="1:20" s="6" customForma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5"/>
      <c r="M73" s="190"/>
      <c r="S73" s="15"/>
      <c r="T73" s="10"/>
    </row>
    <row r="74" spans="1:20" s="6" customForma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5"/>
      <c r="M74" s="190"/>
      <c r="S74" s="15"/>
      <c r="T74" s="10"/>
    </row>
    <row r="75" spans="1:20" s="6" customForma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5"/>
      <c r="M75" s="190"/>
      <c r="S75" s="15"/>
      <c r="T75" s="10"/>
    </row>
    <row r="76" spans="1:20" s="6" customForma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5"/>
      <c r="M76" s="190"/>
      <c r="S76" s="15"/>
      <c r="T76" s="10"/>
    </row>
    <row r="77" spans="1:20" s="6" customForma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5"/>
      <c r="M77" s="190"/>
      <c r="S77" s="15"/>
      <c r="T77" s="10"/>
    </row>
    <row r="78" spans="1:20" s="6" customForma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5"/>
      <c r="M78" s="190"/>
      <c r="S78" s="15"/>
      <c r="T78" s="10"/>
    </row>
    <row r="79" spans="1:20" s="6" customForma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5"/>
      <c r="M79" s="190"/>
      <c r="S79" s="15"/>
      <c r="T79" s="10"/>
    </row>
    <row r="80" spans="1:20" s="6" customForma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5"/>
      <c r="M80" s="190"/>
      <c r="S80" s="15"/>
      <c r="T80" s="10"/>
    </row>
    <row r="81" spans="1:20" s="6" customForma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5"/>
      <c r="M81" s="190"/>
      <c r="S81" s="15"/>
      <c r="T81" s="10"/>
    </row>
    <row r="82" spans="1:20" s="6" customForma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5"/>
      <c r="M82" s="190"/>
      <c r="S82" s="15"/>
      <c r="T82" s="10"/>
    </row>
    <row r="83" spans="1:20" s="6" customForma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5"/>
      <c r="M83" s="190"/>
      <c r="S83" s="15"/>
      <c r="T83" s="10"/>
    </row>
    <row r="84" spans="1:20" s="6" customForma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5"/>
      <c r="M84" s="190"/>
      <c r="S84" s="15"/>
      <c r="T84" s="10"/>
    </row>
    <row r="85" spans="1:20" s="6" customForma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5"/>
      <c r="M85" s="190"/>
      <c r="S85" s="15"/>
      <c r="T85" s="10"/>
    </row>
    <row r="86" spans="1:20" s="6" customForma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5"/>
      <c r="M86" s="190"/>
      <c r="S86" s="15"/>
      <c r="T86" s="10"/>
    </row>
    <row r="87" spans="1:20" s="6" customForma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5"/>
      <c r="M87" s="190"/>
      <c r="S87" s="15"/>
      <c r="T87" s="10"/>
    </row>
    <row r="88" spans="1:20" s="6" customForma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5"/>
      <c r="M88" s="190"/>
      <c r="S88" s="15"/>
      <c r="T88" s="10"/>
    </row>
    <row r="89" spans="1:20" s="6" customForma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5"/>
      <c r="M89" s="190"/>
      <c r="S89" s="15"/>
      <c r="T89" s="10"/>
    </row>
    <row r="90" spans="1:20" s="6" customForma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5"/>
      <c r="M90" s="190"/>
      <c r="S90" s="15"/>
      <c r="T90" s="10"/>
    </row>
    <row r="91" spans="1:20" s="6" customForma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5"/>
      <c r="M91" s="190"/>
      <c r="S91" s="15"/>
      <c r="T91" s="10"/>
    </row>
    <row r="92" spans="1:20" s="6" customForma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5"/>
      <c r="M92" s="190"/>
      <c r="S92" s="15"/>
      <c r="T92" s="10"/>
    </row>
    <row r="93" spans="1:20" s="6" customForma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5"/>
      <c r="M93" s="190"/>
      <c r="S93" s="15"/>
      <c r="T93" s="10"/>
    </row>
    <row r="94" spans="1:20" s="6" customForma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5"/>
      <c r="M94" s="190"/>
      <c r="S94" s="15"/>
      <c r="T94" s="10"/>
    </row>
    <row r="95" spans="1:20" s="6" customForma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5"/>
      <c r="M95" s="190"/>
      <c r="S95" s="15"/>
      <c r="T95" s="10"/>
    </row>
    <row r="96" spans="1:20" s="6" customForma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5"/>
      <c r="M96" s="190"/>
      <c r="S96" s="15"/>
      <c r="T96" s="10"/>
    </row>
    <row r="97" spans="1:20" s="6" customForma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5"/>
      <c r="M97" s="190"/>
      <c r="S97" s="15"/>
      <c r="T97" s="10"/>
    </row>
    <row r="98" spans="1:20" s="6" customForma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5"/>
      <c r="M98" s="190"/>
      <c r="S98" s="15"/>
      <c r="T98" s="10"/>
    </row>
    <row r="99" spans="1:20" s="6" customForma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5"/>
      <c r="M99" s="190"/>
      <c r="S99" s="15"/>
      <c r="T99" s="10"/>
    </row>
    <row r="100" spans="1:20" s="6" customForma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5"/>
      <c r="M100" s="190"/>
      <c r="S100" s="15"/>
      <c r="T100" s="10"/>
    </row>
    <row r="101" spans="1:20" s="6" customForma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5"/>
      <c r="M101" s="190"/>
      <c r="S101" s="15"/>
      <c r="T101" s="10"/>
    </row>
    <row r="102" spans="1:20" s="6" customForma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5"/>
      <c r="M102" s="190"/>
      <c r="S102" s="15"/>
      <c r="T102" s="10"/>
    </row>
    <row r="103" spans="1:20" s="6" customForma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5"/>
      <c r="M103" s="190"/>
      <c r="S103" s="15"/>
      <c r="T103" s="10"/>
    </row>
    <row r="104" spans="1:20" s="6" customForma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5"/>
      <c r="M104" s="190"/>
      <c r="S104" s="15"/>
      <c r="T104" s="10"/>
    </row>
    <row r="105" spans="1:20" s="6" customForma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5"/>
      <c r="M105" s="190"/>
      <c r="S105" s="15"/>
      <c r="T105" s="10"/>
    </row>
    <row r="106" spans="1:20" s="6" customForma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5"/>
      <c r="M106" s="190"/>
      <c r="S106" s="15"/>
      <c r="T106" s="10"/>
    </row>
    <row r="107" spans="1:20" s="6" customForma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5"/>
      <c r="M107" s="190"/>
      <c r="S107" s="15"/>
      <c r="T107" s="10"/>
    </row>
    <row r="108" spans="1:20" s="6" customForma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5"/>
      <c r="M108" s="190"/>
      <c r="S108" s="15"/>
      <c r="T108" s="10"/>
    </row>
  </sheetData>
  <mergeCells count="18">
    <mergeCell ref="S6:S7"/>
    <mergeCell ref="J6:J7"/>
    <mergeCell ref="K6:K7"/>
    <mergeCell ref="L6:L7"/>
    <mergeCell ref="M6:M7"/>
    <mergeCell ref="N6:N7"/>
    <mergeCell ref="O6:Q6"/>
    <mergeCell ref="E6:E7"/>
    <mergeCell ref="A5:R5"/>
    <mergeCell ref="A6:A7"/>
    <mergeCell ref="B6:B7"/>
    <mergeCell ref="G6:G7"/>
    <mergeCell ref="R6:R7"/>
    <mergeCell ref="C6:C7"/>
    <mergeCell ref="D6:D7"/>
    <mergeCell ref="F6:F7"/>
    <mergeCell ref="H6:H7"/>
    <mergeCell ref="I6:I7"/>
  </mergeCells>
  <printOptions horizontalCentered="1"/>
  <pageMargins left="0.78740157480314965" right="0.78740157480314965" top="0.6692913385826772" bottom="0.86614173228346458" header="0.27559055118110237" footer="0.39370078740157483"/>
  <pageSetup paperSize="9" scale="53" firstPageNumber="105" orientation="landscape" useFirstPageNumber="1" r:id="rId1"/>
  <headerFooter alignWithMargins="0">
    <oddFooter xml:space="preserve">&amp;L&amp;"Arial,Kurzíva"Zastupitelstvo Olomouckého kraje 17-12-2018
6. - Rozpočet Olomouckého kraje 2019 - návrh rozpočtu
Příloha č. 5a): Rozpracované investiční akce hrazené z rozpočtu v roce 2019&amp;R&amp;"Arial,Kurzíva"&amp;11Strana &amp;P (Celkem 179)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7030A0"/>
  </sheetPr>
  <dimension ref="A1:T94"/>
  <sheetViews>
    <sheetView showGridLines="0" view="pageBreakPreview" zoomScale="80" zoomScaleNormal="70" zoomScaleSheetLayoutView="80" workbookViewId="0">
      <selection activeCell="AW16" sqref="AW16"/>
    </sheetView>
  </sheetViews>
  <sheetFormatPr defaultColWidth="9.140625" defaultRowHeight="12.75" x14ac:dyDescent="0.2"/>
  <cols>
    <col min="1" max="1" width="5.42578125" style="10" customWidth="1"/>
    <col min="2" max="2" width="6" style="10" bestFit="1" customWidth="1"/>
    <col min="3" max="4" width="5.5703125" style="10" hidden="1" customWidth="1"/>
    <col min="5" max="5" width="6.5703125" style="10" customWidth="1"/>
    <col min="6" max="6" width="5.5703125" style="10" hidden="1" customWidth="1"/>
    <col min="7" max="7" width="13" style="10" hidden="1" customWidth="1"/>
    <col min="8" max="8" width="50.7109375" style="10" customWidth="1"/>
    <col min="9" max="9" width="60.42578125" style="10" customWidth="1"/>
    <col min="10" max="10" width="7.140625" style="10" customWidth="1"/>
    <col min="11" max="11" width="14.7109375" style="5" customWidth="1"/>
    <col min="12" max="12" width="14.42578125" style="6" customWidth="1"/>
    <col min="13" max="13" width="13.7109375" style="6" customWidth="1"/>
    <col min="14" max="14" width="12.425781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27.85546875" style="15" hidden="1" customWidth="1"/>
    <col min="20" max="20" width="9.140625" style="10" hidden="1" customWidth="1"/>
    <col min="21" max="21" width="0" style="10" hidden="1" customWidth="1"/>
    <col min="22" max="16384" width="9.140625" style="10"/>
  </cols>
  <sheetData>
    <row r="1" spans="1:20" ht="18" x14ac:dyDescent="0.25">
      <c r="A1" s="139" t="s">
        <v>172</v>
      </c>
      <c r="B1" s="139"/>
      <c r="C1" s="139"/>
      <c r="D1" s="139"/>
      <c r="E1" s="139"/>
      <c r="F1" s="139"/>
      <c r="G1" s="139"/>
      <c r="H1" s="139"/>
      <c r="I1" s="4"/>
      <c r="J1" s="2"/>
      <c r="M1" s="7"/>
      <c r="N1" s="7"/>
      <c r="P1" s="7"/>
      <c r="Q1" s="7"/>
      <c r="R1" s="7"/>
      <c r="S1" s="8"/>
      <c r="T1" s="9"/>
    </row>
    <row r="2" spans="1:20" ht="15.75" x14ac:dyDescent="0.25">
      <c r="A2" s="140" t="s">
        <v>154</v>
      </c>
      <c r="B2" s="140"/>
      <c r="C2" s="140"/>
      <c r="E2" s="140"/>
      <c r="F2" s="140"/>
      <c r="G2" s="140"/>
      <c r="H2" s="140" t="s">
        <v>168</v>
      </c>
      <c r="I2" s="141" t="s">
        <v>169</v>
      </c>
      <c r="J2" s="49"/>
      <c r="M2" s="13"/>
      <c r="N2" s="13"/>
      <c r="P2" s="13"/>
      <c r="Q2" s="13"/>
      <c r="R2" s="13"/>
      <c r="S2" s="14"/>
      <c r="T2" s="9"/>
    </row>
    <row r="3" spans="1:20" ht="15.75" x14ac:dyDescent="0.25">
      <c r="A3" s="140"/>
      <c r="B3" s="140"/>
      <c r="C3" s="140"/>
      <c r="E3" s="140"/>
      <c r="F3" s="140"/>
      <c r="G3" s="140"/>
      <c r="H3" s="140" t="s">
        <v>28</v>
      </c>
      <c r="I3" s="51"/>
      <c r="J3" s="49"/>
      <c r="M3" s="13"/>
      <c r="N3" s="13"/>
      <c r="P3" s="13"/>
      <c r="Q3" s="13"/>
      <c r="R3" s="13"/>
      <c r="S3" s="14"/>
      <c r="T3" s="9"/>
    </row>
    <row r="4" spans="1:20" ht="17.25" customHeight="1" x14ac:dyDescent="0.2">
      <c r="A4" s="11"/>
      <c r="B4" s="11"/>
      <c r="C4" s="11"/>
      <c r="D4" s="11"/>
      <c r="E4" s="11"/>
      <c r="F4" s="11"/>
      <c r="G4" s="11"/>
      <c r="H4" s="11"/>
      <c r="I4" s="12"/>
      <c r="J4" s="11"/>
      <c r="M4" s="13"/>
      <c r="N4" s="13"/>
      <c r="P4" s="13"/>
      <c r="Q4" s="13"/>
      <c r="R4" s="118" t="s">
        <v>72</v>
      </c>
      <c r="S4" s="14"/>
      <c r="T4" s="9"/>
    </row>
    <row r="5" spans="1:20" ht="25.5" customHeight="1" x14ac:dyDescent="0.2">
      <c r="A5" s="230" t="s">
        <v>170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40"/>
      <c r="S5" s="143"/>
    </row>
    <row r="6" spans="1:20" ht="25.5" customHeight="1" x14ac:dyDescent="0.2">
      <c r="A6" s="234" t="s">
        <v>1</v>
      </c>
      <c r="B6" s="234" t="s">
        <v>2</v>
      </c>
      <c r="C6" s="235" t="s">
        <v>4</v>
      </c>
      <c r="D6" s="235" t="s">
        <v>5</v>
      </c>
      <c r="E6" s="232" t="s">
        <v>151</v>
      </c>
      <c r="F6" s="235" t="s">
        <v>6</v>
      </c>
      <c r="G6" s="235" t="s">
        <v>3</v>
      </c>
      <c r="H6" s="235" t="s">
        <v>7</v>
      </c>
      <c r="I6" s="236" t="s">
        <v>8</v>
      </c>
      <c r="J6" s="237" t="s">
        <v>9</v>
      </c>
      <c r="K6" s="236" t="s">
        <v>10</v>
      </c>
      <c r="L6" s="236" t="s">
        <v>25</v>
      </c>
      <c r="M6" s="236" t="s">
        <v>11</v>
      </c>
      <c r="N6" s="238" t="s">
        <v>175</v>
      </c>
      <c r="O6" s="242">
        <v>2019</v>
      </c>
      <c r="P6" s="242"/>
      <c r="Q6" s="242"/>
      <c r="R6" s="238" t="s">
        <v>176</v>
      </c>
      <c r="S6" s="238" t="s">
        <v>12</v>
      </c>
    </row>
    <row r="7" spans="1:20" ht="58.7" customHeight="1" x14ac:dyDescent="0.2">
      <c r="A7" s="234"/>
      <c r="B7" s="234"/>
      <c r="C7" s="235"/>
      <c r="D7" s="235"/>
      <c r="E7" s="233"/>
      <c r="F7" s="235"/>
      <c r="G7" s="235"/>
      <c r="H7" s="235"/>
      <c r="I7" s="236"/>
      <c r="J7" s="237"/>
      <c r="K7" s="236"/>
      <c r="L7" s="236"/>
      <c r="M7" s="236"/>
      <c r="N7" s="238"/>
      <c r="O7" s="123" t="s">
        <v>26</v>
      </c>
      <c r="P7" s="123" t="s">
        <v>162</v>
      </c>
      <c r="Q7" s="123" t="s">
        <v>381</v>
      </c>
      <c r="R7" s="238"/>
      <c r="S7" s="238"/>
    </row>
    <row r="8" spans="1:20" s="55" customFormat="1" ht="25.5" customHeight="1" x14ac:dyDescent="0.3">
      <c r="A8" s="96" t="s">
        <v>21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53">
        <f>SUM(L9)</f>
        <v>5000</v>
      </c>
      <c r="M8" s="53"/>
      <c r="N8" s="53">
        <f t="shared" ref="N8:R8" si="0">SUM(N9)</f>
        <v>0</v>
      </c>
      <c r="O8" s="53">
        <f t="shared" si="0"/>
        <v>5000</v>
      </c>
      <c r="P8" s="53">
        <f t="shared" si="0"/>
        <v>100</v>
      </c>
      <c r="Q8" s="53">
        <f t="shared" si="0"/>
        <v>4900</v>
      </c>
      <c r="R8" s="53">
        <f t="shared" si="0"/>
        <v>0</v>
      </c>
      <c r="S8" s="53"/>
      <c r="T8" s="53"/>
    </row>
    <row r="9" spans="1:20" ht="112.5" customHeight="1" x14ac:dyDescent="0.2">
      <c r="A9" s="16">
        <v>1</v>
      </c>
      <c r="B9" s="16" t="s">
        <v>31</v>
      </c>
      <c r="C9" s="16">
        <v>3315</v>
      </c>
      <c r="D9" s="16">
        <v>6351</v>
      </c>
      <c r="E9" s="16">
        <v>63</v>
      </c>
      <c r="F9" s="16">
        <v>13</v>
      </c>
      <c r="G9" s="203">
        <v>66013001607</v>
      </c>
      <c r="H9" s="94" t="s">
        <v>332</v>
      </c>
      <c r="I9" s="39" t="s">
        <v>355</v>
      </c>
      <c r="J9" s="16"/>
      <c r="K9" s="16" t="s">
        <v>45</v>
      </c>
      <c r="L9" s="147">
        <v>5000</v>
      </c>
      <c r="M9" s="95">
        <v>2019</v>
      </c>
      <c r="N9" s="148">
        <v>0</v>
      </c>
      <c r="O9" s="144">
        <v>5000</v>
      </c>
      <c r="P9" s="148">
        <v>100</v>
      </c>
      <c r="Q9" s="216">
        <v>4900</v>
      </c>
      <c r="R9" s="147">
        <v>0</v>
      </c>
      <c r="S9" s="60"/>
    </row>
    <row r="10" spans="1:20" ht="35.25" customHeight="1" x14ac:dyDescent="0.2">
      <c r="A10" s="98" t="s">
        <v>171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42">
        <f>L8</f>
        <v>5000</v>
      </c>
      <c r="M10" s="42"/>
      <c r="N10" s="42">
        <f t="shared" ref="N10:R10" si="1">N8</f>
        <v>0</v>
      </c>
      <c r="O10" s="42">
        <f t="shared" si="1"/>
        <v>5000</v>
      </c>
      <c r="P10" s="42">
        <f t="shared" si="1"/>
        <v>100</v>
      </c>
      <c r="Q10" s="42">
        <f t="shared" si="1"/>
        <v>4900</v>
      </c>
      <c r="R10" s="43">
        <f t="shared" si="1"/>
        <v>0</v>
      </c>
      <c r="S10" s="34"/>
    </row>
    <row r="11" spans="1:20" s="6" customFormat="1" x14ac:dyDescent="0.2">
      <c r="A11" s="5"/>
      <c r="B11" s="5"/>
      <c r="C11" s="5"/>
      <c r="D11" s="5"/>
      <c r="E11" s="5"/>
      <c r="F11" s="5"/>
      <c r="G11" s="5"/>
      <c r="H11" s="22"/>
      <c r="I11" s="5"/>
      <c r="J11" s="23"/>
      <c r="K11" s="19"/>
      <c r="L11" s="21"/>
      <c r="M11" s="21"/>
      <c r="N11" s="21"/>
      <c r="S11" s="15"/>
      <c r="T11" s="10"/>
    </row>
    <row r="12" spans="1:20" s="6" customFormat="1" x14ac:dyDescent="0.2">
      <c r="A12" s="5"/>
      <c r="B12" s="5"/>
      <c r="C12" s="5"/>
      <c r="D12" s="5"/>
      <c r="E12" s="5"/>
      <c r="F12" s="5"/>
      <c r="G12" s="5"/>
      <c r="H12" s="5"/>
      <c r="I12" s="5"/>
      <c r="J12" s="24"/>
      <c r="K12" s="25"/>
      <c r="S12" s="15"/>
      <c r="T12" s="10"/>
    </row>
    <row r="13" spans="1:20" s="6" customFormat="1" x14ac:dyDescent="0.2">
      <c r="A13" s="5"/>
      <c r="B13" s="5"/>
      <c r="C13" s="5"/>
      <c r="D13" s="5"/>
      <c r="E13" s="5"/>
      <c r="F13" s="5"/>
      <c r="G13" s="5"/>
      <c r="H13" s="5"/>
      <c r="I13" s="5"/>
      <c r="J13" s="24"/>
      <c r="K13" s="25"/>
      <c r="S13" s="15"/>
      <c r="T13" s="10"/>
    </row>
    <row r="14" spans="1:20" s="47" customFormat="1" ht="15" x14ac:dyDescent="0.2">
      <c r="A14" s="32"/>
      <c r="B14" s="32"/>
      <c r="C14" s="44"/>
      <c r="D14" s="32"/>
      <c r="E14" s="32"/>
      <c r="F14" s="32"/>
      <c r="G14" s="32"/>
      <c r="H14" s="32"/>
      <c r="I14" s="32"/>
      <c r="J14" s="45"/>
      <c r="K14" s="46"/>
      <c r="S14" s="48"/>
      <c r="T14" s="31"/>
    </row>
    <row r="15" spans="1:20" s="6" customFormat="1" x14ac:dyDescent="0.2">
      <c r="A15" s="5"/>
      <c r="B15" s="5"/>
      <c r="C15" s="5"/>
      <c r="D15" s="5"/>
      <c r="E15" s="5"/>
      <c r="F15" s="5"/>
      <c r="G15" s="5"/>
      <c r="H15" s="5"/>
      <c r="I15" s="5"/>
      <c r="J15" s="10"/>
      <c r="K15" s="25"/>
      <c r="S15" s="15"/>
      <c r="T15" s="10"/>
    </row>
    <row r="16" spans="1:20" s="6" customFormat="1" x14ac:dyDescent="0.2">
      <c r="A16" s="5"/>
      <c r="B16" s="5"/>
      <c r="C16" s="5"/>
      <c r="D16" s="5"/>
      <c r="E16" s="5"/>
      <c r="F16" s="5"/>
      <c r="G16" s="5"/>
      <c r="H16" s="5"/>
      <c r="I16" s="5"/>
      <c r="J16" s="10"/>
      <c r="K16" s="25"/>
      <c r="S16" s="15"/>
      <c r="T16" s="10"/>
    </row>
    <row r="17" spans="1:20" s="6" customFormat="1" x14ac:dyDescent="0.2">
      <c r="A17" s="5"/>
      <c r="B17" s="5"/>
      <c r="C17" s="5"/>
      <c r="D17" s="5"/>
      <c r="E17" s="5"/>
      <c r="F17" s="5"/>
      <c r="G17" s="5"/>
      <c r="H17" s="5"/>
      <c r="I17" s="5"/>
      <c r="J17" s="10"/>
      <c r="K17" s="25"/>
      <c r="S17" s="15"/>
      <c r="T17" s="10"/>
    </row>
    <row r="18" spans="1:20" s="6" customFormat="1" x14ac:dyDescent="0.2">
      <c r="A18" s="5"/>
      <c r="B18" s="5"/>
      <c r="C18" s="5"/>
      <c r="D18" s="5"/>
      <c r="E18" s="5"/>
      <c r="F18" s="5"/>
      <c r="G18" s="5"/>
      <c r="H18" s="5"/>
      <c r="I18" s="5"/>
      <c r="J18" s="10"/>
      <c r="K18" s="25"/>
      <c r="S18" s="15"/>
      <c r="T18" s="10"/>
    </row>
    <row r="19" spans="1:20" s="6" customFormat="1" x14ac:dyDescent="0.2">
      <c r="A19" s="5"/>
      <c r="B19" s="5"/>
      <c r="C19" s="5"/>
      <c r="D19" s="5"/>
      <c r="E19" s="5"/>
      <c r="F19" s="5"/>
      <c r="G19" s="5"/>
      <c r="H19" s="5"/>
      <c r="I19" s="5"/>
      <c r="J19" s="10"/>
      <c r="K19" s="25"/>
      <c r="S19" s="15"/>
      <c r="T19" s="10"/>
    </row>
    <row r="20" spans="1:20" s="6" customFormat="1" x14ac:dyDescent="0.2">
      <c r="A20" s="5"/>
      <c r="B20" s="5"/>
      <c r="C20" s="5"/>
      <c r="D20" s="5"/>
      <c r="E20" s="5"/>
      <c r="F20" s="5"/>
      <c r="G20" s="5"/>
      <c r="H20" s="5"/>
      <c r="I20" s="5"/>
      <c r="J20" s="10"/>
      <c r="K20" s="25"/>
      <c r="S20" s="15"/>
      <c r="T20" s="10"/>
    </row>
    <row r="21" spans="1:20" s="6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10"/>
      <c r="K21" s="25"/>
      <c r="S21" s="15"/>
      <c r="T21" s="10"/>
    </row>
    <row r="22" spans="1:20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10"/>
      <c r="K22" s="25"/>
      <c r="S22" s="15"/>
      <c r="T22" s="10"/>
    </row>
    <row r="23" spans="1:20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10"/>
      <c r="K23" s="25"/>
      <c r="S23" s="15"/>
      <c r="T23" s="10"/>
    </row>
    <row r="24" spans="1:20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10"/>
      <c r="K24" s="25"/>
      <c r="S24" s="15"/>
      <c r="T24" s="10"/>
    </row>
    <row r="25" spans="1:20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0"/>
      <c r="K25" s="25"/>
      <c r="S25" s="15"/>
      <c r="T25" s="10"/>
    </row>
    <row r="26" spans="1:20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0"/>
      <c r="K26" s="25"/>
      <c r="S26" s="15"/>
      <c r="T26" s="10"/>
    </row>
    <row r="27" spans="1:20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0"/>
      <c r="K27" s="25"/>
      <c r="S27" s="15"/>
      <c r="T27" s="10"/>
    </row>
    <row r="28" spans="1:20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0"/>
      <c r="K28" s="25"/>
      <c r="S28" s="15"/>
      <c r="T28" s="10"/>
    </row>
    <row r="29" spans="1:20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0"/>
      <c r="K29" s="25"/>
      <c r="S29" s="15"/>
      <c r="T29" s="10"/>
    </row>
    <row r="30" spans="1:20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10"/>
      <c r="K30" s="25"/>
      <c r="S30" s="15"/>
      <c r="T30" s="10"/>
    </row>
    <row r="31" spans="1:20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0"/>
      <c r="K31" s="25"/>
      <c r="S31" s="15"/>
      <c r="T31" s="10"/>
    </row>
    <row r="32" spans="1:20" s="6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10"/>
      <c r="K32" s="5"/>
      <c r="S32" s="15"/>
      <c r="T32" s="10"/>
    </row>
    <row r="33" spans="1:20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0"/>
      <c r="K33" s="5"/>
      <c r="S33" s="15"/>
      <c r="T33" s="10"/>
    </row>
    <row r="34" spans="1:20" s="6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10"/>
      <c r="K34" s="5"/>
      <c r="S34" s="15"/>
      <c r="T34" s="10"/>
    </row>
    <row r="35" spans="1:20" s="6" customFormat="1" x14ac:dyDescent="0.2">
      <c r="A35" s="5"/>
      <c r="B35" s="5"/>
      <c r="C35" s="5"/>
      <c r="D35" s="5"/>
      <c r="E35" s="5"/>
      <c r="F35" s="5"/>
      <c r="G35" s="5"/>
      <c r="H35" s="5"/>
      <c r="I35" s="5"/>
      <c r="J35" s="10"/>
      <c r="K35" s="5"/>
      <c r="S35" s="15"/>
      <c r="T35" s="10"/>
    </row>
    <row r="36" spans="1:20" s="6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10"/>
      <c r="K36" s="5"/>
      <c r="S36" s="15"/>
      <c r="T36" s="10"/>
    </row>
    <row r="37" spans="1:20" s="6" customFormat="1" x14ac:dyDescent="0.2">
      <c r="A37" s="5"/>
      <c r="B37" s="5"/>
      <c r="C37" s="5"/>
      <c r="D37" s="5"/>
      <c r="E37" s="5"/>
      <c r="F37" s="5"/>
      <c r="G37" s="5"/>
      <c r="H37" s="5"/>
      <c r="I37" s="5"/>
      <c r="J37" s="10"/>
      <c r="K37" s="5"/>
      <c r="S37" s="15"/>
      <c r="T37" s="10"/>
    </row>
    <row r="38" spans="1:20" s="6" customFormat="1" x14ac:dyDescent="0.2">
      <c r="A38" s="5"/>
      <c r="B38" s="5"/>
      <c r="C38" s="5"/>
      <c r="D38" s="5"/>
      <c r="E38" s="5"/>
      <c r="F38" s="5"/>
      <c r="G38" s="5"/>
      <c r="H38" s="5"/>
      <c r="I38" s="5"/>
      <c r="J38" s="10"/>
      <c r="K38" s="5"/>
      <c r="S38" s="15"/>
      <c r="T38" s="10"/>
    </row>
    <row r="39" spans="1:20" s="6" customFormat="1" x14ac:dyDescent="0.2">
      <c r="A39" s="5"/>
      <c r="B39" s="5"/>
      <c r="C39" s="5"/>
      <c r="D39" s="5"/>
      <c r="E39" s="5"/>
      <c r="F39" s="5"/>
      <c r="G39" s="5"/>
      <c r="H39" s="5"/>
      <c r="I39" s="5"/>
      <c r="J39" s="10"/>
      <c r="K39" s="5"/>
      <c r="S39" s="15"/>
      <c r="T39" s="10"/>
    </row>
    <row r="40" spans="1:20" s="6" customFormat="1" x14ac:dyDescent="0.2">
      <c r="A40" s="5"/>
      <c r="B40" s="5"/>
      <c r="C40" s="5"/>
      <c r="D40" s="5"/>
      <c r="E40" s="5"/>
      <c r="F40" s="5"/>
      <c r="G40" s="5"/>
      <c r="H40" s="5"/>
      <c r="I40" s="5"/>
      <c r="J40" s="10"/>
      <c r="K40" s="5"/>
      <c r="S40" s="15"/>
      <c r="T40" s="10"/>
    </row>
    <row r="41" spans="1:20" s="6" customFormat="1" x14ac:dyDescent="0.2">
      <c r="A41" s="5"/>
      <c r="B41" s="5"/>
      <c r="C41" s="5"/>
      <c r="D41" s="5"/>
      <c r="E41" s="5"/>
      <c r="F41" s="5"/>
      <c r="G41" s="5"/>
      <c r="H41" s="5"/>
      <c r="I41" s="5"/>
      <c r="J41" s="10"/>
      <c r="K41" s="5"/>
      <c r="S41" s="15"/>
      <c r="T41" s="10"/>
    </row>
    <row r="42" spans="1:20" s="6" customFormat="1" x14ac:dyDescent="0.2">
      <c r="A42" s="5"/>
      <c r="B42" s="5"/>
      <c r="C42" s="5"/>
      <c r="D42" s="5"/>
      <c r="E42" s="5"/>
      <c r="F42" s="5"/>
      <c r="G42" s="5"/>
      <c r="H42" s="5"/>
      <c r="I42" s="5"/>
      <c r="J42" s="10"/>
      <c r="K42" s="5"/>
      <c r="S42" s="15"/>
      <c r="T42" s="10"/>
    </row>
    <row r="43" spans="1:20" s="6" customForma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5"/>
      <c r="S43" s="15"/>
      <c r="T43" s="10"/>
    </row>
    <row r="44" spans="1:20" s="6" customForma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5"/>
      <c r="S44" s="15"/>
      <c r="T44" s="10"/>
    </row>
    <row r="45" spans="1:20" s="6" customForma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5"/>
      <c r="S45" s="15"/>
      <c r="T45" s="10"/>
    </row>
    <row r="46" spans="1:20" s="6" customForma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5"/>
      <c r="S46" s="15"/>
      <c r="T46" s="10"/>
    </row>
    <row r="47" spans="1:20" s="6" customForma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5"/>
      <c r="S47" s="15"/>
      <c r="T47" s="10"/>
    </row>
    <row r="48" spans="1:20" s="6" customForma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5"/>
      <c r="S48" s="15"/>
      <c r="T48" s="10"/>
    </row>
    <row r="49" spans="1:20" s="6" customForma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5"/>
      <c r="S49" s="15"/>
      <c r="T49" s="10"/>
    </row>
    <row r="50" spans="1:20" s="6" customForma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5"/>
      <c r="S50" s="15"/>
      <c r="T50" s="10"/>
    </row>
    <row r="51" spans="1:20" s="6" customForma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5"/>
      <c r="S51" s="15"/>
      <c r="T51" s="10"/>
    </row>
    <row r="52" spans="1:20" s="6" customForma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5"/>
      <c r="S52" s="15"/>
      <c r="T52" s="10"/>
    </row>
    <row r="53" spans="1:20" s="6" customForma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5"/>
      <c r="S53" s="15"/>
      <c r="T53" s="10"/>
    </row>
    <row r="54" spans="1:20" s="6" customForma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5"/>
      <c r="S54" s="15"/>
      <c r="T54" s="10"/>
    </row>
    <row r="55" spans="1:20" s="6" customForma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5"/>
      <c r="S55" s="15"/>
      <c r="T55" s="10"/>
    </row>
    <row r="56" spans="1:20" s="6" customForma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5"/>
      <c r="S56" s="15"/>
      <c r="T56" s="10"/>
    </row>
    <row r="57" spans="1:20" s="6" customForma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5"/>
      <c r="S57" s="15"/>
      <c r="T57" s="10"/>
    </row>
    <row r="58" spans="1:20" s="6" customForma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5"/>
      <c r="S58" s="15"/>
      <c r="T58" s="10"/>
    </row>
    <row r="59" spans="1:20" s="6" customForma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5"/>
      <c r="S59" s="15"/>
      <c r="T59" s="10"/>
    </row>
    <row r="60" spans="1:20" s="6" customForma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5"/>
      <c r="S60" s="15"/>
      <c r="T60" s="10"/>
    </row>
    <row r="61" spans="1:20" s="6" customForma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5"/>
      <c r="S61" s="15"/>
      <c r="T61" s="10"/>
    </row>
    <row r="62" spans="1:20" s="6" customForma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5"/>
      <c r="S62" s="15"/>
      <c r="T62" s="10"/>
    </row>
    <row r="63" spans="1:20" s="6" customForma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5"/>
      <c r="S63" s="15"/>
      <c r="T63" s="10"/>
    </row>
    <row r="64" spans="1:20" s="6" customForma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5"/>
      <c r="S64" s="15"/>
      <c r="T64" s="10"/>
    </row>
    <row r="65" spans="1:20" s="6" customForma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5"/>
      <c r="S65" s="15"/>
      <c r="T65" s="10"/>
    </row>
    <row r="66" spans="1:20" s="6" customForma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5"/>
      <c r="S66" s="15"/>
      <c r="T66" s="10"/>
    </row>
    <row r="67" spans="1:20" s="6" customForma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5"/>
      <c r="S67" s="15"/>
      <c r="T67" s="10"/>
    </row>
    <row r="68" spans="1:20" s="6" customForma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5"/>
      <c r="S68" s="15"/>
      <c r="T68" s="10"/>
    </row>
    <row r="69" spans="1:20" s="6" customForma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5"/>
      <c r="S69" s="15"/>
      <c r="T69" s="10"/>
    </row>
    <row r="70" spans="1:20" s="6" customForma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5"/>
      <c r="S70" s="15"/>
      <c r="T70" s="10"/>
    </row>
    <row r="71" spans="1:20" s="6" customForma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5"/>
      <c r="S71" s="15"/>
      <c r="T71" s="10"/>
    </row>
    <row r="72" spans="1:20" s="6" customForma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5"/>
      <c r="S72" s="15"/>
      <c r="T72" s="10"/>
    </row>
    <row r="73" spans="1:20" s="6" customForma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5"/>
      <c r="S73" s="15"/>
      <c r="T73" s="10"/>
    </row>
    <row r="74" spans="1:20" s="6" customForma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5"/>
      <c r="S74" s="15"/>
      <c r="T74" s="10"/>
    </row>
    <row r="75" spans="1:20" s="6" customForma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5"/>
      <c r="S75" s="15"/>
      <c r="T75" s="10"/>
    </row>
    <row r="76" spans="1:20" s="6" customForma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5"/>
      <c r="S76" s="15"/>
      <c r="T76" s="10"/>
    </row>
    <row r="77" spans="1:20" s="6" customForma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5"/>
      <c r="S77" s="15"/>
      <c r="T77" s="10"/>
    </row>
    <row r="78" spans="1:20" s="6" customForma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5"/>
      <c r="S78" s="15"/>
      <c r="T78" s="10"/>
    </row>
    <row r="79" spans="1:20" s="6" customForma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5"/>
      <c r="S79" s="15"/>
      <c r="T79" s="10"/>
    </row>
    <row r="80" spans="1:20" s="6" customForma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5"/>
      <c r="S80" s="15"/>
      <c r="T80" s="10"/>
    </row>
    <row r="81" spans="1:20" s="6" customForma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5"/>
      <c r="S81" s="15"/>
      <c r="T81" s="10"/>
    </row>
    <row r="82" spans="1:20" s="6" customForma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5"/>
      <c r="S82" s="15"/>
      <c r="T82" s="10"/>
    </row>
    <row r="83" spans="1:20" s="6" customForma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5"/>
      <c r="S83" s="15"/>
      <c r="T83" s="10"/>
    </row>
    <row r="84" spans="1:20" s="6" customForma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5"/>
      <c r="S84" s="15"/>
      <c r="T84" s="10"/>
    </row>
    <row r="85" spans="1:20" s="6" customForma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5"/>
      <c r="S85" s="15"/>
      <c r="T85" s="10"/>
    </row>
    <row r="86" spans="1:20" s="6" customForma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5"/>
      <c r="S86" s="15"/>
      <c r="T86" s="10"/>
    </row>
    <row r="87" spans="1:20" s="6" customForma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5"/>
      <c r="S87" s="15"/>
      <c r="T87" s="10"/>
    </row>
    <row r="88" spans="1:20" s="6" customForma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5"/>
      <c r="S88" s="15"/>
      <c r="T88" s="10"/>
    </row>
    <row r="89" spans="1:20" s="6" customForma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5"/>
      <c r="S89" s="15"/>
      <c r="T89" s="10"/>
    </row>
    <row r="90" spans="1:20" s="6" customForma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5"/>
      <c r="S90" s="15"/>
      <c r="T90" s="10"/>
    </row>
    <row r="91" spans="1:20" s="6" customForma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5"/>
      <c r="S91" s="15"/>
      <c r="T91" s="10"/>
    </row>
    <row r="92" spans="1:20" s="6" customForma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5"/>
      <c r="S92" s="15"/>
      <c r="T92" s="10"/>
    </row>
    <row r="93" spans="1:20" s="6" customForma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5"/>
      <c r="S93" s="15"/>
      <c r="T93" s="10"/>
    </row>
    <row r="94" spans="1:20" s="6" customForma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5"/>
      <c r="S94" s="15"/>
      <c r="T94" s="10"/>
    </row>
  </sheetData>
  <mergeCells count="18">
    <mergeCell ref="S6:S7"/>
    <mergeCell ref="J6:J7"/>
    <mergeCell ref="K6:K7"/>
    <mergeCell ref="L6:L7"/>
    <mergeCell ref="M6:M7"/>
    <mergeCell ref="N6:N7"/>
    <mergeCell ref="O6:Q6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</mergeCells>
  <printOptions horizontalCentered="1"/>
  <pageMargins left="0.78740157480314965" right="0.78740157480314965" top="0.6692913385826772" bottom="0.86614173228346458" header="0.27559055118110237" footer="0.39370078740157483"/>
  <pageSetup paperSize="9" scale="52" firstPageNumber="106" orientation="landscape" useFirstPageNumber="1" r:id="rId1"/>
  <headerFooter alignWithMargins="0">
    <oddFooter xml:space="preserve">&amp;L&amp;"Arial,Kurzíva"Zastupitelstvo Olomouckého kraje 17-12-2018
6. - Rozpočet Olomouckého kraje 2019 - návrh rozpočtu
Příloha č. 5a): Rozpracované investiční akce hrazené z rozpočtu v roce 2019&amp;R&amp;"Arial,Kurzíva"&amp;11Strana &amp;P (Celkem 179)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">
    <tabColor rgb="FFFFFF00"/>
  </sheetPr>
  <dimension ref="A1:T105"/>
  <sheetViews>
    <sheetView showGridLines="0" view="pageBreakPreview" zoomScale="80" zoomScaleNormal="80" zoomScaleSheetLayoutView="80" workbookViewId="0">
      <pane ySplit="7" topLeftCell="A14" activePane="bottomLeft" state="frozenSplit"/>
      <selection activeCell="AW16" sqref="AW16"/>
      <selection pane="bottomLeft" activeCell="I17" sqref="I17"/>
    </sheetView>
  </sheetViews>
  <sheetFormatPr defaultColWidth="9.140625" defaultRowHeight="12.75" outlineLevelCol="1" x14ac:dyDescent="0.2"/>
  <cols>
    <col min="1" max="1" width="5.42578125" style="10" customWidth="1"/>
    <col min="2" max="2" width="5.7109375" style="10" customWidth="1"/>
    <col min="3" max="3" width="7.7109375" style="10" hidden="1" customWidth="1" outlineLevel="1"/>
    <col min="4" max="4" width="5.5703125" style="10" hidden="1" customWidth="1" outlineLevel="1"/>
    <col min="5" max="5" width="10.85546875" style="10" bestFit="1" customWidth="1" outlineLevel="1"/>
    <col min="6" max="6" width="6" style="10" hidden="1" customWidth="1" outlineLevel="1"/>
    <col min="7" max="7" width="13" style="10" hidden="1" customWidth="1" outlineLevel="1"/>
    <col min="8" max="8" width="50.7109375" style="10" customWidth="1" collapsed="1"/>
    <col min="9" max="9" width="60.42578125" style="10" customWidth="1"/>
    <col min="10" max="10" width="7.140625" style="10" customWidth="1"/>
    <col min="11" max="11" width="14.7109375" style="5" customWidth="1"/>
    <col min="12" max="12" width="17.42578125" style="6" customWidth="1"/>
    <col min="13" max="13" width="13.7109375" style="6" customWidth="1"/>
    <col min="14" max="14" width="12.425781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38.5703125" style="15" hidden="1" customWidth="1"/>
    <col min="20" max="20" width="0" style="10" hidden="1" customWidth="1"/>
    <col min="21" max="16384" width="9.140625" style="10"/>
  </cols>
  <sheetData>
    <row r="1" spans="1:20" ht="18" x14ac:dyDescent="0.25">
      <c r="A1" s="139" t="s">
        <v>158</v>
      </c>
      <c r="B1" s="139"/>
      <c r="C1" s="139"/>
      <c r="D1" s="139"/>
      <c r="E1" s="139"/>
      <c r="F1" s="139"/>
      <c r="G1" s="139"/>
      <c r="H1" s="139"/>
      <c r="I1" s="4"/>
      <c r="J1" s="2"/>
      <c r="M1" s="7"/>
      <c r="N1" s="7"/>
      <c r="P1" s="7"/>
      <c r="Q1" s="7"/>
      <c r="R1" s="7"/>
      <c r="S1" s="8"/>
      <c r="T1" s="9"/>
    </row>
    <row r="2" spans="1:20" ht="15.75" x14ac:dyDescent="0.25">
      <c r="A2" s="140" t="s">
        <v>154</v>
      </c>
      <c r="B2" s="140"/>
      <c r="C2" s="140"/>
      <c r="E2" s="140"/>
      <c r="F2" s="140"/>
      <c r="G2" s="140"/>
      <c r="H2" s="140" t="s">
        <v>0</v>
      </c>
      <c r="I2" s="141" t="s">
        <v>149</v>
      </c>
      <c r="J2" s="49"/>
      <c r="M2" s="13"/>
      <c r="N2" s="13"/>
      <c r="P2" s="13"/>
      <c r="Q2" s="13"/>
      <c r="R2" s="13"/>
      <c r="S2" s="14"/>
      <c r="T2" s="9"/>
    </row>
    <row r="3" spans="1:20" ht="15.75" x14ac:dyDescent="0.25">
      <c r="A3" s="140"/>
      <c r="B3" s="140"/>
      <c r="C3" s="140"/>
      <c r="E3" s="140"/>
      <c r="F3" s="140"/>
      <c r="G3" s="140"/>
      <c r="H3" s="140" t="s">
        <v>28</v>
      </c>
      <c r="I3" s="51"/>
      <c r="J3" s="49"/>
      <c r="M3" s="13"/>
      <c r="N3" s="13"/>
      <c r="P3" s="13"/>
      <c r="Q3" s="13"/>
      <c r="R3" s="13"/>
      <c r="S3" s="14"/>
      <c r="T3" s="9"/>
    </row>
    <row r="4" spans="1:20" ht="17.25" customHeight="1" x14ac:dyDescent="0.2">
      <c r="A4" s="11"/>
      <c r="B4" s="11"/>
      <c r="C4" s="11"/>
      <c r="D4" s="11"/>
      <c r="E4" s="11"/>
      <c r="F4" s="11"/>
      <c r="G4" s="11"/>
      <c r="H4" s="11"/>
      <c r="I4" s="12"/>
      <c r="J4" s="11"/>
      <c r="M4" s="13"/>
      <c r="N4" s="13"/>
      <c r="P4" s="13"/>
      <c r="Q4" s="13"/>
      <c r="R4" s="118" t="s">
        <v>72</v>
      </c>
      <c r="S4" s="14"/>
      <c r="T4" s="9"/>
    </row>
    <row r="5" spans="1:20" ht="25.5" customHeight="1" x14ac:dyDescent="0.2">
      <c r="A5" s="230" t="s">
        <v>156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40"/>
      <c r="S5" s="33"/>
    </row>
    <row r="6" spans="1:20" ht="25.5" customHeight="1" x14ac:dyDescent="0.2">
      <c r="A6" s="234" t="s">
        <v>1</v>
      </c>
      <c r="B6" s="234" t="s">
        <v>2</v>
      </c>
      <c r="C6" s="235" t="s">
        <v>4</v>
      </c>
      <c r="D6" s="235" t="s">
        <v>5</v>
      </c>
      <c r="E6" s="232" t="s">
        <v>151</v>
      </c>
      <c r="F6" s="235" t="s">
        <v>6</v>
      </c>
      <c r="G6" s="235" t="s">
        <v>3</v>
      </c>
      <c r="H6" s="235" t="s">
        <v>7</v>
      </c>
      <c r="I6" s="236" t="s">
        <v>8</v>
      </c>
      <c r="J6" s="237" t="s">
        <v>9</v>
      </c>
      <c r="K6" s="236" t="s">
        <v>10</v>
      </c>
      <c r="L6" s="236" t="s">
        <v>25</v>
      </c>
      <c r="M6" s="236" t="s">
        <v>11</v>
      </c>
      <c r="N6" s="238" t="s">
        <v>175</v>
      </c>
      <c r="O6" s="239" t="s">
        <v>174</v>
      </c>
      <c r="P6" s="239"/>
      <c r="Q6" s="239"/>
      <c r="R6" s="238" t="s">
        <v>176</v>
      </c>
      <c r="S6" s="241" t="s">
        <v>12</v>
      </c>
    </row>
    <row r="7" spans="1:20" ht="58.7" customHeight="1" x14ac:dyDescent="0.2">
      <c r="A7" s="234"/>
      <c r="B7" s="234"/>
      <c r="C7" s="235"/>
      <c r="D7" s="235"/>
      <c r="E7" s="233"/>
      <c r="F7" s="235"/>
      <c r="G7" s="235"/>
      <c r="H7" s="235"/>
      <c r="I7" s="236"/>
      <c r="J7" s="237"/>
      <c r="K7" s="236"/>
      <c r="L7" s="236"/>
      <c r="M7" s="236"/>
      <c r="N7" s="238"/>
      <c r="O7" s="123" t="s">
        <v>26</v>
      </c>
      <c r="P7" s="123" t="s">
        <v>341</v>
      </c>
      <c r="Q7" s="123" t="s">
        <v>13</v>
      </c>
      <c r="R7" s="238"/>
      <c r="S7" s="241"/>
    </row>
    <row r="8" spans="1:20" s="55" customFormat="1" ht="25.5" customHeight="1" x14ac:dyDescent="0.3">
      <c r="A8" s="96" t="s">
        <v>21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53">
        <f>SUM(L9:L18)</f>
        <v>483312</v>
      </c>
      <c r="M8" s="53"/>
      <c r="N8" s="181">
        <f>SUM(N9:N18)</f>
        <v>59954</v>
      </c>
      <c r="O8" s="181">
        <f>SUM(O9:O18)</f>
        <v>63258</v>
      </c>
      <c r="P8" s="181">
        <f>SUM(P9:P18)</f>
        <v>0</v>
      </c>
      <c r="Q8" s="181">
        <f>SUM(Q9:Q18)</f>
        <v>63258</v>
      </c>
      <c r="R8" s="181">
        <f>SUM(R9:R18)</f>
        <v>360100</v>
      </c>
      <c r="S8" s="53">
        <f>SUM(S9:S15)</f>
        <v>0</v>
      </c>
    </row>
    <row r="9" spans="1:20" ht="57" customHeight="1" x14ac:dyDescent="0.2">
      <c r="A9" s="16">
        <v>1</v>
      </c>
      <c r="B9" s="87" t="s">
        <v>15</v>
      </c>
      <c r="C9" s="27">
        <v>3529</v>
      </c>
      <c r="D9" s="27">
        <v>6121</v>
      </c>
      <c r="E9" s="27">
        <v>61</v>
      </c>
      <c r="F9" s="27">
        <v>14</v>
      </c>
      <c r="G9" s="27">
        <v>60005100669</v>
      </c>
      <c r="H9" s="150" t="s">
        <v>342</v>
      </c>
      <c r="I9" s="39" t="s">
        <v>356</v>
      </c>
      <c r="J9" s="88" t="s">
        <v>30</v>
      </c>
      <c r="K9" s="88" t="s">
        <v>18</v>
      </c>
      <c r="L9" s="147">
        <v>35568</v>
      </c>
      <c r="M9" s="58" t="s">
        <v>130</v>
      </c>
      <c r="N9" s="183">
        <v>1225</v>
      </c>
      <c r="O9" s="184">
        <f t="shared" ref="O9:O18" si="0">P9+Q9</f>
        <v>8000</v>
      </c>
      <c r="P9" s="183">
        <v>0</v>
      </c>
      <c r="Q9" s="217">
        <v>8000</v>
      </c>
      <c r="R9" s="182">
        <f t="shared" ref="R9:R18" si="1">L9-N9-O9</f>
        <v>26343</v>
      </c>
      <c r="S9" s="41"/>
    </row>
    <row r="10" spans="1:20" ht="57" customHeight="1" x14ac:dyDescent="0.2">
      <c r="A10" s="16">
        <v>2</v>
      </c>
      <c r="B10" s="87" t="s">
        <v>15</v>
      </c>
      <c r="C10" s="27">
        <v>3533</v>
      </c>
      <c r="D10" s="27">
        <v>6121</v>
      </c>
      <c r="E10" s="27">
        <v>61</v>
      </c>
      <c r="F10" s="27">
        <v>14</v>
      </c>
      <c r="G10" s="27">
        <v>60005101175</v>
      </c>
      <c r="H10" s="150" t="s">
        <v>212</v>
      </c>
      <c r="I10" s="39" t="s">
        <v>213</v>
      </c>
      <c r="J10" s="88" t="s">
        <v>30</v>
      </c>
      <c r="K10" s="88" t="s">
        <v>18</v>
      </c>
      <c r="L10" s="147">
        <v>19000</v>
      </c>
      <c r="M10" s="58">
        <v>2019</v>
      </c>
      <c r="N10" s="183">
        <v>714</v>
      </c>
      <c r="O10" s="184">
        <f t="shared" ref="O10:O11" si="2">P10+Q10</f>
        <v>18286</v>
      </c>
      <c r="P10" s="183">
        <v>0</v>
      </c>
      <c r="Q10" s="217">
        <v>18286</v>
      </c>
      <c r="R10" s="182">
        <f t="shared" ref="R10:R11" si="3">L10-N10-O10</f>
        <v>0</v>
      </c>
      <c r="S10" s="41"/>
    </row>
    <row r="11" spans="1:20" ht="63.75" x14ac:dyDescent="0.2">
      <c r="A11" s="16">
        <v>3</v>
      </c>
      <c r="B11" s="87" t="s">
        <v>15</v>
      </c>
      <c r="C11" s="27">
        <v>3533</v>
      </c>
      <c r="D11" s="27">
        <v>6121</v>
      </c>
      <c r="E11" s="27">
        <v>61</v>
      </c>
      <c r="F11" s="27">
        <v>14</v>
      </c>
      <c r="G11" s="27">
        <v>60005101184</v>
      </c>
      <c r="H11" s="18" t="s">
        <v>350</v>
      </c>
      <c r="I11" s="39" t="s">
        <v>351</v>
      </c>
      <c r="J11" s="88" t="s">
        <v>30</v>
      </c>
      <c r="K11" s="88" t="s">
        <v>218</v>
      </c>
      <c r="L11" s="147">
        <v>26847</v>
      </c>
      <c r="M11" s="58">
        <v>2020</v>
      </c>
      <c r="N11" s="183">
        <v>714</v>
      </c>
      <c r="O11" s="184">
        <f t="shared" si="2"/>
        <v>250</v>
      </c>
      <c r="P11" s="183">
        <v>0</v>
      </c>
      <c r="Q11" s="217">
        <v>250</v>
      </c>
      <c r="R11" s="182">
        <f t="shared" si="3"/>
        <v>25883</v>
      </c>
      <c r="S11" s="41"/>
    </row>
    <row r="12" spans="1:20" ht="57" customHeight="1" x14ac:dyDescent="0.2">
      <c r="A12" s="16">
        <v>4</v>
      </c>
      <c r="B12" s="87" t="s">
        <v>31</v>
      </c>
      <c r="C12" s="27">
        <v>3533</v>
      </c>
      <c r="D12" s="27">
        <v>6121</v>
      </c>
      <c r="E12" s="27">
        <v>61</v>
      </c>
      <c r="F12" s="27">
        <v>14</v>
      </c>
      <c r="G12" s="27">
        <v>60005101185</v>
      </c>
      <c r="H12" s="18" t="s">
        <v>214</v>
      </c>
      <c r="I12" s="39" t="s">
        <v>215</v>
      </c>
      <c r="J12" s="88" t="s">
        <v>30</v>
      </c>
      <c r="K12" s="88" t="s">
        <v>218</v>
      </c>
      <c r="L12" s="147">
        <v>25142</v>
      </c>
      <c r="M12" s="58">
        <v>2020</v>
      </c>
      <c r="N12" s="183">
        <v>1049</v>
      </c>
      <c r="O12" s="184">
        <f t="shared" si="0"/>
        <v>250</v>
      </c>
      <c r="P12" s="183">
        <v>0</v>
      </c>
      <c r="Q12" s="217">
        <v>250</v>
      </c>
      <c r="R12" s="182">
        <f t="shared" si="1"/>
        <v>23843</v>
      </c>
      <c r="S12" s="41"/>
    </row>
    <row r="13" spans="1:20" ht="57" customHeight="1" x14ac:dyDescent="0.2">
      <c r="A13" s="16">
        <v>5</v>
      </c>
      <c r="B13" s="87" t="s">
        <v>44</v>
      </c>
      <c r="C13" s="27">
        <v>3533</v>
      </c>
      <c r="D13" s="27">
        <v>6121</v>
      </c>
      <c r="E13" s="27">
        <v>61</v>
      </c>
      <c r="F13" s="27">
        <v>14</v>
      </c>
      <c r="G13" s="27">
        <v>60005101186</v>
      </c>
      <c r="H13" s="150" t="s">
        <v>216</v>
      </c>
      <c r="I13" s="39" t="s">
        <v>217</v>
      </c>
      <c r="J13" s="29"/>
      <c r="K13" s="88" t="s">
        <v>45</v>
      </c>
      <c r="L13" s="147">
        <v>37000</v>
      </c>
      <c r="M13" s="58">
        <v>2020</v>
      </c>
      <c r="N13" s="183">
        <v>537</v>
      </c>
      <c r="O13" s="184">
        <f t="shared" si="0"/>
        <v>270</v>
      </c>
      <c r="P13" s="183">
        <v>0</v>
      </c>
      <c r="Q13" s="217">
        <v>270</v>
      </c>
      <c r="R13" s="182">
        <f t="shared" si="1"/>
        <v>36193</v>
      </c>
      <c r="S13" s="41"/>
    </row>
    <row r="14" spans="1:20" ht="50.25" customHeight="1" x14ac:dyDescent="0.2">
      <c r="A14" s="16">
        <v>6</v>
      </c>
      <c r="B14" s="87" t="s">
        <v>44</v>
      </c>
      <c r="C14" s="27">
        <v>3533</v>
      </c>
      <c r="D14" s="27">
        <v>61</v>
      </c>
      <c r="E14" s="27">
        <v>61</v>
      </c>
      <c r="F14" s="27">
        <v>14</v>
      </c>
      <c r="G14" s="27">
        <v>60005101125</v>
      </c>
      <c r="H14" s="150" t="s">
        <v>334</v>
      </c>
      <c r="I14" s="39" t="s">
        <v>357</v>
      </c>
      <c r="J14" s="88"/>
      <c r="K14" s="88" t="s">
        <v>18</v>
      </c>
      <c r="L14" s="147">
        <v>4955</v>
      </c>
      <c r="M14" s="58">
        <v>2019</v>
      </c>
      <c r="N14" s="183">
        <v>203</v>
      </c>
      <c r="O14" s="184">
        <f t="shared" ref="O14" si="4">P14+Q14</f>
        <v>4752</v>
      </c>
      <c r="P14" s="183">
        <v>0</v>
      </c>
      <c r="Q14" s="217">
        <v>4752</v>
      </c>
      <c r="R14" s="182">
        <f t="shared" ref="R14" si="5">L14-N14-O14</f>
        <v>0</v>
      </c>
      <c r="S14" s="41"/>
    </row>
    <row r="15" spans="1:20" ht="77.25" customHeight="1" x14ac:dyDescent="0.2">
      <c r="A15" s="16">
        <v>7</v>
      </c>
      <c r="B15" s="87" t="s">
        <v>15</v>
      </c>
      <c r="C15" s="27" t="s">
        <v>115</v>
      </c>
      <c r="D15" s="27">
        <v>6121</v>
      </c>
      <c r="E15" s="27">
        <v>61</v>
      </c>
      <c r="F15" s="27">
        <v>14</v>
      </c>
      <c r="G15" s="27">
        <v>60005101231</v>
      </c>
      <c r="H15" s="30" t="s">
        <v>116</v>
      </c>
      <c r="I15" s="152" t="s">
        <v>358</v>
      </c>
      <c r="J15" s="29"/>
      <c r="K15" s="29" t="s">
        <v>18</v>
      </c>
      <c r="L15" s="147">
        <v>54800</v>
      </c>
      <c r="M15" s="58" t="s">
        <v>94</v>
      </c>
      <c r="N15" s="183">
        <v>50300</v>
      </c>
      <c r="O15" s="184">
        <f t="shared" si="0"/>
        <v>4500</v>
      </c>
      <c r="P15" s="183">
        <v>0</v>
      </c>
      <c r="Q15" s="217">
        <v>4500</v>
      </c>
      <c r="R15" s="182">
        <f t="shared" si="1"/>
        <v>0</v>
      </c>
      <c r="S15" s="41"/>
    </row>
    <row r="16" spans="1:20" ht="31.5" x14ac:dyDescent="0.2">
      <c r="A16" s="16">
        <v>8</v>
      </c>
      <c r="B16" s="27" t="s">
        <v>14</v>
      </c>
      <c r="C16" s="27">
        <v>3522</v>
      </c>
      <c r="D16" s="27">
        <v>6121</v>
      </c>
      <c r="E16" s="27">
        <v>61</v>
      </c>
      <c r="F16" s="87" t="s">
        <v>343</v>
      </c>
      <c r="G16" s="27">
        <v>60005101249</v>
      </c>
      <c r="H16" s="30" t="s">
        <v>160</v>
      </c>
      <c r="I16" s="204" t="s">
        <v>359</v>
      </c>
      <c r="J16" s="88" t="s">
        <v>30</v>
      </c>
      <c r="K16" s="29" t="s">
        <v>18</v>
      </c>
      <c r="L16" s="147">
        <v>28000</v>
      </c>
      <c r="M16" s="58" t="s">
        <v>129</v>
      </c>
      <c r="N16" s="183">
        <v>4550</v>
      </c>
      <c r="O16" s="184">
        <f t="shared" si="0"/>
        <v>23450</v>
      </c>
      <c r="P16" s="183">
        <v>0</v>
      </c>
      <c r="Q16" s="217">
        <v>23450</v>
      </c>
      <c r="R16" s="182">
        <f t="shared" si="1"/>
        <v>0</v>
      </c>
      <c r="S16" s="41"/>
    </row>
    <row r="17" spans="1:20" ht="89.25" x14ac:dyDescent="0.2">
      <c r="A17" s="16">
        <v>9</v>
      </c>
      <c r="B17" s="16" t="s">
        <v>15</v>
      </c>
      <c r="C17" s="16">
        <v>3523</v>
      </c>
      <c r="D17" s="16">
        <v>6121</v>
      </c>
      <c r="E17" s="16">
        <v>61</v>
      </c>
      <c r="F17" s="16">
        <v>14</v>
      </c>
      <c r="G17" s="17">
        <v>60005101314</v>
      </c>
      <c r="H17" s="18" t="s">
        <v>208</v>
      </c>
      <c r="I17" s="39" t="s">
        <v>396</v>
      </c>
      <c r="J17" s="16" t="s">
        <v>220</v>
      </c>
      <c r="K17" s="16" t="s">
        <v>30</v>
      </c>
      <c r="L17" s="147">
        <v>107000</v>
      </c>
      <c r="M17" s="58" t="s">
        <v>219</v>
      </c>
      <c r="N17" s="183">
        <v>162</v>
      </c>
      <c r="O17" s="184">
        <f t="shared" si="0"/>
        <v>2500</v>
      </c>
      <c r="P17" s="183">
        <v>0</v>
      </c>
      <c r="Q17" s="217">
        <v>2500</v>
      </c>
      <c r="R17" s="182">
        <f t="shared" si="1"/>
        <v>104338</v>
      </c>
      <c r="S17" s="38"/>
    </row>
    <row r="18" spans="1:20" ht="47.25" x14ac:dyDescent="0.2">
      <c r="A18" s="16">
        <v>10</v>
      </c>
      <c r="B18" s="87" t="s">
        <v>15</v>
      </c>
      <c r="C18" s="16">
        <v>3523</v>
      </c>
      <c r="D18" s="16">
        <v>6121</v>
      </c>
      <c r="E18" s="16">
        <v>61</v>
      </c>
      <c r="F18" s="16">
        <v>14</v>
      </c>
      <c r="G18" s="27">
        <v>60005101324</v>
      </c>
      <c r="H18" s="18" t="s">
        <v>221</v>
      </c>
      <c r="I18" s="39" t="s">
        <v>225</v>
      </c>
      <c r="J18" s="29"/>
      <c r="K18" s="88" t="s">
        <v>30</v>
      </c>
      <c r="L18" s="147">
        <v>145000</v>
      </c>
      <c r="M18" s="58" t="s">
        <v>222</v>
      </c>
      <c r="N18" s="183">
        <v>500</v>
      </c>
      <c r="O18" s="184">
        <f t="shared" si="0"/>
        <v>1000</v>
      </c>
      <c r="P18" s="183">
        <v>0</v>
      </c>
      <c r="Q18" s="217">
        <v>1000</v>
      </c>
      <c r="R18" s="182">
        <f t="shared" si="1"/>
        <v>143500</v>
      </c>
      <c r="S18" s="41"/>
    </row>
    <row r="19" spans="1:20" ht="35.25" customHeight="1" x14ac:dyDescent="0.2">
      <c r="A19" s="98" t="s">
        <v>38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42">
        <f>+L8</f>
        <v>483312</v>
      </c>
      <c r="M19" s="42"/>
      <c r="N19" s="186">
        <f>+N8</f>
        <v>59954</v>
      </c>
      <c r="O19" s="186">
        <f>+O8</f>
        <v>63258</v>
      </c>
      <c r="P19" s="186">
        <f>+P8</f>
        <v>0</v>
      </c>
      <c r="Q19" s="186">
        <f>+Q8</f>
        <v>63258</v>
      </c>
      <c r="R19" s="186">
        <f>+R8</f>
        <v>360100</v>
      </c>
      <c r="S19" s="34"/>
    </row>
    <row r="20" spans="1:20" s="6" customFormat="1" x14ac:dyDescent="0.2">
      <c r="A20" s="5"/>
      <c r="B20" s="5"/>
      <c r="C20" s="5"/>
      <c r="D20" s="5"/>
      <c r="E20" s="5"/>
      <c r="F20" s="5"/>
      <c r="G20" s="5"/>
      <c r="H20" s="22"/>
      <c r="I20" s="5"/>
      <c r="J20" s="23"/>
      <c r="K20" s="19"/>
      <c r="L20" s="20"/>
      <c r="M20" s="21"/>
      <c r="N20" s="21"/>
      <c r="S20" s="15"/>
      <c r="T20" s="10"/>
    </row>
    <row r="21" spans="1:20" s="6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24"/>
      <c r="K21" s="25"/>
      <c r="L21" s="26"/>
      <c r="S21" s="15"/>
      <c r="T21" s="10"/>
    </row>
    <row r="22" spans="1:20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24"/>
      <c r="K22" s="25"/>
      <c r="L22" s="26"/>
      <c r="S22" s="15"/>
      <c r="T22" s="10"/>
    </row>
    <row r="23" spans="1:20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10"/>
      <c r="K23" s="25"/>
      <c r="L23" s="26"/>
      <c r="S23" s="15"/>
      <c r="T23" s="10"/>
    </row>
    <row r="24" spans="1:20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10"/>
      <c r="K24" s="25"/>
      <c r="L24" s="26"/>
      <c r="S24" s="15"/>
      <c r="T24" s="10"/>
    </row>
    <row r="25" spans="1:20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0"/>
      <c r="K25" s="25"/>
      <c r="L25" s="26"/>
      <c r="S25" s="15"/>
      <c r="T25" s="10"/>
    </row>
    <row r="26" spans="1:20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0"/>
      <c r="K26" s="25"/>
      <c r="L26" s="26"/>
      <c r="S26" s="15"/>
      <c r="T26" s="10"/>
    </row>
    <row r="27" spans="1:20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0"/>
      <c r="K27" s="25"/>
      <c r="L27" s="26"/>
      <c r="S27" s="15"/>
      <c r="T27" s="10"/>
    </row>
    <row r="28" spans="1:20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0"/>
      <c r="K28" s="25"/>
      <c r="L28" s="26"/>
      <c r="S28" s="15"/>
      <c r="T28" s="10"/>
    </row>
    <row r="29" spans="1:20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0"/>
      <c r="K29" s="25"/>
      <c r="L29" s="26"/>
      <c r="S29" s="15"/>
      <c r="T29" s="10"/>
    </row>
    <row r="30" spans="1:20" s="59" customFormat="1" ht="44.25" hidden="1" customHeight="1" x14ac:dyDescent="0.2">
      <c r="A30" s="16">
        <v>1</v>
      </c>
      <c r="B30" s="87" t="s">
        <v>15</v>
      </c>
      <c r="C30" s="87">
        <v>3529</v>
      </c>
      <c r="D30" s="87">
        <v>6121</v>
      </c>
      <c r="E30" s="87">
        <v>61</v>
      </c>
      <c r="F30" s="87">
        <v>14</v>
      </c>
      <c r="G30" s="87">
        <v>60005100669</v>
      </c>
      <c r="H30" s="30" t="s">
        <v>211</v>
      </c>
      <c r="I30" s="28" t="s">
        <v>157</v>
      </c>
      <c r="J30" s="88" t="s">
        <v>30</v>
      </c>
      <c r="K30" s="88" t="s">
        <v>18</v>
      </c>
      <c r="L30" s="37">
        <v>33000</v>
      </c>
      <c r="M30" s="58">
        <v>2019</v>
      </c>
      <c r="N30" s="35">
        <v>613</v>
      </c>
      <c r="O30" s="36">
        <f>P30+Q30</f>
        <v>16000</v>
      </c>
      <c r="P30" s="35">
        <v>0</v>
      </c>
      <c r="Q30" s="37">
        <v>16000</v>
      </c>
      <c r="R30" s="37">
        <f>L30-N30-O30</f>
        <v>16387</v>
      </c>
      <c r="S30" s="56"/>
      <c r="T30" s="90"/>
    </row>
    <row r="31" spans="1:20" ht="38.25" hidden="1" x14ac:dyDescent="0.2">
      <c r="A31" s="16">
        <v>8</v>
      </c>
      <c r="B31" s="87" t="s">
        <v>15</v>
      </c>
      <c r="C31" s="16">
        <v>3523</v>
      </c>
      <c r="D31" s="16">
        <v>6121</v>
      </c>
      <c r="E31" s="16">
        <v>61</v>
      </c>
      <c r="F31" s="16">
        <v>14</v>
      </c>
      <c r="G31" s="27">
        <v>60005101236</v>
      </c>
      <c r="H31" s="30" t="s">
        <v>209</v>
      </c>
      <c r="I31" s="105" t="s">
        <v>223</v>
      </c>
      <c r="J31" s="88" t="s">
        <v>224</v>
      </c>
      <c r="K31" s="88" t="s">
        <v>30</v>
      </c>
      <c r="L31" s="37">
        <v>5000</v>
      </c>
      <c r="M31" s="58" t="s">
        <v>219</v>
      </c>
      <c r="N31" s="35">
        <v>300</v>
      </c>
      <c r="O31" s="36">
        <f>P31+Q31</f>
        <v>500</v>
      </c>
      <c r="P31" s="35">
        <v>0</v>
      </c>
      <c r="Q31" s="37">
        <v>500</v>
      </c>
      <c r="R31" s="37">
        <f>L31-N31-O31</f>
        <v>4200</v>
      </c>
      <c r="S31" s="41"/>
    </row>
    <row r="32" spans="1:20" ht="39.75" hidden="1" customHeight="1" x14ac:dyDescent="0.2">
      <c r="A32" s="16">
        <v>12</v>
      </c>
      <c r="B32" s="87" t="s">
        <v>15</v>
      </c>
      <c r="C32" s="16">
        <v>3523</v>
      </c>
      <c r="D32" s="16">
        <v>6121</v>
      </c>
      <c r="E32" s="16">
        <v>61</v>
      </c>
      <c r="F32" s="16">
        <v>14</v>
      </c>
      <c r="G32" s="27">
        <v>60005101325</v>
      </c>
      <c r="H32" s="30" t="s">
        <v>210</v>
      </c>
      <c r="I32" s="105" t="s">
        <v>226</v>
      </c>
      <c r="J32" s="29"/>
      <c r="K32" s="88" t="s">
        <v>30</v>
      </c>
      <c r="L32" s="37">
        <v>15000</v>
      </c>
      <c r="M32" s="58">
        <v>2020</v>
      </c>
      <c r="N32" s="35">
        <v>0</v>
      </c>
      <c r="O32" s="36">
        <f>P32+Q32</f>
        <v>300</v>
      </c>
      <c r="P32" s="35">
        <v>0</v>
      </c>
      <c r="Q32" s="37">
        <v>300</v>
      </c>
      <c r="R32" s="37">
        <f>L32-N32-O32</f>
        <v>14700</v>
      </c>
      <c r="S32" s="41"/>
    </row>
    <row r="33" spans="1:20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0"/>
      <c r="K33" s="25"/>
      <c r="L33" s="26"/>
      <c r="S33" s="15"/>
      <c r="T33" s="10"/>
    </row>
    <row r="34" spans="1:20" s="6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10"/>
      <c r="K34" s="25"/>
      <c r="L34" s="26"/>
      <c r="S34" s="15"/>
      <c r="T34" s="10"/>
    </row>
    <row r="35" spans="1:20" s="6" customFormat="1" x14ac:dyDescent="0.2">
      <c r="A35" s="5"/>
      <c r="B35" s="5"/>
      <c r="C35" s="5"/>
      <c r="D35" s="5"/>
      <c r="E35" s="5"/>
      <c r="F35" s="5"/>
      <c r="G35" s="5"/>
      <c r="H35" s="5"/>
      <c r="I35" s="5"/>
      <c r="J35" s="10"/>
      <c r="K35" s="25"/>
      <c r="L35" s="26"/>
      <c r="S35" s="15"/>
      <c r="T35" s="10"/>
    </row>
    <row r="36" spans="1:20" s="6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10"/>
      <c r="K36" s="25"/>
      <c r="L36" s="26"/>
      <c r="S36" s="15"/>
      <c r="T36" s="10"/>
    </row>
    <row r="37" spans="1:20" s="6" customFormat="1" x14ac:dyDescent="0.2">
      <c r="A37" s="5"/>
      <c r="B37" s="5"/>
      <c r="C37" s="5"/>
      <c r="D37" s="5"/>
      <c r="E37" s="5"/>
      <c r="F37" s="5"/>
      <c r="G37" s="5"/>
      <c r="H37" s="5"/>
      <c r="I37" s="5"/>
      <c r="J37" s="10"/>
      <c r="K37" s="25"/>
      <c r="L37" s="26"/>
      <c r="S37" s="15"/>
      <c r="T37" s="10"/>
    </row>
    <row r="38" spans="1:20" s="6" customFormat="1" x14ac:dyDescent="0.2">
      <c r="A38" s="5"/>
      <c r="B38" s="5"/>
      <c r="C38" s="5"/>
      <c r="D38" s="5"/>
      <c r="E38" s="5"/>
      <c r="F38" s="5"/>
      <c r="G38" s="5"/>
      <c r="H38" s="5"/>
      <c r="I38" s="5"/>
      <c r="J38" s="10"/>
      <c r="K38" s="25"/>
      <c r="L38" s="26"/>
      <c r="S38" s="15"/>
      <c r="T38" s="10"/>
    </row>
    <row r="39" spans="1:20" s="6" customFormat="1" x14ac:dyDescent="0.2">
      <c r="A39" s="5"/>
      <c r="B39" s="5"/>
      <c r="C39" s="5"/>
      <c r="D39" s="5"/>
      <c r="E39" s="5"/>
      <c r="F39" s="5"/>
      <c r="G39" s="5"/>
      <c r="H39" s="5"/>
      <c r="I39" s="5"/>
      <c r="J39" s="10"/>
      <c r="K39" s="25"/>
      <c r="L39" s="26"/>
      <c r="S39" s="15"/>
      <c r="T39" s="10"/>
    </row>
    <row r="40" spans="1:20" s="6" customFormat="1" x14ac:dyDescent="0.2">
      <c r="A40" s="5"/>
      <c r="B40" s="5"/>
      <c r="C40" s="5"/>
      <c r="D40" s="5"/>
      <c r="E40" s="5"/>
      <c r="F40" s="5"/>
      <c r="G40" s="5"/>
      <c r="H40" s="5"/>
      <c r="I40" s="5"/>
      <c r="J40" s="10"/>
      <c r="K40" s="25"/>
      <c r="L40" s="26"/>
      <c r="S40" s="15"/>
      <c r="T40" s="10"/>
    </row>
    <row r="41" spans="1:20" s="6" customFormat="1" x14ac:dyDescent="0.2">
      <c r="A41" s="5"/>
      <c r="B41" s="5"/>
      <c r="C41" s="5"/>
      <c r="D41" s="5"/>
      <c r="E41" s="5"/>
      <c r="F41" s="5"/>
      <c r="G41" s="5"/>
      <c r="H41" s="5"/>
      <c r="I41" s="5"/>
      <c r="J41" s="10"/>
      <c r="K41" s="25"/>
      <c r="L41" s="26"/>
      <c r="S41" s="15"/>
      <c r="T41" s="10"/>
    </row>
    <row r="42" spans="1:20" s="6" customFormat="1" x14ac:dyDescent="0.2">
      <c r="A42" s="5"/>
      <c r="B42" s="5"/>
      <c r="C42" s="5"/>
      <c r="D42" s="5"/>
      <c r="E42" s="5"/>
      <c r="F42" s="5"/>
      <c r="G42" s="5"/>
      <c r="H42" s="5"/>
      <c r="I42" s="5"/>
      <c r="J42" s="10"/>
      <c r="K42" s="25"/>
      <c r="L42" s="26"/>
      <c r="S42" s="15"/>
      <c r="T42" s="10"/>
    </row>
    <row r="43" spans="1:20" s="6" customFormat="1" x14ac:dyDescent="0.2">
      <c r="A43" s="5"/>
      <c r="B43" s="5"/>
      <c r="C43" s="5"/>
      <c r="D43" s="5"/>
      <c r="E43" s="5"/>
      <c r="F43" s="5"/>
      <c r="G43" s="5"/>
      <c r="H43" s="5"/>
      <c r="I43" s="5"/>
      <c r="J43" s="10"/>
      <c r="K43" s="5"/>
      <c r="L43" s="26"/>
      <c r="S43" s="15"/>
      <c r="T43" s="10"/>
    </row>
    <row r="44" spans="1:20" s="6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10"/>
      <c r="K44" s="5"/>
      <c r="L44" s="26"/>
      <c r="S44" s="15"/>
      <c r="T44" s="10"/>
    </row>
    <row r="45" spans="1:20" s="6" customFormat="1" x14ac:dyDescent="0.2">
      <c r="A45" s="5"/>
      <c r="B45" s="5"/>
      <c r="C45" s="5"/>
      <c r="D45" s="5"/>
      <c r="E45" s="5"/>
      <c r="F45" s="5"/>
      <c r="G45" s="5"/>
      <c r="H45" s="5"/>
      <c r="I45" s="5"/>
      <c r="J45" s="10"/>
      <c r="K45" s="5"/>
      <c r="L45" s="26"/>
      <c r="S45" s="15"/>
      <c r="T45" s="10"/>
    </row>
    <row r="46" spans="1:20" s="6" customFormat="1" x14ac:dyDescent="0.2">
      <c r="A46" s="5"/>
      <c r="B46" s="5"/>
      <c r="C46" s="5"/>
      <c r="D46" s="5"/>
      <c r="E46" s="5"/>
      <c r="F46" s="5"/>
      <c r="G46" s="5"/>
      <c r="H46" s="5"/>
      <c r="I46" s="5"/>
      <c r="J46" s="10"/>
      <c r="K46" s="5"/>
      <c r="L46" s="26"/>
      <c r="S46" s="15"/>
      <c r="T46" s="10"/>
    </row>
    <row r="47" spans="1:20" s="6" customFormat="1" x14ac:dyDescent="0.2">
      <c r="A47" s="5"/>
      <c r="B47" s="5"/>
      <c r="C47" s="5"/>
      <c r="D47" s="5"/>
      <c r="E47" s="5"/>
      <c r="F47" s="5"/>
      <c r="G47" s="5"/>
      <c r="H47" s="5"/>
      <c r="I47" s="5"/>
      <c r="J47" s="10"/>
      <c r="K47" s="5"/>
      <c r="L47" s="26"/>
      <c r="S47" s="15"/>
      <c r="T47" s="10"/>
    </row>
    <row r="48" spans="1:20" s="6" customFormat="1" x14ac:dyDescent="0.2">
      <c r="A48" s="5"/>
      <c r="B48" s="5"/>
      <c r="C48" s="5"/>
      <c r="D48" s="5"/>
      <c r="E48" s="5"/>
      <c r="F48" s="5"/>
      <c r="G48" s="5"/>
      <c r="H48" s="5"/>
      <c r="I48" s="5"/>
      <c r="J48" s="10"/>
      <c r="K48" s="5"/>
      <c r="L48" s="26"/>
      <c r="S48" s="15"/>
      <c r="T48" s="10"/>
    </row>
    <row r="49" spans="1:20" s="6" customFormat="1" x14ac:dyDescent="0.2">
      <c r="A49" s="5"/>
      <c r="B49" s="5"/>
      <c r="C49" s="5"/>
      <c r="D49" s="5"/>
      <c r="E49" s="5"/>
      <c r="F49" s="5"/>
      <c r="G49" s="5"/>
      <c r="H49" s="5"/>
      <c r="I49" s="5"/>
      <c r="J49" s="10"/>
      <c r="K49" s="5"/>
      <c r="L49" s="26"/>
      <c r="S49" s="15"/>
      <c r="T49" s="10"/>
    </row>
    <row r="50" spans="1:20" s="6" customFormat="1" x14ac:dyDescent="0.2">
      <c r="A50" s="5"/>
      <c r="B50" s="5"/>
      <c r="C50" s="5"/>
      <c r="D50" s="5"/>
      <c r="E50" s="5"/>
      <c r="F50" s="5"/>
      <c r="G50" s="5"/>
      <c r="H50" s="5"/>
      <c r="I50" s="5"/>
      <c r="J50" s="10"/>
      <c r="K50" s="5"/>
      <c r="L50" s="26"/>
      <c r="S50" s="15"/>
      <c r="T50" s="10"/>
    </row>
    <row r="51" spans="1:20" s="6" customFormat="1" x14ac:dyDescent="0.2">
      <c r="A51" s="5"/>
      <c r="B51" s="5"/>
      <c r="C51" s="5"/>
      <c r="D51" s="5"/>
      <c r="E51" s="5"/>
      <c r="F51" s="5"/>
      <c r="G51" s="5"/>
      <c r="H51" s="5"/>
      <c r="I51" s="5"/>
      <c r="J51" s="10"/>
      <c r="K51" s="5"/>
      <c r="L51" s="26"/>
      <c r="S51" s="15"/>
      <c r="T51" s="10"/>
    </row>
    <row r="52" spans="1:20" s="6" customFormat="1" x14ac:dyDescent="0.2">
      <c r="A52" s="5"/>
      <c r="B52" s="5"/>
      <c r="C52" s="5"/>
      <c r="D52" s="5"/>
      <c r="E52" s="5"/>
      <c r="F52" s="5"/>
      <c r="G52" s="5"/>
      <c r="H52" s="5"/>
      <c r="I52" s="5"/>
      <c r="J52" s="10"/>
      <c r="K52" s="5"/>
      <c r="L52" s="26"/>
      <c r="S52" s="15"/>
      <c r="T52" s="10"/>
    </row>
    <row r="53" spans="1:20" s="6" customFormat="1" x14ac:dyDescent="0.2">
      <c r="A53" s="5"/>
      <c r="B53" s="5"/>
      <c r="C53" s="5"/>
      <c r="D53" s="5"/>
      <c r="E53" s="5"/>
      <c r="F53" s="5"/>
      <c r="G53" s="5"/>
      <c r="H53" s="5"/>
      <c r="I53" s="5"/>
      <c r="J53" s="10"/>
      <c r="K53" s="5"/>
      <c r="L53" s="26"/>
      <c r="S53" s="15"/>
      <c r="T53" s="10"/>
    </row>
    <row r="54" spans="1:20" s="6" customForma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5"/>
      <c r="L54" s="26"/>
      <c r="S54" s="15"/>
      <c r="T54" s="10"/>
    </row>
    <row r="55" spans="1:20" s="6" customForma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5"/>
      <c r="L55" s="26"/>
      <c r="S55" s="15"/>
      <c r="T55" s="10"/>
    </row>
    <row r="56" spans="1:20" s="6" customForma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5"/>
      <c r="L56" s="26"/>
      <c r="S56" s="15"/>
      <c r="T56" s="10"/>
    </row>
    <row r="57" spans="1:20" s="6" customForma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5"/>
      <c r="L57" s="26"/>
      <c r="S57" s="15"/>
      <c r="T57" s="10"/>
    </row>
    <row r="58" spans="1:20" s="6" customForma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5"/>
      <c r="L58" s="26"/>
      <c r="S58" s="15"/>
      <c r="T58" s="10"/>
    </row>
    <row r="59" spans="1:20" s="6" customForma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5"/>
      <c r="L59" s="26"/>
      <c r="S59" s="15"/>
      <c r="T59" s="10"/>
    </row>
    <row r="60" spans="1:20" s="6" customForma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5"/>
      <c r="L60" s="26"/>
      <c r="S60" s="15"/>
      <c r="T60" s="10"/>
    </row>
    <row r="61" spans="1:20" s="6" customForma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5"/>
      <c r="L61" s="26"/>
      <c r="S61" s="15"/>
      <c r="T61" s="10"/>
    </row>
    <row r="62" spans="1:20" s="6" customForma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5"/>
      <c r="L62" s="26"/>
      <c r="S62" s="15"/>
      <c r="T62" s="10"/>
    </row>
    <row r="63" spans="1:20" s="6" customForma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5"/>
      <c r="L63" s="26"/>
      <c r="S63" s="15"/>
      <c r="T63" s="10"/>
    </row>
    <row r="64" spans="1:20" s="6" customForma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5"/>
      <c r="L64" s="26"/>
      <c r="S64" s="15"/>
      <c r="T64" s="10"/>
    </row>
    <row r="65" spans="1:20" s="6" customForma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5"/>
      <c r="L65" s="26"/>
      <c r="S65" s="15"/>
      <c r="T65" s="10"/>
    </row>
    <row r="66" spans="1:20" s="6" customForma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5"/>
      <c r="L66" s="26"/>
      <c r="S66" s="15"/>
      <c r="T66" s="10"/>
    </row>
    <row r="67" spans="1:20" s="6" customForma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5"/>
      <c r="L67" s="26"/>
      <c r="S67" s="15"/>
      <c r="T67" s="10"/>
    </row>
    <row r="68" spans="1:20" s="6" customForma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5"/>
      <c r="L68" s="26"/>
      <c r="S68" s="15"/>
      <c r="T68" s="10"/>
    </row>
    <row r="69" spans="1:20" s="6" customForma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5"/>
      <c r="L69" s="26"/>
      <c r="S69" s="15"/>
      <c r="T69" s="10"/>
    </row>
    <row r="70" spans="1:20" s="6" customForma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5"/>
      <c r="L70" s="26"/>
      <c r="S70" s="15"/>
      <c r="T70" s="10"/>
    </row>
    <row r="71" spans="1:20" s="6" customForma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5"/>
      <c r="L71" s="26"/>
      <c r="S71" s="15"/>
      <c r="T71" s="10"/>
    </row>
    <row r="72" spans="1:20" s="6" customForma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5"/>
      <c r="L72" s="26"/>
      <c r="S72" s="15"/>
      <c r="T72" s="10"/>
    </row>
    <row r="73" spans="1:20" s="6" customForma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5"/>
      <c r="L73" s="26"/>
      <c r="S73" s="15"/>
      <c r="T73" s="10"/>
    </row>
    <row r="74" spans="1:20" s="6" customForma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5"/>
      <c r="L74" s="26"/>
      <c r="S74" s="15"/>
      <c r="T74" s="10"/>
    </row>
    <row r="75" spans="1:20" s="6" customForma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5"/>
      <c r="L75" s="26"/>
      <c r="S75" s="15"/>
      <c r="T75" s="10"/>
    </row>
    <row r="76" spans="1:20" s="6" customForma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5"/>
      <c r="L76" s="26"/>
      <c r="S76" s="15"/>
      <c r="T76" s="10"/>
    </row>
    <row r="77" spans="1:20" s="6" customForma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5"/>
      <c r="L77" s="26"/>
      <c r="S77" s="15"/>
      <c r="T77" s="10"/>
    </row>
    <row r="78" spans="1:20" s="6" customForma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5"/>
      <c r="L78" s="26"/>
      <c r="S78" s="15"/>
      <c r="T78" s="10"/>
    </row>
    <row r="79" spans="1:20" s="6" customForma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5"/>
      <c r="L79" s="26"/>
      <c r="S79" s="15"/>
      <c r="T79" s="10"/>
    </row>
    <row r="80" spans="1:20" s="6" customForma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5"/>
      <c r="L80" s="26"/>
      <c r="S80" s="15"/>
      <c r="T80" s="10"/>
    </row>
    <row r="81" spans="1:20" s="6" customForma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5"/>
      <c r="L81" s="26"/>
      <c r="S81" s="15"/>
      <c r="T81" s="10"/>
    </row>
    <row r="82" spans="1:20" s="6" customForma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5"/>
      <c r="L82" s="26"/>
      <c r="S82" s="15"/>
      <c r="T82" s="10"/>
    </row>
    <row r="83" spans="1:20" s="6" customForma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5"/>
      <c r="L83" s="26"/>
      <c r="S83" s="15"/>
      <c r="T83" s="10"/>
    </row>
    <row r="84" spans="1:20" s="6" customForma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5"/>
      <c r="L84" s="26"/>
      <c r="S84" s="15"/>
      <c r="T84" s="10"/>
    </row>
    <row r="85" spans="1:20" s="6" customForma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5"/>
      <c r="L85" s="26"/>
      <c r="S85" s="15"/>
      <c r="T85" s="10"/>
    </row>
    <row r="86" spans="1:20" s="6" customForma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5"/>
      <c r="L86" s="26"/>
      <c r="S86" s="15"/>
      <c r="T86" s="10"/>
    </row>
    <row r="87" spans="1:20" s="6" customForma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5"/>
      <c r="L87" s="26"/>
      <c r="S87" s="15"/>
      <c r="T87" s="10"/>
    </row>
    <row r="88" spans="1:20" s="6" customForma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5"/>
      <c r="L88" s="26"/>
      <c r="S88" s="15"/>
      <c r="T88" s="10"/>
    </row>
    <row r="89" spans="1:20" s="6" customForma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5"/>
      <c r="L89" s="26"/>
      <c r="S89" s="15"/>
      <c r="T89" s="10"/>
    </row>
    <row r="90" spans="1:20" s="6" customForma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5"/>
      <c r="L90" s="26"/>
      <c r="S90" s="15"/>
      <c r="T90" s="10"/>
    </row>
    <row r="91" spans="1:20" s="6" customForma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5"/>
      <c r="L91" s="26"/>
      <c r="S91" s="15"/>
      <c r="T91" s="10"/>
    </row>
    <row r="92" spans="1:20" s="6" customForma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5"/>
      <c r="L92" s="26"/>
      <c r="S92" s="15"/>
      <c r="T92" s="10"/>
    </row>
    <row r="93" spans="1:20" s="6" customForma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5"/>
      <c r="L93" s="26"/>
      <c r="S93" s="15"/>
      <c r="T93" s="10"/>
    </row>
    <row r="94" spans="1:20" s="6" customForma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5"/>
      <c r="L94" s="26"/>
      <c r="S94" s="15"/>
      <c r="T94" s="10"/>
    </row>
    <row r="95" spans="1:20" s="6" customForma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5"/>
      <c r="L95" s="26"/>
      <c r="S95" s="15"/>
      <c r="T95" s="10"/>
    </row>
    <row r="96" spans="1:20" s="6" customForma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5"/>
      <c r="L96" s="26"/>
      <c r="S96" s="15"/>
      <c r="T96" s="10"/>
    </row>
    <row r="97" spans="1:20" s="6" customForma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5"/>
      <c r="L97" s="26"/>
      <c r="S97" s="15"/>
      <c r="T97" s="10"/>
    </row>
    <row r="98" spans="1:20" s="6" customForma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5"/>
      <c r="L98" s="26"/>
      <c r="S98" s="15"/>
      <c r="T98" s="10"/>
    </row>
    <row r="99" spans="1:20" s="6" customForma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5"/>
      <c r="L99" s="26"/>
      <c r="S99" s="15"/>
      <c r="T99" s="10"/>
    </row>
    <row r="100" spans="1:20" s="6" customForma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5"/>
      <c r="L100" s="26"/>
      <c r="S100" s="15"/>
      <c r="T100" s="10"/>
    </row>
    <row r="101" spans="1:20" s="6" customForma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5"/>
      <c r="L101" s="26"/>
      <c r="S101" s="15"/>
      <c r="T101" s="10"/>
    </row>
    <row r="102" spans="1:20" s="6" customForma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5"/>
      <c r="L102" s="26"/>
      <c r="S102" s="15"/>
      <c r="T102" s="10"/>
    </row>
    <row r="103" spans="1:20" s="6" customForma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5"/>
      <c r="L103" s="26"/>
      <c r="S103" s="15"/>
      <c r="T103" s="10"/>
    </row>
    <row r="104" spans="1:20" s="6" customForma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5"/>
      <c r="L104" s="26"/>
      <c r="S104" s="15"/>
      <c r="T104" s="10"/>
    </row>
    <row r="105" spans="1:20" s="6" customForma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5"/>
      <c r="L105" s="26"/>
      <c r="S105" s="15"/>
      <c r="T105" s="10"/>
    </row>
  </sheetData>
  <mergeCells count="18">
    <mergeCell ref="S6:S7"/>
    <mergeCell ref="K6:K7"/>
    <mergeCell ref="L6:L7"/>
    <mergeCell ref="M6:M7"/>
    <mergeCell ref="N6:N7"/>
    <mergeCell ref="O6:Q6"/>
    <mergeCell ref="R6:R7"/>
    <mergeCell ref="A5:R5"/>
    <mergeCell ref="H6:H7"/>
    <mergeCell ref="I6:I7"/>
    <mergeCell ref="J6:J7"/>
    <mergeCell ref="A6:A7"/>
    <mergeCell ref="B6:B7"/>
    <mergeCell ref="G6:G7"/>
    <mergeCell ref="C6:C7"/>
    <mergeCell ref="D6:D7"/>
    <mergeCell ref="F6:F7"/>
    <mergeCell ref="E6:E7"/>
  </mergeCells>
  <printOptions horizontalCentered="1"/>
  <pageMargins left="0.78740157480314965" right="0.78740157480314965" top="0.6692913385826772" bottom="0.86614173228346458" header="0.27559055118110237" footer="0.39370078740157483"/>
  <pageSetup paperSize="9" scale="51" firstPageNumber="107" orientation="landscape" useFirstPageNumber="1" r:id="rId1"/>
  <headerFooter alignWithMargins="0">
    <oddFooter xml:space="preserve">&amp;L&amp;"Arial,Kurzíva"Zastupitelstvo Olomouckého kraje 17-12-2018
6. - Rozpočet Olomouckého kraje 2019 - návrh rozpočtu
Příloha č. 5a): Rozpracované investiční akce hrazené z rozpočtu v roce 2019&amp;R&amp;"Arial,Kurzíva"&amp;11Strana &amp;P (Celkem 179)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21</vt:i4>
      </vt:variant>
    </vt:vector>
  </HeadingPairs>
  <TitlesOfParts>
    <vt:vector size="32" baseType="lpstr">
      <vt:lpstr>Souhrn</vt:lpstr>
      <vt:lpstr>Školství - ORJ 17 </vt:lpstr>
      <vt:lpstr>Sociální - ORJ 17 </vt:lpstr>
      <vt:lpstr>Sociální - ORJ 19</vt:lpstr>
      <vt:lpstr>Doprava - ORJ 17 </vt:lpstr>
      <vt:lpstr>Doprava - SSOK </vt:lpstr>
      <vt:lpstr>Kultura - ORJ 17</vt:lpstr>
      <vt:lpstr>Kultura - ORJ 19</vt:lpstr>
      <vt:lpstr>Zdravotnictví - ORJ 17 </vt:lpstr>
      <vt:lpstr>Zdravotnictví - ORJ 19</vt:lpstr>
      <vt:lpstr>Zdravotnictví - SMN - ORJ 17  </vt:lpstr>
      <vt:lpstr>'Doprava - ORJ 17 '!Názvy_tisku</vt:lpstr>
      <vt:lpstr>'Doprava - SSOK '!Názvy_tisku</vt:lpstr>
      <vt:lpstr>'Kultura - ORJ 17'!Názvy_tisku</vt:lpstr>
      <vt:lpstr>'Kultura - ORJ 19'!Názvy_tisku</vt:lpstr>
      <vt:lpstr>'Sociální - ORJ 17 '!Názvy_tisku</vt:lpstr>
      <vt:lpstr>'Sociální - ORJ 19'!Názvy_tisku</vt:lpstr>
      <vt:lpstr>'Školství - ORJ 17 '!Názvy_tisku</vt:lpstr>
      <vt:lpstr>'Zdravotnictví - ORJ 17 '!Názvy_tisku</vt:lpstr>
      <vt:lpstr>'Zdravotnictví - ORJ 19'!Názvy_tisku</vt:lpstr>
      <vt:lpstr>'Zdravotnictví - SMN - ORJ 17  '!Názvy_tisku</vt:lpstr>
      <vt:lpstr>'Doprava - ORJ 17 '!Oblast_tisku</vt:lpstr>
      <vt:lpstr>'Doprava - SSOK '!Oblast_tisku</vt:lpstr>
      <vt:lpstr>'Kultura - ORJ 17'!Oblast_tisku</vt:lpstr>
      <vt:lpstr>'Kultura - ORJ 19'!Oblast_tisku</vt:lpstr>
      <vt:lpstr>'Sociální - ORJ 17 '!Oblast_tisku</vt:lpstr>
      <vt:lpstr>'Sociální - ORJ 19'!Oblast_tisku</vt:lpstr>
      <vt:lpstr>Souhrn!Oblast_tisku</vt:lpstr>
      <vt:lpstr>'Školství - ORJ 17 '!Oblast_tisku</vt:lpstr>
      <vt:lpstr>'Zdravotnictví - ORJ 17 '!Oblast_tisku</vt:lpstr>
      <vt:lpstr>'Zdravotnictví - ORJ 19'!Oblast_tisku</vt:lpstr>
      <vt:lpstr>'Zdravotnictví - SMN - ORJ 17  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Vítková Petra</cp:lastModifiedBy>
  <cp:lastPrinted>2018-11-27T07:20:45Z</cp:lastPrinted>
  <dcterms:created xsi:type="dcterms:W3CDTF">2016-08-02T13:34:52Z</dcterms:created>
  <dcterms:modified xsi:type="dcterms:W3CDTF">2018-11-28T06:36:21Z</dcterms:modified>
</cp:coreProperties>
</file>