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navr7042\AppData\Local\Temp\IntraDoc\180910092851000033\Prilohy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1'!$A$1:$E$1516</definedName>
  </definedNames>
  <calcPr calcId="162913"/>
</workbook>
</file>

<file path=xl/calcChain.xml><?xml version="1.0" encoding="utf-8"?>
<calcChain xmlns="http://schemas.openxmlformats.org/spreadsheetml/2006/main">
  <c r="B53" i="5" l="1"/>
  <c r="C51" i="5"/>
  <c r="C53" i="5" s="1"/>
  <c r="C47" i="5"/>
  <c r="B46" i="5"/>
  <c r="B48" i="5" s="1"/>
  <c r="B56" i="5" s="1"/>
  <c r="C44" i="5"/>
  <c r="C43" i="5"/>
  <c r="C35" i="5"/>
  <c r="C34" i="5"/>
  <c r="C33" i="5"/>
  <c r="C31" i="5"/>
  <c r="C46" i="5" s="1"/>
  <c r="C48" i="5" s="1"/>
  <c r="C56" i="5" s="1"/>
  <c r="B28" i="5"/>
  <c r="B55" i="5" s="1"/>
  <c r="C27" i="5"/>
  <c r="B26" i="5"/>
  <c r="C23" i="5"/>
  <c r="C17" i="5"/>
  <c r="C13" i="5"/>
  <c r="C12" i="5"/>
  <c r="C8" i="5"/>
  <c r="C26" i="5" s="1"/>
  <c r="C28" i="5" s="1"/>
  <c r="C55" i="5" s="1"/>
  <c r="E1515" i="1"/>
  <c r="E1506" i="1"/>
  <c r="E1487" i="1"/>
  <c r="E1480" i="1"/>
  <c r="E1447" i="1"/>
  <c r="E1424" i="1"/>
  <c r="E1394" i="1"/>
  <c r="E1373" i="1"/>
  <c r="E1351" i="1"/>
  <c r="E1329" i="1"/>
  <c r="E1307" i="1"/>
  <c r="E1279" i="1"/>
  <c r="E1256" i="1"/>
  <c r="E1233" i="1"/>
  <c r="E1213" i="1"/>
  <c r="E1212" i="1"/>
  <c r="E1211" i="1"/>
  <c r="E1214" i="1" s="1"/>
  <c r="E1191" i="1"/>
  <c r="E1192" i="1" s="1"/>
  <c r="E1189" i="1"/>
  <c r="E1171" i="1"/>
  <c r="E1170" i="1"/>
  <c r="E1169" i="1"/>
  <c r="E1172" i="1" s="1"/>
  <c r="E1152" i="1"/>
  <c r="E1133" i="1"/>
  <c r="E1109" i="1"/>
  <c r="E1114" i="1" s="1"/>
  <c r="E1087" i="1"/>
  <c r="E1067" i="1"/>
  <c r="E1060" i="1"/>
  <c r="E1062" i="1" s="1"/>
  <c r="E1040" i="1"/>
  <c r="E1019" i="1"/>
  <c r="E999" i="1"/>
  <c r="E995" i="1"/>
  <c r="E975" i="1"/>
  <c r="E953" i="1"/>
  <c r="E934" i="1"/>
  <c r="E916" i="1"/>
  <c r="E909" i="1"/>
  <c r="E891" i="1"/>
  <c r="E883" i="1"/>
  <c r="E865" i="1"/>
  <c r="E858" i="1"/>
  <c r="E838" i="1"/>
  <c r="E828" i="1"/>
  <c r="E809" i="1"/>
  <c r="E810" i="1" s="1"/>
  <c r="E801" i="1"/>
  <c r="E768" i="1"/>
  <c r="E761" i="1"/>
  <c r="E742" i="1"/>
  <c r="E735" i="1"/>
  <c r="E710" i="1"/>
  <c r="E703" i="1"/>
  <c r="E683" i="1"/>
  <c r="E675" i="1"/>
  <c r="E656" i="1"/>
  <c r="E649" i="1"/>
  <c r="E631" i="1"/>
  <c r="E623" i="1"/>
  <c r="E606" i="1"/>
  <c r="E599" i="1"/>
  <c r="E579" i="1"/>
  <c r="E571" i="1"/>
  <c r="E552" i="1"/>
  <c r="E545" i="1"/>
  <c r="E527" i="1"/>
  <c r="E514" i="1"/>
  <c r="E493" i="1"/>
  <c r="E485" i="1"/>
  <c r="E486" i="1" s="1"/>
  <c r="E468" i="1"/>
  <c r="E460" i="1"/>
  <c r="E461" i="1" s="1"/>
  <c r="E441" i="1"/>
  <c r="E434" i="1"/>
  <c r="E406" i="1"/>
  <c r="E399" i="1"/>
  <c r="E379" i="1"/>
  <c r="E372" i="1"/>
  <c r="E346" i="1"/>
  <c r="E339" i="1"/>
  <c r="E319" i="1"/>
  <c r="E308" i="1"/>
  <c r="E288" i="1"/>
  <c r="E281" i="1"/>
  <c r="E248" i="1"/>
  <c r="E241" i="1"/>
  <c r="E222" i="1"/>
  <c r="E214" i="1"/>
  <c r="E215" i="1" s="1"/>
  <c r="E191" i="1"/>
  <c r="E184" i="1"/>
  <c r="E164" i="1"/>
  <c r="E155" i="1"/>
  <c r="E136" i="1"/>
  <c r="E128" i="1"/>
  <c r="E110" i="1"/>
  <c r="E99" i="1"/>
  <c r="E79" i="1"/>
  <c r="E78" i="1"/>
  <c r="E77" i="1"/>
  <c r="E71" i="1"/>
  <c r="E48" i="1"/>
  <c r="E41" i="1"/>
  <c r="E22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323+11177 daň z příjmu pr. osob</t>
        </r>
      </text>
    </commen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324+71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387+28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200+16
207+15
208+2
209+18
210+761 poj k
211+61 poj š
254+80 poj š
287+17 poj oko
288+50 poj k
338+7 poj okř
388+40
429+13 výzva
482+23
546+64 poj
547+44 poj
548+102 poj
549+52 poj
550+78 poj
551+572 poj
552+7
596+105
621+65
620+32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54+3000 s+z
229+3000 s+z
330+419
521+2500 s+z
599+650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335+80
336+44
337+84
424+15
425+76
426+206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281+1000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422+2928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327+89
328+12
329+40
423+70
514+187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339+81579 odvod d (celkem 85664)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418+6112 (celkem 291844)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542+19030
543+1771
544+6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120+150 Fond SP
483+183
594+40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177+893
178+2849
179+31519
180+48948
203+6263
205+267
253+18830
274+439
279+1355
282+636
283+12
284-453
286+165
326+1301
331+81579
332+39178
333+105
334+720
392+5203
393+197
421+526
428+1425
484+24
503+8021
509+173
511+3271
515+131
516+19030
517+1809
518+4820
519+1862
520+74348
522+1721
600+7479
601+509
603+49
604+106
602+845
656+692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199-400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79+22 (celkem 127+1ve výd)
59+7410 (PO3483+rez3927)
60+19
212+7833
339+4085 (celkem 85 664)
418+28137 (celkem 291844)
542+662 (celkem19692)
545+379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483+183 Fond SP
594+40 Fond SP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180+116 (celkem 48948)
199-400
200+16
201+93068 (celkem 257149)
207+15
208+2
209+18
287+17 poj oko
323+11177 daň z příjmu pr. osob
324+71
338+7 poj okř
339+4085 (celkem 85664)
387+28
388+40
389+2696
429+13 výzva
482+23
483+183
543+44 (celkem 1771)
545+379 fv
552+7
596+105
595+10704
602+845
620+32 poj
</t>
        </r>
      </text>
    </comment>
    <comment ref="C32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201+164081 (celkem 257149)
212+7833
542+662 fv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210+761 poj k
211+61 poj š
254+80 poj š
288+50 poj k
544+6 odvod š
546+64 poj
547+44 poj
548+102 poj
549+52 poj
550+78 poj
551+572 poj
621+650 poj š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229+3000 s+z
330+419
521+2500 s+z
599+650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252+10
276+82
280+539
335+80
336+44
337+84
424+15
425+76
426+206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281+1000
422+2928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
327+89
328+12
329+40
423+70
514+187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3+200
95+150
204+436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419+1580
594+40
</t>
        </r>
      </text>
    </comment>
    <comment ref="C42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177+893
178+2849
179+31519
203+6263
205+267
253+18830
274+439
279+1355
282+636
283+12
284-453
286+165
326+1301
331+81579
332+2124 (celkem 39178)
333+105
334+720
392+5203
393+197
421+526
428+1425
484+24
503+8021
509+173
511+3271
515+131
516+19030
517+1809
518+267
519+120
522+1721
600+7479
601+509
603+49
604+106
656+692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94+13
96-1
135+835
136+15
137+12
138+10
139+3
170+290
181+483
182+4
183+3202
184+8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394+284
395+1
396+108
397+16880
398+227
399+701
400+21
410+22
411+5
412+1638
413+11
414+23
431+387
432+87
433+931
434+1007
435+486
436+1
437+4759
438+2587
439+8
440+30619
441+17798
442+1243
443+2532
444+15
445+1535
447+1857
448+217
449+1467
450+1037
451+5
485+413
486+687
487+27
488+529
489+22
490+1625
491+2195
492+8
493+15743
494+10454
495+37
496+12
497+5
498+4
499+291
500+21
501+940
502+222
523+3066
524+2107
525+3
526+2289
527+108
528+9604
529+8778
530+878
531+1465
532+572
533+471
534+10
535+12
536+1847
537+1225
538+21
539+1249
540+8
541+9
554-382
498+1728
605+11
606+580
607+635
608+1501
609+1046
610+485
611+432
612+114
613+41
614+1919
615+54
616+21
617+22
618+26548
619+863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
483+183 Fond SP
594+40 Fond SP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79+105 (celkem 127+1ve výd)
61+13542
62+2367
63+506
64+8
94+13
96-1
134+20
135+835
136+15
137+12
138+10
139+3
167+19 416
181+483
182+4
183+3202
184+8
201+257149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389+2696
394+284
395+1
396+108
397+16880
398+227
399+701
400+21
410+22
411+5
412+1638
413+11
414+23
418+257595 (celkem 291844)
419+1580
431+387
432+87
433+931
434+1007
435+486
436+1
437+4759
438+2587
439+8
440+30619
441+17798
442+1243
443+2532
444+15
445+1535
447+1857
448+217
449+1467
450+1037
451+5
523+3066
524+2107
525+3
526+2289
527+108
528+9604
529+8778
530+878
531+1465
532+572
533+471
534+10
535+12
536+1847
537+1225
538+21
539+1249
540+8
541+9
554-382
595+10704
498+1728
605+11
606+580
607+635
608+1501
609+1046
610+485
611+432
612+114
613+41
614+1919
615+54
616+21
617+22
618+26548
619+863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180+48832 (celkem 48948)
332+37054 (celkem 39178)
339+81579 (celkem 85664)
542+19030 (celkem 19692)
543+1727 (celkem 1771)
</t>
        </r>
      </text>
    </comment>
  </commentList>
</comments>
</file>

<file path=xl/sharedStrings.xml><?xml version="1.0" encoding="utf-8"?>
<sst xmlns="http://schemas.openxmlformats.org/spreadsheetml/2006/main" count="1068" uniqueCount="234">
  <si>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</si>
  <si>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</si>
  <si>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</si>
  <si>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</si>
  <si>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</si>
  <si>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</si>
  <si>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</si>
  <si>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</si>
  <si>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</si>
  <si>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</si>
  <si>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</si>
  <si>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</si>
  <si>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</si>
  <si>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</si>
  <si>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</si>
  <si>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</si>
  <si>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</si>
  <si>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</si>
  <si>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</si>
  <si>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</si>
  <si>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</si>
  <si>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</si>
  <si>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</si>
  <si>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</si>
  <si>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</si>
  <si>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</si>
  <si>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</si>
  <si>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</si>
  <si>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</si>
  <si>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</si>
  <si>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</si>
  <si>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</si>
  <si>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</si>
  <si>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599/18</t>
  </si>
  <si>
    <t>druh rozpočtové změny: zapojení nových prostředků do rozpočtu</t>
  </si>
  <si>
    <t>poskytovatel: Ministerstvo práce a sociálních věcí</t>
  </si>
  <si>
    <t>důvod: neinvestiční dotace ze státního rozpočtu ČR na rok 2018 poskytnutá na základě rozhodnutí Ministerstva práce a sociálních věcí ČR  č.j.: 1 ze dne 23.8.2018 ve výši              650 000,- Kč na projekt "Podpora aktivního života seniorů v Olomouckém kraji II." v rámci "Dotačního řízení na podporu krajské samosprávy v oblasti stárnutí".</t>
  </si>
  <si>
    <t>Odbor ekonomický</t>
  </si>
  <si>
    <t>ORJ - 07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</si>
  <si>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</si>
  <si>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</si>
  <si>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</si>
  <si>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</si>
  <si>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</si>
  <si>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</si>
  <si>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sociálních věcí</t>
  </si>
  <si>
    <t>ORJ - 11</t>
  </si>
  <si>
    <t>seskupení položek</t>
  </si>
  <si>
    <t>51 - Neinvestiční nákupy a související výdaje</t>
  </si>
  <si>
    <t xml:space="preserve"> -Rozpočtová změna 600/18</t>
  </si>
  <si>
    <t>poskytovatel: Ministerstvo životního prostředí ČR</t>
  </si>
  <si>
    <t>důvod: odbor investic požádal ekonomický odbor dne 29.8.2018 o provedení rozpočtové změny. Důvodem navrhované změny je zapojení finančních prostředků do rozpočtu Olomouckého kraje ve výši 7 478 737,20 Kč. Finanční prostředky byly poukázány na účet Olomouckého kraje jako investiční dotace z Ministerstva životního prostředí ČR na financování projektu "Realizace energeticky úsporných opatření - OU a praktická škola Lipová - lázně" v rámci Operačního programu Životní prostředí.</t>
  </si>
  <si>
    <t>Odbor investic</t>
  </si>
  <si>
    <t>ORJ - 52</t>
  </si>
  <si>
    <t>4216 - Ostatní invest. přijaté transfery ze SR</t>
  </si>
  <si>
    <t>8114 - Uhraz. splátky krát. přij. půjč. prostř.</t>
  </si>
  <si>
    <t xml:space="preserve"> -Rozpočtová změna 601/18</t>
  </si>
  <si>
    <t>poskytovatel: Ministerstvo pro místní rozvoj ČR</t>
  </si>
  <si>
    <t>důvod: odbor strategického rozvoje kraje požádal ekonomický odbor dne 23.8.2018 o provedení rozpočtové změny. Důvodem navrhované změny je zapojení finančních prostředků do rozpočtu Olomouckého kraje v celkové výši 509 004,65 Kč. Finanční prostředky budou poukázány na účet Olomouckého kraje jako investiční a neinvestiční dotace z Ministerstva životního prostředí ČR na financování projektu "Digitální povodňový plán Olomouckého kraje" v rámci Operačního programu Životní prostředí.</t>
  </si>
  <si>
    <t>Odbor strategického rozvoje kraje</t>
  </si>
  <si>
    <t>ORJ - 59</t>
  </si>
  <si>
    <t>61 - Investiční nákupy a související výdaje</t>
  </si>
  <si>
    <t xml:space="preserve"> -Rozpočtová změna 602/18</t>
  </si>
  <si>
    <t>důvod: odbor strategického rozvoje kraje požádal ekonomický odbor dne 30.8.2018 o provedení rozpočtové změny. Důvodem navrhované změny je zapojení finančních prostředků do rozpočtu Olomouckého kraje v celkové výši 844 690,- Kč. Finanční prostředky byly poukázány na účet Olomouckého kraje jako neinvestiční dotace z Ministerstva pro místní rozvoj na financování projektu v oblasti regionálního rozvoje "Rozvoj regionálního partnerství v programovém období EU 2014 - 20 - II.".</t>
  </si>
  <si>
    <t>ORJ - 74</t>
  </si>
  <si>
    <t>59 - Ostatní neinvestiční výdaje</t>
  </si>
  <si>
    <t xml:space="preserve"> -Rozpočtová změna 603/18</t>
  </si>
  <si>
    <t>důvod: neinvestiční dotace ze státního rozpočtu ČR na rok 2018 poskytnutá na základě avíza Ministerstva práce a sociálních věcí ČR ve výši 48 877,50 Kč na projekt "Podpora standardizace a optimalizace v Domově Hrubá Voda" pro příspěvkovou organizaci Domov Hrubá Voda v rámci Operačního programu Zaměstnanost.</t>
  </si>
  <si>
    <t>Odbor podpory řízení příspěvkových organizací</t>
  </si>
  <si>
    <t>ORJ - 19</t>
  </si>
  <si>
    <t>5336 - Neinvestiční transfery zřízeným PO</t>
  </si>
  <si>
    <t xml:space="preserve"> -Rozpočtová změna 604/18</t>
  </si>
  <si>
    <t>důvod: neinvestiční dotace ze státního rozpočtu ČR na rok 2018 poskytnutá na základě avíza Ministerstva práce a sociálních věcí ČR ve výši 105 841,87 Kč na projekt "Zavedení asistivních technologií do práce s lidmi s mentálním či vícenásobným postižením v Klíči - CSS, p.o." pro příspěvkovou organizaci Klíč - centrum sociálních služeb v rámci Operačního programu Zaměstnanost.</t>
  </si>
  <si>
    <t xml:space="preserve"> -Rozpočtová změna 605/18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</si>
  <si>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ve výši 10 890,- Kč. Jedná se o zapojení finančních prostředků z revolvingového úvěru u Komerční banky, a.s., na předfinancování projektu "Modernizace infrastruktury Gymnázia Jiřího Wolkera - modernizace učeben ve vazbě na přírodní vědy" pro příspěvkovou organizaci Gymnázium Jiřího Wolkera, Prostějov, materiál je součástí programu jednání Rady Olomouckého kraje dne 10.9.2018 (bod 15.2). </t>
  </si>
  <si>
    <t>8113 - Krátkodobé přijaté půjčené prostředky</t>
  </si>
  <si>
    <t>6351 - Investiční transfery zřízeným PO</t>
  </si>
  <si>
    <t xml:space="preserve"> -Rozpočtová změna 606/18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</si>
  <si>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 celkové výši 580 423,01 Kč. Jedná se o zapojení finančních prostředků z revolvingového úvěru u Komerční banky, a.s., na předfinancování projektu "Vybudování učebny polytechnického vzdělávání" pro příspěvkovou organizaci Gymnázium Jakuba Škody, Přerov, materiál je součástí programu jednání Rady Olomouckého kraje dne 10.9.2018 (bod 15.2). </t>
  </si>
  <si>
    <t xml:space="preserve"> -Rozpočtová změna 607/18</t>
  </si>
  <si>
    <t xml:space="preserve">důvod: odbor podpory řízení příspěvkových organizací požádal ekonomický dne 30.8.2018 o provedení rozpočtové změny. Důvodem navrhované změny je zapojení finančních prostředků do rozpočtu Olomouckého kraje ve výši 635 540,40 Kč. Jedná se o zapojení finančních prostředků z revolvingového úvěru u Komerční banky, a.s., na předfinancování projektu "Zřízení jazykové laboratoře, laboratoře fyziky a odborné učebny fyziky" pro příspěvkovou organizaci Gymnázium, Zábřeh, materiál je součástí programu jednání Rady Olomouckého kraje dne 10.9.2018 (bod 15.2). </t>
  </si>
  <si>
    <t xml:space="preserve"> -Rozpočtová změna 608/18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</si>
  <si>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ve výši 1 501 164,90 Kč. Jedná se o zapojení finančních prostředků z revolvingového úvěru u Komerční banky, a.s., na předfinancování projektu "Vybudování odborné učebny včetně vnitřního zařízení a materiálového vybavení ve středisku praktického vyučování v oboru instalatér a elektrikář a pořízení nákladního vozidla s přívěsem pro výuku řidičského oprávnění skupiny C a C+E" pro příspěvkovou organizaci Švehlova střední škola polytechnická Prostějov, materiál je součástí programu jednání Rady Olomouckého kraje dne 10.9.2018 (bod 15.2). </t>
  </si>
  <si>
    <t xml:space="preserve"> -Rozpočtová změna 609/18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</si>
  <si>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ve výši 1 045 800,- Kč. Jedná se o zapojení finančních prostředků z revolvingového úvěru u Komerční banky, a.s., na předfinancování projektu "Modernizace vozového parku pro praktické vyučování a odborné praxe"  pro příspěvkovou organizaci Střední průmyslová škola Hranice, materiál je součástí programu jednání Rady Olomouckého kraje dne 10.9.2018 (bod 15.2). </t>
  </si>
  <si>
    <t xml:space="preserve"> -Rozpočtová změna 610/18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</si>
  <si>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ve výši 485 370,- Kč. Jedná se o zapojení finančních prostředků z revolvingového úvěru u Komerční banky, a.s., na předfinancování projektu "Modernizace a vybavení odborné učebny pro obor autolakýrník" pro příspěvkovou organizaci Vyšší odborná škola a Střední škola automobilní, Zábřeh, materiál je součástí programu jednání Rady Olomouckého kraje dne 10.9.2018 (bod 15.2). </t>
  </si>
  <si>
    <t xml:space="preserve"> -Rozpočtová změna 611/18</t>
  </si>
  <si>
    <t xml:space="preserve">důvod: odbor podpory řízení příspěvkových organizací požádal ekonomický dne 30.8.2018 o provedení rozpočtové změny. Důvodem navrhované změny je zapojení finančních prostředků do rozpočtu Olomouckého kraje ve výši 432 432,90 Kč. Jedná se o zapojení finančních prostředků z revolvingového úvěru u Komerční banky, a.s., na předfinancování projektu "Pořízení CNC strojů, konvenčních obráběcích strojů a vybudování multifukční výukové učebny" pro příspěvkovou organizaci Střední odborná škola a Střední odborné učiliště strojírenské a stavební, Jeseník, materiál je součástí programu jednání Rady Olomouckého kraje dne 10.9.2018 (bod 15.2). </t>
  </si>
  <si>
    <t xml:space="preserve"> -Rozpočtová změna 612/18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</si>
  <si>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ve výši 114 300,- Kč. Jedná se o zapojení finančních prostředků z revolvingového úvěru u Komerční banky, a.s., na předfinancování projektu "Vybudování učeben pro výuku oborů Obalová technika, Tiskař na polygrafických strojích a Reprodukční grafik pro média včetně IT podpory" pro příspěvkovou organizaci Střední škola polygrafická, Olomouc, materiál je součástí programu jednání Rady Olomouckého kraje dne 10.9.2018 (bod 15.2). </t>
  </si>
  <si>
    <t xml:space="preserve"> -Rozpočtová změna 613/18</t>
  </si>
  <si>
    <t xml:space="preserve">důvod: odbor podpory řízení příspěvkových organizací požádal ekonomický dne 31.8.2018 o provedení rozpočtové změny. Důvodem navrhované změny je zapojení finančních prostředků do rozpočtu Olomouckého kraje ve výši 41 382,- Kč. Jedná se o zapojení finančních prostředků z revolvingového úvěru u Komerční banky, a.s., na předfinancování projektu "Modernizace cukrářského praktického pracoviště a zajištění bezbariérovosti školy" pro příspěvkovou organizaci Střední odborná škola obchodu a služeb, Olomouc, materiál je součástí programu jednání Rady Olomouckého kraje dne 10.9.2018 (bod 15.2). </t>
  </si>
  <si>
    <t xml:space="preserve"> -Rozpočtová změna 614/18</t>
  </si>
  <si>
    <t xml:space="preserve">důvod: odbor podpory řízení příspěvkových organizací požádal ekonomický dne 29.8.2018 o provedení rozpočtové změny. Důvodem navrhované změny je zapojení finančních prostředků do rozpočtu Olomouckého kraje v celkové výši 1 919 277,90 Kč. Jedná se o zapojení finančních prostředků z revolvingového úvěru u Komerční banky, a.s., na předfinancování projektu v oblasti školství "Nákup vybavení a zařízení pro odbornou výuku včetně potřebného IT" pro příspěvkovou organizaci Střední škola řezbářská, Tovačov, materiál je součástí programu jednání Rady Olomouckého kraje dne 10.9.2018 (bod 15.2). </t>
  </si>
  <si>
    <t xml:space="preserve"> -Rozpočtová změna 615/18</t>
  </si>
  <si>
    <t xml:space="preserve">důvod: odbor strategického rozvoje kraje požádal ekonomický odbor dne 22.8.2018 o provedení rozpočtové změny. Důvodem navrhované změny je zapojení finančních prostředků do rozpočtu Olomouckého kraje ve výši 54 528,30 Kč. Jedná se o zapojení finančních prostředků z revolvingového úvěru u Komerční banky, a.s., na financování projektu v oblasti školství "Pořízení nových technologií pro odbornou výuku a vytvoření fyzikálně-chemické učebny a laboratoře na SŠTZ Mohelnice", materiál je součástí programu jednání Rady Olomouckého kraje dne 10.9.2018 (bod 15.2). </t>
  </si>
  <si>
    <t xml:space="preserve"> -Rozpočtová změna 616/18</t>
  </si>
  <si>
    <t xml:space="preserve">důvod: odbor investic požádal ekonomický odbor dne 21.8.2018 o provedení rozpočtové změny. Důvodem navrhované změny je zapojení finančních prostředků do rozpočtu Olomouckého kraje v celkové výši 21 538,- Kč. Jedná se o zapojení finančních prostředků z revolvingového úvěru u Komerční banky, a.s., na financování projektů v oblasti školství "Dětský domov a Školní jídelna, Olomouc, U Sportovní haly 1a - Zateplení budovy a lodžie" a "Střední zdravotnická škola a Vyšší odborná škola zdravotnická Emanuela Pöttinga, Olomouc, Pöttingova 2 - Balkony a zateplení budovy DM", materiál je součástí programu jednání Rady Olomouckého kraje 10.9.2018 (bod 15.2). </t>
  </si>
  <si>
    <t xml:space="preserve"> -Rozpočtová změna 617/18</t>
  </si>
  <si>
    <t xml:space="preserve">důvod: odbor investic  požádal ekonomický odbor dne 21.8.2018 o provedení rozpočtové změny. Důvodem navrhované změny je zapojení finančních prostředků do rozpočtu Olomouckého kraje ve výši 21 780,- Kč. Jedná se o zapojení finančních prostředků z revolvingového úvěru u Komerční banky, a.s., na financování projektu v oblasti školství "Střední škola gastronomie a farmářství Jeseník - Tělocvična", materiál je součástí programu jednání Rady Olomouckého kraje dne 10.9.2018 (bod 15.2). </t>
  </si>
  <si>
    <t xml:space="preserve"> -Rozpočtová změna 618/18</t>
  </si>
  <si>
    <t xml:space="preserve">důvod: odbor investic  požádal ekonomický odbor dne 31.8.2018 o provedení rozpočtové změny. Důvodem navrhované změny je zapojení finančních prostředků do rozpočtu Olomouckého kraje ve výši 26 548 295,40 Kč. Jedná se o zapojení finančních prostředků z revolvingového úvěru u Komerční banky, a.s., na financování projektu v oblasti školství "Modernizace školních dílen jako centrum odborné přípravy - strojní část (Sigmundova střední škola strojírenská, Lutín)", materiál je součástí programu jednání Rady Olomouckého kraje dne 10.9.2018 (bod 15.2). </t>
  </si>
  <si>
    <t xml:space="preserve"> -Rozpočtová změna 619/18</t>
  </si>
  <si>
    <t xml:space="preserve">důvod: odbor investic  požádal ekonomický odbor dne 30.8.2018 o provedení rozpočtové změny. Důvodem navrhované změny je zapojení finančních prostředků do rozpočtu Olomouckého kraje ve výši 863 375,53 Kč. Jedná se o zapojení finančních prostředků z revolvingového úvěru u Komerční banky, a.s., na financování projektu v oblasti školství "Výstavba odborných učeben pro výuku oboru 28-44-M/01 Aplikovaná chemie v bezbariérové škole (Střední škola logistiky a chemie, Olomouc, U Hradiska 29)", materiál je součástí programu jednání Rady Olomouckého kraje dne 10.9.2018 (bod 15.2). </t>
  </si>
  <si>
    <t xml:space="preserve"> -Rozpočtová změna 620/18</t>
  </si>
  <si>
    <t>důvod: odbor dopravy a silničního hospodářství požádal ekonomický odbor dne 29.8.2018 o provedení rozpočtové změny. Důvodem navrhované změny je zapojení finančních prostředků do rozpočtu Olomouckého kraje ve výši 31 570,- Kč. Česká pojišťovna, a.s., uhradila na účet Olomouckého kraje pojistné plnění k pojistné události pro Olomoucký kraj jako náhradu nákladů řízení.</t>
  </si>
  <si>
    <t>2322 - Přijaté pojistné náhrady</t>
  </si>
  <si>
    <t>Odbor dopravy a silničního hospodářství</t>
  </si>
  <si>
    <t>ORJ - 12</t>
  </si>
  <si>
    <t xml:space="preserve"> -Rozpočtová změna 621/18</t>
  </si>
  <si>
    <t>důvod: odbor podpory řízení příspěvkových organizací požádal ekonomický odbor dne 30.8.2018 o provedení rozpočtové změny. Důvodem navrhované změny je zapojení finančních prostředků do rozpočtu Olomouckého kraje ve výši 65 099,- Kč. Česká pojišťovna, a.s., uhradila na účet Olomouckého kraje pojistné plnění k pojistné události pro příspěvkovou organizaci Olomouckého kraje Střední škola elektrotechnická, Lipník nad Bečvou, za opravy střech poškozených vichřicí v roce 2018.</t>
  </si>
  <si>
    <t>5331 - Neinvestiční příspěvky zřízeným PO</t>
  </si>
  <si>
    <t xml:space="preserve"> -Rozpočtová změna 622/18</t>
  </si>
  <si>
    <t>druh rozpočtové změny: snížení prostředků rozpočtu</t>
  </si>
  <si>
    <t>důvod: odbor školství a mládeže požádal ekonomický odbor dne 6.9.2018 o provedení rozpočtové změny. Důvodem navrhované změny je snížení neinvestiční dotace ze státního rozpočtu ČR na rok 2018 poskytnuté na základě rozhodnutí Ministerstva školství, mládeže a tělovýchovy ČR č.j.: 9423-12/2017-11 ze dne 18.1.2018 ve výši 735 000,- Kč na "Vzdělávací programy paměťových institucí do škol", nevyčerpané prostředky ve výši        81 913,- Kč budou vráceny na účet Ministerstva školství, mládeže a tělovýchovy.</t>
  </si>
  <si>
    <t>Odbor školství a mládeže</t>
  </si>
  <si>
    <t>ORJ - 10</t>
  </si>
  <si>
    <t>53 - Neinvestiční transfery veřejnopráv. subj.</t>
  </si>
  <si>
    <t xml:space="preserve"> -Rozpočtová změna 623/18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</si>
  <si>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</si>
  <si>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29.8.2018 o provedení rozpočtové změny. Důvodem navrhované změny je převedení finančních prostředků z odboru ekonomického na odbor strategického rozvoje kraje ve výši 30 000,- Kč. Finanční prostředky budou použity na poskytnutí individuální dotace pro spolek Olomoučtí kolaři, z. s., materiál je součástí programu jednání Rady Olomouckého kraje dne 10.9.2018 (bod 7.2.), prostředky budou čerpány z rezervy Olomouckého kraje na individuální dotace.</t>
  </si>
  <si>
    <t>52 - Neinvestiční transfery soukromopr. subj.</t>
  </si>
  <si>
    <t>ORJ - 08</t>
  </si>
  <si>
    <t xml:space="preserve"> -Rozpočtová změna 624/18</t>
  </si>
  <si>
    <t>druh rozpočtové změny: vnitřní rozpočtová změna - přesun mezi jednotlivými položkami, paragrafy a odbory ekonomickým a školství a mládeže</t>
  </si>
  <si>
    <t>důvod: odbor školství a mládeže požádal ekonomický odbor dne 28.8.2018 o provedení rozpočtové změny. Důvodem navrhované změny je převedení finančních prostředků z odboru ekonomického na odbor školství a mládeže ve výši 400 000,- Kč. Finanční prostředky budou použity na poskytnutí individuální dotace v oblasti školství pro Středisko volného času a zařízení pro další vzdělávání pedagogických pracovníků Doris Šumperk na základě usnesení Rady Olomouckého kraje č. UR/48/56/2018 ze dne 27.8.2018, prostředky budou čerpány z rezervy Olomouckého kraje na individuální dotace.</t>
  </si>
  <si>
    <t xml:space="preserve"> -Rozpočtová změna 625/18</t>
  </si>
  <si>
    <t>důvod: odbor strategického rozvoje kraje požádal ekonomický odbor dne 29.8.2018 o provedení rozpočtové změny. Důvodem navrhované změny je převedení finančních prostředků z odboru ekonomického na odbor strategického rozvoje kraje ve výši 500 000,- Kč. Finanční prostředky budou použity na úhradu zapojení Olomouckého kraje v projektu "Zefektivnění strategického plánování a řízení krajů pomocí indexů kvality života" na základě usnesení Rady Olomouckého kraje č. UR/46/36/2018 ze dne 23.7.2018.</t>
  </si>
  <si>
    <t xml:space="preserve"> -Rozpočtová změna 626/18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</si>
  <si>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</si>
  <si>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30.8.2018 o provedení rozpočtové změny. Důvodem navrhované změny je převedení finančních prostředků z odboru ekonomického na odbor sportu, kultury a památkové péče ve výši      878 924,- Kč a přesun finančních prostředků v rámci odboru sportu, kultury a památkové péče v celkové výši 4 300 000,- Kč. Finanční prostředky budou použity na poskytnutí dotací z "Programu na podporu investičních akcí v oblasti sportu - provoz a údržba sportovních a tělovýchovných zařízení v Olomouckém kraji v roce 2018" na základě usnesení Rady Olomouckého kraje č. UR/48/61/2018 ze dne 27.8.2018, prostředky budou čerpány z rezervy Olomouckého kraje.</t>
  </si>
  <si>
    <t>Odbor sportu, kultury a památkové péče</t>
  </si>
  <si>
    <t>ORJ - 13</t>
  </si>
  <si>
    <t>63 - Investiční transfery</t>
  </si>
  <si>
    <t xml:space="preserve"> -Rozpočtová změna 627/18</t>
  </si>
  <si>
    <t>druh rozpočtové změny: vnitřní rozpočtová změna - přesun mezi jednotlivými položkami, paragrafy a odbory ekonomickým a investic</t>
  </si>
  <si>
    <t>důvod: odbor investic požádal ekonomický odbor dne 27.8.2018 o provedení rozpočtové změny. Důvodem navrhované změny je převedení finančních prostředků z odboru ekonomického na odbor investic ve výši 636 000,- Kč. Finanční prostředky budou použity na financování  projektu v oblasti kultury "Muzeum Komenského v Přerově - rekonstrukce budovy" a budou hrazeny z rezervy na investice Olomouckého kraje.</t>
  </si>
  <si>
    <t xml:space="preserve"> -Rozpočtová změna 628/18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</si>
  <si>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</si>
  <si>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4.9.2018 o provedení rozpočtové změny. Důvodem navrhované změny je převedení finančních prostředků z rozpočtu odboru dopravy a silničního hospodářství na odbor ekonomický ve výši 27 266 000,- Kč. Finanční prostředky nebudou v roce 2018 použity na financování investičních akcí příspěvkové organizace Správa silnic Olomouckého kraje spolufinancovaných ze Státního fondu dopravní infrastruktury, a budou převedeny do rezervy Olomouckého kraje.</t>
  </si>
  <si>
    <t xml:space="preserve"> -Rozpočtová změna 629/18</t>
  </si>
  <si>
    <t>druh rozpočtové změny: vnitřní rozpočtová změna - přesun mezi jednotlivými položkami, paragrafy a odbory zdravotnictví a kancelář ředitele</t>
  </si>
  <si>
    <t xml:space="preserve">důvod: odbor zdravotnictví požádal ekonomický odbor dne 30.8.2018 o provedení rozpočtové změny. Důvodem navrhované změny je převedení finančních prostředků z odboru zdravotnictví na odbor kancelář ředitele ve výši 45 000,- Kč. Finanční prostředky budou použity na dohodu o provedení pracovní činnosti v rámci převedení pasportizace nemocnic v Prostějově, Přerově a Šternberku do systému FAMA+.
</t>
  </si>
  <si>
    <t>Odbor zdravotnictví</t>
  </si>
  <si>
    <t>ORJ - 14</t>
  </si>
  <si>
    <t>Odbor kancelář ředitele</t>
  </si>
  <si>
    <t>ORJ - 03</t>
  </si>
  <si>
    <t>50 - Výdaje na platy, ost. platby za pr. práci a poj.</t>
  </si>
  <si>
    <t xml:space="preserve"> -Rozpočtová změna 630/18</t>
  </si>
  <si>
    <t>druh rozpočtové změny: vnitřní rozpočtová změna - přesun mezi jednotlivými položkami, paragrafy a odbory investic a podpory řízení příspěvkových organizací</t>
  </si>
  <si>
    <t>důvod: odbor investic požádal ekonomický odbor dne 30.8.2018 o provedení rozpočtové změny. Důvodem navrhované změny je převedení finančních prostředků z odboru investic na odbor podpory řízení příspěvkových organizací ve výši 850 000,- Kč. Finanční prostředky budou použity na poskytnutí investičního příspěvku pro příspěvkovou organizaci v oblasti sociální Domov Na zámečku Rokytnice.</t>
  </si>
  <si>
    <t>ORJ - 17</t>
  </si>
  <si>
    <t>ÚZ</t>
  </si>
  <si>
    <t xml:space="preserve"> -Rozpočtová změna 631/18</t>
  </si>
  <si>
    <t>druh rozpočtové změny: vnitřní rozpočtová změna - přesun mezi jednotlivými položkami, paragrafy v rámci odboru kancelář hejtmana</t>
  </si>
  <si>
    <t>důvod: odbor kancelář hejtmana požádal ekonomický odbor dne 30.8.2018 o provedení rozpočtové změny. Důvodem navrhované změny je přesun finančních prostředků v rámci odboru kancelář hejtmana ve výši 500 000,- Kč. Finanční prostředky budou použity na pořízení propagačních předmětů Olomouckého kraje.</t>
  </si>
  <si>
    <t>Odbor kancelář hejtmana</t>
  </si>
  <si>
    <t>ORJ - 18</t>
  </si>
  <si>
    <t xml:space="preserve"> -Rozpočtová změna 632/18</t>
  </si>
  <si>
    <t>důvod: odbor kancelář hejtmana požádal ekonomický odbor dne 27.8.2018 o provedení rozpočtové změny. Důvodem navrhované změny je přesun finančních prostředků v rámci odboru kancelář hejtmana ve výši 40 000,- Kč. Finanční prostředky budou použity na pořízení propagačních předmětů Olomouckého kraje.</t>
  </si>
  <si>
    <t xml:space="preserve"> -Rozpočtová změna 633/18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</si>
  <si>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</si>
  <si>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29.8.2018 o provedení rozpočtové změny. Důvodem navrhované změny je přesun finančních prostředků v rámci odboru strategického rozvoje kraje ve výši 500 000,- Kč. Finanční prostředky budou použity na poskytnutí dotace z "Programu obnovy venkova Olomouckého kraje 2018" v dotačním titulu "Podpora budování a infrastruktury obce" na základě usnesení Rady Olomouckého kraje č. UR/48/42/2018 ze dne 27.8.2018, materiál je součástí programu jednání Zastupitelstva Olomouckého kraje dne 17.9.2018 (bod 36.).</t>
  </si>
  <si>
    <t xml:space="preserve"> -Rozpočtová změna 634/18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</si>
  <si>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</si>
  <si>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24.8.2018 o provedení rozpočtové změny. Důvodem navrhované změny je přesun finančních prostředků v rámci odboru životního prostředí a zemědělství v celkové výši 1 082 445,- Kč. Finanční prostředky budou použity na poskytnutí dotací v rámci "Programu na podporu lesních ekosystémů 2018" na základě usnesení Rady Olomouckého kraje č. UR/46/30/2018 ze dne 23.7.2018, materiál je součástí programu jednání Zastupitelstva Olomouckého kraje dne 17.9.2018 (bod 26.).</t>
  </si>
  <si>
    <t>Odbor životního prostředí a zemědělství</t>
  </si>
  <si>
    <t>ORJ - 09</t>
  </si>
  <si>
    <t xml:space="preserve"> -Rozpočtová změna 635/18</t>
  </si>
  <si>
    <t>důvod: odbor životního prostředí a zemědělství požádal ekonomický odbor dne 24.8.2018 o provedení rozpočtové změny. Důvodem navrhované změny je přesun finančních prostředků v rámci odboru životního prostředí a zemědělství ve výši 650 000,- Kč. Finanční prostředky budou použity na zajištění zpracování aplikačního řešení "Plánu rozvoje vodovodů a kanalizací na území Olomouckého kraje", materiál je součástí programu jednání  Rady Olomouckého kraje dne 10.9.2018 (bod 6.3.).</t>
  </si>
  <si>
    <t xml:space="preserve"> -Rozpočtová změna 636/18</t>
  </si>
  <si>
    <t>druh rozpočtové změny: vnitřní rozpočtová změna - přesun mezi jednotlivými položkami, paragrafy v rámci odboru školství a mládeže</t>
  </si>
  <si>
    <t>důvod: odbor školství a mládeže požádal ekonomický odbor dne 28.8.2018 o provedení rozpočtové změny. Důvodem navrhované změny je přesun finančních prostředků v rámci odboru školství a mládeže ve výši 64 250,- Kč. Finanční prostředky budou použity na poskytnutí dotací v programu "Studijní stipendium Olomouckého kraje na studium v zahraničí v roce 2018", na základě usnesení Rady Olomouckého kraje č. UR/48/57/2018 ze dne 27.8.2018, materiál je součástí programu jednání Zastupitelstva Olomouckého kraje dne 17.9.2018 (bod 17.).</t>
  </si>
  <si>
    <t>54 - Neinvestiční transfery obyvatelstvu</t>
  </si>
  <si>
    <t xml:space="preserve"> -Rozpočtová změna 637/18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</si>
  <si>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</si>
  <si>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29.8.2018 o provedení rozpočtové změny. Důvodem navrhované změny je přesun finančních prostředků v rámci odboru dopravy a silničního hospodářství v celkové výši 1 750 000,- Kč. Finanční prostředky budou použity na poskytnutí neinvestičního a investičního příspěvku pro příspěvkovou organizaci v oblasti dopravy Správa silnic Olomouckého kraje a poskytnutí finančního daru Hasičského záchranného sboru Olomouckého kraje, na základě usnesení Rady Olomouckého kraje č. UR/48/29/2018 ze dne 27.8.2018, materiál je součástí programu jednání Zastupitelstva Olomouckého kraje dne 17.9.2018 (bod 8.).</t>
  </si>
  <si>
    <t xml:space="preserve"> -Rozpočtová změna 638/18</t>
  </si>
  <si>
    <t>důvod: odbor dopravy a silničního hospodářství požádal ekonomický odbor dne 29.8.2018 o provedení rozpočtové změny. Důvodem navrhované změny je přesun finančních prostředků v rámci odboru dopravy a silničního hospodářství ve výši 1 746 000,- Kč. Finanční prostředky budou použity na poskytnutí investičního příspěvku pro příspěvkovou organizaci v oblasti dopravy Správa silnic Olomouckého kraje na spolufinancování akcí z Integrovaného regionálního operačního programu.</t>
  </si>
  <si>
    <t xml:space="preserve"> -Rozpočtová změna 639/18</t>
  </si>
  <si>
    <t>druh rozpočtové změny: vnitřní rozpočtová změna - přesun mezi jednotlivými položkami, paragrafy v rámci odboru zdravotnictví</t>
  </si>
  <si>
    <t>důvod: odbor zdravotnictví požádal ekonomický odbor dne 27.8.2018 o provedení rozpočtové změny. Důvodem navrhované změny je přesun finančních prostředků v rámci odboru zdravotnictví v celkové výši 615 000,- Kč. Finanční prostředky budou použity na úhradu "Programu na podporu zvlášť významných aktivit v oblasti zdravotnictví", materiál je součástí programu jednání Rady Olomouckého kraje dne 10.9.2018 (bod 11.1.) a Zastupitelstva Olomouckého kraje dne 17.9.2018 (bod 34.).</t>
  </si>
  <si>
    <t xml:space="preserve"> -Rozpočtová změna 640/18</t>
  </si>
  <si>
    <t>druh rozpočtové změny: vnitřní rozpočtová změna - přesun mezi jednotlivými položkami, paragrafy v rámci odboru investic</t>
  </si>
  <si>
    <t>důvod: odbor investic požádal ekonomický odbor dne 23.8.2018 o provedení rozpočtové změny. Důvodem navrhované změny je přesun finančních prostředků v rámci odboru investic ve výši 7 500,50 Kč. Finanční prostředky budou použity na financování investiční akce v oblasti zdravotnictví "SMN a.s. - o.z. Nemocnice Šternberk - rekonstrukce střech a oken".</t>
  </si>
  <si>
    <t xml:space="preserve"> -Rozpočtová změna 641/18</t>
  </si>
  <si>
    <t>důvod: odbor investic požádal ekonomický odbor dne 29.8.2018 o provedení rozpočtové změny. Důvodem navrhované změny je přesun finančních prostředků v rámci odboru investic ve výši 224 495,31 Kč. Finanční prostředky budou použity na financování výdajů projektu v oblasti školství "Střední odborná škola lesnická a strojírenská, Opavská 8, Šternberk - Stavební úpravy kuchyně".</t>
  </si>
  <si>
    <t xml:space="preserve"> -Rozpočtová změna 642/18</t>
  </si>
  <si>
    <t>důvod: odbor investic požádal ekonomický odbor dne 24.8.2018 o provedení rozpočtové změny. Důvodem navrhované změny je přesun finančních prostředků v rámci odboru investic v celkové výši 169 752,59 Kč. Finanční prostředky budou použity na financování investiční akce v oblasti kultury "Realizace depozitáře pro Vědeckou knihovnu v Olomouci".</t>
  </si>
  <si>
    <t xml:space="preserve"> -Rozpočtová změna 643/18</t>
  </si>
  <si>
    <t>důvod: odbor investic požádal ekonomický odbor dne 31.8.2018 o provedení rozpočtové změny. Důvodem navrhované změny je přesun finančních prostředků v rámci odboru investic v celkové výši 7 773 717,60 Kč. Finanční prostředky budou použity na financování investiční akce v oblasti školství "Modernizace školních dílen jako centrum odborné přípravy - strojní část (Sigmundova střední škola strojírenská, Lutín)".</t>
  </si>
  <si>
    <t xml:space="preserve"> -Rozpočtová změna 644/18</t>
  </si>
  <si>
    <t>důvod: odbor investic požádal ekonomický odbor dne 23.8.2018 o provedení rozpočtové změny. Důvodem navrhované změny je přesun finančních prostředků v rámci odboru investic v celkové výši 334 112,46 Kč. Finanční prostředky budou použity na financování investiční akce v oblasti školství "Vybavení školních laboratoří v bezbariérové škole - VOŠ a SPŠ elektrotechnická - Olomouc, Božetěchova 3".</t>
  </si>
  <si>
    <t xml:space="preserve"> -Rozpočtová změna 645/18</t>
  </si>
  <si>
    <t>důvod: odbor strategického rozvoje kraje požádal ekonomický odbor dne 31.8.2018 o provedení rozpočtové změny. Důvodem navrhované změny je přesun finančních prostředků v rámci odboru strategického rozvoje kraje ve výši 39 000,- Kč. Finanční prostředky budou použity na financování výdajů projektu v oblasti školství "Modernizace učeben, vybavení a vnitřní konektivity školy - Gymnázium Olomouc - Hejčín".</t>
  </si>
  <si>
    <t xml:space="preserve"> -Rozpočtová změna 646/18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</si>
  <si>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</si>
  <si>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27.8.2018 o provedení rozpočtové změny. Důvodem navrhované změny je přesun finančních prostředků v rámci odboru podpory řízení příspěvkových organizací ve výši         35 000,- Kč. Finanční prostředky budou použity na poskytnutí příspěvku na provoz - účelově určeného příspěvku pro příspěvkovou organizaci v oblasti kultury Muzeum a galerie v Prostějově na realizaci projektu "Lide československý, tvůj odvěký sen stal se skutkem!", prostředky budou převedeny z rezervy odboru podpory řízení příspěvkových organizací, materiál je součástí programu jednání Rady Olomouckého kraje dne 10.9.2018 (bod 8.1.).</t>
  </si>
  <si>
    <t xml:space="preserve"> -Rozpočtová změna 647/18</t>
  </si>
  <si>
    <t>důvod: odbor podpory řízení příspěvkových organizací požádal ekonomický odbor dne 28.8.2018 o provedení rozpočtové změny. Důvodem navrhované změny je přesun finančních prostředků v rámci odboru podpory řízení příspěvkových organizací v celkové výši 166 265,- Kč. Finanční prostředky budou použity na poskytnutí příspěvku na provoz - účelově určeného příspěvku pro příspěvkové organizace na pokrytí zvýšených nákladů souvisejících s předáváním majetkových dat ze softwaru příspěvkových organizací do softwaru zřizovatele, prostředky budou převedeny z rezervy odboru podpory řízení příspěvkových organizací, materiál je součástí programu jednání Rady Olomouckého kraje dne 10.9.2018 (bod 8.1.).</t>
  </si>
  <si>
    <t xml:space="preserve"> -Rozpočtová změna 648/18</t>
  </si>
  <si>
    <t>důvod: odbor podpory řízení příspěvkových organizací požádal ekonomický odbor dne 30.8.2018 o provedení rozpočtové změny. Důvodem navrhované změny je přesun finančních prostředků v rámci odboru podpory řízení příspěvkových organizací ve výši            1 000 000,- Kč. Finanční prostředky budou použity na poskytnutí neinvestičního příspěvku pro příspěvkovou organizaci v oblasti sociální Sociální služby pro seniory Šumperk na realizaci akce "Výměna podlahové krytiny", prostředky budou převedeny z rezervy odboru podpory řízení příspěvkových organizací, materiál je součástí programu jednání Rady Olomouckého kraje dne 10.9.2018 (bod 8.1.).</t>
  </si>
  <si>
    <t xml:space="preserve"> -Rozpočtová změna 649/18</t>
  </si>
  <si>
    <t>důvod: odbor podpory řízení příspěvkových organizací požádal ekonomický odbor dne 30.8.2018 o provedení rozpočtové změny. Důvodem navrhované změny je přesun finančních prostředků v rámci odboru podpory řízení příspěvkových organizací ve výši            650 000,- Kč. Finanční prostředky budou použity na poskytnutí neinvestičního příspěvku pro příspěvkovou organizaci v oblasti sociální Domov seniorů POHODA na realizaci akce "Instalace satelitních rozvodů", prostředky budou převedeny z rezervy odboru podpory řízení příspěvkových organizací, materiál je součástí programu jednání Rady Olomouckého kraje dne 10.9.2018 (bod 8.1.).</t>
  </si>
  <si>
    <t xml:space="preserve"> -Rozpočtová změna 650/18</t>
  </si>
  <si>
    <t>důvod: odbor podpory řízení příspěvkových organizací požádal ekonomický odbor dne 30.8.2018 o provedení rozpočtové změny. Důvodem navrhované změny je přesun finančních prostředků v rámci odboru podpory řízení příspěvkových organizací ve výši            341 000,- Kč. Finanční prostředky budou použity na poskytnutí neinvestičního příspěvku pro příspěvkovou organizaci v oblasti sociální Domov "Na Zámku" na realizaci akce "Oprava koupelny na domově č. 2", prostředky budou převedeny z rezervy odboru podpory řízení příspěvkových organizací, materiál je součástí programu jednání Rady Olomouckého kraje dne 10.9.2018 (bod 8.1.).</t>
  </si>
  <si>
    <t xml:space="preserve"> -Rozpočtová změna 651/18</t>
  </si>
  <si>
    <t>důvod: odbor podpory řízení příspěvkových organizací požádal ekonomický odbor dne 30.8.2018 o provedení rozpočtové změny. Důvodem navrhované změny je přesun finančních prostředků v rámci odboru podpory řízení příspěvkových organizací ve výši            200 000,- Kč. Finanční prostředky budou použity na poskytnutí neinvestičního příspěvku pro příspěvkovou organizaci v oblasti sociální Domov pro seniory, Radkova Lhota, na realizaci akce "Výměna 2 plynových kotlů", prostředky budou převedeny z rezervy odboru podpory řízení příspěvkových organizací, materiál je součástí programu jednání Rady Olomouckého kraje dne 10.9.2018 (bod 8.1.).</t>
  </si>
  <si>
    <t xml:space="preserve"> -Rozpočtová změna 652/18</t>
  </si>
  <si>
    <t>důvod: odbor podpory řízení příspěvkových organizací požádal ekonomický odbor dne 29.8.2018 o provedení rozpočtové změny. Důvodem navrhované změny je přesun finančních prostředků v rámci odboru podpory řízení příspěvkových organizací ve výši        5 000,- Kč. Finanční prostředky budou použity na poskytnutí příspěvku na provoz - mzdové náklady pro příspěvkovou organizaci v oblasti školství Střední škola zemědělská a zahradnická, Olomouc, materiál je součástí programu jednání Rady Olomouckého kraje dne 10.9.2018 (bod 8.1.).</t>
  </si>
  <si>
    <t xml:space="preserve"> -Rozpočtová změna 653/18</t>
  </si>
  <si>
    <t>důvod: odbor podpory řízení příspěvkových organizací požádal ekonomický odbor dne 27.8.2018 o provedení rozpočtové změny. Důvodem navrhované změny je přesun finančních prostředků v rámci odboru podpory řízení příspěvkových organizací ve výši        27 500,- Kč. Finanční prostředky budou použity na poskytnutí příspěvku na provoz - mzdové náklady pro příspěvkovou organizaci v oblasti školství Střední odborná škola lesnická a strojírenská, Šternberk, materiál je součástí programu jednání Rady Olomouckého kraje dne 10.9.2018 (bod 8.1.).</t>
  </si>
  <si>
    <t xml:space="preserve"> -Rozpočtová změna 654/18</t>
  </si>
  <si>
    <t>důvod: odbor podpory řízení příspěvkových organizací požádal ekonomický odbor dne 3.9.2018 o provedení rozpočtové změny. Důvodem navrhované změny je přesun finančních prostředků v rámci odboru podpory řízení příspěvkových organizací v celkové výši 9 133,- Kč. Finanční prostředky budou použity na poskytnutí neinvestičního příspěvku pro příspěvkovou organizaci v oblasti školství Střední odborná škola lesnická a strojírenská, Šternberk, materiál je součástí programu jednání Rady Olomouckého kraje dne 10.9.2018 (bod 8.2.).</t>
  </si>
  <si>
    <t xml:space="preserve"> -Rozpočtová změna 655/18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</si>
  <si>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</si>
  <si>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3.9.2018 o provedení rozpočtové změny. Důvodem navrhované změny je přesun finančních prostředků v rámci odboru podpory řízení příspěvkových organizací ve výši        1 293,40 Kč a převedení finančních prostředků z rozpočtu odboru podpory řízení příspěvkových organizací na odbor ekonomický ve výši 392 322,36 Kč. Finanční prostředky budou použity na financování projektu "Nákup vybavení a zařízení pro odbornou výuku včetně potřebného IT" příspěvkové organizace Olomouckého kraje v oblasti školství Střední škola řezbářská, Tovačov, část prostředků bude vrácena do rezervy na investice Olomouckého kraje, materiál je součástí programu jednání Rady Olomouckého kraje dne 10.9.2018 (bod 8.2.).</t>
  </si>
  <si>
    <t xml:space="preserve"> -Rozpočtová změna 656/18</t>
  </si>
  <si>
    <t>poskytovatel: Ministerstvo životního prostředí</t>
  </si>
  <si>
    <t>důvod: odbor strategického rozvoje kraje požádal ekonomický odbor dne 4.9.2018 o provedení rozpočtové změny. Důvodem navrhované změny je zapojení neinvestiční dotace z Ministerstva životního prostředí ČR ve výši 692 263,81 Kč. Finanční prostředky budou poukázány na účet Olomouckého kraje z Ministerstva životního prostředí na "Kotlíkové dotace v Olomouckém kraji II." v rámci Operačního programu Životní prostředí 2014 - 2020.</t>
  </si>
  <si>
    <t>ORJ - 78</t>
  </si>
  <si>
    <t>4116 - Ostatní neinv. přij. transf. ze SR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</si>
  <si>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</si>
  <si>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</si>
  <si>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</si>
  <si>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</si>
  <si>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</si>
  <si>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</si>
  <si>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</t>
  </si>
  <si>
    <t>Depozita</t>
  </si>
  <si>
    <t>OP VVV, OPŽP, OPZ, OPPS, NF, OPTP, IROP</t>
  </si>
  <si>
    <t>Zapojení finančního vypořádání</t>
  </si>
  <si>
    <t>OP VVV, OPŽP, OPZ, OPPS, NF, OPTP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</si>
</sst>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14" fillId="0" borderId="0" xfId="0" applyFont="1"/>
    <xf numFmtId="0" fontId="16" fillId="0" borderId="0" xfId="0" applyFont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/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/>
    <xf numFmtId="0" fontId="17" fillId="0" borderId="0" xfId="0" applyFont="1" applyBorder="1" applyAlignment="1"/>
    <xf numFmtId="0" fontId="19" fillId="0" borderId="0" xfId="0" applyFont="1" applyAlignment="1">
      <alignment horizontal="right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7" xfId="0" applyFont="1" applyFill="1" applyBorder="1"/>
    <xf numFmtId="4" fontId="20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14" fillId="0" borderId="0" xfId="0" applyFont="1" applyFill="1"/>
    <xf numFmtId="0" fontId="5" fillId="0" borderId="0" xfId="0" applyFont="1" applyFill="1"/>
    <xf numFmtId="0" fontId="23" fillId="0" borderId="0" xfId="0" applyFont="1"/>
    <xf numFmtId="0" fontId="20" fillId="0" borderId="0" xfId="0" applyFont="1" applyAlignment="1">
      <alignment horizontal="right"/>
    </xf>
    <xf numFmtId="0" fontId="21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20" fillId="0" borderId="8" xfId="0" applyNumberFormat="1" applyFont="1" applyBorder="1" applyAlignment="1">
      <alignment horizontal="right" wrapText="1"/>
    </xf>
    <xf numFmtId="0" fontId="17" fillId="0" borderId="10" xfId="0" applyFont="1" applyBorder="1"/>
    <xf numFmtId="4" fontId="17" fillId="0" borderId="6" xfId="0" applyNumberFormat="1" applyFont="1" applyBorder="1"/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/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right" wrapText="1"/>
    </xf>
    <xf numFmtId="0" fontId="15" fillId="0" borderId="0" xfId="0" applyFont="1" applyAlignment="1"/>
    <xf numFmtId="0" fontId="23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7" fillId="0" borderId="10" xfId="0" applyFont="1" applyFill="1" applyBorder="1"/>
    <xf numFmtId="4" fontId="17" fillId="0" borderId="6" xfId="0" applyNumberFormat="1" applyFont="1" applyFill="1" applyBorder="1"/>
    <xf numFmtId="0" fontId="15" fillId="0" borderId="0" xfId="0" applyFont="1" applyFill="1" applyAlignment="1">
      <alignment horizontal="justify" vertical="top" wrapText="1"/>
    </xf>
    <xf numFmtId="0" fontId="20" fillId="0" borderId="6" xfId="0" applyFont="1" applyFill="1" applyBorder="1"/>
    <xf numFmtId="0" fontId="20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6" xfId="0" applyFont="1" applyBorder="1" applyAlignme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0" fillId="0" borderId="0" xfId="0" applyFont="1"/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justify" vertical="top" wrapText="1"/>
    </xf>
    <xf numFmtId="0" fontId="21" fillId="0" borderId="11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21" fillId="0" borderId="9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" fontId="20" fillId="0" borderId="6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20" fillId="0" borderId="6" xfId="0" applyFont="1" applyFill="1" applyBorder="1" applyAlignment="1"/>
    <xf numFmtId="0" fontId="5" fillId="0" borderId="0" xfId="0" applyFont="1" applyAlignment="1">
      <alignment horizontal="center"/>
    </xf>
    <xf numFmtId="4" fontId="20" fillId="0" borderId="6" xfId="0" applyNumberFormat="1" applyFont="1" applyBorder="1" applyAlignment="1"/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20" fillId="0" borderId="6" xfId="0" applyNumberFormat="1" applyFont="1" applyFill="1" applyBorder="1"/>
    <xf numFmtId="165" fontId="5" fillId="0" borderId="0" xfId="0" applyNumberFormat="1" applyFont="1" applyBorder="1" applyAlignment="1">
      <alignment horizontal="center"/>
    </xf>
    <xf numFmtId="4" fontId="20" fillId="0" borderId="6" xfId="0" applyNumberFormat="1" applyFont="1" applyFill="1" applyBorder="1" applyAlignment="1">
      <alignment wrapText="1"/>
    </xf>
    <xf numFmtId="0" fontId="5" fillId="0" borderId="0" xfId="0" applyFont="1" applyBorder="1"/>
    <xf numFmtId="0" fontId="23" fillId="0" borderId="0" xfId="0" applyFont="1" applyBorder="1"/>
    <xf numFmtId="0" fontId="7" fillId="0" borderId="0" xfId="0" applyFont="1" applyFill="1" applyAlignment="1">
      <alignment horizontal="justify" vertical="top" wrapText="1"/>
    </xf>
    <xf numFmtId="0" fontId="22" fillId="0" borderId="0" xfId="0" applyFont="1" applyBorder="1"/>
    <xf numFmtId="4" fontId="17" fillId="0" borderId="0" xfId="0" applyNumberFormat="1" applyFont="1" applyBorder="1" applyAlignment="1"/>
    <xf numFmtId="2" fontId="17" fillId="0" borderId="0" xfId="0" applyNumberFormat="1" applyFont="1" applyBorder="1" applyAlignment="1"/>
    <xf numFmtId="0" fontId="9" fillId="0" borderId="0" xfId="0" applyFont="1" applyBorder="1"/>
    <xf numFmtId="0" fontId="23" fillId="0" borderId="0" xfId="0" applyFont="1" applyFill="1" applyBorder="1"/>
    <xf numFmtId="166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1" applyFont="1" applyBorder="1"/>
    <xf numFmtId="0" fontId="6" fillId="0" borderId="0" xfId="1" applyFont="1"/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782</xdr:row>
      <xdr:rowOff>0</xdr:rowOff>
    </xdr:from>
    <xdr:to>
      <xdr:col>4</xdr:col>
      <xdr:colOff>85725</xdr:colOff>
      <xdr:row>783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4897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19049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14878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46" name="Text Box 26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47" name="Text Box 26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48" name="Text Box 26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49" name="Text Box 26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0" name="Text Box 26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1" name="Text Box 26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2" name="Text Box 26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3" name="Text Box 26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4" name="Text Box 26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5" name="Text Box 26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6" name="Text Box 26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7" name="Text Box 26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8" name="Text Box 26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59" name="Text Box 26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0" name="Text Box 26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1" name="Text Box 26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2" name="Text Box 26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3" name="Text Box 26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4" name="Text Box 26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5" name="Text Box 26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6" name="Text Box 26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7" name="Text Box 26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8" name="Text Box 26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69" name="Text Box 26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0" name="Text Box 26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1" name="Text Box 26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2" name="Text Box 26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3" name="Text Box 26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4" name="Text Box 26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5" name="Text Box 26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6" name="Text Box 26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7" name="Text Box 26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8" name="Text Box 26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79" name="Text Box 26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0" name="Text Box 26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1" name="Text Box 26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2" name="Text Box 26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3" name="Text Box 26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4" name="Text Box 26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5" name="Text Box 26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6" name="Text Box 26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7" name="Text Box 26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8" name="Text Box 26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89" name="Text Box 26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0" name="Text Box 26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1" name="Text Box 26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2" name="Text Box 26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3" name="Text Box 26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4" name="Text Box 26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5" name="Text Box 26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6" name="Text Box 26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7" name="Text Box 26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8" name="Text Box 26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699" name="Text Box 26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0" name="Text Box 26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1" name="Text Box 26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2" name="Text Box 26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3" name="Text Box 26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4" name="Text Box 27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5" name="Text Box 27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6" name="Text Box 27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7" name="Text Box 27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8" name="Text Box 27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09" name="Text Box 27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0" name="Text Box 27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1" name="Text Box 27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2" name="Text Box 27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3" name="Text Box 27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4" name="Text Box 27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5" name="Text Box 27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6" name="Text Box 27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7" name="Text Box 27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8" name="Text Box 27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19" name="Text Box 27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0" name="Text Box 27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1" name="Text Box 27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2" name="Text Box 27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3" name="Text Box 27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4" name="Text Box 27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5" name="Text Box 27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6" name="Text Box 27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7" name="Text Box 27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8" name="Text Box 27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29" name="Text Box 27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0" name="Text Box 27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1" name="Text Box 27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2" name="Text Box 27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3" name="Text Box 27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4" name="Text Box 27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5" name="Text Box 27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6" name="Text Box 27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7" name="Text Box 27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8" name="Text Box 27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39" name="Text Box 27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0" name="Text Box 27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1" name="Text Box 27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2" name="Text Box 27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3" name="Text Box 27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4" name="Text Box 27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5" name="Text Box 27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6" name="Text Box 27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7" name="Text Box 27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8" name="Text Box 27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49" name="Text Box 27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0" name="Text Box 27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1" name="Text Box 27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2" name="Text Box 27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3" name="Text Box 27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4" name="Text Box 27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5" name="Text Box 27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6" name="Text Box 27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7" name="Text Box 27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8" name="Text Box 27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59" name="Text Box 27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0" name="Text Box 27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1" name="Text Box 27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2" name="Text Box 27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3" name="Text Box 27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4" name="Text Box 27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5" name="Text Box 27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6" name="Text Box 27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7" name="Text Box 27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8" name="Text Box 27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69" name="Text Box 27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0" name="Text Box 27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1" name="Text Box 27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2" name="Text Box 27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3" name="Text Box 27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4" name="Text Box 27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5" name="Text Box 27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6" name="Text Box 27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7" name="Text Box 27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8" name="Text Box 27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79" name="Text Box 27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0" name="Text Box 27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1" name="Text Box 27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2" name="Text Box 27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3" name="Text Box 27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4" name="Text Box 27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5" name="Text Box 27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6" name="Text Box 27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7" name="Text Box 27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8" name="Text Box 27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89" name="Text Box 27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0" name="Text Box 27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1" name="Text Box 27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2" name="Text Box 27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3" name="Text Box 27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4" name="Text Box 27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5" name="Text Box 27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6" name="Text Box 27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7" name="Text Box 27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8" name="Text Box 27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799" name="Text Box 27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0" name="Text Box 27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1" name="Text Box 27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2" name="Text Box 27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3" name="Text Box 27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4" name="Text Box 28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5" name="Text Box 28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6" name="Text Box 28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7" name="Text Box 28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8" name="Text Box 28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09" name="Text Box 28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0" name="Text Box 28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1" name="Text Box 28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2" name="Text Box 28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3" name="Text Box 28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4" name="Text Box 28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5" name="Text Box 28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6" name="Text Box 28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7" name="Text Box 28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8" name="Text Box 28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19" name="Text Box 28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0" name="Text Box 28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1" name="Text Box 28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2" name="Text Box 28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3" name="Text Box 28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4" name="Text Box 28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5" name="Text Box 28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6" name="Text Box 28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7" name="Text Box 28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8" name="Text Box 28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29" name="Text Box 28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0" name="Text Box 28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1" name="Text Box 28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2" name="Text Box 28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3" name="Text Box 28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4" name="Text Box 28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5" name="Text Box 28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6" name="Text Box 28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7" name="Text Box 28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8" name="Text Box 28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39" name="Text Box 28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0" name="Text Box 28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1" name="Text Box 28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2" name="Text Box 28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3" name="Text Box 28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4" name="Text Box 28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5" name="Text Box 28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6" name="Text Box 28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7" name="Text Box 28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8" name="Text Box 28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49" name="Text Box 28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0" name="Text Box 28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1" name="Text Box 28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2" name="Text Box 28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3" name="Text Box 28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4" name="Text Box 28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5" name="Text Box 28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6" name="Text Box 28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7" name="Text Box 28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8" name="Text Box 28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59" name="Text Box 28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0" name="Text Box 28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1" name="Text Box 28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2" name="Text Box 28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3" name="Text Box 28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4" name="Text Box 28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5" name="Text Box 28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6" name="Text Box 28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7" name="Text Box 28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8" name="Text Box 28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69" name="Text Box 28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0" name="Text Box 28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1" name="Text Box 28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2" name="Text Box 28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3" name="Text Box 28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4" name="Text Box 28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5" name="Text Box 28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6" name="Text Box 28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7" name="Text Box 28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8" name="Text Box 28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79" name="Text Box 28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0" name="Text Box 28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1" name="Text Box 28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2" name="Text Box 28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3" name="Text Box 28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4" name="Text Box 28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5" name="Text Box 28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6" name="Text Box 28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7" name="Text Box 28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8" name="Text Box 28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89" name="Text Box 28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0" name="Text Box 28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1" name="Text Box 28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2" name="Text Box 28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3" name="Text Box 28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4" name="Text Box 28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5" name="Text Box 28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6" name="Text Box 28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7" name="Text Box 28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8" name="Text Box 28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899" name="Text Box 28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0" name="Text Box 28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1" name="Text Box 28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2" name="Text Box 28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3" name="Text Box 28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4" name="Text Box 29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5" name="Text Box 29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6" name="Text Box 29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7" name="Text Box 29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8" name="Text Box 29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09" name="Text Box 29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0" name="Text Box 29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1" name="Text Box 29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2" name="Text Box 29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3" name="Text Box 29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4" name="Text Box 29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5" name="Text Box 29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6" name="Text Box 29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7" name="Text Box 29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8" name="Text Box 29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19" name="Text Box 29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0" name="Text Box 29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1" name="Text Box 29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2" name="Text Box 29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3" name="Text Box 29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4" name="Text Box 29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5" name="Text Box 29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6" name="Text Box 29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7" name="Text Box 29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8" name="Text Box 29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29" name="Text Box 29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0" name="Text Box 29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1" name="Text Box 29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2" name="Text Box 29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3" name="Text Box 29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4" name="Text Box 29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5" name="Text Box 29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6" name="Text Box 29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7" name="Text Box 29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8" name="Text Box 29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39" name="Text Box 29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0" name="Text Box 29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1" name="Text Box 29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2" name="Text Box 29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3" name="Text Box 29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4" name="Text Box 29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5" name="Text Box 29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6" name="Text Box 29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7" name="Text Box 29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8" name="Text Box 29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49" name="Text Box 29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0" name="Text Box 29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1" name="Text Box 29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2" name="Text Box 29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3" name="Text Box 29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4" name="Text Box 29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5" name="Text Box 29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6" name="Text Box 29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7" name="Text Box 29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8" name="Text Box 29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59" name="Text Box 29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0" name="Text Box 29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1" name="Text Box 29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2" name="Text Box 29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3" name="Text Box 29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4" name="Text Box 29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5" name="Text Box 29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6" name="Text Box 29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7" name="Text Box 29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8" name="Text Box 29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69" name="Text Box 29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0" name="Text Box 29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1" name="Text Box 29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2" name="Text Box 29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3" name="Text Box 29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4" name="Text Box 29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5" name="Text Box 29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6" name="Text Box 29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7" name="Text Box 29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8" name="Text Box 29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79" name="Text Box 29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0" name="Text Box 29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1" name="Text Box 29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2" name="Text Box 29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3" name="Text Box 29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4" name="Text Box 29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5" name="Text Box 29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6" name="Text Box 29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7" name="Text Box 29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8" name="Text Box 29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89" name="Text Box 29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0" name="Text Box 29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1" name="Text Box 29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2" name="Text Box 29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3" name="Text Box 29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4" name="Text Box 29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5" name="Text Box 29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6" name="Text Box 29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7" name="Text Box 29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8" name="Text Box 29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5999" name="Text Box 29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0" name="Text Box 29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1" name="Text Box 29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2" name="Text Box 29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3" name="Text Box 29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4" name="Text Box 30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5" name="Text Box 30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6" name="Text Box 30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7" name="Text Box 30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8" name="Text Box 30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09" name="Text Box 30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0" name="Text Box 30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1" name="Text Box 30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2" name="Text Box 30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3" name="Text Box 30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4" name="Text Box 30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5" name="Text Box 30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6" name="Text Box 30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7" name="Text Box 30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8" name="Text Box 30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19" name="Text Box 30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0" name="Text Box 30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1" name="Text Box 30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2" name="Text Box 30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3" name="Text Box 30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4" name="Text Box 30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5" name="Text Box 30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6" name="Text Box 30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7" name="Text Box 30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8" name="Text Box 30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29" name="Text Box 30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0" name="Text Box 30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1" name="Text Box 30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2" name="Text Box 30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3" name="Text Box 30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4" name="Text Box 30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5" name="Text Box 30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6" name="Text Box 30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7" name="Text Box 30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8" name="Text Box 30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39" name="Text Box 30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0" name="Text Box 30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1" name="Text Box 30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2" name="Text Box 30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3" name="Text Box 30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4" name="Text Box 30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5" name="Text Box 30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6" name="Text Box 30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7" name="Text Box 30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8" name="Text Box 30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49" name="Text Box 30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0" name="Text Box 30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1" name="Text Box 30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2" name="Text Box 30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3" name="Text Box 30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4" name="Text Box 30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5" name="Text Box 30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6" name="Text Box 30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7" name="Text Box 30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8" name="Text Box 30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59" name="Text Box 30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0" name="Text Box 30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1" name="Text Box 30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2" name="Text Box 30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3" name="Text Box 30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4" name="Text Box 30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5" name="Text Box 30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6" name="Text Box 30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7" name="Text Box 30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8" name="Text Box 30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69" name="Text Box 30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0" name="Text Box 30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1" name="Text Box 30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2" name="Text Box 30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3" name="Text Box 30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4" name="Text Box 30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5" name="Text Box 30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6" name="Text Box 30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7" name="Text Box 30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8" name="Text Box 30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79" name="Text Box 30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0" name="Text Box 30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1" name="Text Box 30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2" name="Text Box 30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3" name="Text Box 30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4" name="Text Box 30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5" name="Text Box 30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6" name="Text Box 30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7" name="Text Box 30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8" name="Text Box 30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89" name="Text Box 30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0" name="Text Box 30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1" name="Text Box 30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2" name="Text Box 30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3" name="Text Box 30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4" name="Text Box 30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5" name="Text Box 30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6" name="Text Box 30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7" name="Text Box 30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8" name="Text Box 30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099" name="Text Box 30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0" name="Text Box 30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1" name="Text Box 30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2" name="Text Box 30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3" name="Text Box 30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4" name="Text Box 31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5" name="Text Box 31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6" name="Text Box 31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7" name="Text Box 31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8" name="Text Box 31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09" name="Text Box 31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0" name="Text Box 31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1" name="Text Box 31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2" name="Text Box 31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3" name="Text Box 31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4" name="Text Box 31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5" name="Text Box 31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6" name="Text Box 31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7" name="Text Box 31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8" name="Text Box 31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19" name="Text Box 31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0" name="Text Box 31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1" name="Text Box 31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2" name="Text Box 31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3" name="Text Box 31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4" name="Text Box 31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5" name="Text Box 31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6" name="Text Box 31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7" name="Text Box 31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8" name="Text Box 31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29" name="Text Box 31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0" name="Text Box 31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1" name="Text Box 31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2" name="Text Box 31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3" name="Text Box 31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4" name="Text Box 31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5" name="Text Box 31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6" name="Text Box 31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7" name="Text Box 31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8" name="Text Box 31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39" name="Text Box 31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0" name="Text Box 31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1" name="Text Box 31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2" name="Text Box 31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3" name="Text Box 31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4" name="Text Box 31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5" name="Text Box 31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6" name="Text Box 31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7" name="Text Box 31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8" name="Text Box 31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49" name="Text Box 31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0" name="Text Box 31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1" name="Text Box 31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2" name="Text Box 31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3" name="Text Box 31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4" name="Text Box 31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5" name="Text Box 31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6" name="Text Box 31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7" name="Text Box 31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8" name="Text Box 31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59" name="Text Box 31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0" name="Text Box 31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1" name="Text Box 31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2" name="Text Box 31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3" name="Text Box 31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4" name="Text Box 31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5" name="Text Box 31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6" name="Text Box 31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7" name="Text Box 31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8" name="Text Box 31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69" name="Text Box 31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0" name="Text Box 31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1" name="Text Box 31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2" name="Text Box 31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3" name="Text Box 31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4" name="Text Box 31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5" name="Text Box 31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6" name="Text Box 31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7" name="Text Box 31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8" name="Text Box 31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79" name="Text Box 31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0" name="Text Box 31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1" name="Text Box 31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2" name="Text Box 31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3" name="Text Box 31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4" name="Text Box 31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5" name="Text Box 31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6" name="Text Box 31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7" name="Text Box 31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8" name="Text Box 31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89" name="Text Box 31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0" name="Text Box 31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1" name="Text Box 31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2" name="Text Box 31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3" name="Text Box 31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4" name="Text Box 31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5" name="Text Box 31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6" name="Text Box 31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7" name="Text Box 31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8" name="Text Box 31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199" name="Text Box 31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0" name="Text Box 31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1" name="Text Box 31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2" name="Text Box 31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3" name="Text Box 31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4" name="Text Box 32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5" name="Text Box 32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6" name="Text Box 32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7" name="Text Box 32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8" name="Text Box 32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09" name="Text Box 32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0" name="Text Box 32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1" name="Text Box 32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2" name="Text Box 32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3" name="Text Box 32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4" name="Text Box 32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5" name="Text Box 32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6" name="Text Box 32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7" name="Text Box 32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8" name="Text Box 32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19" name="Text Box 32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0" name="Text Box 32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1" name="Text Box 32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2" name="Text Box 32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3" name="Text Box 32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4" name="Text Box 32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5" name="Text Box 32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6" name="Text Box 32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7" name="Text Box 32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8" name="Text Box 32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29" name="Text Box 32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0" name="Text Box 32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1" name="Text Box 32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2" name="Text Box 32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3" name="Text Box 32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4" name="Text Box 32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5" name="Text Box 32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6" name="Text Box 32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7" name="Text Box 32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8" name="Text Box 32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39" name="Text Box 32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0" name="Text Box 32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1" name="Text Box 32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2" name="Text Box 32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3" name="Text Box 32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4" name="Text Box 32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5" name="Text Box 32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6" name="Text Box 32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7" name="Text Box 32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8" name="Text Box 32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49" name="Text Box 32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0" name="Text Box 32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1" name="Text Box 32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2" name="Text Box 32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3" name="Text Box 32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4" name="Text Box 32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5" name="Text Box 32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6" name="Text Box 32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7" name="Text Box 32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8" name="Text Box 32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59" name="Text Box 32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0" name="Text Box 32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1" name="Text Box 32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2" name="Text Box 32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3" name="Text Box 32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4" name="Text Box 32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5" name="Text Box 32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6" name="Text Box 32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7" name="Text Box 32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8" name="Text Box 32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69" name="Text Box 32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0" name="Text Box 32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1" name="Text Box 32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2" name="Text Box 32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3" name="Text Box 32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4" name="Text Box 32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5" name="Text Box 32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6" name="Text Box 32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7" name="Text Box 32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8" name="Text Box 32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79" name="Text Box 32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0" name="Text Box 32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1" name="Text Box 32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2" name="Text Box 32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3" name="Text Box 32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4" name="Text Box 32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5" name="Text Box 32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6" name="Text Box 32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7" name="Text Box 32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8" name="Text Box 32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89" name="Text Box 32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0" name="Text Box 32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1" name="Text Box 32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2" name="Text Box 32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3" name="Text Box 32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4" name="Text Box 32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5" name="Text Box 32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6" name="Text Box 32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7" name="Text Box 32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8" name="Text Box 32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299" name="Text Box 32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0" name="Text Box 32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1" name="Text Box 32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2" name="Text Box 32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3" name="Text Box 32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4" name="Text Box 33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5" name="Text Box 33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6" name="Text Box 33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7" name="Text Box 33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8" name="Text Box 33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09" name="Text Box 33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0" name="Text Box 33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1" name="Text Box 33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2" name="Text Box 33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3" name="Text Box 33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4" name="Text Box 33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5" name="Text Box 33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6" name="Text Box 33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7" name="Text Box 33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8" name="Text Box 33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19" name="Text Box 33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0" name="Text Box 33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1" name="Text Box 33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2" name="Text Box 33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3" name="Text Box 33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4" name="Text Box 33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5" name="Text Box 33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6" name="Text Box 33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7" name="Text Box 33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8" name="Text Box 33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29" name="Text Box 33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0" name="Text Box 33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1" name="Text Box 33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2" name="Text Box 33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3" name="Text Box 33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4" name="Text Box 33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5" name="Text Box 33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6" name="Text Box 33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7" name="Text Box 33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8" name="Text Box 33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39" name="Text Box 33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0" name="Text Box 33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1" name="Text Box 33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2" name="Text Box 33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3" name="Text Box 33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4" name="Text Box 33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5" name="Text Box 33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6" name="Text Box 33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7" name="Text Box 33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8" name="Text Box 33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49" name="Text Box 33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0" name="Text Box 33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1" name="Text Box 33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2" name="Text Box 33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3" name="Text Box 33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4" name="Text Box 33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5" name="Text Box 33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6" name="Text Box 33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7" name="Text Box 33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8" name="Text Box 33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59" name="Text Box 33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0" name="Text Box 33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1" name="Text Box 33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2" name="Text Box 33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3" name="Text Box 33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4" name="Text Box 33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5" name="Text Box 33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6" name="Text Box 33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7" name="Text Box 33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8" name="Text Box 33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69" name="Text Box 33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0" name="Text Box 33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1" name="Text Box 33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2" name="Text Box 33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3" name="Text Box 33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4" name="Text Box 33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5" name="Text Box 33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6" name="Text Box 33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7" name="Text Box 33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8" name="Text Box 33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79" name="Text Box 33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0" name="Text Box 33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1" name="Text Box 33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2" name="Text Box 33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3" name="Text Box 33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4" name="Text Box 33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5" name="Text Box 33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6" name="Text Box 33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7" name="Text Box 33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8" name="Text Box 33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89" name="Text Box 33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0" name="Text Box 33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1" name="Text Box 33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2" name="Text Box 33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3" name="Text Box 33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4" name="Text Box 33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5" name="Text Box 33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6" name="Text Box 33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7" name="Text Box 33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8" name="Text Box 33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399" name="Text Box 33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0" name="Text Box 33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1" name="Text Box 33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2" name="Text Box 33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3" name="Text Box 33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4" name="Text Box 34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5" name="Text Box 34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6" name="Text Box 34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7" name="Text Box 34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8" name="Text Box 34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09" name="Text Box 34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0" name="Text Box 34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1" name="Text Box 34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2" name="Text Box 34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3" name="Text Box 34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4" name="Text Box 34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5" name="Text Box 34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6" name="Text Box 34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7" name="Text Box 34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8" name="Text Box 34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19" name="Text Box 34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0" name="Text Box 34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1" name="Text Box 34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2" name="Text Box 34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3" name="Text Box 34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4" name="Text Box 34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5" name="Text Box 34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6" name="Text Box 34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7" name="Text Box 34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8" name="Text Box 34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29" name="Text Box 34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0" name="Text Box 34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1" name="Text Box 34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2" name="Text Box 34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3" name="Text Box 34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4" name="Text Box 34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5" name="Text Box 34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6" name="Text Box 34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7" name="Text Box 34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8" name="Text Box 34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39" name="Text Box 34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0" name="Text Box 34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1" name="Text Box 34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2" name="Text Box 34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3" name="Text Box 34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4" name="Text Box 34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5" name="Text Box 34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6" name="Text Box 34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7" name="Text Box 34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8" name="Text Box 34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49" name="Text Box 34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0" name="Text Box 34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1" name="Text Box 34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2" name="Text Box 34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3" name="Text Box 34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4" name="Text Box 34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5" name="Text Box 34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6" name="Text Box 34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7" name="Text Box 34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8" name="Text Box 34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59" name="Text Box 34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0" name="Text Box 34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1" name="Text Box 34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2" name="Text Box 34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3" name="Text Box 34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4" name="Text Box 34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5" name="Text Box 34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6" name="Text Box 34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7" name="Text Box 34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8" name="Text Box 34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69" name="Text Box 34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0" name="Text Box 34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1" name="Text Box 34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2" name="Text Box 34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3" name="Text Box 34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4" name="Text Box 34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5" name="Text Box 34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6" name="Text Box 34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7" name="Text Box 34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8" name="Text Box 34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79" name="Text Box 34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0" name="Text Box 34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1" name="Text Box 34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2" name="Text Box 34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3" name="Text Box 34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4" name="Text Box 34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5" name="Text Box 34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6" name="Text Box 34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7" name="Text Box 34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8" name="Text Box 34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89" name="Text Box 34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0" name="Text Box 34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1" name="Text Box 34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2" name="Text Box 34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3" name="Text Box 34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4" name="Text Box 34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5" name="Text Box 34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6" name="Text Box 34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7" name="Text Box 34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8" name="Text Box 34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499" name="Text Box 34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0" name="Text Box 34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1" name="Text Box 34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2" name="Text Box 34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3" name="Text Box 34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4" name="Text Box 35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5" name="Text Box 35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6" name="Text Box 35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7" name="Text Box 35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8" name="Text Box 35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09" name="Text Box 35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0" name="Text Box 35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1" name="Text Box 35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2" name="Text Box 35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3" name="Text Box 35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4" name="Text Box 35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5" name="Text Box 35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6" name="Text Box 35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7" name="Text Box 35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8" name="Text Box 35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19" name="Text Box 35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0" name="Text Box 35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1" name="Text Box 35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2" name="Text Box 35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3" name="Text Box 35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4" name="Text Box 35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5" name="Text Box 35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6" name="Text Box 35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7" name="Text Box 35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8" name="Text Box 35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29" name="Text Box 35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0" name="Text Box 35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1" name="Text Box 35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2" name="Text Box 35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3" name="Text Box 35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4" name="Text Box 35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5" name="Text Box 35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6" name="Text Box 35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7" name="Text Box 35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8" name="Text Box 35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39" name="Text Box 35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0" name="Text Box 35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1" name="Text Box 35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2" name="Text Box 35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3" name="Text Box 35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4" name="Text Box 35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5" name="Text Box 35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6" name="Text Box 35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7" name="Text Box 35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8" name="Text Box 35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49" name="Text Box 35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0" name="Text Box 35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1" name="Text Box 35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2" name="Text Box 35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3" name="Text Box 35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4" name="Text Box 35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5" name="Text Box 35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6" name="Text Box 35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7" name="Text Box 35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8" name="Text Box 35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59" name="Text Box 35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0" name="Text Box 35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1" name="Text Box 35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2" name="Text Box 35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3" name="Text Box 35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4" name="Text Box 35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5" name="Text Box 35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6" name="Text Box 35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7" name="Text Box 35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8" name="Text Box 35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69" name="Text Box 35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0" name="Text Box 35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1" name="Text Box 35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2" name="Text Box 35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3" name="Text Box 35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4" name="Text Box 35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5" name="Text Box 35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6" name="Text Box 35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7" name="Text Box 35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8" name="Text Box 35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79" name="Text Box 35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0" name="Text Box 35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1" name="Text Box 35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2" name="Text Box 35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3" name="Text Box 35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4" name="Text Box 35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5" name="Text Box 35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6" name="Text Box 35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7" name="Text Box 35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8" name="Text Box 35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89" name="Text Box 35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0" name="Text Box 35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1" name="Text Box 35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2" name="Text Box 35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3" name="Text Box 35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4" name="Text Box 35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5" name="Text Box 35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6" name="Text Box 35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7" name="Text Box 35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8" name="Text Box 35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599" name="Text Box 35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0" name="Text Box 35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1" name="Text Box 35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2" name="Text Box 35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3" name="Text Box 35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4" name="Text Box 36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5" name="Text Box 36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6" name="Text Box 36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7" name="Text Box 36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8" name="Text Box 36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09" name="Text Box 36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0" name="Text Box 36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1" name="Text Box 36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2" name="Text Box 36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3" name="Text Box 36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4" name="Text Box 36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5" name="Text Box 36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6" name="Text Box 36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7" name="Text Box 36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8" name="Text Box 36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19" name="Text Box 36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0" name="Text Box 36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1" name="Text Box 36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2" name="Text Box 36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3" name="Text Box 36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4" name="Text Box 36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5" name="Text Box 36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6" name="Text Box 36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7" name="Text Box 36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8" name="Text Box 36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29" name="Text Box 36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0" name="Text Box 36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1" name="Text Box 36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2" name="Text Box 36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3" name="Text Box 36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4" name="Text Box 36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5" name="Text Box 36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6" name="Text Box 36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7" name="Text Box 36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8" name="Text Box 36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39" name="Text Box 36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0" name="Text Box 36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1" name="Text Box 36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2" name="Text Box 36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3" name="Text Box 36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4" name="Text Box 36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5" name="Text Box 36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6" name="Text Box 36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7" name="Text Box 36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8" name="Text Box 36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49" name="Text Box 36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0" name="Text Box 36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1" name="Text Box 36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2" name="Text Box 36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3" name="Text Box 36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4" name="Text Box 36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5" name="Text Box 36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6" name="Text Box 36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7" name="Text Box 36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8" name="Text Box 36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59" name="Text Box 36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0" name="Text Box 36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1" name="Text Box 36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2" name="Text Box 36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3" name="Text Box 36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4" name="Text Box 36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5" name="Text Box 36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6" name="Text Box 36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7" name="Text Box 36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8" name="Text Box 36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69" name="Text Box 36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0" name="Text Box 36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1" name="Text Box 36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2" name="Text Box 36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3" name="Text Box 36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4" name="Text Box 36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5" name="Text Box 36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6" name="Text Box 36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7" name="Text Box 36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8" name="Text Box 36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79" name="Text Box 36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0" name="Text Box 36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1" name="Text Box 36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2" name="Text Box 36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3" name="Text Box 36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4" name="Text Box 36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5" name="Text Box 36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6" name="Text Box 36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7" name="Text Box 36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8" name="Text Box 36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89" name="Text Box 36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0" name="Text Box 36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1" name="Text Box 36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2" name="Text Box 36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3" name="Text Box 36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4" name="Text Box 36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5" name="Text Box 36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6" name="Text Box 36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7" name="Text Box 36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8" name="Text Box 36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699" name="Text Box 36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0" name="Text Box 36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1" name="Text Box 36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2" name="Text Box 36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3" name="Text Box 36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4" name="Text Box 37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5" name="Text Box 37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6" name="Text Box 37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7" name="Text Box 37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8" name="Text Box 37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09" name="Text Box 37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0" name="Text Box 37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1" name="Text Box 37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2" name="Text Box 37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3" name="Text Box 37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4" name="Text Box 37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5" name="Text Box 37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6" name="Text Box 37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7" name="Text Box 37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8" name="Text Box 37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19" name="Text Box 37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0" name="Text Box 37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1" name="Text Box 37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2" name="Text Box 37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3" name="Text Box 37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4" name="Text Box 37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5" name="Text Box 37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6" name="Text Box 37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7" name="Text Box 37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8" name="Text Box 37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29" name="Text Box 37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0" name="Text Box 37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1" name="Text Box 37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2" name="Text Box 37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3" name="Text Box 37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4" name="Text Box 37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5" name="Text Box 37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6" name="Text Box 37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7" name="Text Box 37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8" name="Text Box 37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39" name="Text Box 37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0" name="Text Box 37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1" name="Text Box 37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2" name="Text Box 37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3" name="Text Box 37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4" name="Text Box 37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5" name="Text Box 37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6" name="Text Box 37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7" name="Text Box 37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8" name="Text Box 37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49" name="Text Box 37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0" name="Text Box 37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1" name="Text Box 37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2" name="Text Box 37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3" name="Text Box 37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4" name="Text Box 37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5" name="Text Box 37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6" name="Text Box 37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7" name="Text Box 37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8" name="Text Box 37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59" name="Text Box 37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0" name="Text Box 37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1" name="Text Box 37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2" name="Text Box 37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3" name="Text Box 37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4" name="Text Box 37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5" name="Text Box 37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6" name="Text Box 37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7" name="Text Box 37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8" name="Text Box 37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69" name="Text Box 37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0" name="Text Box 37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1" name="Text Box 37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2" name="Text Box 37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3" name="Text Box 37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4" name="Text Box 37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5" name="Text Box 37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6" name="Text Box 37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7" name="Text Box 37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8" name="Text Box 37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79" name="Text Box 37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0" name="Text Box 37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1" name="Text Box 37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2" name="Text Box 37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3" name="Text Box 37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4" name="Text Box 37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5" name="Text Box 37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6" name="Text Box 37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7" name="Text Box 37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8" name="Text Box 37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89" name="Text Box 37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0" name="Text Box 37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1" name="Text Box 37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2" name="Text Box 37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3" name="Text Box 37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4" name="Text Box 37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5" name="Text Box 37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6" name="Text Box 37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7" name="Text Box 37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8" name="Text Box 37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799" name="Text Box 37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0" name="Text Box 37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1" name="Text Box 37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2" name="Text Box 37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3" name="Text Box 37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4" name="Text Box 38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5" name="Text Box 38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6" name="Text Box 38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7" name="Text Box 38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8" name="Text Box 38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09" name="Text Box 38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0" name="Text Box 38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1" name="Text Box 38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2" name="Text Box 38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3" name="Text Box 38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4" name="Text Box 38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5" name="Text Box 38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6" name="Text Box 38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7" name="Text Box 38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8" name="Text Box 38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19" name="Text Box 38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0" name="Text Box 38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1" name="Text Box 38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2" name="Text Box 38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3" name="Text Box 38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4" name="Text Box 38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5" name="Text Box 38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6" name="Text Box 38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7" name="Text Box 38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8" name="Text Box 38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29" name="Text Box 38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0" name="Text Box 38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1" name="Text Box 38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2" name="Text Box 38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3" name="Text Box 38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4" name="Text Box 38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5" name="Text Box 38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6" name="Text Box 38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7" name="Text Box 38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8" name="Text Box 38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39" name="Text Box 38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0" name="Text Box 38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1" name="Text Box 38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2" name="Text Box 38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3" name="Text Box 38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4" name="Text Box 38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5" name="Text Box 38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6" name="Text Box 38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7" name="Text Box 38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8" name="Text Box 38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49" name="Text Box 38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0" name="Text Box 38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1" name="Text Box 38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2" name="Text Box 38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3" name="Text Box 38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4" name="Text Box 38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5" name="Text Box 38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6" name="Text Box 38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7" name="Text Box 38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8" name="Text Box 38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59" name="Text Box 38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0" name="Text Box 38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1" name="Text Box 38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2" name="Text Box 38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3" name="Text Box 38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4" name="Text Box 38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5" name="Text Box 38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6" name="Text Box 38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7" name="Text Box 38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8" name="Text Box 38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69" name="Text Box 38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0" name="Text Box 38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1" name="Text Box 38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2" name="Text Box 38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3" name="Text Box 38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4" name="Text Box 38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5" name="Text Box 38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6" name="Text Box 38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7" name="Text Box 38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8" name="Text Box 38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79" name="Text Box 38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0" name="Text Box 38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1" name="Text Box 38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2" name="Text Box 38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3" name="Text Box 38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4" name="Text Box 38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5" name="Text Box 38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6" name="Text Box 38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7" name="Text Box 38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8" name="Text Box 38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89" name="Text Box 38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0" name="Text Box 38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1" name="Text Box 38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2" name="Text Box 38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3" name="Text Box 38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4" name="Text Box 38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5" name="Text Box 38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6" name="Text Box 38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7" name="Text Box 38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8" name="Text Box 38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899" name="Text Box 38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0" name="Text Box 38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1" name="Text Box 38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2" name="Text Box 38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3" name="Text Box 38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4" name="Text Box 39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5" name="Text Box 39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6" name="Text Box 39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7" name="Text Box 39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8" name="Text Box 39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09" name="Text Box 39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0" name="Text Box 39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1" name="Text Box 39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2" name="Text Box 39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3" name="Text Box 39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4" name="Text Box 39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5" name="Text Box 39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6" name="Text Box 39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7" name="Text Box 39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8" name="Text Box 39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19" name="Text Box 39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0" name="Text Box 39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1" name="Text Box 39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2" name="Text Box 39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3" name="Text Box 39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4" name="Text Box 39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5" name="Text Box 39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6" name="Text Box 39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7" name="Text Box 39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8" name="Text Box 39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29" name="Text Box 39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0" name="Text Box 39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1" name="Text Box 39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2" name="Text Box 39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3" name="Text Box 39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4" name="Text Box 39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5" name="Text Box 39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6" name="Text Box 39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7" name="Text Box 39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8" name="Text Box 39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39" name="Text Box 39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0" name="Text Box 39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1" name="Text Box 39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2" name="Text Box 39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3" name="Text Box 39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4" name="Text Box 39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5" name="Text Box 39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6" name="Text Box 39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7" name="Text Box 39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8" name="Text Box 39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49" name="Text Box 39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0" name="Text Box 39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1" name="Text Box 39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2" name="Text Box 39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3" name="Text Box 39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4" name="Text Box 39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5" name="Text Box 39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6" name="Text Box 39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7" name="Text Box 39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8" name="Text Box 39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59" name="Text Box 39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0" name="Text Box 39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1" name="Text Box 39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2" name="Text Box 39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3" name="Text Box 39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4" name="Text Box 39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5" name="Text Box 39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6" name="Text Box 39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7" name="Text Box 39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8" name="Text Box 39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69" name="Text Box 39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0" name="Text Box 39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1" name="Text Box 39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2" name="Text Box 39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3" name="Text Box 39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4" name="Text Box 39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5" name="Text Box 39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6" name="Text Box 39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7" name="Text Box 39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8" name="Text Box 39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79" name="Text Box 39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0" name="Text Box 39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1" name="Text Box 39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2" name="Text Box 39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3" name="Text Box 39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4" name="Text Box 39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5" name="Text Box 39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6" name="Text Box 39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7" name="Text Box 39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8" name="Text Box 39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89" name="Text Box 39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0" name="Text Box 39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1" name="Text Box 39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2" name="Text Box 39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3" name="Text Box 39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4" name="Text Box 39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5" name="Text Box 39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6" name="Text Box 39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7" name="Text Box 39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8" name="Text Box 39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6999" name="Text Box 39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0" name="Text Box 39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1" name="Text Box 39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2" name="Text Box 39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3" name="Text Box 39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4" name="Text Box 40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5" name="Text Box 40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6" name="Text Box 40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7" name="Text Box 40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8" name="Text Box 40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09" name="Text Box 40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0" name="Text Box 40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1" name="Text Box 40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2" name="Text Box 40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3" name="Text Box 40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4" name="Text Box 40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5" name="Text Box 40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6" name="Text Box 40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7" name="Text Box 40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8" name="Text Box 40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19" name="Text Box 40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0" name="Text Box 40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1" name="Text Box 40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2" name="Text Box 40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3" name="Text Box 40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4" name="Text Box 40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5" name="Text Box 40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6" name="Text Box 40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7" name="Text Box 40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8" name="Text Box 40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29" name="Text Box 40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0" name="Text Box 40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1" name="Text Box 40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2" name="Text Box 40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3" name="Text Box 40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4" name="Text Box 40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5" name="Text Box 40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6" name="Text Box 40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7" name="Text Box 40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8" name="Text Box 40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39" name="Text Box 40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0" name="Text Box 40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1" name="Text Box 40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2" name="Text Box 40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3" name="Text Box 40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4" name="Text Box 40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5" name="Text Box 40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6" name="Text Box 40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7" name="Text Box 40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8" name="Text Box 40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49" name="Text Box 40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0" name="Text Box 40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1" name="Text Box 40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2" name="Text Box 40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3" name="Text Box 40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4" name="Text Box 40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5" name="Text Box 40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6" name="Text Box 40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7" name="Text Box 40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8" name="Text Box 40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59" name="Text Box 40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0" name="Text Box 40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1" name="Text Box 40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2" name="Text Box 40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3" name="Text Box 40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4" name="Text Box 40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5" name="Text Box 40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6" name="Text Box 40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7" name="Text Box 40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8" name="Text Box 40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69" name="Text Box 40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0" name="Text Box 40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1" name="Text Box 40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2" name="Text Box 40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3" name="Text Box 40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4" name="Text Box 40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5" name="Text Box 40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6" name="Text Box 40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7" name="Text Box 40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8" name="Text Box 40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79" name="Text Box 40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0" name="Text Box 40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1" name="Text Box 40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2" name="Text Box 40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3" name="Text Box 40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4" name="Text Box 40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5" name="Text Box 40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6" name="Text Box 40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7" name="Text Box 40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8" name="Text Box 40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89" name="Text Box 40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0" name="Text Box 40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1" name="Text Box 40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2" name="Text Box 40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3" name="Text Box 40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4" name="Text Box 40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5" name="Text Box 40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6" name="Text Box 40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7" name="Text Box 40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8" name="Text Box 40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099" name="Text Box 40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0" name="Text Box 40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1" name="Text Box 40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2" name="Text Box 40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3" name="Text Box 40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4" name="Text Box 41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5" name="Text Box 41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6" name="Text Box 41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7" name="Text Box 41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8" name="Text Box 41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09" name="Text Box 41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0" name="Text Box 41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1" name="Text Box 41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2" name="Text Box 41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3" name="Text Box 41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4" name="Text Box 41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5" name="Text Box 41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6" name="Text Box 41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7" name="Text Box 41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8" name="Text Box 41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19" name="Text Box 41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0" name="Text Box 41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1" name="Text Box 41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2" name="Text Box 41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3" name="Text Box 41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4" name="Text Box 41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5" name="Text Box 41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6" name="Text Box 41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7" name="Text Box 41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8" name="Text Box 41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29" name="Text Box 41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0" name="Text Box 41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1" name="Text Box 41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2" name="Text Box 41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3" name="Text Box 41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4" name="Text Box 41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5" name="Text Box 41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6" name="Text Box 41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7" name="Text Box 41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8" name="Text Box 41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39" name="Text Box 41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0" name="Text Box 41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1" name="Text Box 41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2" name="Text Box 41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3" name="Text Box 41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4" name="Text Box 41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5" name="Text Box 41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6" name="Text Box 41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7" name="Text Box 41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8" name="Text Box 41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49" name="Text Box 41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0" name="Text Box 41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1" name="Text Box 41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2" name="Text Box 41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3" name="Text Box 41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4" name="Text Box 41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5" name="Text Box 41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6" name="Text Box 41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7" name="Text Box 41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8" name="Text Box 41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59" name="Text Box 41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0" name="Text Box 41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1" name="Text Box 41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2" name="Text Box 41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3" name="Text Box 41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4" name="Text Box 41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5" name="Text Box 41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6" name="Text Box 41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7" name="Text Box 41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8" name="Text Box 41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69" name="Text Box 41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0" name="Text Box 41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1" name="Text Box 41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2" name="Text Box 41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3" name="Text Box 41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4" name="Text Box 41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5" name="Text Box 41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6" name="Text Box 41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7" name="Text Box 41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8" name="Text Box 41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79" name="Text Box 41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0" name="Text Box 41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1" name="Text Box 41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2" name="Text Box 41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3" name="Text Box 41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4" name="Text Box 41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5" name="Text Box 41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6" name="Text Box 41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7" name="Text Box 41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8" name="Text Box 41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89" name="Text Box 41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0" name="Text Box 41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1" name="Text Box 41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2" name="Text Box 41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3" name="Text Box 41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4" name="Text Box 41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5" name="Text Box 41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6" name="Text Box 41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7" name="Text Box 41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8" name="Text Box 41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199" name="Text Box 41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0" name="Text Box 41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1" name="Text Box 41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2" name="Text Box 41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3" name="Text Box 41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4" name="Text Box 42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5" name="Text Box 42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6" name="Text Box 42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7" name="Text Box 42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8" name="Text Box 42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09" name="Text Box 42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0" name="Text Box 42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1" name="Text Box 42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2" name="Text Box 42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3" name="Text Box 42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4" name="Text Box 42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5" name="Text Box 42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6" name="Text Box 42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7" name="Text Box 42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8" name="Text Box 42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19" name="Text Box 42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0" name="Text Box 42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1" name="Text Box 42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2" name="Text Box 42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3" name="Text Box 42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4" name="Text Box 42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5" name="Text Box 42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6" name="Text Box 42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7" name="Text Box 42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8" name="Text Box 42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29" name="Text Box 42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0" name="Text Box 42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1" name="Text Box 42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2" name="Text Box 42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3" name="Text Box 42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4" name="Text Box 42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5" name="Text Box 42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6" name="Text Box 42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7" name="Text Box 42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8" name="Text Box 42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39" name="Text Box 42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0" name="Text Box 42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1" name="Text Box 42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2" name="Text Box 42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3" name="Text Box 42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4" name="Text Box 42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5" name="Text Box 42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6" name="Text Box 42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7" name="Text Box 42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8" name="Text Box 42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49" name="Text Box 42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0" name="Text Box 42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1" name="Text Box 42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2" name="Text Box 42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3" name="Text Box 42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4" name="Text Box 42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5" name="Text Box 42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6" name="Text Box 42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7" name="Text Box 42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8" name="Text Box 42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59" name="Text Box 42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0" name="Text Box 42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1" name="Text Box 42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2" name="Text Box 42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3" name="Text Box 42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4" name="Text Box 42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5" name="Text Box 42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6" name="Text Box 42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7" name="Text Box 42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8" name="Text Box 42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69" name="Text Box 42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0" name="Text Box 42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1" name="Text Box 42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2" name="Text Box 42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3" name="Text Box 42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4" name="Text Box 42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5" name="Text Box 42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6" name="Text Box 42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7" name="Text Box 42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8" name="Text Box 42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79" name="Text Box 42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0" name="Text Box 42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1" name="Text Box 42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2" name="Text Box 42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3" name="Text Box 42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4" name="Text Box 42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5" name="Text Box 42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6" name="Text Box 42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7" name="Text Box 42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8" name="Text Box 42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89" name="Text Box 42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0" name="Text Box 42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1" name="Text Box 42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2" name="Text Box 42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3" name="Text Box 42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4" name="Text Box 42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5" name="Text Box 42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6" name="Text Box 42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7" name="Text Box 42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8" name="Text Box 42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299" name="Text Box 42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0" name="Text Box 42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1" name="Text Box 42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2" name="Text Box 42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3" name="Text Box 42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4" name="Text Box 43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5" name="Text Box 43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6" name="Text Box 43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7" name="Text Box 43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8" name="Text Box 43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09" name="Text Box 43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0" name="Text Box 43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1" name="Text Box 43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2" name="Text Box 43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3" name="Text Box 43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4" name="Text Box 43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5" name="Text Box 43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6" name="Text Box 43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7" name="Text Box 43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8" name="Text Box 43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19" name="Text Box 43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0" name="Text Box 43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1" name="Text Box 43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2" name="Text Box 43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3" name="Text Box 43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4" name="Text Box 43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5" name="Text Box 43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6" name="Text Box 43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7" name="Text Box 43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8" name="Text Box 43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29" name="Text Box 43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0" name="Text Box 43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1" name="Text Box 43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2" name="Text Box 43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3" name="Text Box 43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4" name="Text Box 43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5" name="Text Box 43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6" name="Text Box 43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7" name="Text Box 43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8" name="Text Box 43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39" name="Text Box 43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0" name="Text Box 43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1" name="Text Box 43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2" name="Text Box 43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3" name="Text Box 43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4" name="Text Box 43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5" name="Text Box 43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6" name="Text Box 43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7" name="Text Box 43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8" name="Text Box 43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49" name="Text Box 43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0" name="Text Box 43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1" name="Text Box 43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2" name="Text Box 43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3" name="Text Box 43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4" name="Text Box 43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5" name="Text Box 43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6" name="Text Box 43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7" name="Text Box 43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8" name="Text Box 43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59" name="Text Box 43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0" name="Text Box 43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1" name="Text Box 43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2" name="Text Box 43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3" name="Text Box 43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4" name="Text Box 43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5" name="Text Box 43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6" name="Text Box 43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7" name="Text Box 43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8" name="Text Box 43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69" name="Text Box 43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0" name="Text Box 43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1" name="Text Box 43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2" name="Text Box 43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3" name="Text Box 43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4" name="Text Box 43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5" name="Text Box 43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6" name="Text Box 43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7" name="Text Box 43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8" name="Text Box 43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79" name="Text Box 43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0" name="Text Box 43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1" name="Text Box 43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2" name="Text Box 43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3" name="Text Box 43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4" name="Text Box 43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5" name="Text Box 43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6" name="Text Box 43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7" name="Text Box 43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8" name="Text Box 43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89" name="Text Box 43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0" name="Text Box 43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1" name="Text Box 43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2" name="Text Box 43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3" name="Text Box 43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4" name="Text Box 43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5" name="Text Box 43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6" name="Text Box 43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7" name="Text Box 43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8" name="Text Box 43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399" name="Text Box 43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0" name="Text Box 43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1" name="Text Box 43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2" name="Text Box 43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3" name="Text Box 43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4" name="Text Box 44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5" name="Text Box 44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6" name="Text Box 44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7" name="Text Box 44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8" name="Text Box 44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09" name="Text Box 44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0" name="Text Box 44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1" name="Text Box 44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2" name="Text Box 44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3" name="Text Box 44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4" name="Text Box 44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5" name="Text Box 44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6" name="Text Box 44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7" name="Text Box 44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8" name="Text Box 44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19" name="Text Box 44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0" name="Text Box 44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1" name="Text Box 44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2" name="Text Box 44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3" name="Text Box 44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4" name="Text Box 44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5" name="Text Box 44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6" name="Text Box 44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7" name="Text Box 44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8" name="Text Box 44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29" name="Text Box 44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0" name="Text Box 44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1" name="Text Box 44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2" name="Text Box 44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3" name="Text Box 44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4" name="Text Box 44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5" name="Text Box 44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6" name="Text Box 44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7" name="Text Box 44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8" name="Text Box 44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39" name="Text Box 44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0" name="Text Box 44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1" name="Text Box 44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2" name="Text Box 44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3" name="Text Box 44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4" name="Text Box 44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5" name="Text Box 44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6" name="Text Box 44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7" name="Text Box 44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8" name="Text Box 44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49" name="Text Box 44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0" name="Text Box 44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1" name="Text Box 44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2" name="Text Box 44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3" name="Text Box 44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4" name="Text Box 44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5" name="Text Box 44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6" name="Text Box 44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7" name="Text Box 44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8" name="Text Box 44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59" name="Text Box 44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0" name="Text Box 44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1" name="Text Box 44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2" name="Text Box 44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3" name="Text Box 44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4" name="Text Box 44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5" name="Text Box 44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6" name="Text Box 44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7" name="Text Box 44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8" name="Text Box 44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69" name="Text Box 44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0" name="Text Box 44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1" name="Text Box 44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2" name="Text Box 44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3" name="Text Box 44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4" name="Text Box 44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5" name="Text Box 44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6" name="Text Box 44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7" name="Text Box 44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8" name="Text Box 44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79" name="Text Box 44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0" name="Text Box 44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1" name="Text Box 44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2" name="Text Box 44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3" name="Text Box 44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4" name="Text Box 44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5" name="Text Box 44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6" name="Text Box 44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7" name="Text Box 44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8" name="Text Box 44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89" name="Text Box 44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0" name="Text Box 44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1" name="Text Box 44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2" name="Text Box 44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3" name="Text Box 44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4" name="Text Box 44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5" name="Text Box 44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6" name="Text Box 44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7" name="Text Box 44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8" name="Text Box 44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499" name="Text Box 44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0" name="Text Box 44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1" name="Text Box 44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2" name="Text Box 44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3" name="Text Box 44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4" name="Text Box 45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5" name="Text Box 45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6" name="Text Box 45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7" name="Text Box 45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8" name="Text Box 45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09" name="Text Box 45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0" name="Text Box 45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1" name="Text Box 45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2" name="Text Box 45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3" name="Text Box 45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4" name="Text Box 45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5" name="Text Box 45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6" name="Text Box 45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7" name="Text Box 45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8" name="Text Box 45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19" name="Text Box 45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0" name="Text Box 45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1" name="Text Box 45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2" name="Text Box 45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3" name="Text Box 45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4" name="Text Box 45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5" name="Text Box 45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6" name="Text Box 45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7" name="Text Box 45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8" name="Text Box 45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29" name="Text Box 45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0" name="Text Box 45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1" name="Text Box 45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2" name="Text Box 45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3" name="Text Box 45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4" name="Text Box 45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5" name="Text Box 45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6" name="Text Box 45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7" name="Text Box 45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8" name="Text Box 45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39" name="Text Box 45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0" name="Text Box 45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1" name="Text Box 45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2" name="Text Box 45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3" name="Text Box 45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4" name="Text Box 45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5" name="Text Box 45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6" name="Text Box 45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7" name="Text Box 45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8" name="Text Box 45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49" name="Text Box 45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0" name="Text Box 45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1" name="Text Box 45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2" name="Text Box 45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3" name="Text Box 45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4" name="Text Box 45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5" name="Text Box 45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6" name="Text Box 45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7" name="Text Box 45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8" name="Text Box 45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59" name="Text Box 45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0" name="Text Box 45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1" name="Text Box 45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2" name="Text Box 45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3" name="Text Box 45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4" name="Text Box 45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5" name="Text Box 45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6" name="Text Box 45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7" name="Text Box 45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8" name="Text Box 45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69" name="Text Box 45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0" name="Text Box 45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1" name="Text Box 45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2" name="Text Box 45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3" name="Text Box 45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4" name="Text Box 45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5" name="Text Box 45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6" name="Text Box 45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7" name="Text Box 45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8" name="Text Box 45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79" name="Text Box 45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0" name="Text Box 45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1" name="Text Box 45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2" name="Text Box 45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3" name="Text Box 45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4" name="Text Box 45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5" name="Text Box 45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6" name="Text Box 45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7" name="Text Box 45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8" name="Text Box 45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89" name="Text Box 45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0" name="Text Box 45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1" name="Text Box 45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2" name="Text Box 45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3" name="Text Box 45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4" name="Text Box 45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5" name="Text Box 45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6" name="Text Box 45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7" name="Text Box 45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8" name="Text Box 45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599" name="Text Box 45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0" name="Text Box 45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1" name="Text Box 45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2" name="Text Box 45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3" name="Text Box 45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4" name="Text Box 46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5" name="Text Box 46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6" name="Text Box 46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7" name="Text Box 46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8" name="Text Box 46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09" name="Text Box 46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0" name="Text Box 46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1" name="Text Box 46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2" name="Text Box 46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3" name="Text Box 46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4" name="Text Box 46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5" name="Text Box 46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6" name="Text Box 46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7" name="Text Box 46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8" name="Text Box 46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19" name="Text Box 46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0" name="Text Box 46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1" name="Text Box 46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2" name="Text Box 46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3" name="Text Box 46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4" name="Text Box 46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5" name="Text Box 46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6" name="Text Box 46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7" name="Text Box 46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8" name="Text Box 46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29" name="Text Box 46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0" name="Text Box 46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1" name="Text Box 46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2" name="Text Box 46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3" name="Text Box 46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4" name="Text Box 46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5" name="Text Box 46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6" name="Text Box 46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7" name="Text Box 46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8" name="Text Box 46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39" name="Text Box 46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0" name="Text Box 46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1" name="Text Box 46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2" name="Text Box 46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3" name="Text Box 46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4" name="Text Box 46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5" name="Text Box 46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6" name="Text Box 46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7" name="Text Box 46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8" name="Text Box 46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49" name="Text Box 46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0" name="Text Box 46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1" name="Text Box 46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2" name="Text Box 46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3" name="Text Box 46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4" name="Text Box 46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5" name="Text Box 46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6" name="Text Box 46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7" name="Text Box 46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8" name="Text Box 46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59" name="Text Box 46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0" name="Text Box 46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1" name="Text Box 46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2" name="Text Box 46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3" name="Text Box 46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4" name="Text Box 46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5" name="Text Box 46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6" name="Text Box 46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7" name="Text Box 46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8" name="Text Box 46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69" name="Text Box 46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0" name="Text Box 46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1" name="Text Box 46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2" name="Text Box 46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3" name="Text Box 46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4" name="Text Box 46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5" name="Text Box 46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6" name="Text Box 46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7" name="Text Box 46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8" name="Text Box 46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79" name="Text Box 46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0" name="Text Box 46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1" name="Text Box 46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2" name="Text Box 46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3" name="Text Box 46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4" name="Text Box 46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5" name="Text Box 46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6" name="Text Box 46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7" name="Text Box 46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8" name="Text Box 46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89" name="Text Box 46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0" name="Text Box 46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1" name="Text Box 46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2" name="Text Box 46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3" name="Text Box 46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4" name="Text Box 46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5" name="Text Box 46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6" name="Text Box 46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7" name="Text Box 46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8" name="Text Box 46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699" name="Text Box 46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0" name="Text Box 46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1" name="Text Box 46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2" name="Text Box 46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3" name="Text Box 46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4" name="Text Box 47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5" name="Text Box 47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6" name="Text Box 47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7" name="Text Box 47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8" name="Text Box 47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09" name="Text Box 47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0" name="Text Box 47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1" name="Text Box 47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2" name="Text Box 47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3" name="Text Box 47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4" name="Text Box 47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5" name="Text Box 47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6" name="Text Box 47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7" name="Text Box 47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8" name="Text Box 47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19" name="Text Box 47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0" name="Text Box 47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1" name="Text Box 47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2" name="Text Box 47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3" name="Text Box 47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4" name="Text Box 47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5" name="Text Box 47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6" name="Text Box 47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7" name="Text Box 47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8" name="Text Box 47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29" name="Text Box 47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0" name="Text Box 47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1" name="Text Box 47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2" name="Text Box 47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3" name="Text Box 47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4" name="Text Box 47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5" name="Text Box 47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6" name="Text Box 47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7" name="Text Box 47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8" name="Text Box 47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39" name="Text Box 47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0" name="Text Box 47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1" name="Text Box 47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2" name="Text Box 47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3" name="Text Box 47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4" name="Text Box 47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5" name="Text Box 47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6" name="Text Box 47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7" name="Text Box 47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8" name="Text Box 47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49" name="Text Box 47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0" name="Text Box 47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1" name="Text Box 47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2" name="Text Box 47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3" name="Text Box 47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4" name="Text Box 47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5" name="Text Box 47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6" name="Text Box 47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7" name="Text Box 47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8" name="Text Box 47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59" name="Text Box 47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0" name="Text Box 47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1" name="Text Box 47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2" name="Text Box 47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3" name="Text Box 47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4" name="Text Box 47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5" name="Text Box 47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6" name="Text Box 47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7" name="Text Box 47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8" name="Text Box 47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69" name="Text Box 47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0" name="Text Box 47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1" name="Text Box 47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2" name="Text Box 47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3" name="Text Box 47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4" name="Text Box 47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5" name="Text Box 47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6" name="Text Box 47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7" name="Text Box 47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8" name="Text Box 47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79" name="Text Box 47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0" name="Text Box 47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1" name="Text Box 47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2" name="Text Box 47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3" name="Text Box 47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4" name="Text Box 47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5" name="Text Box 47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6" name="Text Box 47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7" name="Text Box 47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8" name="Text Box 47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89" name="Text Box 47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0" name="Text Box 47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1" name="Text Box 47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2" name="Text Box 47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3" name="Text Box 47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4" name="Text Box 47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5" name="Text Box 47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6" name="Text Box 47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7" name="Text Box 47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8" name="Text Box 47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799" name="Text Box 47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0" name="Text Box 47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1" name="Text Box 47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2" name="Text Box 47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3" name="Text Box 47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4" name="Text Box 48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5" name="Text Box 48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6" name="Text Box 48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7" name="Text Box 48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8" name="Text Box 48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09" name="Text Box 48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0" name="Text Box 48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1" name="Text Box 48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2" name="Text Box 48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3" name="Text Box 48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4" name="Text Box 48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5" name="Text Box 48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6" name="Text Box 48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7" name="Text Box 48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8" name="Text Box 48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19" name="Text Box 48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0" name="Text Box 48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1" name="Text Box 48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2" name="Text Box 48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3" name="Text Box 48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4" name="Text Box 48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5" name="Text Box 48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6" name="Text Box 48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7" name="Text Box 48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8" name="Text Box 48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29" name="Text Box 48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0" name="Text Box 48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1" name="Text Box 48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2" name="Text Box 48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3" name="Text Box 48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4" name="Text Box 48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5" name="Text Box 48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6" name="Text Box 48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7" name="Text Box 48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8" name="Text Box 48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39" name="Text Box 48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0" name="Text Box 48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1" name="Text Box 48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2" name="Text Box 48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3" name="Text Box 48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4" name="Text Box 48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5" name="Text Box 48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6" name="Text Box 48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7" name="Text Box 48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8" name="Text Box 48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49" name="Text Box 48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0" name="Text Box 48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1" name="Text Box 48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2" name="Text Box 48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3" name="Text Box 48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4" name="Text Box 48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5" name="Text Box 48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6" name="Text Box 48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7" name="Text Box 48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8" name="Text Box 48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59" name="Text Box 48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0" name="Text Box 48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1" name="Text Box 48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2" name="Text Box 48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3" name="Text Box 48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4" name="Text Box 48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5" name="Text Box 48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6" name="Text Box 48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7" name="Text Box 48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8" name="Text Box 48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69" name="Text Box 48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0" name="Text Box 48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1" name="Text Box 48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2" name="Text Box 48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3" name="Text Box 48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4" name="Text Box 48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5" name="Text Box 48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6" name="Text Box 48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7" name="Text Box 48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8" name="Text Box 48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79" name="Text Box 48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0" name="Text Box 48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1" name="Text Box 48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2" name="Text Box 48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3" name="Text Box 48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4" name="Text Box 48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5" name="Text Box 48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6" name="Text Box 48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7" name="Text Box 48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8" name="Text Box 48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89" name="Text Box 48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0" name="Text Box 48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1" name="Text Box 48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2" name="Text Box 48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3" name="Text Box 48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4" name="Text Box 48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5" name="Text Box 48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6" name="Text Box 48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7" name="Text Box 48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8" name="Text Box 48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899" name="Text Box 48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0" name="Text Box 48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1" name="Text Box 48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2" name="Text Box 48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3" name="Text Box 48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4" name="Text Box 49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5" name="Text Box 49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6" name="Text Box 49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7" name="Text Box 49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8" name="Text Box 49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09" name="Text Box 49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0" name="Text Box 49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1" name="Text Box 49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2" name="Text Box 49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3" name="Text Box 49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4" name="Text Box 49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5" name="Text Box 49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6" name="Text Box 49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7" name="Text Box 49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8" name="Text Box 49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19" name="Text Box 49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0" name="Text Box 49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1" name="Text Box 49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2" name="Text Box 49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3" name="Text Box 49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4" name="Text Box 49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5" name="Text Box 49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6" name="Text Box 49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7" name="Text Box 49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8" name="Text Box 49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29" name="Text Box 49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0" name="Text Box 49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1" name="Text Box 49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2" name="Text Box 49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3" name="Text Box 49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4" name="Text Box 49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5" name="Text Box 49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6" name="Text Box 49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7" name="Text Box 49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8" name="Text Box 49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39" name="Text Box 49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0" name="Text Box 49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1" name="Text Box 49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2" name="Text Box 49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3" name="Text Box 49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4" name="Text Box 49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5" name="Text Box 49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6" name="Text Box 49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7" name="Text Box 49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8" name="Text Box 49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49" name="Text Box 49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0" name="Text Box 49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1" name="Text Box 49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2" name="Text Box 49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3" name="Text Box 49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4" name="Text Box 49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5" name="Text Box 49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6" name="Text Box 49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7" name="Text Box 49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8" name="Text Box 49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59" name="Text Box 49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0" name="Text Box 49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1" name="Text Box 49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2" name="Text Box 49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3" name="Text Box 49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4" name="Text Box 49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5" name="Text Box 49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6" name="Text Box 49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7" name="Text Box 49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8" name="Text Box 49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69" name="Text Box 49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0" name="Text Box 49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1" name="Text Box 49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2" name="Text Box 49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3" name="Text Box 49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4" name="Text Box 49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5" name="Text Box 49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6" name="Text Box 49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7" name="Text Box 49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8" name="Text Box 49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79" name="Text Box 49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0" name="Text Box 49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1" name="Text Box 49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2" name="Text Box 49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3" name="Text Box 49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4" name="Text Box 49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5" name="Text Box 49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6" name="Text Box 49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7" name="Text Box 49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8" name="Text Box 49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89" name="Text Box 49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0" name="Text Box 49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1" name="Text Box 49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2" name="Text Box 49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3" name="Text Box 49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4" name="Text Box 49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5" name="Text Box 49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6" name="Text Box 49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7" name="Text Box 49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8" name="Text Box 49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7999" name="Text Box 49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0" name="Text Box 49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1" name="Text Box 49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2" name="Text Box 49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3" name="Text Box 49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4" name="Text Box 50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5" name="Text Box 50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6" name="Text Box 50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7" name="Text Box 50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8" name="Text Box 50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09" name="Text Box 50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0" name="Text Box 50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1" name="Text Box 50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2" name="Text Box 50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3" name="Text Box 50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4" name="Text Box 50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5" name="Text Box 50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6" name="Text Box 50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7" name="Text Box 50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8" name="Text Box 50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19" name="Text Box 50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0" name="Text Box 50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1" name="Text Box 50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2" name="Text Box 50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3" name="Text Box 50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4" name="Text Box 50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5" name="Text Box 50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6" name="Text Box 50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7" name="Text Box 50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8" name="Text Box 50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29" name="Text Box 50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0" name="Text Box 50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1" name="Text Box 50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2" name="Text Box 50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3" name="Text Box 50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4" name="Text Box 50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5" name="Text Box 50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6" name="Text Box 50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7" name="Text Box 50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8" name="Text Box 50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39" name="Text Box 50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0" name="Text Box 50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1" name="Text Box 50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2" name="Text Box 50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3" name="Text Box 50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4" name="Text Box 50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5" name="Text Box 50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6" name="Text Box 50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7" name="Text Box 50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8" name="Text Box 50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49" name="Text Box 50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0" name="Text Box 50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1" name="Text Box 50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2" name="Text Box 50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3" name="Text Box 50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4" name="Text Box 50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5" name="Text Box 50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6" name="Text Box 50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7" name="Text Box 50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8" name="Text Box 50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59" name="Text Box 50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0" name="Text Box 50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1" name="Text Box 50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2" name="Text Box 50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3" name="Text Box 50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4" name="Text Box 50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5" name="Text Box 50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6" name="Text Box 50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7" name="Text Box 50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8" name="Text Box 50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69" name="Text Box 50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0" name="Text Box 50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1" name="Text Box 50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2" name="Text Box 50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3" name="Text Box 50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4" name="Text Box 50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5" name="Text Box 50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6" name="Text Box 50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7" name="Text Box 50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8" name="Text Box 50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79" name="Text Box 50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0" name="Text Box 50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1" name="Text Box 50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2" name="Text Box 50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3" name="Text Box 50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4" name="Text Box 50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5" name="Text Box 50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6" name="Text Box 50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7" name="Text Box 50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8" name="Text Box 50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89" name="Text Box 50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0" name="Text Box 50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1" name="Text Box 50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2" name="Text Box 50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3" name="Text Box 50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4" name="Text Box 50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5" name="Text Box 50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6" name="Text Box 50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7" name="Text Box 50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8" name="Text Box 50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099" name="Text Box 50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0" name="Text Box 50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1" name="Text Box 50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2" name="Text Box 50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3" name="Text Box 50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4" name="Text Box 51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5" name="Text Box 51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6" name="Text Box 51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7" name="Text Box 51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8" name="Text Box 51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09" name="Text Box 51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0" name="Text Box 51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1" name="Text Box 51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2" name="Text Box 51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3" name="Text Box 51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4" name="Text Box 51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5" name="Text Box 51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6" name="Text Box 51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7" name="Text Box 51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8" name="Text Box 51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19" name="Text Box 51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0" name="Text Box 51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1" name="Text Box 51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2" name="Text Box 51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3" name="Text Box 51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4" name="Text Box 51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5" name="Text Box 51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6" name="Text Box 51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7" name="Text Box 51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8" name="Text Box 51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29" name="Text Box 51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0" name="Text Box 51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1" name="Text Box 51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2" name="Text Box 51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3" name="Text Box 51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4" name="Text Box 51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5" name="Text Box 51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6" name="Text Box 51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7" name="Text Box 51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8" name="Text Box 51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39" name="Text Box 51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0" name="Text Box 51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1" name="Text Box 51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2" name="Text Box 51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3" name="Text Box 51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4" name="Text Box 51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5" name="Text Box 51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6" name="Text Box 51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7" name="Text Box 51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8" name="Text Box 51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49" name="Text Box 51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0" name="Text Box 51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1" name="Text Box 51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2" name="Text Box 51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3" name="Text Box 51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4" name="Text Box 51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5" name="Text Box 51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6" name="Text Box 51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7" name="Text Box 51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8" name="Text Box 51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59" name="Text Box 51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0" name="Text Box 51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1" name="Text Box 51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2" name="Text Box 51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3" name="Text Box 51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4" name="Text Box 51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5" name="Text Box 51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6" name="Text Box 516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7" name="Text Box 516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8" name="Text Box 516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69" name="Text Box 516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0" name="Text Box 516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1" name="Text Box 516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2" name="Text Box 516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3" name="Text Box 516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4" name="Text Box 517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5" name="Text Box 517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6" name="Text Box 517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7" name="Text Box 517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8" name="Text Box 517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79" name="Text Box 517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0" name="Text Box 517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1" name="Text Box 517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2" name="Text Box 517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3" name="Text Box 517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4" name="Text Box 518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5" name="Text Box 518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6" name="Text Box 518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7" name="Text Box 518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8" name="Text Box 518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89" name="Text Box 518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0" name="Text Box 518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1" name="Text Box 518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2" name="Text Box 518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3" name="Text Box 518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4" name="Text Box 519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5" name="Text Box 519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6" name="Text Box 519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7" name="Text Box 519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8" name="Text Box 519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199" name="Text Box 519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0" name="Text Box 519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1" name="Text Box 519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2" name="Text Box 519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3" name="Text Box 519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4" name="Text Box 520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5" name="Text Box 520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6" name="Text Box 520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7" name="Text Box 520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8" name="Text Box 520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09" name="Text Box 520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0" name="Text Box 520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1" name="Text Box 520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2" name="Text Box 520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3" name="Text Box 520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4" name="Text Box 521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5" name="Text Box 521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6" name="Text Box 521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7" name="Text Box 521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8" name="Text Box 521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19" name="Text Box 521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0" name="Text Box 521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1" name="Text Box 521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2" name="Text Box 521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3" name="Text Box 521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4" name="Text Box 522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5" name="Text Box 522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6" name="Text Box 522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7" name="Text Box 522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8" name="Text Box 522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29" name="Text Box 522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0" name="Text Box 522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1" name="Text Box 522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2" name="Text Box 522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3" name="Text Box 522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4" name="Text Box 523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5" name="Text Box 523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6" name="Text Box 523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7" name="Text Box 523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8" name="Text Box 523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39" name="Text Box 523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0" name="Text Box 523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1" name="Text Box 523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2" name="Text Box 523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3" name="Text Box 523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4" name="Text Box 524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5" name="Text Box 524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6" name="Text Box 524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7" name="Text Box 524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8" name="Text Box 524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49" name="Text Box 524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0" name="Text Box 524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1" name="Text Box 524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2" name="Text Box 524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3" name="Text Box 524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4" name="Text Box 525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5" name="Text Box 525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6" name="Text Box 5252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7" name="Text Box 5253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8" name="Text Box 5254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59" name="Text Box 5255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0" name="Text Box 5256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1" name="Text Box 5257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2" name="Text Box 5258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3" name="Text Box 5259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4" name="Text Box 5260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85725" cy="205410"/>
    <xdr:sp macro="" textlink="">
      <xdr:nvSpPr>
        <xdr:cNvPr id="8265" name="Text Box 5261"/>
        <xdr:cNvSpPr txBox="1">
          <a:spLocks noChangeArrowheads="1"/>
        </xdr:cNvSpPr>
      </xdr:nvSpPr>
      <xdr:spPr bwMode="auto">
        <a:xfrm>
          <a:off x="4686300" y="182118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1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4" t="s">
        <v>33</v>
      </c>
    </row>
    <row r="2" spans="1:5" ht="15" customHeight="1" x14ac:dyDescent="0.2">
      <c r="A2" s="143" t="s">
        <v>34</v>
      </c>
      <c r="B2" s="143"/>
      <c r="C2" s="143"/>
      <c r="D2" s="143"/>
      <c r="E2" s="143"/>
    </row>
    <row r="3" spans="1:5" ht="15" customHeight="1" x14ac:dyDescent="0.2">
      <c r="A3" s="143" t="s">
        <v>35</v>
      </c>
      <c r="B3" s="143"/>
      <c r="C3" s="143"/>
      <c r="D3" s="143"/>
      <c r="E3" s="143"/>
    </row>
    <row r="4" spans="1:5" ht="15" customHeight="1" x14ac:dyDescent="0.2">
      <c r="A4" s="144" t="s">
        <v>36</v>
      </c>
      <c r="B4" s="144"/>
      <c r="C4" s="144"/>
      <c r="D4" s="144"/>
      <c r="E4" s="144"/>
    </row>
    <row r="5" spans="1:5" ht="15" customHeight="1" x14ac:dyDescent="0.2">
      <c r="A5" s="144"/>
      <c r="B5" s="144"/>
      <c r="C5" s="144"/>
      <c r="D5" s="144"/>
      <c r="E5" s="144"/>
    </row>
    <row r="6" spans="1:5" ht="15" customHeight="1" x14ac:dyDescent="0.2">
      <c r="A6" s="144"/>
      <c r="B6" s="144"/>
      <c r="C6" s="144"/>
      <c r="D6" s="144"/>
      <c r="E6" s="144"/>
    </row>
    <row r="7" spans="1:5" ht="15" customHeight="1" x14ac:dyDescent="0.2">
      <c r="A7" s="144"/>
      <c r="B7" s="144"/>
      <c r="C7" s="144"/>
      <c r="D7" s="144"/>
      <c r="E7" s="144"/>
    </row>
    <row r="8" spans="1:5" ht="15" customHeight="1" x14ac:dyDescent="0.2">
      <c r="A8" s="144"/>
      <c r="B8" s="144"/>
      <c r="C8" s="144"/>
      <c r="D8" s="144"/>
      <c r="E8" s="144"/>
    </row>
    <row r="9" spans="1:5" ht="15" customHeight="1" x14ac:dyDescent="0.2">
      <c r="A9" s="35"/>
      <c r="B9" s="35"/>
      <c r="C9" s="35"/>
      <c r="D9" s="35"/>
      <c r="E9" s="35"/>
    </row>
    <row r="10" spans="1:5" ht="15" customHeight="1" x14ac:dyDescent="0.25">
      <c r="A10" s="36" t="s">
        <v>1</v>
      </c>
      <c r="B10" s="37"/>
      <c r="C10" s="37"/>
      <c r="D10" s="37"/>
      <c r="E10" s="37"/>
    </row>
    <row r="11" spans="1:5" ht="15" customHeight="1" x14ac:dyDescent="0.2">
      <c r="A11" s="38" t="s">
        <v>37</v>
      </c>
      <c r="B11" s="37"/>
      <c r="C11" s="37"/>
      <c r="D11" s="37"/>
      <c r="E11" s="39" t="s">
        <v>38</v>
      </c>
    </row>
    <row r="12" spans="1:5" ht="15" customHeight="1" x14ac:dyDescent="0.25">
      <c r="A12" s="40"/>
      <c r="B12" s="41"/>
      <c r="C12" s="42"/>
      <c r="D12" s="42"/>
      <c r="E12" s="43"/>
    </row>
    <row r="13" spans="1:5" ht="15" customHeight="1" x14ac:dyDescent="0.2">
      <c r="A13" s="40"/>
      <c r="B13" s="44" t="s">
        <v>39</v>
      </c>
      <c r="C13" s="44" t="s">
        <v>40</v>
      </c>
      <c r="D13" s="45" t="s">
        <v>41</v>
      </c>
      <c r="E13" s="46" t="s">
        <v>42</v>
      </c>
    </row>
    <row r="14" spans="1:5" ht="15" customHeight="1" x14ac:dyDescent="0.2">
      <c r="A14" s="40"/>
      <c r="B14" s="47">
        <v>13016</v>
      </c>
      <c r="C14" s="48"/>
      <c r="D14" s="49" t="s">
        <v>43</v>
      </c>
      <c r="E14" s="50">
        <v>650000</v>
      </c>
    </row>
    <row r="15" spans="1:5" ht="15" customHeight="1" x14ac:dyDescent="0.2">
      <c r="A15" s="40"/>
      <c r="B15" s="51"/>
      <c r="C15" s="52" t="s">
        <v>44</v>
      </c>
      <c r="D15" s="53"/>
      <c r="E15" s="54">
        <f>SUM(E14:E14)</f>
        <v>650000</v>
      </c>
    </row>
    <row r="16" spans="1:5" ht="15" customHeight="1" x14ac:dyDescent="0.25">
      <c r="A16" s="55"/>
      <c r="B16" s="56"/>
      <c r="C16" s="56"/>
      <c r="D16" s="56"/>
      <c r="E16" s="56"/>
    </row>
    <row r="17" spans="1:5" ht="15" customHeight="1" x14ac:dyDescent="0.25">
      <c r="A17" s="41" t="s">
        <v>17</v>
      </c>
      <c r="B17" s="42"/>
      <c r="C17" s="42"/>
      <c r="D17" s="42"/>
      <c r="E17" s="42"/>
    </row>
    <row r="18" spans="1:5" ht="15" customHeight="1" x14ac:dyDescent="0.2">
      <c r="A18" s="38" t="s">
        <v>45</v>
      </c>
      <c r="B18" s="40"/>
      <c r="C18" s="40"/>
      <c r="D18" s="40"/>
      <c r="E18" s="40" t="s">
        <v>46</v>
      </c>
    </row>
    <row r="19" spans="1:5" ht="15" customHeight="1" x14ac:dyDescent="0.2">
      <c r="A19" s="40"/>
      <c r="B19" s="57"/>
      <c r="C19" s="42"/>
      <c r="D19" s="40"/>
      <c r="E19" s="58"/>
    </row>
    <row r="20" spans="1:5" ht="15" customHeight="1" x14ac:dyDescent="0.2">
      <c r="C20" s="44" t="s">
        <v>40</v>
      </c>
      <c r="D20" s="59" t="s">
        <v>47</v>
      </c>
      <c r="E20" s="46" t="s">
        <v>42</v>
      </c>
    </row>
    <row r="21" spans="1:5" ht="15" customHeight="1" x14ac:dyDescent="0.2">
      <c r="C21" s="60">
        <v>4399</v>
      </c>
      <c r="D21" s="61" t="s">
        <v>48</v>
      </c>
      <c r="E21" s="62">
        <v>650000</v>
      </c>
    </row>
    <row r="22" spans="1:5" ht="15" customHeight="1" x14ac:dyDescent="0.2">
      <c r="C22" s="52" t="s">
        <v>44</v>
      </c>
      <c r="D22" s="63"/>
      <c r="E22" s="64">
        <f>SUM(E21:E21)</f>
        <v>650000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4" t="s">
        <v>49</v>
      </c>
    </row>
    <row r="26" spans="1:5" ht="15" customHeight="1" x14ac:dyDescent="0.2">
      <c r="A26" s="143" t="s">
        <v>34</v>
      </c>
      <c r="B26" s="143"/>
      <c r="C26" s="143"/>
      <c r="D26" s="143"/>
      <c r="E26" s="143"/>
    </row>
    <row r="27" spans="1:5" ht="15" customHeight="1" x14ac:dyDescent="0.2">
      <c r="A27" s="143" t="s">
        <v>50</v>
      </c>
      <c r="B27" s="143"/>
      <c r="C27" s="143"/>
      <c r="D27" s="143"/>
      <c r="E27" s="143"/>
    </row>
    <row r="28" spans="1:5" ht="15" customHeight="1" x14ac:dyDescent="0.2">
      <c r="A28" s="146" t="s">
        <v>51</v>
      </c>
      <c r="B28" s="146"/>
      <c r="C28" s="146"/>
      <c r="D28" s="146"/>
      <c r="E28" s="146"/>
    </row>
    <row r="29" spans="1:5" ht="15" customHeight="1" x14ac:dyDescent="0.2">
      <c r="A29" s="146"/>
      <c r="B29" s="146"/>
      <c r="C29" s="146"/>
      <c r="D29" s="146"/>
      <c r="E29" s="146"/>
    </row>
    <row r="30" spans="1:5" ht="15" customHeight="1" x14ac:dyDescent="0.2">
      <c r="A30" s="146"/>
      <c r="B30" s="146"/>
      <c r="C30" s="146"/>
      <c r="D30" s="146"/>
      <c r="E30" s="146"/>
    </row>
    <row r="31" spans="1:5" ht="15" customHeight="1" x14ac:dyDescent="0.2">
      <c r="A31" s="146"/>
      <c r="B31" s="146"/>
      <c r="C31" s="146"/>
      <c r="D31" s="146"/>
      <c r="E31" s="146"/>
    </row>
    <row r="32" spans="1:5" ht="15" customHeight="1" x14ac:dyDescent="0.2">
      <c r="A32" s="146"/>
      <c r="B32" s="146"/>
      <c r="C32" s="146"/>
      <c r="D32" s="146"/>
      <c r="E32" s="146"/>
    </row>
    <row r="33" spans="1:5" ht="15" customHeight="1" x14ac:dyDescent="0.2">
      <c r="A33" s="146"/>
      <c r="B33" s="146"/>
      <c r="C33" s="146"/>
      <c r="D33" s="146"/>
      <c r="E33" s="146"/>
    </row>
    <row r="34" spans="1:5" ht="15" customHeight="1" x14ac:dyDescent="0.2">
      <c r="A34" s="146"/>
      <c r="B34" s="146"/>
      <c r="C34" s="146"/>
      <c r="D34" s="146"/>
      <c r="E34" s="146"/>
    </row>
    <row r="35" spans="1:5" ht="15" customHeight="1" x14ac:dyDescent="0.2">
      <c r="A35" s="65"/>
      <c r="B35" s="66"/>
      <c r="C35" s="65"/>
      <c r="D35" s="65"/>
      <c r="E35" s="65"/>
    </row>
    <row r="36" spans="1:5" ht="15" customHeight="1" x14ac:dyDescent="0.25">
      <c r="A36" s="36" t="s">
        <v>1</v>
      </c>
      <c r="B36" s="67"/>
      <c r="C36" s="37"/>
      <c r="D36" s="37"/>
      <c r="E36" s="37"/>
    </row>
    <row r="37" spans="1:5" ht="15" customHeight="1" x14ac:dyDescent="0.2">
      <c r="A37" s="68" t="s">
        <v>52</v>
      </c>
      <c r="B37" s="37"/>
      <c r="C37" s="37"/>
      <c r="D37" s="37"/>
      <c r="E37" s="39" t="s">
        <v>53</v>
      </c>
    </row>
    <row r="38" spans="1:5" ht="15" customHeight="1" x14ac:dyDescent="0.25">
      <c r="A38" s="40"/>
      <c r="B38" s="69"/>
      <c r="C38" s="42"/>
      <c r="D38" s="42"/>
      <c r="E38" s="43"/>
    </row>
    <row r="39" spans="1:5" ht="15" customHeight="1" x14ac:dyDescent="0.2">
      <c r="B39" s="44" t="s">
        <v>39</v>
      </c>
      <c r="C39" s="44" t="s">
        <v>40</v>
      </c>
      <c r="D39" s="45" t="s">
        <v>41</v>
      </c>
      <c r="E39" s="46" t="s">
        <v>42</v>
      </c>
    </row>
    <row r="40" spans="1:5" ht="15" customHeight="1" x14ac:dyDescent="0.2">
      <c r="B40" s="70">
        <v>106515974</v>
      </c>
      <c r="C40" s="71"/>
      <c r="D40" s="72" t="s">
        <v>54</v>
      </c>
      <c r="E40" s="50">
        <v>7478737.2000000002</v>
      </c>
    </row>
    <row r="41" spans="1:5" ht="15" customHeight="1" x14ac:dyDescent="0.2">
      <c r="B41" s="51"/>
      <c r="C41" s="52" t="s">
        <v>44</v>
      </c>
      <c r="D41" s="53"/>
      <c r="E41" s="54">
        <f>SUM(E40:E40)</f>
        <v>7478737.2000000002</v>
      </c>
    </row>
    <row r="42" spans="1:5" ht="15" customHeight="1" x14ac:dyDescent="0.2"/>
    <row r="43" spans="1:5" ht="15" customHeight="1" x14ac:dyDescent="0.25">
      <c r="A43" s="41" t="s">
        <v>17</v>
      </c>
      <c r="B43" s="42"/>
      <c r="C43" s="42"/>
      <c r="D43" s="42"/>
      <c r="E43" s="42"/>
    </row>
    <row r="44" spans="1:5" ht="15" customHeight="1" x14ac:dyDescent="0.2">
      <c r="A44" s="38" t="s">
        <v>37</v>
      </c>
      <c r="B44" s="42"/>
      <c r="C44" s="42"/>
      <c r="D44" s="42"/>
      <c r="E44" s="73" t="s">
        <v>38</v>
      </c>
    </row>
    <row r="45" spans="1:5" ht="15" customHeight="1" x14ac:dyDescent="0.25">
      <c r="A45" s="41"/>
      <c r="B45" s="40"/>
      <c r="C45" s="42"/>
      <c r="D45" s="42"/>
      <c r="E45" s="43"/>
    </row>
    <row r="46" spans="1:5" ht="15" customHeight="1" x14ac:dyDescent="0.2">
      <c r="A46" s="74"/>
      <c r="B46" s="74"/>
      <c r="C46" s="44" t="s">
        <v>40</v>
      </c>
      <c r="D46" s="45" t="s">
        <v>41</v>
      </c>
      <c r="E46" s="46" t="s">
        <v>42</v>
      </c>
    </row>
    <row r="47" spans="1:5" ht="15" customHeight="1" x14ac:dyDescent="0.2">
      <c r="A47" s="75"/>
      <c r="B47" s="76"/>
      <c r="C47" s="77"/>
      <c r="D47" s="72" t="s">
        <v>55</v>
      </c>
      <c r="E47" s="50">
        <v>7478737.2000000002</v>
      </c>
    </row>
    <row r="48" spans="1:5" ht="15" customHeight="1" x14ac:dyDescent="0.2">
      <c r="A48" s="78"/>
      <c r="B48" s="79"/>
      <c r="C48" s="52" t="s">
        <v>44</v>
      </c>
      <c r="D48" s="53"/>
      <c r="E48" s="54">
        <f>SUM(E47:E47)</f>
        <v>7478737.2000000002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4" t="s">
        <v>56</v>
      </c>
    </row>
    <row r="55" spans="1:5" ht="15" customHeight="1" x14ac:dyDescent="0.2">
      <c r="A55" s="143" t="s">
        <v>34</v>
      </c>
      <c r="B55" s="143"/>
      <c r="C55" s="143"/>
      <c r="D55" s="143"/>
      <c r="E55" s="143"/>
    </row>
    <row r="56" spans="1:5" ht="15" customHeight="1" x14ac:dyDescent="0.2">
      <c r="A56" s="143" t="s">
        <v>57</v>
      </c>
      <c r="B56" s="143"/>
      <c r="C56" s="143"/>
      <c r="D56" s="143"/>
      <c r="E56" s="143"/>
    </row>
    <row r="57" spans="1:5" ht="15" customHeight="1" x14ac:dyDescent="0.2">
      <c r="A57" s="146" t="s">
        <v>58</v>
      </c>
      <c r="B57" s="146"/>
      <c r="C57" s="146"/>
      <c r="D57" s="146"/>
      <c r="E57" s="146"/>
    </row>
    <row r="58" spans="1:5" ht="15" customHeight="1" x14ac:dyDescent="0.2">
      <c r="A58" s="146"/>
      <c r="B58" s="146"/>
      <c r="C58" s="146"/>
      <c r="D58" s="146"/>
      <c r="E58" s="146"/>
    </row>
    <row r="59" spans="1:5" ht="15" customHeight="1" x14ac:dyDescent="0.2">
      <c r="A59" s="146"/>
      <c r="B59" s="146"/>
      <c r="C59" s="146"/>
      <c r="D59" s="146"/>
      <c r="E59" s="146"/>
    </row>
    <row r="60" spans="1:5" ht="15" customHeight="1" x14ac:dyDescent="0.2">
      <c r="A60" s="146"/>
      <c r="B60" s="146"/>
      <c r="C60" s="146"/>
      <c r="D60" s="146"/>
      <c r="E60" s="146"/>
    </row>
    <row r="61" spans="1:5" ht="15" customHeight="1" x14ac:dyDescent="0.2">
      <c r="A61" s="146"/>
      <c r="B61" s="146"/>
      <c r="C61" s="146"/>
      <c r="D61" s="146"/>
      <c r="E61" s="146"/>
    </row>
    <row r="62" spans="1:5" ht="15" customHeight="1" x14ac:dyDescent="0.2">
      <c r="A62" s="146"/>
      <c r="B62" s="146"/>
      <c r="C62" s="146"/>
      <c r="D62" s="146"/>
      <c r="E62" s="146"/>
    </row>
    <row r="63" spans="1:5" ht="15" customHeight="1" x14ac:dyDescent="0.2">
      <c r="A63" s="146"/>
      <c r="B63" s="146"/>
      <c r="C63" s="146"/>
      <c r="D63" s="146"/>
      <c r="E63" s="146"/>
    </row>
    <row r="64" spans="1:5" ht="15" customHeight="1" x14ac:dyDescent="0.2">
      <c r="A64" s="65"/>
      <c r="B64" s="66"/>
      <c r="C64" s="65"/>
      <c r="D64" s="65"/>
      <c r="E64" s="65"/>
    </row>
    <row r="65" spans="1:5" ht="15" customHeight="1" x14ac:dyDescent="0.25">
      <c r="A65" s="36" t="s">
        <v>1</v>
      </c>
      <c r="B65" s="67"/>
      <c r="C65" s="37"/>
      <c r="D65" s="37"/>
      <c r="E65" s="37"/>
    </row>
    <row r="66" spans="1:5" ht="15" customHeight="1" x14ac:dyDescent="0.2">
      <c r="A66" s="68" t="s">
        <v>59</v>
      </c>
      <c r="B66" s="37"/>
      <c r="C66" s="37"/>
      <c r="D66" s="37"/>
      <c r="E66" s="39" t="s">
        <v>60</v>
      </c>
    </row>
    <row r="67" spans="1:5" ht="15" customHeight="1" x14ac:dyDescent="0.25">
      <c r="A67" s="40"/>
      <c r="B67" s="69"/>
      <c r="C67" s="42"/>
      <c r="D67" s="42"/>
      <c r="E67" s="43"/>
    </row>
    <row r="68" spans="1:5" ht="15" customHeight="1" x14ac:dyDescent="0.2">
      <c r="B68" s="44" t="s">
        <v>39</v>
      </c>
      <c r="C68" s="44" t="s">
        <v>40</v>
      </c>
      <c r="D68" s="45" t="s">
        <v>41</v>
      </c>
      <c r="E68" s="46" t="s">
        <v>42</v>
      </c>
    </row>
    <row r="69" spans="1:5" ht="15" customHeight="1" x14ac:dyDescent="0.2">
      <c r="B69" s="70">
        <v>106515011</v>
      </c>
      <c r="C69" s="71"/>
      <c r="D69" s="49" t="s">
        <v>43</v>
      </c>
      <c r="E69" s="50">
        <v>30855</v>
      </c>
    </row>
    <row r="70" spans="1:5" ht="15" customHeight="1" x14ac:dyDescent="0.2">
      <c r="B70" s="70">
        <v>106515974</v>
      </c>
      <c r="C70" s="71"/>
      <c r="D70" s="72" t="s">
        <v>54</v>
      </c>
      <c r="E70" s="50">
        <v>478149.65</v>
      </c>
    </row>
    <row r="71" spans="1:5" ht="15" customHeight="1" x14ac:dyDescent="0.2">
      <c r="B71" s="51"/>
      <c r="C71" s="52" t="s">
        <v>44</v>
      </c>
      <c r="D71" s="53"/>
      <c r="E71" s="54">
        <f>SUM(E69:E70)</f>
        <v>509004.65</v>
      </c>
    </row>
    <row r="72" spans="1:5" ht="15" customHeight="1" x14ac:dyDescent="0.2"/>
    <row r="73" spans="1:5" ht="15" customHeight="1" x14ac:dyDescent="0.25">
      <c r="A73" s="36" t="s">
        <v>17</v>
      </c>
      <c r="B73" s="37"/>
      <c r="C73" s="37"/>
      <c r="D73" s="40"/>
      <c r="E73" s="40"/>
    </row>
    <row r="74" spans="1:5" ht="15" customHeight="1" x14ac:dyDescent="0.2">
      <c r="A74" s="68" t="s">
        <v>59</v>
      </c>
      <c r="B74" s="42"/>
      <c r="C74" s="42"/>
      <c r="D74" s="42"/>
      <c r="E74" s="39" t="s">
        <v>60</v>
      </c>
    </row>
    <row r="75" spans="1:5" ht="15" customHeight="1" x14ac:dyDescent="0.25">
      <c r="A75" s="41"/>
      <c r="B75" s="42"/>
      <c r="C75" s="42"/>
      <c r="D75" s="42"/>
      <c r="E75" s="40"/>
    </row>
    <row r="76" spans="1:5" ht="15" customHeight="1" x14ac:dyDescent="0.25">
      <c r="A76" s="41"/>
      <c r="B76" s="42"/>
      <c r="C76" s="44" t="s">
        <v>40</v>
      </c>
      <c r="D76" s="80" t="s">
        <v>47</v>
      </c>
      <c r="E76" s="81" t="s">
        <v>42</v>
      </c>
    </row>
    <row r="77" spans="1:5" ht="15" customHeight="1" x14ac:dyDescent="0.25">
      <c r="A77" s="41"/>
      <c r="B77" s="42"/>
      <c r="C77" s="82">
        <v>5272</v>
      </c>
      <c r="D77" s="61" t="s">
        <v>48</v>
      </c>
      <c r="E77" s="83">
        <f>20570+10285</f>
        <v>30855</v>
      </c>
    </row>
    <row r="78" spans="1:5" ht="15" customHeight="1" x14ac:dyDescent="0.25">
      <c r="A78" s="41"/>
      <c r="B78" s="42"/>
      <c r="C78" s="82">
        <v>5272</v>
      </c>
      <c r="D78" s="61" t="s">
        <v>61</v>
      </c>
      <c r="E78" s="83">
        <f>82280+395869.65</f>
        <v>478149.65</v>
      </c>
    </row>
    <row r="79" spans="1:5" ht="15" customHeight="1" x14ac:dyDescent="0.25">
      <c r="A79" s="41"/>
      <c r="B79" s="42"/>
      <c r="C79" s="52" t="s">
        <v>44</v>
      </c>
      <c r="D79" s="53"/>
      <c r="E79" s="54">
        <f>SUM(E77:E78)</f>
        <v>509004.65</v>
      </c>
    </row>
    <row r="80" spans="1:5" ht="15" customHeight="1" x14ac:dyDescent="0.2"/>
    <row r="81" spans="1:5" ht="15" customHeight="1" x14ac:dyDescent="0.2"/>
    <row r="82" spans="1:5" ht="15" customHeight="1" x14ac:dyDescent="0.25">
      <c r="A82" s="34" t="s">
        <v>62</v>
      </c>
    </row>
    <row r="83" spans="1:5" ht="15" customHeight="1" x14ac:dyDescent="0.2">
      <c r="A83" s="143" t="s">
        <v>34</v>
      </c>
      <c r="B83" s="143"/>
      <c r="C83" s="143"/>
      <c r="D83" s="143"/>
      <c r="E83" s="143"/>
    </row>
    <row r="84" spans="1:5" ht="15" customHeight="1" x14ac:dyDescent="0.2">
      <c r="A84" s="143" t="s">
        <v>57</v>
      </c>
      <c r="B84" s="143"/>
      <c r="C84" s="143"/>
      <c r="D84" s="143"/>
      <c r="E84" s="143"/>
    </row>
    <row r="85" spans="1:5" ht="15" customHeight="1" x14ac:dyDescent="0.2">
      <c r="A85" s="146" t="s">
        <v>63</v>
      </c>
      <c r="B85" s="146"/>
      <c r="C85" s="146"/>
      <c r="D85" s="146"/>
      <c r="E85" s="146"/>
    </row>
    <row r="86" spans="1:5" ht="15" customHeight="1" x14ac:dyDescent="0.2">
      <c r="A86" s="146"/>
      <c r="B86" s="146"/>
      <c r="C86" s="146"/>
      <c r="D86" s="146"/>
      <c r="E86" s="146"/>
    </row>
    <row r="87" spans="1:5" ht="15" customHeight="1" x14ac:dyDescent="0.2">
      <c r="A87" s="146"/>
      <c r="B87" s="146"/>
      <c r="C87" s="146"/>
      <c r="D87" s="146"/>
      <c r="E87" s="146"/>
    </row>
    <row r="88" spans="1:5" ht="15" customHeight="1" x14ac:dyDescent="0.2">
      <c r="A88" s="146"/>
      <c r="B88" s="146"/>
      <c r="C88" s="146"/>
      <c r="D88" s="146"/>
      <c r="E88" s="146"/>
    </row>
    <row r="89" spans="1:5" ht="15" customHeight="1" x14ac:dyDescent="0.2">
      <c r="A89" s="146"/>
      <c r="B89" s="146"/>
      <c r="C89" s="146"/>
      <c r="D89" s="146"/>
      <c r="E89" s="146"/>
    </row>
    <row r="90" spans="1:5" ht="15" customHeight="1" x14ac:dyDescent="0.2">
      <c r="A90" s="146"/>
      <c r="B90" s="146"/>
      <c r="C90" s="146"/>
      <c r="D90" s="146"/>
      <c r="E90" s="146"/>
    </row>
    <row r="91" spans="1:5" ht="15" customHeight="1" x14ac:dyDescent="0.2">
      <c r="A91" s="146"/>
      <c r="B91" s="146"/>
      <c r="C91" s="146"/>
      <c r="D91" s="146"/>
      <c r="E91" s="146"/>
    </row>
    <row r="92" spans="1:5" ht="15" customHeight="1" x14ac:dyDescent="0.2">
      <c r="A92" s="65"/>
      <c r="B92" s="66"/>
      <c r="C92" s="65"/>
      <c r="D92" s="65"/>
      <c r="E92" s="65"/>
    </row>
    <row r="93" spans="1:5" ht="15" customHeight="1" x14ac:dyDescent="0.25">
      <c r="A93" s="36" t="s">
        <v>1</v>
      </c>
      <c r="B93" s="67"/>
      <c r="C93" s="37"/>
      <c r="D93" s="37"/>
      <c r="E93" s="37"/>
    </row>
    <row r="94" spans="1:5" ht="15" customHeight="1" x14ac:dyDescent="0.2">
      <c r="A94" s="84" t="s">
        <v>59</v>
      </c>
      <c r="B94" s="37"/>
      <c r="C94" s="37"/>
      <c r="D94" s="37"/>
      <c r="E94" s="39" t="s">
        <v>64</v>
      </c>
    </row>
    <row r="95" spans="1:5" ht="15" customHeight="1" x14ac:dyDescent="0.25">
      <c r="A95" s="40"/>
      <c r="B95" s="69"/>
      <c r="C95" s="42"/>
      <c r="D95" s="42"/>
      <c r="E95" s="43"/>
    </row>
    <row r="96" spans="1:5" ht="15" customHeight="1" x14ac:dyDescent="0.2">
      <c r="B96" s="44" t="s">
        <v>39</v>
      </c>
      <c r="C96" s="44" t="s">
        <v>40</v>
      </c>
      <c r="D96" s="45" t="s">
        <v>41</v>
      </c>
      <c r="E96" s="46" t="s">
        <v>42</v>
      </c>
    </row>
    <row r="97" spans="1:5" ht="15" customHeight="1" x14ac:dyDescent="0.2">
      <c r="B97" s="70">
        <v>109517018</v>
      </c>
      <c r="C97" s="71"/>
      <c r="D97" s="49" t="s">
        <v>43</v>
      </c>
      <c r="E97" s="50">
        <v>717986.5</v>
      </c>
    </row>
    <row r="98" spans="1:5" ht="15" customHeight="1" x14ac:dyDescent="0.2">
      <c r="B98" s="70">
        <v>109117017</v>
      </c>
      <c r="C98" s="71"/>
      <c r="D98" s="49" t="s">
        <v>43</v>
      </c>
      <c r="E98" s="50">
        <v>126703.5</v>
      </c>
    </row>
    <row r="99" spans="1:5" ht="15" customHeight="1" x14ac:dyDescent="0.2">
      <c r="B99" s="51"/>
      <c r="C99" s="52" t="s">
        <v>44</v>
      </c>
      <c r="D99" s="53"/>
      <c r="E99" s="54">
        <f>SUM(E97:E98)</f>
        <v>844690</v>
      </c>
    </row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5">
      <c r="A105" s="36" t="s">
        <v>17</v>
      </c>
      <c r="B105" s="37"/>
      <c r="C105" s="37"/>
      <c r="D105" s="40"/>
      <c r="E105" s="40"/>
    </row>
    <row r="106" spans="1:5" ht="15" customHeight="1" x14ac:dyDescent="0.2">
      <c r="A106" s="38" t="s">
        <v>37</v>
      </c>
      <c r="B106" s="42"/>
      <c r="C106" s="42"/>
      <c r="D106" s="42"/>
      <c r="E106" s="73" t="s">
        <v>38</v>
      </c>
    </row>
    <row r="107" spans="1:5" ht="15" customHeight="1" x14ac:dyDescent="0.2">
      <c r="A107" s="56"/>
      <c r="B107" s="85"/>
      <c r="C107" s="37"/>
      <c r="D107" s="56"/>
      <c r="E107" s="86"/>
    </row>
    <row r="108" spans="1:5" ht="15" customHeight="1" x14ac:dyDescent="0.2">
      <c r="A108" s="87"/>
      <c r="B108" s="87"/>
      <c r="C108" s="81" t="s">
        <v>40</v>
      </c>
      <c r="D108" s="80" t="s">
        <v>47</v>
      </c>
      <c r="E108" s="81" t="s">
        <v>42</v>
      </c>
    </row>
    <row r="109" spans="1:5" ht="15" customHeight="1" x14ac:dyDescent="0.2">
      <c r="A109" s="88"/>
      <c r="B109" s="76"/>
      <c r="C109" s="82">
        <v>6409</v>
      </c>
      <c r="D109" s="89" t="s">
        <v>65</v>
      </c>
      <c r="E109" s="50">
        <v>844690</v>
      </c>
    </row>
    <row r="110" spans="1:5" ht="15" customHeight="1" x14ac:dyDescent="0.2">
      <c r="A110" s="90"/>
      <c r="B110" s="37"/>
      <c r="C110" s="91" t="s">
        <v>44</v>
      </c>
      <c r="D110" s="92"/>
      <c r="E110" s="93">
        <f>SUM(E109:E109)</f>
        <v>844690</v>
      </c>
    </row>
    <row r="111" spans="1:5" ht="15" customHeight="1" x14ac:dyDescent="0.2"/>
    <row r="112" spans="1:5" ht="15" customHeight="1" x14ac:dyDescent="0.2"/>
    <row r="113" spans="1:5" ht="15" customHeight="1" x14ac:dyDescent="0.25">
      <c r="A113" s="34" t="s">
        <v>66</v>
      </c>
    </row>
    <row r="114" spans="1:5" ht="15" customHeight="1" x14ac:dyDescent="0.2">
      <c r="A114" s="143" t="s">
        <v>34</v>
      </c>
      <c r="B114" s="143"/>
      <c r="C114" s="143"/>
      <c r="D114" s="143"/>
      <c r="E114" s="143"/>
    </row>
    <row r="115" spans="1:5" ht="15" customHeight="1" x14ac:dyDescent="0.2">
      <c r="A115" s="143" t="s">
        <v>35</v>
      </c>
      <c r="B115" s="143"/>
      <c r="C115" s="143"/>
      <c r="D115" s="143"/>
      <c r="E115" s="143"/>
    </row>
    <row r="116" spans="1:5" ht="15" customHeight="1" x14ac:dyDescent="0.2">
      <c r="A116" s="144" t="s">
        <v>67</v>
      </c>
      <c r="B116" s="144"/>
      <c r="C116" s="144"/>
      <c r="D116" s="144"/>
      <c r="E116" s="144"/>
    </row>
    <row r="117" spans="1:5" ht="15" customHeight="1" x14ac:dyDescent="0.2">
      <c r="A117" s="144"/>
      <c r="B117" s="144"/>
      <c r="C117" s="144"/>
      <c r="D117" s="144"/>
      <c r="E117" s="144"/>
    </row>
    <row r="118" spans="1:5" ht="15" customHeight="1" x14ac:dyDescent="0.2">
      <c r="A118" s="144"/>
      <c r="B118" s="144"/>
      <c r="C118" s="144"/>
      <c r="D118" s="144"/>
      <c r="E118" s="144"/>
    </row>
    <row r="119" spans="1:5" ht="15" customHeight="1" x14ac:dyDescent="0.2">
      <c r="A119" s="144"/>
      <c r="B119" s="144"/>
      <c r="C119" s="144"/>
      <c r="D119" s="144"/>
      <c r="E119" s="144"/>
    </row>
    <row r="120" spans="1:5" ht="15" customHeight="1" x14ac:dyDescent="0.2">
      <c r="A120" s="144"/>
      <c r="B120" s="144"/>
      <c r="C120" s="144"/>
      <c r="D120" s="144"/>
      <c r="E120" s="144"/>
    </row>
    <row r="121" spans="1:5" ht="15" customHeight="1" x14ac:dyDescent="0.2">
      <c r="A121" s="94"/>
      <c r="B121" s="94"/>
      <c r="C121" s="94"/>
      <c r="D121" s="94"/>
      <c r="E121" s="94"/>
    </row>
    <row r="122" spans="1:5" ht="15" customHeight="1" x14ac:dyDescent="0.25">
      <c r="A122" s="36" t="s">
        <v>1</v>
      </c>
      <c r="B122" s="37"/>
      <c r="C122" s="37"/>
      <c r="D122" s="37"/>
      <c r="E122" s="37"/>
    </row>
    <row r="123" spans="1:5" ht="15" customHeight="1" x14ac:dyDescent="0.2">
      <c r="A123" s="38" t="s">
        <v>37</v>
      </c>
      <c r="B123" s="37"/>
      <c r="C123" s="37"/>
      <c r="D123" s="37"/>
      <c r="E123" s="39" t="s">
        <v>38</v>
      </c>
    </row>
    <row r="124" spans="1:5" ht="15" customHeight="1" x14ac:dyDescent="0.25">
      <c r="A124" s="40"/>
      <c r="B124" s="41"/>
      <c r="C124" s="42"/>
      <c r="D124" s="42"/>
      <c r="E124" s="43"/>
    </row>
    <row r="125" spans="1:5" ht="15" customHeight="1" x14ac:dyDescent="0.2">
      <c r="A125" s="40"/>
      <c r="B125" s="44" t="s">
        <v>39</v>
      </c>
      <c r="C125" s="44" t="s">
        <v>40</v>
      </c>
      <c r="D125" s="45" t="s">
        <v>41</v>
      </c>
      <c r="E125" s="46" t="s">
        <v>42</v>
      </c>
    </row>
    <row r="126" spans="1:5" ht="15" customHeight="1" x14ac:dyDescent="0.2">
      <c r="A126" s="40"/>
      <c r="B126" s="77">
        <v>104513013</v>
      </c>
      <c r="C126" s="48"/>
      <c r="D126" s="49" t="s">
        <v>43</v>
      </c>
      <c r="E126" s="50">
        <v>43732.5</v>
      </c>
    </row>
    <row r="127" spans="1:5" ht="15" customHeight="1" x14ac:dyDescent="0.2">
      <c r="A127" s="40"/>
      <c r="B127" s="77">
        <v>104113013</v>
      </c>
      <c r="C127" s="48"/>
      <c r="D127" s="95" t="s">
        <v>43</v>
      </c>
      <c r="E127" s="50">
        <v>5145</v>
      </c>
    </row>
    <row r="128" spans="1:5" ht="15" customHeight="1" x14ac:dyDescent="0.2">
      <c r="A128" s="40"/>
      <c r="B128" s="51"/>
      <c r="C128" s="52" t="s">
        <v>44</v>
      </c>
      <c r="D128" s="53"/>
      <c r="E128" s="54">
        <f>SUM(E126:E127)</f>
        <v>48877.5</v>
      </c>
    </row>
    <row r="129" spans="1:5" ht="15" customHeight="1" x14ac:dyDescent="0.25">
      <c r="A129" s="55"/>
      <c r="B129" s="56"/>
      <c r="C129" s="56"/>
      <c r="D129" s="56"/>
      <c r="E129" s="56"/>
    </row>
    <row r="130" spans="1:5" ht="15" customHeight="1" x14ac:dyDescent="0.25">
      <c r="A130" s="41" t="s">
        <v>17</v>
      </c>
      <c r="B130" s="42"/>
      <c r="C130" s="42"/>
      <c r="D130" s="42"/>
      <c r="E130" s="42"/>
    </row>
    <row r="131" spans="1:5" ht="15" customHeight="1" x14ac:dyDescent="0.2">
      <c r="A131" s="38" t="s">
        <v>68</v>
      </c>
      <c r="B131" s="40"/>
      <c r="C131" s="40"/>
      <c r="D131" s="40"/>
      <c r="E131" s="40" t="s">
        <v>69</v>
      </c>
    </row>
    <row r="132" spans="1:5" ht="15" customHeight="1" x14ac:dyDescent="0.2">
      <c r="A132" s="40"/>
      <c r="B132" s="57"/>
      <c r="C132" s="42"/>
      <c r="D132" s="40"/>
      <c r="E132" s="58"/>
    </row>
    <row r="133" spans="1:5" ht="15" customHeight="1" x14ac:dyDescent="0.2">
      <c r="A133" s="40"/>
      <c r="B133" s="81" t="s">
        <v>39</v>
      </c>
      <c r="C133" s="44" t="s">
        <v>40</v>
      </c>
      <c r="D133" s="96" t="s">
        <v>41</v>
      </c>
      <c r="E133" s="46" t="s">
        <v>42</v>
      </c>
    </row>
    <row r="134" spans="1:5" ht="15" customHeight="1" x14ac:dyDescent="0.2">
      <c r="A134" s="40"/>
      <c r="B134" s="77">
        <v>104513013</v>
      </c>
      <c r="C134" s="97"/>
      <c r="D134" s="98" t="s">
        <v>70</v>
      </c>
      <c r="E134" s="50">
        <v>43732.5</v>
      </c>
    </row>
    <row r="135" spans="1:5" ht="15" customHeight="1" x14ac:dyDescent="0.2">
      <c r="A135" s="40"/>
      <c r="B135" s="77">
        <v>104113013</v>
      </c>
      <c r="C135" s="97"/>
      <c r="D135" s="98" t="s">
        <v>70</v>
      </c>
      <c r="E135" s="50">
        <v>5145</v>
      </c>
    </row>
    <row r="136" spans="1:5" ht="15" customHeight="1" x14ac:dyDescent="0.2">
      <c r="A136" s="40"/>
      <c r="B136" s="51"/>
      <c r="C136" s="52" t="s">
        <v>44</v>
      </c>
      <c r="D136" s="63"/>
      <c r="E136" s="64">
        <f>SUM(E134:E135)</f>
        <v>48877.5</v>
      </c>
    </row>
    <row r="137" spans="1:5" ht="15" customHeight="1" x14ac:dyDescent="0.2"/>
    <row r="138" spans="1:5" ht="15" customHeight="1" x14ac:dyDescent="0.2"/>
    <row r="139" spans="1:5" ht="15" customHeight="1" x14ac:dyDescent="0.25">
      <c r="A139" s="34" t="s">
        <v>71</v>
      </c>
    </row>
    <row r="140" spans="1:5" ht="15" customHeight="1" x14ac:dyDescent="0.2">
      <c r="A140" s="143" t="s">
        <v>34</v>
      </c>
      <c r="B140" s="143"/>
      <c r="C140" s="143"/>
      <c r="D140" s="143"/>
      <c r="E140" s="143"/>
    </row>
    <row r="141" spans="1:5" ht="15" customHeight="1" x14ac:dyDescent="0.2">
      <c r="A141" s="143" t="s">
        <v>35</v>
      </c>
      <c r="B141" s="143"/>
      <c r="C141" s="143"/>
      <c r="D141" s="143"/>
      <c r="E141" s="143"/>
    </row>
    <row r="142" spans="1:5" ht="15" customHeight="1" x14ac:dyDescent="0.2">
      <c r="A142" s="144" t="s">
        <v>72</v>
      </c>
      <c r="B142" s="144"/>
      <c r="C142" s="144"/>
      <c r="D142" s="144"/>
      <c r="E142" s="144"/>
    </row>
    <row r="143" spans="1:5" ht="15" customHeight="1" x14ac:dyDescent="0.2">
      <c r="A143" s="144"/>
      <c r="B143" s="144"/>
      <c r="C143" s="144"/>
      <c r="D143" s="144"/>
      <c r="E143" s="144"/>
    </row>
    <row r="144" spans="1:5" ht="15" customHeight="1" x14ac:dyDescent="0.2">
      <c r="A144" s="144"/>
      <c r="B144" s="144"/>
      <c r="C144" s="144"/>
      <c r="D144" s="144"/>
      <c r="E144" s="144"/>
    </row>
    <row r="145" spans="1:5" ht="15" customHeight="1" x14ac:dyDescent="0.2">
      <c r="A145" s="144"/>
      <c r="B145" s="144"/>
      <c r="C145" s="144"/>
      <c r="D145" s="144"/>
      <c r="E145" s="144"/>
    </row>
    <row r="146" spans="1:5" ht="15" customHeight="1" x14ac:dyDescent="0.2">
      <c r="A146" s="144"/>
      <c r="B146" s="144"/>
      <c r="C146" s="144"/>
      <c r="D146" s="144"/>
      <c r="E146" s="144"/>
    </row>
    <row r="147" spans="1:5" ht="15" customHeight="1" x14ac:dyDescent="0.2">
      <c r="A147" s="144"/>
      <c r="B147" s="144"/>
      <c r="C147" s="144"/>
      <c r="D147" s="144"/>
      <c r="E147" s="144"/>
    </row>
    <row r="148" spans="1:5" ht="15" customHeight="1" x14ac:dyDescent="0.2">
      <c r="A148" s="94"/>
      <c r="B148" s="94"/>
      <c r="C148" s="94"/>
      <c r="D148" s="94"/>
      <c r="E148" s="94"/>
    </row>
    <row r="149" spans="1:5" ht="15" customHeight="1" x14ac:dyDescent="0.25">
      <c r="A149" s="36" t="s">
        <v>1</v>
      </c>
      <c r="B149" s="37"/>
      <c r="C149" s="37"/>
      <c r="D149" s="37"/>
      <c r="E149" s="37"/>
    </row>
    <row r="150" spans="1:5" ht="15" customHeight="1" x14ac:dyDescent="0.2">
      <c r="A150" s="38" t="s">
        <v>37</v>
      </c>
      <c r="B150" s="37"/>
      <c r="C150" s="37"/>
      <c r="D150" s="37"/>
      <c r="E150" s="39" t="s">
        <v>38</v>
      </c>
    </row>
    <row r="151" spans="1:5" ht="15" customHeight="1" x14ac:dyDescent="0.25">
      <c r="A151" s="40"/>
      <c r="B151" s="41"/>
      <c r="C151" s="42"/>
      <c r="D151" s="42"/>
      <c r="E151" s="43"/>
    </row>
    <row r="152" spans="1:5" ht="15" customHeight="1" x14ac:dyDescent="0.2">
      <c r="A152" s="40"/>
      <c r="B152" s="44" t="s">
        <v>39</v>
      </c>
      <c r="C152" s="44" t="s">
        <v>40</v>
      </c>
      <c r="D152" s="45" t="s">
        <v>41</v>
      </c>
      <c r="E152" s="46" t="s">
        <v>42</v>
      </c>
    </row>
    <row r="153" spans="1:5" ht="15" customHeight="1" x14ac:dyDescent="0.2">
      <c r="A153" s="40"/>
      <c r="B153" s="77">
        <v>104513013</v>
      </c>
      <c r="C153" s="48"/>
      <c r="D153" s="49" t="s">
        <v>43</v>
      </c>
      <c r="E153" s="50">
        <v>94700.62</v>
      </c>
    </row>
    <row r="154" spans="1:5" ht="15" customHeight="1" x14ac:dyDescent="0.2">
      <c r="A154" s="40"/>
      <c r="B154" s="77">
        <v>104113013</v>
      </c>
      <c r="C154" s="48"/>
      <c r="D154" s="95" t="s">
        <v>43</v>
      </c>
      <c r="E154" s="50">
        <v>11141.25</v>
      </c>
    </row>
    <row r="155" spans="1:5" ht="15" customHeight="1" x14ac:dyDescent="0.2">
      <c r="A155" s="40"/>
      <c r="B155" s="51"/>
      <c r="C155" s="52" t="s">
        <v>44</v>
      </c>
      <c r="D155" s="53"/>
      <c r="E155" s="54">
        <f>SUM(E153:E154)</f>
        <v>105841.87</v>
      </c>
    </row>
    <row r="156" spans="1:5" ht="15" customHeight="1" x14ac:dyDescent="0.25">
      <c r="A156" s="55"/>
      <c r="B156" s="56"/>
      <c r="C156" s="56"/>
      <c r="D156" s="56"/>
      <c r="E156" s="56"/>
    </row>
    <row r="157" spans="1:5" ht="15" customHeight="1" x14ac:dyDescent="0.25">
      <c r="A157" s="55"/>
      <c r="B157" s="56"/>
      <c r="C157" s="56"/>
      <c r="D157" s="56"/>
      <c r="E157" s="56"/>
    </row>
    <row r="158" spans="1:5" ht="15" customHeight="1" x14ac:dyDescent="0.25">
      <c r="A158" s="41" t="s">
        <v>17</v>
      </c>
      <c r="B158" s="42"/>
      <c r="C158" s="42"/>
      <c r="D158" s="42"/>
      <c r="E158" s="42"/>
    </row>
    <row r="159" spans="1:5" ht="15" customHeight="1" x14ac:dyDescent="0.2">
      <c r="A159" s="38" t="s">
        <v>68</v>
      </c>
      <c r="B159" s="40"/>
      <c r="C159" s="40"/>
      <c r="D159" s="40"/>
      <c r="E159" s="40" t="s">
        <v>69</v>
      </c>
    </row>
    <row r="160" spans="1:5" ht="15" customHeight="1" x14ac:dyDescent="0.2">
      <c r="A160" s="40"/>
      <c r="B160" s="57"/>
      <c r="C160" s="42"/>
      <c r="D160" s="40"/>
      <c r="E160" s="58"/>
    </row>
    <row r="161" spans="1:5" ht="15" customHeight="1" x14ac:dyDescent="0.2">
      <c r="A161" s="40"/>
      <c r="B161" s="81" t="s">
        <v>39</v>
      </c>
      <c r="C161" s="44" t="s">
        <v>40</v>
      </c>
      <c r="D161" s="96" t="s">
        <v>41</v>
      </c>
      <c r="E161" s="46" t="s">
        <v>42</v>
      </c>
    </row>
    <row r="162" spans="1:5" ht="15" customHeight="1" x14ac:dyDescent="0.2">
      <c r="A162" s="40"/>
      <c r="B162" s="77">
        <v>104513013</v>
      </c>
      <c r="C162" s="97"/>
      <c r="D162" s="98" t="s">
        <v>70</v>
      </c>
      <c r="E162" s="50">
        <v>94700.62</v>
      </c>
    </row>
    <row r="163" spans="1:5" ht="15" customHeight="1" x14ac:dyDescent="0.2">
      <c r="A163" s="40"/>
      <c r="B163" s="77">
        <v>104113013</v>
      </c>
      <c r="C163" s="97"/>
      <c r="D163" s="98" t="s">
        <v>70</v>
      </c>
      <c r="E163" s="50">
        <v>11141.25</v>
      </c>
    </row>
    <row r="164" spans="1:5" ht="15" customHeight="1" x14ac:dyDescent="0.2">
      <c r="A164" s="40"/>
      <c r="B164" s="51"/>
      <c r="C164" s="52" t="s">
        <v>44</v>
      </c>
      <c r="D164" s="63"/>
      <c r="E164" s="64">
        <f>SUM(E162:E163)</f>
        <v>105841.87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34" t="s">
        <v>73</v>
      </c>
    </row>
    <row r="168" spans="1:5" ht="15" customHeight="1" x14ac:dyDescent="0.2">
      <c r="A168" s="143" t="s">
        <v>34</v>
      </c>
      <c r="B168" s="143"/>
      <c r="C168" s="143"/>
      <c r="D168" s="143"/>
      <c r="E168" s="143"/>
    </row>
    <row r="169" spans="1:5" ht="15" customHeight="1" x14ac:dyDescent="0.2">
      <c r="A169" s="144" t="s">
        <v>74</v>
      </c>
      <c r="B169" s="144"/>
      <c r="C169" s="144"/>
      <c r="D169" s="144"/>
      <c r="E169" s="144"/>
    </row>
    <row r="170" spans="1:5" ht="15" customHeight="1" x14ac:dyDescent="0.2">
      <c r="A170" s="144"/>
      <c r="B170" s="144"/>
      <c r="C170" s="144"/>
      <c r="D170" s="144"/>
      <c r="E170" s="144"/>
    </row>
    <row r="171" spans="1:5" ht="15" customHeight="1" x14ac:dyDescent="0.2">
      <c r="A171" s="144"/>
      <c r="B171" s="144"/>
      <c r="C171" s="144"/>
      <c r="D171" s="144"/>
      <c r="E171" s="144"/>
    </row>
    <row r="172" spans="1:5" ht="15" customHeight="1" x14ac:dyDescent="0.2">
      <c r="A172" s="144"/>
      <c r="B172" s="144"/>
      <c r="C172" s="144"/>
      <c r="D172" s="144"/>
      <c r="E172" s="144"/>
    </row>
    <row r="173" spans="1:5" ht="15" customHeight="1" x14ac:dyDescent="0.2">
      <c r="A173" s="144"/>
      <c r="B173" s="144"/>
      <c r="C173" s="144"/>
      <c r="D173" s="144"/>
      <c r="E173" s="144"/>
    </row>
    <row r="174" spans="1:5" ht="15" customHeight="1" x14ac:dyDescent="0.2">
      <c r="A174" s="144"/>
      <c r="B174" s="144"/>
      <c r="C174" s="144"/>
      <c r="D174" s="144"/>
      <c r="E174" s="144"/>
    </row>
    <row r="175" spans="1:5" ht="15" customHeight="1" x14ac:dyDescent="0.2">
      <c r="A175" s="144"/>
      <c r="B175" s="144"/>
      <c r="C175" s="144"/>
      <c r="D175" s="144"/>
      <c r="E175" s="144"/>
    </row>
    <row r="176" spans="1:5" ht="15" customHeight="1" x14ac:dyDescent="0.2">
      <c r="A176" s="144"/>
      <c r="B176" s="144"/>
      <c r="C176" s="144"/>
      <c r="D176" s="144"/>
      <c r="E176" s="144"/>
    </row>
    <row r="177" spans="1:5" ht="15" customHeight="1" x14ac:dyDescent="0.2">
      <c r="A177" s="144"/>
      <c r="B177" s="144"/>
      <c r="C177" s="144"/>
      <c r="D177" s="144"/>
      <c r="E177" s="144"/>
    </row>
    <row r="178" spans="1:5" ht="15" customHeight="1" x14ac:dyDescent="0.2"/>
    <row r="179" spans="1:5" ht="15" customHeight="1" x14ac:dyDescent="0.25">
      <c r="A179" s="41" t="s">
        <v>1</v>
      </c>
      <c r="B179" s="42"/>
      <c r="C179" s="42"/>
      <c r="D179" s="42"/>
      <c r="E179" s="42"/>
    </row>
    <row r="180" spans="1:5" ht="15" customHeight="1" x14ac:dyDescent="0.2">
      <c r="A180" s="38" t="s">
        <v>37</v>
      </c>
      <c r="E180" t="s">
        <v>38</v>
      </c>
    </row>
    <row r="181" spans="1:5" ht="15" customHeight="1" x14ac:dyDescent="0.25">
      <c r="B181" s="41"/>
      <c r="C181" s="42"/>
      <c r="D181" s="42"/>
      <c r="E181" s="43"/>
    </row>
    <row r="182" spans="1:5" ht="15" customHeight="1" x14ac:dyDescent="0.2">
      <c r="A182" s="74"/>
      <c r="B182" s="74"/>
      <c r="C182" s="44" t="s">
        <v>40</v>
      </c>
      <c r="D182" s="45" t="s">
        <v>41</v>
      </c>
      <c r="E182" s="81" t="s">
        <v>42</v>
      </c>
    </row>
    <row r="183" spans="1:5" ht="15" customHeight="1" x14ac:dyDescent="0.2">
      <c r="A183" s="99"/>
      <c r="B183" s="100"/>
      <c r="C183" s="82"/>
      <c r="D183" s="72" t="s">
        <v>75</v>
      </c>
      <c r="E183" s="50">
        <v>10890</v>
      </c>
    </row>
    <row r="184" spans="1:5" ht="15" customHeight="1" x14ac:dyDescent="0.2">
      <c r="A184" s="99"/>
      <c r="B184" s="100"/>
      <c r="C184" s="91" t="s">
        <v>44</v>
      </c>
      <c r="D184" s="101"/>
      <c r="E184" s="102">
        <f>SUM(E183:E183)</f>
        <v>10890</v>
      </c>
    </row>
    <row r="185" spans="1:5" ht="15" customHeight="1" x14ac:dyDescent="0.2">
      <c r="A185" s="56"/>
      <c r="B185" s="56"/>
      <c r="C185" s="56"/>
      <c r="D185" s="56"/>
      <c r="E185" s="56"/>
    </row>
    <row r="186" spans="1:5" ht="15" customHeight="1" x14ac:dyDescent="0.25">
      <c r="A186" s="36" t="s">
        <v>17</v>
      </c>
      <c r="B186" s="37"/>
      <c r="C186" s="37"/>
      <c r="D186" s="40"/>
      <c r="E186" s="40"/>
    </row>
    <row r="187" spans="1:5" ht="15" customHeight="1" x14ac:dyDescent="0.2">
      <c r="A187" s="38" t="s">
        <v>68</v>
      </c>
      <c r="B187" s="103"/>
      <c r="C187" s="103"/>
      <c r="D187" s="103"/>
      <c r="E187" s="40" t="s">
        <v>69</v>
      </c>
    </row>
    <row r="188" spans="1:5" ht="15" customHeight="1" x14ac:dyDescent="0.2">
      <c r="A188" s="56"/>
      <c r="B188" s="85"/>
      <c r="C188" s="37"/>
      <c r="D188" s="56"/>
      <c r="E188" s="86"/>
    </row>
    <row r="189" spans="1:5" ht="15" customHeight="1" x14ac:dyDescent="0.2">
      <c r="B189" s="44" t="s">
        <v>39</v>
      </c>
      <c r="C189" s="44" t="s">
        <v>40</v>
      </c>
      <c r="D189" s="45" t="s">
        <v>41</v>
      </c>
      <c r="E189" s="46" t="s">
        <v>42</v>
      </c>
    </row>
    <row r="190" spans="1:5" ht="15" customHeight="1" x14ac:dyDescent="0.2">
      <c r="B190" s="104">
        <v>895</v>
      </c>
      <c r="C190" s="97"/>
      <c r="D190" s="61" t="s">
        <v>76</v>
      </c>
      <c r="E190" s="50">
        <v>10890</v>
      </c>
    </row>
    <row r="191" spans="1:5" ht="15" customHeight="1" x14ac:dyDescent="0.2">
      <c r="B191" s="104"/>
      <c r="C191" s="52" t="s">
        <v>44</v>
      </c>
      <c r="D191" s="53"/>
      <c r="E191" s="54">
        <f>SUM(E190:E190)</f>
        <v>10890</v>
      </c>
    </row>
    <row r="192" spans="1:5" ht="15" customHeight="1" x14ac:dyDescent="0.2"/>
    <row r="193" spans="1:5" ht="15" customHeight="1" x14ac:dyDescent="0.2"/>
    <row r="194" spans="1:5" ht="15" customHeight="1" x14ac:dyDescent="0.25">
      <c r="A194" s="34" t="s">
        <v>77</v>
      </c>
    </row>
    <row r="195" spans="1:5" ht="15" customHeight="1" x14ac:dyDescent="0.2">
      <c r="A195" s="143" t="s">
        <v>34</v>
      </c>
      <c r="B195" s="143"/>
      <c r="C195" s="143"/>
      <c r="D195" s="143"/>
      <c r="E195" s="143"/>
    </row>
    <row r="196" spans="1:5" ht="15" customHeight="1" x14ac:dyDescent="0.2">
      <c r="A196" s="144" t="s">
        <v>78</v>
      </c>
      <c r="B196" s="144"/>
      <c r="C196" s="144"/>
      <c r="D196" s="144"/>
      <c r="E196" s="144"/>
    </row>
    <row r="197" spans="1:5" ht="15" customHeight="1" x14ac:dyDescent="0.2">
      <c r="A197" s="144"/>
      <c r="B197" s="144"/>
      <c r="C197" s="144"/>
      <c r="D197" s="144"/>
      <c r="E197" s="144"/>
    </row>
    <row r="198" spans="1:5" ht="15" customHeight="1" x14ac:dyDescent="0.2">
      <c r="A198" s="144"/>
      <c r="B198" s="144"/>
      <c r="C198" s="144"/>
      <c r="D198" s="144"/>
      <c r="E198" s="144"/>
    </row>
    <row r="199" spans="1:5" ht="15" customHeight="1" x14ac:dyDescent="0.2">
      <c r="A199" s="144"/>
      <c r="B199" s="144"/>
      <c r="C199" s="144"/>
      <c r="D199" s="144"/>
      <c r="E199" s="144"/>
    </row>
    <row r="200" spans="1:5" ht="15" customHeight="1" x14ac:dyDescent="0.2">
      <c r="A200" s="144"/>
      <c r="B200" s="144"/>
      <c r="C200" s="144"/>
      <c r="D200" s="144"/>
      <c r="E200" s="144"/>
    </row>
    <row r="201" spans="1:5" ht="15" customHeight="1" x14ac:dyDescent="0.2">
      <c r="A201" s="144"/>
      <c r="B201" s="144"/>
      <c r="C201" s="144"/>
      <c r="D201" s="144"/>
      <c r="E201" s="144"/>
    </row>
    <row r="202" spans="1:5" ht="15" customHeight="1" x14ac:dyDescent="0.2">
      <c r="A202" s="144"/>
      <c r="B202" s="144"/>
      <c r="C202" s="144"/>
      <c r="D202" s="144"/>
      <c r="E202" s="144"/>
    </row>
    <row r="203" spans="1:5" ht="15" customHeight="1" x14ac:dyDescent="0.2">
      <c r="A203" s="144"/>
      <c r="B203" s="144"/>
      <c r="C203" s="144"/>
      <c r="D203" s="144"/>
      <c r="E203" s="144"/>
    </row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41" t="s">
        <v>1</v>
      </c>
      <c r="B210" s="42"/>
      <c r="C210" s="42"/>
      <c r="D210" s="42"/>
      <c r="E210" s="42"/>
    </row>
    <row r="211" spans="1:5" ht="15" customHeight="1" x14ac:dyDescent="0.2">
      <c r="A211" s="38" t="s">
        <v>37</v>
      </c>
      <c r="E211" t="s">
        <v>38</v>
      </c>
    </row>
    <row r="212" spans="1:5" ht="15" customHeight="1" x14ac:dyDescent="0.25">
      <c r="B212" s="41"/>
      <c r="C212" s="42"/>
      <c r="D212" s="42"/>
      <c r="E212" s="43"/>
    </row>
    <row r="213" spans="1:5" ht="15" customHeight="1" x14ac:dyDescent="0.2">
      <c r="A213" s="74"/>
      <c r="B213" s="74"/>
      <c r="C213" s="44" t="s">
        <v>40</v>
      </c>
      <c r="D213" s="45" t="s">
        <v>41</v>
      </c>
      <c r="E213" s="81" t="s">
        <v>42</v>
      </c>
    </row>
    <row r="214" spans="1:5" ht="15" customHeight="1" x14ac:dyDescent="0.2">
      <c r="A214" s="99"/>
      <c r="B214" s="100"/>
      <c r="C214" s="82"/>
      <c r="D214" s="72" t="s">
        <v>75</v>
      </c>
      <c r="E214" s="83">
        <f>569533.01+10890</f>
        <v>580423.01</v>
      </c>
    </row>
    <row r="215" spans="1:5" ht="15" customHeight="1" x14ac:dyDescent="0.2">
      <c r="A215" s="99"/>
      <c r="B215" s="100"/>
      <c r="C215" s="91" t="s">
        <v>44</v>
      </c>
      <c r="D215" s="101"/>
      <c r="E215" s="102">
        <f>SUM(E214:E214)</f>
        <v>580423.01</v>
      </c>
    </row>
    <row r="216" spans="1:5" ht="15" customHeight="1" x14ac:dyDescent="0.2">
      <c r="A216" s="56"/>
      <c r="B216" s="56"/>
      <c r="C216" s="56"/>
      <c r="D216" s="56"/>
      <c r="E216" s="56"/>
    </row>
    <row r="217" spans="1:5" ht="15" customHeight="1" x14ac:dyDescent="0.25">
      <c r="A217" s="36" t="s">
        <v>17</v>
      </c>
      <c r="B217" s="37"/>
      <c r="C217" s="37"/>
      <c r="D217" s="40"/>
      <c r="E217" s="40"/>
    </row>
    <row r="218" spans="1:5" ht="15" customHeight="1" x14ac:dyDescent="0.2">
      <c r="A218" s="38" t="s">
        <v>68</v>
      </c>
      <c r="B218" s="103"/>
      <c r="C218" s="103"/>
      <c r="D218" s="103"/>
      <c r="E218" s="40" t="s">
        <v>69</v>
      </c>
    </row>
    <row r="219" spans="1:5" ht="15" customHeight="1" x14ac:dyDescent="0.2">
      <c r="A219" s="56"/>
      <c r="B219" s="85"/>
      <c r="C219" s="37"/>
      <c r="D219" s="56"/>
      <c r="E219" s="86"/>
    </row>
    <row r="220" spans="1:5" ht="15" customHeight="1" x14ac:dyDescent="0.2">
      <c r="B220" s="44" t="s">
        <v>39</v>
      </c>
      <c r="C220" s="44" t="s">
        <v>40</v>
      </c>
      <c r="D220" s="45" t="s">
        <v>41</v>
      </c>
      <c r="E220" s="46" t="s">
        <v>42</v>
      </c>
    </row>
    <row r="221" spans="1:5" ht="15" customHeight="1" x14ac:dyDescent="0.2">
      <c r="B221" s="104">
        <v>895</v>
      </c>
      <c r="C221" s="97"/>
      <c r="D221" s="61" t="s">
        <v>76</v>
      </c>
      <c r="E221" s="50">
        <v>580423.01</v>
      </c>
    </row>
    <row r="222" spans="1:5" ht="15" customHeight="1" x14ac:dyDescent="0.2">
      <c r="B222" s="104"/>
      <c r="C222" s="52" t="s">
        <v>44</v>
      </c>
      <c r="D222" s="53"/>
      <c r="E222" s="54">
        <f>SUM(E221:E221)</f>
        <v>580423.01</v>
      </c>
    </row>
    <row r="223" spans="1:5" ht="15" customHeight="1" x14ac:dyDescent="0.2"/>
    <row r="224" spans="1:5" ht="15" customHeight="1" x14ac:dyDescent="0.2"/>
    <row r="225" spans="1:5" ht="15" customHeight="1" x14ac:dyDescent="0.25">
      <c r="A225" s="34" t="s">
        <v>79</v>
      </c>
    </row>
    <row r="226" spans="1:5" ht="15" customHeight="1" x14ac:dyDescent="0.2">
      <c r="A226" s="143" t="s">
        <v>34</v>
      </c>
      <c r="B226" s="143"/>
      <c r="C226" s="143"/>
      <c r="D226" s="143"/>
      <c r="E226" s="143"/>
    </row>
    <row r="227" spans="1:5" ht="15" customHeight="1" x14ac:dyDescent="0.2">
      <c r="A227" s="144" t="s">
        <v>80</v>
      </c>
      <c r="B227" s="144"/>
      <c r="C227" s="144"/>
      <c r="D227" s="144"/>
      <c r="E227" s="144"/>
    </row>
    <row r="228" spans="1:5" ht="15" customHeight="1" x14ac:dyDescent="0.2">
      <c r="A228" s="144"/>
      <c r="B228" s="144"/>
      <c r="C228" s="144"/>
      <c r="D228" s="144"/>
      <c r="E228" s="144"/>
    </row>
    <row r="229" spans="1:5" ht="15" customHeight="1" x14ac:dyDescent="0.2">
      <c r="A229" s="144"/>
      <c r="B229" s="144"/>
      <c r="C229" s="144"/>
      <c r="D229" s="144"/>
      <c r="E229" s="144"/>
    </row>
    <row r="230" spans="1:5" ht="15" customHeight="1" x14ac:dyDescent="0.2">
      <c r="A230" s="144"/>
      <c r="B230" s="144"/>
      <c r="C230" s="144"/>
      <c r="D230" s="144"/>
      <c r="E230" s="144"/>
    </row>
    <row r="231" spans="1:5" ht="15" customHeight="1" x14ac:dyDescent="0.2">
      <c r="A231" s="144"/>
      <c r="B231" s="144"/>
      <c r="C231" s="144"/>
      <c r="D231" s="144"/>
      <c r="E231" s="144"/>
    </row>
    <row r="232" spans="1:5" ht="15" customHeight="1" x14ac:dyDescent="0.2">
      <c r="A232" s="144"/>
      <c r="B232" s="144"/>
      <c r="C232" s="144"/>
      <c r="D232" s="144"/>
      <c r="E232" s="144"/>
    </row>
    <row r="233" spans="1:5" ht="15" customHeight="1" x14ac:dyDescent="0.2">
      <c r="A233" s="144"/>
      <c r="B233" s="144"/>
      <c r="C233" s="144"/>
      <c r="D233" s="144"/>
      <c r="E233" s="144"/>
    </row>
    <row r="234" spans="1:5" ht="15" customHeight="1" x14ac:dyDescent="0.2">
      <c r="A234" s="144"/>
      <c r="B234" s="144"/>
      <c r="C234" s="144"/>
      <c r="D234" s="144"/>
      <c r="E234" s="144"/>
    </row>
    <row r="235" spans="1:5" ht="15" customHeight="1" x14ac:dyDescent="0.2"/>
    <row r="236" spans="1:5" ht="15" customHeight="1" x14ac:dyDescent="0.25">
      <c r="A236" s="41" t="s">
        <v>1</v>
      </c>
      <c r="B236" s="42"/>
      <c r="C236" s="42"/>
      <c r="D236" s="42"/>
      <c r="E236" s="42"/>
    </row>
    <row r="237" spans="1:5" ht="15" customHeight="1" x14ac:dyDescent="0.2">
      <c r="A237" s="38" t="s">
        <v>37</v>
      </c>
      <c r="E237" t="s">
        <v>38</v>
      </c>
    </row>
    <row r="238" spans="1:5" ht="15" customHeight="1" x14ac:dyDescent="0.25">
      <c r="B238" s="41"/>
      <c r="C238" s="42"/>
      <c r="D238" s="42"/>
      <c r="E238" s="43"/>
    </row>
    <row r="239" spans="1:5" ht="15" customHeight="1" x14ac:dyDescent="0.2">
      <c r="A239" s="74"/>
      <c r="B239" s="74"/>
      <c r="C239" s="44" t="s">
        <v>40</v>
      </c>
      <c r="D239" s="45" t="s">
        <v>41</v>
      </c>
      <c r="E239" s="81" t="s">
        <v>42</v>
      </c>
    </row>
    <row r="240" spans="1:5" ht="15" customHeight="1" x14ac:dyDescent="0.2">
      <c r="A240" s="99"/>
      <c r="B240" s="100"/>
      <c r="C240" s="82"/>
      <c r="D240" s="72" t="s">
        <v>75</v>
      </c>
      <c r="E240" s="50">
        <v>635540.4</v>
      </c>
    </row>
    <row r="241" spans="1:5" ht="15" customHeight="1" x14ac:dyDescent="0.2">
      <c r="A241" s="99"/>
      <c r="B241" s="100"/>
      <c r="C241" s="91" t="s">
        <v>44</v>
      </c>
      <c r="D241" s="101"/>
      <c r="E241" s="102">
        <f>SUM(E240:E240)</f>
        <v>635540.4</v>
      </c>
    </row>
    <row r="242" spans="1:5" ht="15" customHeight="1" x14ac:dyDescent="0.2">
      <c r="A242" s="56"/>
      <c r="B242" s="56"/>
      <c r="C242" s="56"/>
      <c r="D242" s="56"/>
      <c r="E242" s="56"/>
    </row>
    <row r="243" spans="1:5" ht="15" customHeight="1" x14ac:dyDescent="0.25">
      <c r="A243" s="36" t="s">
        <v>17</v>
      </c>
      <c r="B243" s="37"/>
      <c r="C243" s="37"/>
      <c r="D243" s="40"/>
      <c r="E243" s="40"/>
    </row>
    <row r="244" spans="1:5" ht="15" customHeight="1" x14ac:dyDescent="0.2">
      <c r="A244" s="38" t="s">
        <v>68</v>
      </c>
      <c r="B244" s="103"/>
      <c r="C244" s="103"/>
      <c r="D244" s="103"/>
      <c r="E244" s="40" t="s">
        <v>69</v>
      </c>
    </row>
    <row r="245" spans="1:5" ht="15" customHeight="1" x14ac:dyDescent="0.2">
      <c r="A245" s="56"/>
      <c r="B245" s="85"/>
      <c r="C245" s="37"/>
      <c r="D245" s="56"/>
      <c r="E245" s="86"/>
    </row>
    <row r="246" spans="1:5" ht="15" customHeight="1" x14ac:dyDescent="0.2">
      <c r="B246" s="44" t="s">
        <v>39</v>
      </c>
      <c r="C246" s="44" t="s">
        <v>40</v>
      </c>
      <c r="D246" s="45" t="s">
        <v>41</v>
      </c>
      <c r="E246" s="46" t="s">
        <v>42</v>
      </c>
    </row>
    <row r="247" spans="1:5" ht="15" customHeight="1" x14ac:dyDescent="0.2">
      <c r="B247" s="104">
        <v>895</v>
      </c>
      <c r="C247" s="97"/>
      <c r="D247" s="61" t="s">
        <v>76</v>
      </c>
      <c r="E247" s="50">
        <v>635540.4</v>
      </c>
    </row>
    <row r="248" spans="1:5" ht="15" customHeight="1" x14ac:dyDescent="0.2">
      <c r="B248" s="104"/>
      <c r="C248" s="52" t="s">
        <v>44</v>
      </c>
      <c r="D248" s="53"/>
      <c r="E248" s="54">
        <f>SUM(E247:E247)</f>
        <v>635540.4</v>
      </c>
    </row>
    <row r="249" spans="1:5" ht="15" customHeight="1" x14ac:dyDescent="0.2"/>
    <row r="250" spans="1:5" ht="15" customHeight="1" x14ac:dyDescent="0.2"/>
    <row r="251" spans="1:5" ht="15" customHeight="1" x14ac:dyDescent="0.2"/>
    <row r="252" spans="1:5" ht="15" customHeight="1" x14ac:dyDescent="0.2"/>
    <row r="253" spans="1:5" ht="15" customHeight="1" x14ac:dyDescent="0.2"/>
    <row r="254" spans="1:5" ht="15" customHeight="1" x14ac:dyDescent="0.2"/>
    <row r="255" spans="1:5" ht="15" customHeight="1" x14ac:dyDescent="0.2"/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4" t="s">
        <v>81</v>
      </c>
    </row>
    <row r="263" spans="1:5" ht="15" customHeight="1" x14ac:dyDescent="0.2">
      <c r="A263" s="143" t="s">
        <v>34</v>
      </c>
      <c r="B263" s="143"/>
      <c r="C263" s="143"/>
      <c r="D263" s="143"/>
      <c r="E263" s="143"/>
    </row>
    <row r="264" spans="1:5" ht="15" customHeight="1" x14ac:dyDescent="0.2">
      <c r="A264" s="144" t="s">
        <v>82</v>
      </c>
      <c r="B264" s="144"/>
      <c r="C264" s="144"/>
      <c r="D264" s="144"/>
      <c r="E264" s="144"/>
    </row>
    <row r="265" spans="1:5" ht="15" customHeight="1" x14ac:dyDescent="0.2">
      <c r="A265" s="144"/>
      <c r="B265" s="144"/>
      <c r="C265" s="144"/>
      <c r="D265" s="144"/>
      <c r="E265" s="144"/>
    </row>
    <row r="266" spans="1:5" ht="15" customHeight="1" x14ac:dyDescent="0.2">
      <c r="A266" s="144"/>
      <c r="B266" s="144"/>
      <c r="C266" s="144"/>
      <c r="D266" s="144"/>
      <c r="E266" s="144"/>
    </row>
    <row r="267" spans="1:5" ht="15" customHeight="1" x14ac:dyDescent="0.2">
      <c r="A267" s="144"/>
      <c r="B267" s="144"/>
      <c r="C267" s="144"/>
      <c r="D267" s="144"/>
      <c r="E267" s="144"/>
    </row>
    <row r="268" spans="1:5" ht="15" customHeight="1" x14ac:dyDescent="0.2">
      <c r="A268" s="144"/>
      <c r="B268" s="144"/>
      <c r="C268" s="144"/>
      <c r="D268" s="144"/>
      <c r="E268" s="144"/>
    </row>
    <row r="269" spans="1:5" ht="15" customHeight="1" x14ac:dyDescent="0.2">
      <c r="A269" s="144"/>
      <c r="B269" s="144"/>
      <c r="C269" s="144"/>
      <c r="D269" s="144"/>
      <c r="E269" s="144"/>
    </row>
    <row r="270" spans="1:5" ht="15" customHeight="1" x14ac:dyDescent="0.2">
      <c r="A270" s="144"/>
      <c r="B270" s="144"/>
      <c r="C270" s="144"/>
      <c r="D270" s="144"/>
      <c r="E270" s="144"/>
    </row>
    <row r="271" spans="1:5" ht="15" customHeight="1" x14ac:dyDescent="0.2">
      <c r="A271" s="144"/>
      <c r="B271" s="144"/>
      <c r="C271" s="144"/>
      <c r="D271" s="144"/>
      <c r="E271" s="144"/>
    </row>
    <row r="272" spans="1:5" ht="15" customHeight="1" x14ac:dyDescent="0.2">
      <c r="A272" s="144"/>
      <c r="B272" s="144"/>
      <c r="C272" s="144"/>
      <c r="D272" s="144"/>
      <c r="E272" s="144"/>
    </row>
    <row r="273" spans="1:5" ht="15" customHeight="1" x14ac:dyDescent="0.2">
      <c r="A273" s="144"/>
      <c r="B273" s="144"/>
      <c r="C273" s="144"/>
      <c r="D273" s="144"/>
      <c r="E273" s="144"/>
    </row>
    <row r="274" spans="1:5" ht="15" customHeight="1" x14ac:dyDescent="0.2">
      <c r="A274" s="144"/>
      <c r="B274" s="144"/>
      <c r="C274" s="144"/>
      <c r="D274" s="144"/>
      <c r="E274" s="144"/>
    </row>
    <row r="275" spans="1:5" ht="15" customHeight="1" x14ac:dyDescent="0.2"/>
    <row r="276" spans="1:5" ht="15" customHeight="1" x14ac:dyDescent="0.25">
      <c r="A276" s="41" t="s">
        <v>1</v>
      </c>
      <c r="B276" s="42"/>
      <c r="C276" s="42"/>
      <c r="D276" s="42"/>
      <c r="E276" s="42"/>
    </row>
    <row r="277" spans="1:5" ht="15" customHeight="1" x14ac:dyDescent="0.2">
      <c r="A277" s="38" t="s">
        <v>37</v>
      </c>
      <c r="E277" t="s">
        <v>38</v>
      </c>
    </row>
    <row r="278" spans="1:5" ht="15" customHeight="1" x14ac:dyDescent="0.25">
      <c r="B278" s="41"/>
      <c r="C278" s="42"/>
      <c r="D278" s="42"/>
      <c r="E278" s="43"/>
    </row>
    <row r="279" spans="1:5" ht="15" customHeight="1" x14ac:dyDescent="0.2">
      <c r="A279" s="74"/>
      <c r="B279" s="74"/>
      <c r="C279" s="44" t="s">
        <v>40</v>
      </c>
      <c r="D279" s="45" t="s">
        <v>41</v>
      </c>
      <c r="E279" s="81" t="s">
        <v>42</v>
      </c>
    </row>
    <row r="280" spans="1:5" ht="15" customHeight="1" x14ac:dyDescent="0.2">
      <c r="A280" s="99"/>
      <c r="B280" s="100"/>
      <c r="C280" s="82"/>
      <c r="D280" s="72" t="s">
        <v>75</v>
      </c>
      <c r="E280" s="50">
        <v>1501164.9</v>
      </c>
    </row>
    <row r="281" spans="1:5" ht="15" customHeight="1" x14ac:dyDescent="0.2">
      <c r="A281" s="99"/>
      <c r="B281" s="100"/>
      <c r="C281" s="91" t="s">
        <v>44</v>
      </c>
      <c r="D281" s="101"/>
      <c r="E281" s="102">
        <f>SUM(E280:E280)</f>
        <v>1501164.9</v>
      </c>
    </row>
    <row r="282" spans="1:5" ht="15" customHeight="1" x14ac:dyDescent="0.2">
      <c r="A282" s="56"/>
      <c r="B282" s="56"/>
      <c r="C282" s="56"/>
      <c r="D282" s="56"/>
      <c r="E282" s="56"/>
    </row>
    <row r="283" spans="1:5" ht="15" customHeight="1" x14ac:dyDescent="0.25">
      <c r="A283" s="36" t="s">
        <v>17</v>
      </c>
      <c r="B283" s="37"/>
      <c r="C283" s="37"/>
      <c r="D283" s="40"/>
      <c r="E283" s="40"/>
    </row>
    <row r="284" spans="1:5" ht="15" customHeight="1" x14ac:dyDescent="0.2">
      <c r="A284" s="38" t="s">
        <v>68</v>
      </c>
      <c r="B284" s="103"/>
      <c r="C284" s="103"/>
      <c r="D284" s="103"/>
      <c r="E284" s="40" t="s">
        <v>69</v>
      </c>
    </row>
    <row r="285" spans="1:5" ht="15" customHeight="1" x14ac:dyDescent="0.2">
      <c r="A285" s="56"/>
      <c r="B285" s="85"/>
      <c r="C285" s="37"/>
      <c r="D285" s="56"/>
      <c r="E285" s="86"/>
    </row>
    <row r="286" spans="1:5" ht="15" customHeight="1" x14ac:dyDescent="0.2">
      <c r="B286" s="44" t="s">
        <v>39</v>
      </c>
      <c r="C286" s="44" t="s">
        <v>40</v>
      </c>
      <c r="D286" s="45" t="s">
        <v>41</v>
      </c>
      <c r="E286" s="46" t="s">
        <v>42</v>
      </c>
    </row>
    <row r="287" spans="1:5" ht="15" customHeight="1" x14ac:dyDescent="0.2">
      <c r="B287" s="104">
        <v>895</v>
      </c>
      <c r="C287" s="97"/>
      <c r="D287" s="61" t="s">
        <v>76</v>
      </c>
      <c r="E287" s="50">
        <v>1501164.9</v>
      </c>
    </row>
    <row r="288" spans="1:5" ht="15" customHeight="1" x14ac:dyDescent="0.2">
      <c r="B288" s="104"/>
      <c r="C288" s="52" t="s">
        <v>44</v>
      </c>
      <c r="D288" s="53"/>
      <c r="E288" s="54">
        <f>SUM(E287:E287)</f>
        <v>1501164.9</v>
      </c>
    </row>
    <row r="289" spans="1:5" ht="15" customHeight="1" x14ac:dyDescent="0.2"/>
    <row r="290" spans="1:5" ht="15" customHeight="1" x14ac:dyDescent="0.2"/>
    <row r="291" spans="1:5" ht="15" customHeight="1" x14ac:dyDescent="0.25">
      <c r="A291" s="34" t="s">
        <v>83</v>
      </c>
    </row>
    <row r="292" spans="1:5" ht="15" customHeight="1" x14ac:dyDescent="0.2">
      <c r="A292" s="143" t="s">
        <v>34</v>
      </c>
      <c r="B292" s="143"/>
      <c r="C292" s="143"/>
      <c r="D292" s="143"/>
      <c r="E292" s="143"/>
    </row>
    <row r="293" spans="1:5" ht="15" customHeight="1" x14ac:dyDescent="0.2">
      <c r="A293" s="144" t="s">
        <v>84</v>
      </c>
      <c r="B293" s="144"/>
      <c r="C293" s="144"/>
      <c r="D293" s="144"/>
      <c r="E293" s="144"/>
    </row>
    <row r="294" spans="1:5" ht="15" customHeight="1" x14ac:dyDescent="0.2">
      <c r="A294" s="144"/>
      <c r="B294" s="144"/>
      <c r="C294" s="144"/>
      <c r="D294" s="144"/>
      <c r="E294" s="144"/>
    </row>
    <row r="295" spans="1:5" ht="15" customHeight="1" x14ac:dyDescent="0.2">
      <c r="A295" s="144"/>
      <c r="B295" s="144"/>
      <c r="C295" s="144"/>
      <c r="D295" s="144"/>
      <c r="E295" s="144"/>
    </row>
    <row r="296" spans="1:5" ht="15" customHeight="1" x14ac:dyDescent="0.2">
      <c r="A296" s="144"/>
      <c r="B296" s="144"/>
      <c r="C296" s="144"/>
      <c r="D296" s="144"/>
      <c r="E296" s="144"/>
    </row>
    <row r="297" spans="1:5" ht="15" customHeight="1" x14ac:dyDescent="0.2">
      <c r="A297" s="144"/>
      <c r="B297" s="144"/>
      <c r="C297" s="144"/>
      <c r="D297" s="144"/>
      <c r="E297" s="144"/>
    </row>
    <row r="298" spans="1:5" ht="15" customHeight="1" x14ac:dyDescent="0.2">
      <c r="A298" s="144"/>
      <c r="B298" s="144"/>
      <c r="C298" s="144"/>
      <c r="D298" s="144"/>
      <c r="E298" s="144"/>
    </row>
    <row r="299" spans="1:5" ht="15" customHeight="1" x14ac:dyDescent="0.2">
      <c r="A299" s="144"/>
      <c r="B299" s="144"/>
      <c r="C299" s="144"/>
      <c r="D299" s="144"/>
      <c r="E299" s="144"/>
    </row>
    <row r="300" spans="1:5" ht="15" customHeight="1" x14ac:dyDescent="0.2">
      <c r="A300" s="144"/>
      <c r="B300" s="144"/>
      <c r="C300" s="144"/>
      <c r="D300" s="144"/>
      <c r="E300" s="144"/>
    </row>
    <row r="301" spans="1:5" ht="15" customHeight="1" x14ac:dyDescent="0.2">
      <c r="A301" s="144"/>
      <c r="B301" s="144"/>
      <c r="C301" s="144"/>
      <c r="D301" s="144"/>
      <c r="E301" s="144"/>
    </row>
    <row r="302" spans="1:5" ht="15" customHeight="1" x14ac:dyDescent="0.2">
      <c r="A302" s="94"/>
      <c r="B302" s="94"/>
      <c r="C302" s="94"/>
      <c r="D302" s="94"/>
      <c r="E302" s="94"/>
    </row>
    <row r="303" spans="1:5" ht="15" customHeight="1" x14ac:dyDescent="0.25">
      <c r="A303" s="41" t="s">
        <v>1</v>
      </c>
      <c r="B303" s="42"/>
      <c r="C303" s="42"/>
      <c r="D303" s="42"/>
      <c r="E303" s="42"/>
    </row>
    <row r="304" spans="1:5" ht="15" customHeight="1" x14ac:dyDescent="0.2">
      <c r="A304" s="38" t="s">
        <v>37</v>
      </c>
      <c r="E304" t="s">
        <v>38</v>
      </c>
    </row>
    <row r="305" spans="1:5" ht="15" customHeight="1" x14ac:dyDescent="0.25">
      <c r="B305" s="41"/>
      <c r="C305" s="42"/>
      <c r="D305" s="42"/>
      <c r="E305" s="43"/>
    </row>
    <row r="306" spans="1:5" ht="15" customHeight="1" x14ac:dyDescent="0.2">
      <c r="A306" s="74"/>
      <c r="B306" s="74"/>
      <c r="C306" s="44" t="s">
        <v>40</v>
      </c>
      <c r="D306" s="45" t="s">
        <v>41</v>
      </c>
      <c r="E306" s="81" t="s">
        <v>42</v>
      </c>
    </row>
    <row r="307" spans="1:5" ht="15" customHeight="1" x14ac:dyDescent="0.2">
      <c r="A307" s="99"/>
      <c r="B307" s="100"/>
      <c r="C307" s="82"/>
      <c r="D307" s="72" t="s">
        <v>75</v>
      </c>
      <c r="E307" s="50">
        <v>1045800</v>
      </c>
    </row>
    <row r="308" spans="1:5" ht="15" customHeight="1" x14ac:dyDescent="0.2">
      <c r="A308" s="99"/>
      <c r="B308" s="100"/>
      <c r="C308" s="91" t="s">
        <v>44</v>
      </c>
      <c r="D308" s="101"/>
      <c r="E308" s="102">
        <f>SUM(E307:E307)</f>
        <v>1045800</v>
      </c>
    </row>
    <row r="309" spans="1:5" ht="15" customHeight="1" x14ac:dyDescent="0.2">
      <c r="A309" s="56"/>
      <c r="B309" s="56"/>
      <c r="C309" s="56"/>
      <c r="D309" s="56"/>
      <c r="E309" s="56"/>
    </row>
    <row r="310" spans="1:5" ht="15" customHeight="1" x14ac:dyDescent="0.2">
      <c r="A310" s="56"/>
      <c r="B310" s="56"/>
      <c r="C310" s="56"/>
      <c r="D310" s="56"/>
      <c r="E310" s="56"/>
    </row>
    <row r="311" spans="1:5" ht="15" customHeight="1" x14ac:dyDescent="0.2">
      <c r="A311" s="56"/>
      <c r="B311" s="56"/>
      <c r="C311" s="56"/>
      <c r="D311" s="56"/>
      <c r="E311" s="56"/>
    </row>
    <row r="312" spans="1:5" ht="15" customHeight="1" x14ac:dyDescent="0.2">
      <c r="A312" s="56"/>
      <c r="B312" s="56"/>
      <c r="C312" s="56"/>
      <c r="D312" s="56"/>
      <c r="E312" s="56"/>
    </row>
    <row r="313" spans="1:5" ht="15" customHeight="1" x14ac:dyDescent="0.2">
      <c r="A313" s="56"/>
      <c r="B313" s="56"/>
      <c r="C313" s="56"/>
      <c r="D313" s="56"/>
      <c r="E313" s="56"/>
    </row>
    <row r="314" spans="1:5" ht="15" customHeight="1" x14ac:dyDescent="0.25">
      <c r="A314" s="36" t="s">
        <v>17</v>
      </c>
      <c r="B314" s="37"/>
      <c r="C314" s="37"/>
      <c r="D314" s="40"/>
      <c r="E314" s="40"/>
    </row>
    <row r="315" spans="1:5" ht="15" customHeight="1" x14ac:dyDescent="0.2">
      <c r="A315" s="38" t="s">
        <v>68</v>
      </c>
      <c r="B315" s="103"/>
      <c r="C315" s="103"/>
      <c r="D315" s="103"/>
      <c r="E315" s="40" t="s">
        <v>69</v>
      </c>
    </row>
    <row r="316" spans="1:5" ht="15" customHeight="1" x14ac:dyDescent="0.2">
      <c r="A316" s="56"/>
      <c r="B316" s="85"/>
      <c r="C316" s="37"/>
      <c r="D316" s="56"/>
      <c r="E316" s="86"/>
    </row>
    <row r="317" spans="1:5" ht="15" customHeight="1" x14ac:dyDescent="0.2">
      <c r="B317" s="44" t="s">
        <v>39</v>
      </c>
      <c r="C317" s="44" t="s">
        <v>40</v>
      </c>
      <c r="D317" s="45" t="s">
        <v>41</v>
      </c>
      <c r="E317" s="46" t="s">
        <v>42</v>
      </c>
    </row>
    <row r="318" spans="1:5" ht="15" customHeight="1" x14ac:dyDescent="0.2">
      <c r="B318" s="104">
        <v>895</v>
      </c>
      <c r="C318" s="97"/>
      <c r="D318" s="61" t="s">
        <v>76</v>
      </c>
      <c r="E318" s="50">
        <v>1045800</v>
      </c>
    </row>
    <row r="319" spans="1:5" ht="15" customHeight="1" x14ac:dyDescent="0.2">
      <c r="B319" s="104"/>
      <c r="C319" s="52" t="s">
        <v>44</v>
      </c>
      <c r="D319" s="53"/>
      <c r="E319" s="54">
        <f>SUM(E318:E318)</f>
        <v>1045800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4" t="s">
        <v>85</v>
      </c>
    </row>
    <row r="323" spans="1:5" ht="15" customHeight="1" x14ac:dyDescent="0.2">
      <c r="A323" s="143" t="s">
        <v>34</v>
      </c>
      <c r="B323" s="143"/>
      <c r="C323" s="143"/>
      <c r="D323" s="143"/>
      <c r="E323" s="143"/>
    </row>
    <row r="324" spans="1:5" ht="15" customHeight="1" x14ac:dyDescent="0.2">
      <c r="A324" s="144" t="s">
        <v>86</v>
      </c>
      <c r="B324" s="144"/>
      <c r="C324" s="144"/>
      <c r="D324" s="144"/>
      <c r="E324" s="144"/>
    </row>
    <row r="325" spans="1:5" ht="15" customHeight="1" x14ac:dyDescent="0.2">
      <c r="A325" s="144"/>
      <c r="B325" s="144"/>
      <c r="C325" s="144"/>
      <c r="D325" s="144"/>
      <c r="E325" s="144"/>
    </row>
    <row r="326" spans="1:5" ht="15" customHeight="1" x14ac:dyDescent="0.2">
      <c r="A326" s="144"/>
      <c r="B326" s="144"/>
      <c r="C326" s="144"/>
      <c r="D326" s="144"/>
      <c r="E326" s="144"/>
    </row>
    <row r="327" spans="1:5" ht="15" customHeight="1" x14ac:dyDescent="0.2">
      <c r="A327" s="144"/>
      <c r="B327" s="144"/>
      <c r="C327" s="144"/>
      <c r="D327" s="144"/>
      <c r="E327" s="144"/>
    </row>
    <row r="328" spans="1:5" ht="15" customHeight="1" x14ac:dyDescent="0.2">
      <c r="A328" s="144"/>
      <c r="B328" s="144"/>
      <c r="C328" s="144"/>
      <c r="D328" s="144"/>
      <c r="E328" s="144"/>
    </row>
    <row r="329" spans="1:5" ht="15" customHeight="1" x14ac:dyDescent="0.2">
      <c r="A329" s="144"/>
      <c r="B329" s="144"/>
      <c r="C329" s="144"/>
      <c r="D329" s="144"/>
      <c r="E329" s="144"/>
    </row>
    <row r="330" spans="1:5" ht="15" customHeight="1" x14ac:dyDescent="0.2">
      <c r="A330" s="144"/>
      <c r="B330" s="144"/>
      <c r="C330" s="144"/>
      <c r="D330" s="144"/>
      <c r="E330" s="144"/>
    </row>
    <row r="331" spans="1:5" ht="15" customHeight="1" x14ac:dyDescent="0.2">
      <c r="A331" s="144"/>
      <c r="B331" s="144"/>
      <c r="C331" s="144"/>
      <c r="D331" s="144"/>
      <c r="E331" s="144"/>
    </row>
    <row r="332" spans="1:5" ht="15" customHeight="1" x14ac:dyDescent="0.2">
      <c r="A332" s="144"/>
      <c r="B332" s="144"/>
      <c r="C332" s="144"/>
      <c r="D332" s="144"/>
      <c r="E332" s="144"/>
    </row>
    <row r="333" spans="1:5" ht="15" customHeight="1" x14ac:dyDescent="0.2"/>
    <row r="334" spans="1:5" ht="15" customHeight="1" x14ac:dyDescent="0.25">
      <c r="A334" s="41" t="s">
        <v>1</v>
      </c>
      <c r="B334" s="42"/>
      <c r="C334" s="42"/>
      <c r="D334" s="42"/>
      <c r="E334" s="42"/>
    </row>
    <row r="335" spans="1:5" ht="15" customHeight="1" x14ac:dyDescent="0.2">
      <c r="A335" s="38" t="s">
        <v>37</v>
      </c>
      <c r="E335" t="s">
        <v>38</v>
      </c>
    </row>
    <row r="336" spans="1:5" ht="15" customHeight="1" x14ac:dyDescent="0.25">
      <c r="B336" s="41"/>
      <c r="C336" s="42"/>
      <c r="D336" s="42"/>
      <c r="E336" s="43"/>
    </row>
    <row r="337" spans="1:5" ht="15" customHeight="1" x14ac:dyDescent="0.2">
      <c r="A337" s="74"/>
      <c r="B337" s="74"/>
      <c r="C337" s="44" t="s">
        <v>40</v>
      </c>
      <c r="D337" s="45" t="s">
        <v>41</v>
      </c>
      <c r="E337" s="81" t="s">
        <v>42</v>
      </c>
    </row>
    <row r="338" spans="1:5" ht="15" customHeight="1" x14ac:dyDescent="0.2">
      <c r="A338" s="99"/>
      <c r="B338" s="100"/>
      <c r="C338" s="82"/>
      <c r="D338" s="72" t="s">
        <v>75</v>
      </c>
      <c r="E338" s="50">
        <v>485370</v>
      </c>
    </row>
    <row r="339" spans="1:5" ht="15" customHeight="1" x14ac:dyDescent="0.2">
      <c r="A339" s="99"/>
      <c r="B339" s="100"/>
      <c r="C339" s="91" t="s">
        <v>44</v>
      </c>
      <c r="D339" s="101"/>
      <c r="E339" s="102">
        <f>SUM(E338:E338)</f>
        <v>485370</v>
      </c>
    </row>
    <row r="340" spans="1:5" ht="15" customHeight="1" x14ac:dyDescent="0.2">
      <c r="A340" s="56"/>
      <c r="B340" s="56"/>
      <c r="C340" s="56"/>
      <c r="D340" s="56"/>
      <c r="E340" s="56"/>
    </row>
    <row r="341" spans="1:5" ht="15" customHeight="1" x14ac:dyDescent="0.25">
      <c r="A341" s="36" t="s">
        <v>17</v>
      </c>
      <c r="B341" s="37"/>
      <c r="C341" s="37"/>
      <c r="D341" s="40"/>
      <c r="E341" s="40"/>
    </row>
    <row r="342" spans="1:5" ht="15" customHeight="1" x14ac:dyDescent="0.2">
      <c r="A342" s="38" t="s">
        <v>68</v>
      </c>
      <c r="B342" s="103"/>
      <c r="C342" s="103"/>
      <c r="D342" s="103"/>
      <c r="E342" s="40" t="s">
        <v>69</v>
      </c>
    </row>
    <row r="343" spans="1:5" ht="15" customHeight="1" x14ac:dyDescent="0.2">
      <c r="A343" s="56"/>
      <c r="B343" s="85"/>
      <c r="C343" s="37"/>
      <c r="D343" s="56"/>
      <c r="E343" s="86"/>
    </row>
    <row r="344" spans="1:5" ht="15" customHeight="1" x14ac:dyDescent="0.2">
      <c r="B344" s="44" t="s">
        <v>39</v>
      </c>
      <c r="C344" s="44" t="s">
        <v>40</v>
      </c>
      <c r="D344" s="45" t="s">
        <v>41</v>
      </c>
      <c r="E344" s="46" t="s">
        <v>42</v>
      </c>
    </row>
    <row r="345" spans="1:5" ht="15" customHeight="1" x14ac:dyDescent="0.2">
      <c r="B345" s="104">
        <v>895</v>
      </c>
      <c r="C345" s="97"/>
      <c r="D345" s="61" t="s">
        <v>76</v>
      </c>
      <c r="E345" s="50">
        <v>485370</v>
      </c>
    </row>
    <row r="346" spans="1:5" ht="15" customHeight="1" x14ac:dyDescent="0.2">
      <c r="B346" s="104"/>
      <c r="C346" s="52" t="s">
        <v>44</v>
      </c>
      <c r="D346" s="53"/>
      <c r="E346" s="54">
        <f>SUM(E345:E345)</f>
        <v>485370</v>
      </c>
    </row>
    <row r="347" spans="1:5" ht="15" customHeight="1" x14ac:dyDescent="0.2"/>
    <row r="348" spans="1:5" ht="15" customHeight="1" x14ac:dyDescent="0.2"/>
    <row r="349" spans="1:5" ht="15" customHeight="1" x14ac:dyDescent="0.25">
      <c r="A349" s="34" t="s">
        <v>87</v>
      </c>
    </row>
    <row r="350" spans="1:5" ht="15" customHeight="1" x14ac:dyDescent="0.2">
      <c r="A350" s="143" t="s">
        <v>34</v>
      </c>
      <c r="B350" s="143"/>
      <c r="C350" s="143"/>
      <c r="D350" s="143"/>
      <c r="E350" s="143"/>
    </row>
    <row r="351" spans="1:5" ht="15" customHeight="1" x14ac:dyDescent="0.2">
      <c r="A351" s="144" t="s">
        <v>88</v>
      </c>
      <c r="B351" s="144"/>
      <c r="C351" s="144"/>
      <c r="D351" s="144"/>
      <c r="E351" s="144"/>
    </row>
    <row r="352" spans="1:5" ht="15" customHeight="1" x14ac:dyDescent="0.2">
      <c r="A352" s="144"/>
      <c r="B352" s="144"/>
      <c r="C352" s="144"/>
      <c r="D352" s="144"/>
      <c r="E352" s="144"/>
    </row>
    <row r="353" spans="1:5" ht="15" customHeight="1" x14ac:dyDescent="0.2">
      <c r="A353" s="144"/>
      <c r="B353" s="144"/>
      <c r="C353" s="144"/>
      <c r="D353" s="144"/>
      <c r="E353" s="144"/>
    </row>
    <row r="354" spans="1:5" ht="15" customHeight="1" x14ac:dyDescent="0.2">
      <c r="A354" s="144"/>
      <c r="B354" s="144"/>
      <c r="C354" s="144"/>
      <c r="D354" s="144"/>
      <c r="E354" s="144"/>
    </row>
    <row r="355" spans="1:5" ht="15" customHeight="1" x14ac:dyDescent="0.2">
      <c r="A355" s="144"/>
      <c r="B355" s="144"/>
      <c r="C355" s="144"/>
      <c r="D355" s="144"/>
      <c r="E355" s="144"/>
    </row>
    <row r="356" spans="1:5" ht="15" customHeight="1" x14ac:dyDescent="0.2">
      <c r="A356" s="144"/>
      <c r="B356" s="144"/>
      <c r="C356" s="144"/>
      <c r="D356" s="144"/>
      <c r="E356" s="144"/>
    </row>
    <row r="357" spans="1:5" ht="15" customHeight="1" x14ac:dyDescent="0.2">
      <c r="A357" s="144"/>
      <c r="B357" s="144"/>
      <c r="C357" s="144"/>
      <c r="D357" s="144"/>
      <c r="E357" s="144"/>
    </row>
    <row r="358" spans="1:5" ht="15" customHeight="1" x14ac:dyDescent="0.2">
      <c r="A358" s="144"/>
      <c r="B358" s="144"/>
      <c r="C358" s="144"/>
      <c r="D358" s="144"/>
      <c r="E358" s="144"/>
    </row>
    <row r="359" spans="1:5" ht="15" customHeight="1" x14ac:dyDescent="0.2">
      <c r="A359" s="144"/>
      <c r="B359" s="144"/>
      <c r="C359" s="144"/>
      <c r="D359" s="144"/>
      <c r="E359" s="144"/>
    </row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"/>
    <row r="367" spans="1:5" ht="15" customHeight="1" x14ac:dyDescent="0.25">
      <c r="A367" s="41" t="s">
        <v>1</v>
      </c>
      <c r="B367" s="42"/>
      <c r="C367" s="42"/>
      <c r="D367" s="42"/>
      <c r="E367" s="42"/>
    </row>
    <row r="368" spans="1:5" ht="15" customHeight="1" x14ac:dyDescent="0.2">
      <c r="A368" s="38" t="s">
        <v>37</v>
      </c>
      <c r="E368" t="s">
        <v>38</v>
      </c>
    </row>
    <row r="369" spans="1:5" ht="15" customHeight="1" x14ac:dyDescent="0.25">
      <c r="B369" s="41"/>
      <c r="C369" s="42"/>
      <c r="D369" s="42"/>
      <c r="E369" s="43"/>
    </row>
    <row r="370" spans="1:5" ht="15" customHeight="1" x14ac:dyDescent="0.2">
      <c r="A370" s="74"/>
      <c r="B370" s="74"/>
      <c r="C370" s="44" t="s">
        <v>40</v>
      </c>
      <c r="D370" s="45" t="s">
        <v>41</v>
      </c>
      <c r="E370" s="81" t="s">
        <v>42</v>
      </c>
    </row>
    <row r="371" spans="1:5" ht="15" customHeight="1" x14ac:dyDescent="0.2">
      <c r="A371" s="99"/>
      <c r="B371" s="100"/>
      <c r="C371" s="82"/>
      <c r="D371" s="72" t="s">
        <v>75</v>
      </c>
      <c r="E371" s="50">
        <v>432432.9</v>
      </c>
    </row>
    <row r="372" spans="1:5" ht="15" customHeight="1" x14ac:dyDescent="0.2">
      <c r="A372" s="99"/>
      <c r="B372" s="100"/>
      <c r="C372" s="91" t="s">
        <v>44</v>
      </c>
      <c r="D372" s="101"/>
      <c r="E372" s="102">
        <f>SUM(E371:E371)</f>
        <v>432432.9</v>
      </c>
    </row>
    <row r="373" spans="1:5" ht="15" customHeight="1" x14ac:dyDescent="0.2">
      <c r="A373" s="56"/>
      <c r="B373" s="56"/>
      <c r="C373" s="56"/>
      <c r="D373" s="56"/>
      <c r="E373" s="56"/>
    </row>
    <row r="374" spans="1:5" ht="15" customHeight="1" x14ac:dyDescent="0.25">
      <c r="A374" s="36" t="s">
        <v>17</v>
      </c>
      <c r="B374" s="37"/>
      <c r="C374" s="37"/>
      <c r="D374" s="40"/>
      <c r="E374" s="40"/>
    </row>
    <row r="375" spans="1:5" ht="15" customHeight="1" x14ac:dyDescent="0.2">
      <c r="A375" s="38" t="s">
        <v>68</v>
      </c>
      <c r="B375" s="103"/>
      <c r="C375" s="103"/>
      <c r="D375" s="103"/>
      <c r="E375" s="40" t="s">
        <v>69</v>
      </c>
    </row>
    <row r="376" spans="1:5" ht="15" customHeight="1" x14ac:dyDescent="0.2">
      <c r="A376" s="56"/>
      <c r="B376" s="85"/>
      <c r="C376" s="37"/>
      <c r="D376" s="56"/>
      <c r="E376" s="86"/>
    </row>
    <row r="377" spans="1:5" ht="15" customHeight="1" x14ac:dyDescent="0.2">
      <c r="B377" s="44" t="s">
        <v>39</v>
      </c>
      <c r="C377" s="44" t="s">
        <v>40</v>
      </c>
      <c r="D377" s="45" t="s">
        <v>41</v>
      </c>
      <c r="E377" s="46" t="s">
        <v>42</v>
      </c>
    </row>
    <row r="378" spans="1:5" ht="15" customHeight="1" x14ac:dyDescent="0.2">
      <c r="B378" s="104">
        <v>895</v>
      </c>
      <c r="C378" s="97"/>
      <c r="D378" s="61" t="s">
        <v>76</v>
      </c>
      <c r="E378" s="50">
        <v>432432.9</v>
      </c>
    </row>
    <row r="379" spans="1:5" ht="15" customHeight="1" x14ac:dyDescent="0.2">
      <c r="B379" s="104"/>
      <c r="C379" s="52" t="s">
        <v>44</v>
      </c>
      <c r="D379" s="53"/>
      <c r="E379" s="54">
        <f>SUM(E378:E378)</f>
        <v>432432.9</v>
      </c>
    </row>
    <row r="380" spans="1:5" ht="15" customHeight="1" x14ac:dyDescent="0.2"/>
    <row r="381" spans="1:5" ht="15" customHeight="1" x14ac:dyDescent="0.2"/>
    <row r="382" spans="1:5" ht="15" customHeight="1" x14ac:dyDescent="0.25">
      <c r="A382" s="34" t="s">
        <v>89</v>
      </c>
    </row>
    <row r="383" spans="1:5" ht="15" customHeight="1" x14ac:dyDescent="0.2">
      <c r="A383" s="143" t="s">
        <v>34</v>
      </c>
      <c r="B383" s="143"/>
      <c r="C383" s="143"/>
      <c r="D383" s="143"/>
      <c r="E383" s="143"/>
    </row>
    <row r="384" spans="1:5" ht="15" customHeight="1" x14ac:dyDescent="0.2">
      <c r="A384" s="144" t="s">
        <v>90</v>
      </c>
      <c r="B384" s="144"/>
      <c r="C384" s="144"/>
      <c r="D384" s="144"/>
      <c r="E384" s="144"/>
    </row>
    <row r="385" spans="1:5" ht="15" customHeight="1" x14ac:dyDescent="0.2">
      <c r="A385" s="144"/>
      <c r="B385" s="144"/>
      <c r="C385" s="144"/>
      <c r="D385" s="144"/>
      <c r="E385" s="144"/>
    </row>
    <row r="386" spans="1:5" ht="15" customHeight="1" x14ac:dyDescent="0.2">
      <c r="A386" s="144"/>
      <c r="B386" s="144"/>
      <c r="C386" s="144"/>
      <c r="D386" s="144"/>
      <c r="E386" s="144"/>
    </row>
    <row r="387" spans="1:5" ht="15" customHeight="1" x14ac:dyDescent="0.2">
      <c r="A387" s="144"/>
      <c r="B387" s="144"/>
      <c r="C387" s="144"/>
      <c r="D387" s="144"/>
      <c r="E387" s="144"/>
    </row>
    <row r="388" spans="1:5" ht="15" customHeight="1" x14ac:dyDescent="0.2">
      <c r="A388" s="144"/>
      <c r="B388" s="144"/>
      <c r="C388" s="144"/>
      <c r="D388" s="144"/>
      <c r="E388" s="144"/>
    </row>
    <row r="389" spans="1:5" ht="15" customHeight="1" x14ac:dyDescent="0.2">
      <c r="A389" s="144"/>
      <c r="B389" s="144"/>
      <c r="C389" s="144"/>
      <c r="D389" s="144"/>
      <c r="E389" s="144"/>
    </row>
    <row r="390" spans="1:5" ht="15" customHeight="1" x14ac:dyDescent="0.2">
      <c r="A390" s="144"/>
      <c r="B390" s="144"/>
      <c r="C390" s="144"/>
      <c r="D390" s="144"/>
      <c r="E390" s="144"/>
    </row>
    <row r="391" spans="1:5" ht="15" customHeight="1" x14ac:dyDescent="0.2">
      <c r="A391" s="144"/>
      <c r="B391" s="144"/>
      <c r="C391" s="144"/>
      <c r="D391" s="144"/>
      <c r="E391" s="144"/>
    </row>
    <row r="392" spans="1:5" ht="15" customHeight="1" x14ac:dyDescent="0.2">
      <c r="A392" s="144"/>
      <c r="B392" s="144"/>
      <c r="C392" s="144"/>
      <c r="D392" s="144"/>
      <c r="E392" s="144"/>
    </row>
    <row r="393" spans="1:5" ht="15" customHeight="1" x14ac:dyDescent="0.2"/>
    <row r="394" spans="1:5" ht="15" customHeight="1" x14ac:dyDescent="0.25">
      <c r="A394" s="41" t="s">
        <v>1</v>
      </c>
      <c r="B394" s="42"/>
      <c r="C394" s="42"/>
      <c r="D394" s="42"/>
      <c r="E394" s="42"/>
    </row>
    <row r="395" spans="1:5" ht="15" customHeight="1" x14ac:dyDescent="0.2">
      <c r="A395" s="38" t="s">
        <v>37</v>
      </c>
      <c r="E395" t="s">
        <v>38</v>
      </c>
    </row>
    <row r="396" spans="1:5" ht="15" customHeight="1" x14ac:dyDescent="0.25">
      <c r="B396" s="41"/>
      <c r="C396" s="42"/>
      <c r="D396" s="42"/>
      <c r="E396" s="43"/>
    </row>
    <row r="397" spans="1:5" ht="15" customHeight="1" x14ac:dyDescent="0.2">
      <c r="A397" s="74"/>
      <c r="B397" s="74"/>
      <c r="C397" s="44" t="s">
        <v>40</v>
      </c>
      <c r="D397" s="45" t="s">
        <v>41</v>
      </c>
      <c r="E397" s="81" t="s">
        <v>42</v>
      </c>
    </row>
    <row r="398" spans="1:5" ht="15" customHeight="1" x14ac:dyDescent="0.2">
      <c r="A398" s="99"/>
      <c r="B398" s="100"/>
      <c r="C398" s="82"/>
      <c r="D398" s="72" t="s">
        <v>75</v>
      </c>
      <c r="E398" s="50">
        <v>114300</v>
      </c>
    </row>
    <row r="399" spans="1:5" ht="15" customHeight="1" x14ac:dyDescent="0.2">
      <c r="A399" s="99"/>
      <c r="B399" s="100"/>
      <c r="C399" s="91" t="s">
        <v>44</v>
      </c>
      <c r="D399" s="101"/>
      <c r="E399" s="102">
        <f>SUM(E398:E398)</f>
        <v>114300</v>
      </c>
    </row>
    <row r="400" spans="1:5" ht="15" customHeight="1" x14ac:dyDescent="0.2">
      <c r="A400" s="56"/>
      <c r="B400" s="56"/>
      <c r="C400" s="56"/>
      <c r="D400" s="56"/>
      <c r="E400" s="56"/>
    </row>
    <row r="401" spans="1:5" ht="15" customHeight="1" x14ac:dyDescent="0.25">
      <c r="A401" s="36" t="s">
        <v>17</v>
      </c>
      <c r="B401" s="37"/>
      <c r="C401" s="37"/>
      <c r="D401" s="40"/>
      <c r="E401" s="40"/>
    </row>
    <row r="402" spans="1:5" ht="15" customHeight="1" x14ac:dyDescent="0.2">
      <c r="A402" s="38" t="s">
        <v>68</v>
      </c>
      <c r="B402" s="103"/>
      <c r="C402" s="103"/>
      <c r="D402" s="103"/>
      <c r="E402" s="40" t="s">
        <v>69</v>
      </c>
    </row>
    <row r="403" spans="1:5" ht="15" customHeight="1" x14ac:dyDescent="0.2">
      <c r="A403" s="56"/>
      <c r="B403" s="85"/>
      <c r="C403" s="37"/>
      <c r="D403" s="56"/>
      <c r="E403" s="86"/>
    </row>
    <row r="404" spans="1:5" ht="15" customHeight="1" x14ac:dyDescent="0.2">
      <c r="B404" s="44" t="s">
        <v>39</v>
      </c>
      <c r="C404" s="44" t="s">
        <v>40</v>
      </c>
      <c r="D404" s="45" t="s">
        <v>41</v>
      </c>
      <c r="E404" s="46" t="s">
        <v>42</v>
      </c>
    </row>
    <row r="405" spans="1:5" ht="15" customHeight="1" x14ac:dyDescent="0.2">
      <c r="B405" s="104">
        <v>895</v>
      </c>
      <c r="C405" s="97"/>
      <c r="D405" s="61" t="s">
        <v>76</v>
      </c>
      <c r="E405" s="50">
        <v>114300</v>
      </c>
    </row>
    <row r="406" spans="1:5" ht="15" customHeight="1" x14ac:dyDescent="0.2">
      <c r="B406" s="104"/>
      <c r="C406" s="52" t="s">
        <v>44</v>
      </c>
      <c r="D406" s="53"/>
      <c r="E406" s="54">
        <f>SUM(E405:E405)</f>
        <v>114300</v>
      </c>
    </row>
    <row r="407" spans="1:5" ht="15" customHeight="1" x14ac:dyDescent="0.2"/>
    <row r="408" spans="1:5" ht="15" customHeight="1" x14ac:dyDescent="0.2"/>
    <row r="409" spans="1:5" ht="15" customHeight="1" x14ac:dyDescent="0.2"/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5">
      <c r="A417" s="34" t="s">
        <v>91</v>
      </c>
    </row>
    <row r="418" spans="1:5" ht="15" customHeight="1" x14ac:dyDescent="0.2">
      <c r="A418" s="143" t="s">
        <v>34</v>
      </c>
      <c r="B418" s="143"/>
      <c r="C418" s="143"/>
      <c r="D418" s="143"/>
      <c r="E418" s="143"/>
    </row>
    <row r="419" spans="1:5" ht="15" customHeight="1" x14ac:dyDescent="0.2">
      <c r="A419" s="144" t="s">
        <v>92</v>
      </c>
      <c r="B419" s="144"/>
      <c r="C419" s="144"/>
      <c r="D419" s="144"/>
      <c r="E419" s="144"/>
    </row>
    <row r="420" spans="1:5" ht="15" customHeight="1" x14ac:dyDescent="0.2">
      <c r="A420" s="144"/>
      <c r="B420" s="144"/>
      <c r="C420" s="144"/>
      <c r="D420" s="144"/>
      <c r="E420" s="144"/>
    </row>
    <row r="421" spans="1:5" ht="15" customHeight="1" x14ac:dyDescent="0.2">
      <c r="A421" s="144"/>
      <c r="B421" s="144"/>
      <c r="C421" s="144"/>
      <c r="D421" s="144"/>
      <c r="E421" s="144"/>
    </row>
    <row r="422" spans="1:5" ht="15" customHeight="1" x14ac:dyDescent="0.2">
      <c r="A422" s="144"/>
      <c r="B422" s="144"/>
      <c r="C422" s="144"/>
      <c r="D422" s="144"/>
      <c r="E422" s="144"/>
    </row>
    <row r="423" spans="1:5" ht="15" customHeight="1" x14ac:dyDescent="0.2">
      <c r="A423" s="144"/>
      <c r="B423" s="144"/>
      <c r="C423" s="144"/>
      <c r="D423" s="144"/>
      <c r="E423" s="144"/>
    </row>
    <row r="424" spans="1:5" ht="15" customHeight="1" x14ac:dyDescent="0.2">
      <c r="A424" s="144"/>
      <c r="B424" s="144"/>
      <c r="C424" s="144"/>
      <c r="D424" s="144"/>
      <c r="E424" s="144"/>
    </row>
    <row r="425" spans="1:5" ht="15" customHeight="1" x14ac:dyDescent="0.2">
      <c r="A425" s="144"/>
      <c r="B425" s="144"/>
      <c r="C425" s="144"/>
      <c r="D425" s="144"/>
      <c r="E425" s="144"/>
    </row>
    <row r="426" spans="1:5" ht="15" customHeight="1" x14ac:dyDescent="0.2">
      <c r="A426" s="144"/>
      <c r="B426" s="144"/>
      <c r="C426" s="144"/>
      <c r="D426" s="144"/>
      <c r="E426" s="144"/>
    </row>
    <row r="427" spans="1:5" ht="15" customHeight="1" x14ac:dyDescent="0.2">
      <c r="A427" s="144"/>
      <c r="B427" s="144"/>
      <c r="C427" s="144"/>
      <c r="D427" s="144"/>
      <c r="E427" s="144"/>
    </row>
    <row r="428" spans="1:5" ht="15" customHeight="1" x14ac:dyDescent="0.2"/>
    <row r="429" spans="1:5" ht="15" customHeight="1" x14ac:dyDescent="0.25">
      <c r="A429" s="41" t="s">
        <v>1</v>
      </c>
      <c r="B429" s="42"/>
      <c r="C429" s="42"/>
      <c r="D429" s="42"/>
      <c r="E429" s="42"/>
    </row>
    <row r="430" spans="1:5" ht="15" customHeight="1" x14ac:dyDescent="0.2">
      <c r="A430" s="38" t="s">
        <v>37</v>
      </c>
      <c r="E430" t="s">
        <v>38</v>
      </c>
    </row>
    <row r="431" spans="1:5" ht="15" customHeight="1" x14ac:dyDescent="0.25">
      <c r="B431" s="41"/>
      <c r="C431" s="42"/>
      <c r="D431" s="42"/>
      <c r="E431" s="43"/>
    </row>
    <row r="432" spans="1:5" ht="15" customHeight="1" x14ac:dyDescent="0.2">
      <c r="A432" s="74"/>
      <c r="B432" s="74"/>
      <c r="C432" s="44" t="s">
        <v>40</v>
      </c>
      <c r="D432" s="45" t="s">
        <v>41</v>
      </c>
      <c r="E432" s="81" t="s">
        <v>42</v>
      </c>
    </row>
    <row r="433" spans="1:5" ht="15" customHeight="1" x14ac:dyDescent="0.2">
      <c r="A433" s="99"/>
      <c r="B433" s="100"/>
      <c r="C433" s="82"/>
      <c r="D433" s="72" t="s">
        <v>75</v>
      </c>
      <c r="E433" s="50">
        <v>41382</v>
      </c>
    </row>
    <row r="434" spans="1:5" ht="15" customHeight="1" x14ac:dyDescent="0.2">
      <c r="A434" s="99"/>
      <c r="B434" s="100"/>
      <c r="C434" s="91" t="s">
        <v>44</v>
      </c>
      <c r="D434" s="101"/>
      <c r="E434" s="102">
        <f>SUM(E433:E433)</f>
        <v>41382</v>
      </c>
    </row>
    <row r="435" spans="1:5" ht="15" customHeight="1" x14ac:dyDescent="0.2">
      <c r="A435" s="56"/>
      <c r="B435" s="56"/>
      <c r="C435" s="56"/>
      <c r="D435" s="56"/>
      <c r="E435" s="56"/>
    </row>
    <row r="436" spans="1:5" ht="15" customHeight="1" x14ac:dyDescent="0.25">
      <c r="A436" s="36" t="s">
        <v>17</v>
      </c>
      <c r="B436" s="37"/>
      <c r="C436" s="37"/>
      <c r="D436" s="40"/>
      <c r="E436" s="40"/>
    </row>
    <row r="437" spans="1:5" ht="15" customHeight="1" x14ac:dyDescent="0.2">
      <c r="A437" s="38" t="s">
        <v>68</v>
      </c>
      <c r="B437" s="103"/>
      <c r="C437" s="103"/>
      <c r="D437" s="103"/>
      <c r="E437" s="40" t="s">
        <v>69</v>
      </c>
    </row>
    <row r="438" spans="1:5" ht="15" customHeight="1" x14ac:dyDescent="0.2">
      <c r="A438" s="56"/>
      <c r="B438" s="85"/>
      <c r="C438" s="37"/>
      <c r="D438" s="56"/>
      <c r="E438" s="86"/>
    </row>
    <row r="439" spans="1:5" ht="15" customHeight="1" x14ac:dyDescent="0.2">
      <c r="B439" s="44" t="s">
        <v>39</v>
      </c>
      <c r="C439" s="44" t="s">
        <v>40</v>
      </c>
      <c r="D439" s="45" t="s">
        <v>41</v>
      </c>
      <c r="E439" s="46" t="s">
        <v>42</v>
      </c>
    </row>
    <row r="440" spans="1:5" ht="15" customHeight="1" x14ac:dyDescent="0.2">
      <c r="B440" s="104">
        <v>895</v>
      </c>
      <c r="C440" s="97"/>
      <c r="D440" s="61" t="s">
        <v>76</v>
      </c>
      <c r="E440" s="50">
        <v>41382</v>
      </c>
    </row>
    <row r="441" spans="1:5" ht="15" customHeight="1" x14ac:dyDescent="0.2">
      <c r="B441" s="104"/>
      <c r="C441" s="52" t="s">
        <v>44</v>
      </c>
      <c r="D441" s="53"/>
      <c r="E441" s="54">
        <f>SUM(E440:E440)</f>
        <v>41382</v>
      </c>
    </row>
    <row r="442" spans="1:5" ht="15" customHeight="1" x14ac:dyDescent="0.2"/>
    <row r="443" spans="1:5" ht="15" customHeight="1" x14ac:dyDescent="0.2"/>
    <row r="444" spans="1:5" ht="15" customHeight="1" x14ac:dyDescent="0.25">
      <c r="A444" s="34" t="s">
        <v>93</v>
      </c>
    </row>
    <row r="445" spans="1:5" ht="15" customHeight="1" x14ac:dyDescent="0.2">
      <c r="A445" s="143" t="s">
        <v>34</v>
      </c>
      <c r="B445" s="143"/>
      <c r="C445" s="143"/>
      <c r="D445" s="143"/>
      <c r="E445" s="143"/>
    </row>
    <row r="446" spans="1:5" ht="15" customHeight="1" x14ac:dyDescent="0.2">
      <c r="A446" s="144" t="s">
        <v>94</v>
      </c>
      <c r="B446" s="144"/>
      <c r="C446" s="144"/>
      <c r="D446" s="144"/>
      <c r="E446" s="144"/>
    </row>
    <row r="447" spans="1:5" ht="15" customHeight="1" x14ac:dyDescent="0.2">
      <c r="A447" s="144"/>
      <c r="B447" s="144"/>
      <c r="C447" s="144"/>
      <c r="D447" s="144"/>
      <c r="E447" s="144"/>
    </row>
    <row r="448" spans="1:5" ht="15" customHeight="1" x14ac:dyDescent="0.2">
      <c r="A448" s="144"/>
      <c r="B448" s="144"/>
      <c r="C448" s="144"/>
      <c r="D448" s="144"/>
      <c r="E448" s="144"/>
    </row>
    <row r="449" spans="1:5" ht="15" customHeight="1" x14ac:dyDescent="0.2">
      <c r="A449" s="144"/>
      <c r="B449" s="144"/>
      <c r="C449" s="144"/>
      <c r="D449" s="144"/>
      <c r="E449" s="144"/>
    </row>
    <row r="450" spans="1:5" ht="15" customHeight="1" x14ac:dyDescent="0.2">
      <c r="A450" s="144"/>
      <c r="B450" s="144"/>
      <c r="C450" s="144"/>
      <c r="D450" s="144"/>
      <c r="E450" s="144"/>
    </row>
    <row r="451" spans="1:5" ht="15" customHeight="1" x14ac:dyDescent="0.2">
      <c r="A451" s="144"/>
      <c r="B451" s="144"/>
      <c r="C451" s="144"/>
      <c r="D451" s="144"/>
      <c r="E451" s="144"/>
    </row>
    <row r="452" spans="1:5" ht="15" customHeight="1" x14ac:dyDescent="0.2">
      <c r="A452" s="144"/>
      <c r="B452" s="144"/>
      <c r="C452" s="144"/>
      <c r="D452" s="144"/>
      <c r="E452" s="144"/>
    </row>
    <row r="453" spans="1:5" ht="15" customHeight="1" x14ac:dyDescent="0.2">
      <c r="A453" s="144"/>
      <c r="B453" s="144"/>
      <c r="C453" s="144"/>
      <c r="D453" s="144"/>
      <c r="E453" s="144"/>
    </row>
    <row r="454" spans="1:5" ht="15" customHeight="1" x14ac:dyDescent="0.2">
      <c r="A454" s="144"/>
      <c r="B454" s="144"/>
      <c r="C454" s="144"/>
      <c r="D454" s="144"/>
      <c r="E454" s="144"/>
    </row>
    <row r="455" spans="1:5" ht="15" customHeight="1" x14ac:dyDescent="0.2">
      <c r="A455" s="94"/>
      <c r="B455" s="94"/>
      <c r="C455" s="94"/>
      <c r="D455" s="94"/>
      <c r="E455" s="94"/>
    </row>
    <row r="456" spans="1:5" ht="15" customHeight="1" x14ac:dyDescent="0.25">
      <c r="A456" s="41" t="s">
        <v>1</v>
      </c>
      <c r="B456" s="42"/>
      <c r="C456" s="42"/>
      <c r="D456" s="42"/>
      <c r="E456" s="42"/>
    </row>
    <row r="457" spans="1:5" ht="15" customHeight="1" x14ac:dyDescent="0.2">
      <c r="A457" s="38" t="s">
        <v>37</v>
      </c>
      <c r="E457" t="s">
        <v>38</v>
      </c>
    </row>
    <row r="458" spans="1:5" ht="15" customHeight="1" x14ac:dyDescent="0.25">
      <c r="B458" s="41"/>
      <c r="C458" s="42"/>
      <c r="D458" s="42"/>
      <c r="E458" s="43"/>
    </row>
    <row r="459" spans="1:5" ht="15" customHeight="1" x14ac:dyDescent="0.2">
      <c r="A459" s="74"/>
      <c r="B459" s="74"/>
      <c r="C459" s="44" t="s">
        <v>40</v>
      </c>
      <c r="D459" s="45" t="s">
        <v>41</v>
      </c>
      <c r="E459" s="81" t="s">
        <v>42</v>
      </c>
    </row>
    <row r="460" spans="1:5" ht="15" customHeight="1" x14ac:dyDescent="0.2">
      <c r="A460" s="99"/>
      <c r="B460" s="100"/>
      <c r="C460" s="82"/>
      <c r="D460" s="72" t="s">
        <v>75</v>
      </c>
      <c r="E460" s="50">
        <f>1722767.4+196510.5</f>
        <v>1919277.9</v>
      </c>
    </row>
    <row r="461" spans="1:5" ht="15" customHeight="1" x14ac:dyDescent="0.2">
      <c r="A461" s="99"/>
      <c r="B461" s="100"/>
      <c r="C461" s="91" t="s">
        <v>44</v>
      </c>
      <c r="D461" s="101"/>
      <c r="E461" s="102">
        <f>SUM(E460:E460)</f>
        <v>1919277.9</v>
      </c>
    </row>
    <row r="462" spans="1:5" ht="15" customHeight="1" x14ac:dyDescent="0.2">
      <c r="A462" s="56"/>
      <c r="B462" s="56"/>
      <c r="C462" s="56"/>
      <c r="D462" s="56"/>
      <c r="E462" s="56"/>
    </row>
    <row r="463" spans="1:5" ht="15" customHeight="1" x14ac:dyDescent="0.25">
      <c r="A463" s="36" t="s">
        <v>17</v>
      </c>
      <c r="B463" s="37"/>
      <c r="C463" s="37"/>
      <c r="D463" s="40"/>
      <c r="E463" s="40"/>
    </row>
    <row r="464" spans="1:5" ht="15" customHeight="1" x14ac:dyDescent="0.2">
      <c r="A464" s="38" t="s">
        <v>68</v>
      </c>
      <c r="B464" s="103"/>
      <c r="C464" s="103"/>
      <c r="D464" s="103"/>
      <c r="E464" s="40" t="s">
        <v>69</v>
      </c>
    </row>
    <row r="465" spans="1:5" ht="15" customHeight="1" x14ac:dyDescent="0.2">
      <c r="A465" s="56"/>
      <c r="B465" s="85"/>
      <c r="C465" s="37"/>
      <c r="D465" s="56"/>
      <c r="E465" s="86"/>
    </row>
    <row r="466" spans="1:5" ht="15" customHeight="1" x14ac:dyDescent="0.2">
      <c r="B466" s="44" t="s">
        <v>39</v>
      </c>
      <c r="C466" s="44" t="s">
        <v>40</v>
      </c>
      <c r="D466" s="45" t="s">
        <v>41</v>
      </c>
      <c r="E466" s="46" t="s">
        <v>42</v>
      </c>
    </row>
    <row r="467" spans="1:5" ht="15" customHeight="1" x14ac:dyDescent="0.2">
      <c r="B467" s="104">
        <v>895</v>
      </c>
      <c r="C467" s="97"/>
      <c r="D467" s="61" t="s">
        <v>76</v>
      </c>
      <c r="E467" s="50">
        <v>1919277.9</v>
      </c>
    </row>
    <row r="468" spans="1:5" ht="15" customHeight="1" x14ac:dyDescent="0.2">
      <c r="B468" s="104"/>
      <c r="C468" s="52" t="s">
        <v>44</v>
      </c>
      <c r="D468" s="53"/>
      <c r="E468" s="54">
        <f>SUM(E467:E467)</f>
        <v>1919277.9</v>
      </c>
    </row>
    <row r="469" spans="1:5" ht="15" customHeight="1" x14ac:dyDescent="0.2"/>
    <row r="470" spans="1:5" ht="15" customHeight="1" x14ac:dyDescent="0.25">
      <c r="A470" s="34" t="s">
        <v>95</v>
      </c>
    </row>
    <row r="471" spans="1:5" ht="15" customHeight="1" x14ac:dyDescent="0.2">
      <c r="A471" s="143" t="s">
        <v>34</v>
      </c>
      <c r="B471" s="143"/>
      <c r="C471" s="143"/>
      <c r="D471" s="143"/>
      <c r="E471" s="143"/>
    </row>
    <row r="472" spans="1:5" ht="15" customHeight="1" x14ac:dyDescent="0.2">
      <c r="A472" s="144" t="s">
        <v>96</v>
      </c>
      <c r="B472" s="144"/>
      <c r="C472" s="144"/>
      <c r="D472" s="144"/>
      <c r="E472" s="144"/>
    </row>
    <row r="473" spans="1:5" ht="15" customHeight="1" x14ac:dyDescent="0.2">
      <c r="A473" s="144"/>
      <c r="B473" s="144"/>
      <c r="C473" s="144"/>
      <c r="D473" s="144"/>
      <c r="E473" s="144"/>
    </row>
    <row r="474" spans="1:5" ht="15" customHeight="1" x14ac:dyDescent="0.2">
      <c r="A474" s="144"/>
      <c r="B474" s="144"/>
      <c r="C474" s="144"/>
      <c r="D474" s="144"/>
      <c r="E474" s="144"/>
    </row>
    <row r="475" spans="1:5" ht="15" customHeight="1" x14ac:dyDescent="0.2">
      <c r="A475" s="144"/>
      <c r="B475" s="144"/>
      <c r="C475" s="144"/>
      <c r="D475" s="144"/>
      <c r="E475" s="144"/>
    </row>
    <row r="476" spans="1:5" ht="15" customHeight="1" x14ac:dyDescent="0.2">
      <c r="A476" s="144"/>
      <c r="B476" s="144"/>
      <c r="C476" s="144"/>
      <c r="D476" s="144"/>
      <c r="E476" s="144"/>
    </row>
    <row r="477" spans="1:5" ht="15" customHeight="1" x14ac:dyDescent="0.2">
      <c r="A477" s="144"/>
      <c r="B477" s="144"/>
      <c r="C477" s="144"/>
      <c r="D477" s="144"/>
      <c r="E477" s="144"/>
    </row>
    <row r="478" spans="1:5" ht="15" customHeight="1" x14ac:dyDescent="0.2">
      <c r="A478" s="144"/>
      <c r="B478" s="144"/>
      <c r="C478" s="144"/>
      <c r="D478" s="144"/>
      <c r="E478" s="144"/>
    </row>
    <row r="479" spans="1:5" ht="15" customHeight="1" x14ac:dyDescent="0.2">
      <c r="A479" s="144"/>
      <c r="B479" s="144"/>
      <c r="C479" s="144"/>
      <c r="D479" s="144"/>
      <c r="E479" s="144"/>
    </row>
    <row r="480" spans="1:5" ht="15" customHeight="1" x14ac:dyDescent="0.2">
      <c r="A480" s="94"/>
      <c r="B480" s="94"/>
      <c r="C480" s="94"/>
      <c r="D480" s="94"/>
      <c r="E480" s="94"/>
    </row>
    <row r="481" spans="1:5" ht="15" customHeight="1" x14ac:dyDescent="0.25">
      <c r="A481" s="41" t="s">
        <v>1</v>
      </c>
      <c r="B481" s="42"/>
      <c r="C481" s="42"/>
      <c r="D481" s="42"/>
      <c r="E481" s="42"/>
    </row>
    <row r="482" spans="1:5" ht="15" customHeight="1" x14ac:dyDescent="0.2">
      <c r="A482" s="38" t="s">
        <v>37</v>
      </c>
      <c r="E482" t="s">
        <v>38</v>
      </c>
    </row>
    <row r="483" spans="1:5" ht="15" customHeight="1" x14ac:dyDescent="0.25">
      <c r="B483" s="41"/>
      <c r="C483" s="42"/>
      <c r="D483" s="42"/>
      <c r="E483" s="43"/>
    </row>
    <row r="484" spans="1:5" ht="15" customHeight="1" x14ac:dyDescent="0.2">
      <c r="A484" s="74"/>
      <c r="B484" s="74"/>
      <c r="C484" s="44" t="s">
        <v>40</v>
      </c>
      <c r="D484" s="45" t="s">
        <v>41</v>
      </c>
      <c r="E484" s="81" t="s">
        <v>42</v>
      </c>
    </row>
    <row r="485" spans="1:5" ht="15" customHeight="1" x14ac:dyDescent="0.2">
      <c r="A485" s="99"/>
      <c r="B485" s="100"/>
      <c r="C485" s="82"/>
      <c r="D485" s="72" t="s">
        <v>75</v>
      </c>
      <c r="E485" s="50">
        <f>3029.35+51498.95</f>
        <v>54528.299999999996</v>
      </c>
    </row>
    <row r="486" spans="1:5" ht="15" customHeight="1" x14ac:dyDescent="0.2">
      <c r="A486" s="99"/>
      <c r="B486" s="100"/>
      <c r="C486" s="91" t="s">
        <v>44</v>
      </c>
      <c r="D486" s="101"/>
      <c r="E486" s="102">
        <f>SUM(E485:E485)</f>
        <v>54528.299999999996</v>
      </c>
    </row>
    <row r="487" spans="1:5" ht="15" customHeight="1" x14ac:dyDescent="0.2"/>
    <row r="488" spans="1:5" ht="15" customHeight="1" x14ac:dyDescent="0.25">
      <c r="A488" s="36" t="s">
        <v>17</v>
      </c>
      <c r="B488" s="37"/>
      <c r="C488" s="37"/>
      <c r="D488" s="40"/>
      <c r="E488" s="40"/>
    </row>
    <row r="489" spans="1:5" ht="15" customHeight="1" x14ac:dyDescent="0.2">
      <c r="A489" s="68" t="s">
        <v>59</v>
      </c>
      <c r="B489" s="37"/>
      <c r="C489" s="37"/>
      <c r="D489" s="37"/>
      <c r="E489" s="39" t="s">
        <v>60</v>
      </c>
    </row>
    <row r="490" spans="1:5" ht="15" customHeight="1" x14ac:dyDescent="0.2">
      <c r="A490" s="56"/>
      <c r="B490" s="85"/>
      <c r="C490" s="37"/>
      <c r="D490" s="56"/>
      <c r="E490" s="86"/>
    </row>
    <row r="491" spans="1:5" ht="15" customHeight="1" x14ac:dyDescent="0.2">
      <c r="B491" s="74"/>
      <c r="C491" s="81" t="s">
        <v>40</v>
      </c>
      <c r="D491" s="80" t="s">
        <v>47</v>
      </c>
      <c r="E491" s="81" t="s">
        <v>42</v>
      </c>
    </row>
    <row r="492" spans="1:5" ht="15" customHeight="1" x14ac:dyDescent="0.2">
      <c r="B492" s="105"/>
      <c r="C492" s="82">
        <v>3122</v>
      </c>
      <c r="D492" s="61" t="s">
        <v>61</v>
      </c>
      <c r="E492" s="50">
        <v>54528.299999999996</v>
      </c>
    </row>
    <row r="493" spans="1:5" ht="15" customHeight="1" x14ac:dyDescent="0.2">
      <c r="B493" s="106"/>
      <c r="C493" s="91" t="s">
        <v>44</v>
      </c>
      <c r="D493" s="92"/>
      <c r="E493" s="93">
        <f>SUM(E492:E492)</f>
        <v>54528.299999999996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4" t="s">
        <v>97</v>
      </c>
    </row>
    <row r="497" spans="1:5" ht="15" customHeight="1" x14ac:dyDescent="0.2">
      <c r="A497" s="143" t="s">
        <v>34</v>
      </c>
      <c r="B497" s="143"/>
      <c r="C497" s="143"/>
      <c r="D497" s="143"/>
      <c r="E497" s="143"/>
    </row>
    <row r="498" spans="1:5" ht="15" customHeight="1" x14ac:dyDescent="0.2">
      <c r="A498" s="144" t="s">
        <v>98</v>
      </c>
      <c r="B498" s="144"/>
      <c r="C498" s="144"/>
      <c r="D498" s="144"/>
      <c r="E498" s="144"/>
    </row>
    <row r="499" spans="1:5" ht="15" customHeight="1" x14ac:dyDescent="0.2">
      <c r="A499" s="144"/>
      <c r="B499" s="144"/>
      <c r="C499" s="144"/>
      <c r="D499" s="144"/>
      <c r="E499" s="144"/>
    </row>
    <row r="500" spans="1:5" ht="15" customHeight="1" x14ac:dyDescent="0.2">
      <c r="A500" s="144"/>
      <c r="B500" s="144"/>
      <c r="C500" s="144"/>
      <c r="D500" s="144"/>
      <c r="E500" s="144"/>
    </row>
    <row r="501" spans="1:5" ht="15" customHeight="1" x14ac:dyDescent="0.2">
      <c r="A501" s="144"/>
      <c r="B501" s="144"/>
      <c r="C501" s="144"/>
      <c r="D501" s="144"/>
      <c r="E501" s="144"/>
    </row>
    <row r="502" spans="1:5" ht="15" customHeight="1" x14ac:dyDescent="0.2">
      <c r="A502" s="144"/>
      <c r="B502" s="144"/>
      <c r="C502" s="144"/>
      <c r="D502" s="144"/>
      <c r="E502" s="144"/>
    </row>
    <row r="503" spans="1:5" ht="15" customHeight="1" x14ac:dyDescent="0.2">
      <c r="A503" s="144"/>
      <c r="B503" s="144"/>
      <c r="C503" s="144"/>
      <c r="D503" s="144"/>
      <c r="E503" s="144"/>
    </row>
    <row r="504" spans="1:5" ht="15" customHeight="1" x14ac:dyDescent="0.2">
      <c r="A504" s="144"/>
      <c r="B504" s="144"/>
      <c r="C504" s="144"/>
      <c r="D504" s="144"/>
      <c r="E504" s="144"/>
    </row>
    <row r="505" spans="1:5" ht="15" customHeight="1" x14ac:dyDescent="0.2">
      <c r="A505" s="144"/>
      <c r="B505" s="144"/>
      <c r="C505" s="144"/>
      <c r="D505" s="144"/>
      <c r="E505" s="144"/>
    </row>
    <row r="506" spans="1:5" ht="15" customHeight="1" x14ac:dyDescent="0.2">
      <c r="A506" s="144"/>
      <c r="B506" s="144"/>
      <c r="C506" s="144"/>
      <c r="D506" s="144"/>
      <c r="E506" s="144"/>
    </row>
    <row r="507" spans="1:5" ht="15" customHeight="1" x14ac:dyDescent="0.2">
      <c r="A507" s="144"/>
      <c r="B507" s="144"/>
      <c r="C507" s="144"/>
      <c r="D507" s="144"/>
      <c r="E507" s="144"/>
    </row>
    <row r="508" spans="1:5" ht="15" customHeight="1" x14ac:dyDescent="0.2">
      <c r="A508" s="94"/>
      <c r="B508" s="94"/>
      <c r="C508" s="94"/>
      <c r="D508" s="94"/>
      <c r="E508" s="94"/>
    </row>
    <row r="509" spans="1:5" ht="15" customHeight="1" x14ac:dyDescent="0.25">
      <c r="A509" s="41" t="s">
        <v>1</v>
      </c>
      <c r="B509" s="42"/>
      <c r="C509" s="42"/>
      <c r="D509" s="42"/>
      <c r="E509" s="42"/>
    </row>
    <row r="510" spans="1:5" ht="15" customHeight="1" x14ac:dyDescent="0.2">
      <c r="A510" s="38" t="s">
        <v>37</v>
      </c>
      <c r="E510" t="s">
        <v>38</v>
      </c>
    </row>
    <row r="511" spans="1:5" ht="15" customHeight="1" x14ac:dyDescent="0.25">
      <c r="B511" s="41"/>
      <c r="C511" s="42"/>
      <c r="D511" s="42"/>
      <c r="E511" s="43"/>
    </row>
    <row r="512" spans="1:5" ht="15" customHeight="1" x14ac:dyDescent="0.2">
      <c r="A512" s="74"/>
      <c r="B512" s="74"/>
      <c r="C512" s="44" t="s">
        <v>40</v>
      </c>
      <c r="D512" s="45" t="s">
        <v>41</v>
      </c>
      <c r="E512" s="81" t="s">
        <v>42</v>
      </c>
    </row>
    <row r="513" spans="1:5" ht="15" customHeight="1" x14ac:dyDescent="0.2">
      <c r="A513" s="99"/>
      <c r="B513" s="100"/>
      <c r="C513" s="82"/>
      <c r="D513" s="72" t="s">
        <v>75</v>
      </c>
      <c r="E513" s="50">
        <v>21538</v>
      </c>
    </row>
    <row r="514" spans="1:5" ht="15" customHeight="1" x14ac:dyDescent="0.2">
      <c r="A514" s="99"/>
      <c r="B514" s="100"/>
      <c r="C514" s="91" t="s">
        <v>44</v>
      </c>
      <c r="D514" s="101"/>
      <c r="E514" s="102">
        <f>SUM(E513:E513)</f>
        <v>21538</v>
      </c>
    </row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5">
      <c r="A521" s="36" t="s">
        <v>17</v>
      </c>
      <c r="B521" s="37"/>
      <c r="C521" s="37"/>
      <c r="D521" s="40"/>
      <c r="E521" s="40"/>
    </row>
    <row r="522" spans="1:5" ht="15" customHeight="1" x14ac:dyDescent="0.2">
      <c r="A522" s="68" t="s">
        <v>52</v>
      </c>
      <c r="B522" s="42"/>
      <c r="C522" s="42"/>
      <c r="D522" s="42"/>
      <c r="E522" s="73" t="s">
        <v>53</v>
      </c>
    </row>
    <row r="523" spans="1:5" ht="15" customHeight="1" x14ac:dyDescent="0.2">
      <c r="A523" s="56"/>
      <c r="B523" s="85"/>
      <c r="C523" s="37"/>
      <c r="D523" s="56"/>
      <c r="E523" s="86"/>
    </row>
    <row r="524" spans="1:5" ht="15" customHeight="1" x14ac:dyDescent="0.2">
      <c r="B524" s="74"/>
      <c r="C524" s="81" t="s">
        <v>40</v>
      </c>
      <c r="D524" s="80" t="s">
        <v>47</v>
      </c>
      <c r="E524" s="81" t="s">
        <v>42</v>
      </c>
    </row>
    <row r="525" spans="1:5" ht="15" customHeight="1" x14ac:dyDescent="0.2">
      <c r="B525" s="105"/>
      <c r="C525" s="82">
        <v>3122</v>
      </c>
      <c r="D525" s="61" t="s">
        <v>61</v>
      </c>
      <c r="E525" s="50">
        <v>6050</v>
      </c>
    </row>
    <row r="526" spans="1:5" ht="15" customHeight="1" x14ac:dyDescent="0.2">
      <c r="B526" s="105"/>
      <c r="C526" s="82">
        <v>3133</v>
      </c>
      <c r="D526" s="61" t="s">
        <v>61</v>
      </c>
      <c r="E526" s="50">
        <v>15488</v>
      </c>
    </row>
    <row r="527" spans="1:5" ht="15" customHeight="1" x14ac:dyDescent="0.2">
      <c r="B527" s="106"/>
      <c r="C527" s="91" t="s">
        <v>44</v>
      </c>
      <c r="D527" s="92"/>
      <c r="E527" s="93">
        <f>SUM(E525:E526)</f>
        <v>21538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4" t="s">
        <v>99</v>
      </c>
    </row>
    <row r="531" spans="1:5" ht="15" customHeight="1" x14ac:dyDescent="0.2">
      <c r="A531" s="143" t="s">
        <v>34</v>
      </c>
      <c r="B531" s="143"/>
      <c r="C531" s="143"/>
      <c r="D531" s="143"/>
      <c r="E531" s="143"/>
    </row>
    <row r="532" spans="1:5" ht="15" customHeight="1" x14ac:dyDescent="0.2">
      <c r="A532" s="144" t="s">
        <v>100</v>
      </c>
      <c r="B532" s="144"/>
      <c r="C532" s="144"/>
      <c r="D532" s="144"/>
      <c r="E532" s="144"/>
    </row>
    <row r="533" spans="1:5" ht="15" customHeight="1" x14ac:dyDescent="0.2">
      <c r="A533" s="144"/>
      <c r="B533" s="144"/>
      <c r="C533" s="144"/>
      <c r="D533" s="144"/>
      <c r="E533" s="144"/>
    </row>
    <row r="534" spans="1:5" ht="15" customHeight="1" x14ac:dyDescent="0.2">
      <c r="A534" s="144"/>
      <c r="B534" s="144"/>
      <c r="C534" s="144"/>
      <c r="D534" s="144"/>
      <c r="E534" s="144"/>
    </row>
    <row r="535" spans="1:5" ht="15" customHeight="1" x14ac:dyDescent="0.2">
      <c r="A535" s="144"/>
      <c r="B535" s="144"/>
      <c r="C535" s="144"/>
      <c r="D535" s="144"/>
      <c r="E535" s="144"/>
    </row>
    <row r="536" spans="1:5" ht="15" customHeight="1" x14ac:dyDescent="0.2">
      <c r="A536" s="144"/>
      <c r="B536" s="144"/>
      <c r="C536" s="144"/>
      <c r="D536" s="144"/>
      <c r="E536" s="144"/>
    </row>
    <row r="537" spans="1:5" ht="15" customHeight="1" x14ac:dyDescent="0.2">
      <c r="A537" s="144"/>
      <c r="B537" s="144"/>
      <c r="C537" s="144"/>
      <c r="D537" s="144"/>
      <c r="E537" s="144"/>
    </row>
    <row r="538" spans="1:5" ht="15" customHeight="1" x14ac:dyDescent="0.2">
      <c r="A538" s="144"/>
      <c r="B538" s="144"/>
      <c r="C538" s="144"/>
      <c r="D538" s="144"/>
      <c r="E538" s="144"/>
    </row>
    <row r="539" spans="1:5" ht="15" customHeight="1" x14ac:dyDescent="0.2">
      <c r="A539" s="94"/>
      <c r="B539" s="94"/>
      <c r="C539" s="94"/>
      <c r="D539" s="94"/>
      <c r="E539" s="94"/>
    </row>
    <row r="540" spans="1:5" ht="15" customHeight="1" x14ac:dyDescent="0.25">
      <c r="A540" s="41" t="s">
        <v>1</v>
      </c>
      <c r="B540" s="42"/>
      <c r="C540" s="42"/>
      <c r="D540" s="42"/>
      <c r="E540" s="42"/>
    </row>
    <row r="541" spans="1:5" ht="15" customHeight="1" x14ac:dyDescent="0.2">
      <c r="A541" s="38" t="s">
        <v>37</v>
      </c>
      <c r="E541" t="s">
        <v>38</v>
      </c>
    </row>
    <row r="542" spans="1:5" ht="15" customHeight="1" x14ac:dyDescent="0.25">
      <c r="B542" s="41"/>
      <c r="C542" s="42"/>
      <c r="D542" s="42"/>
      <c r="E542" s="43"/>
    </row>
    <row r="543" spans="1:5" ht="15" customHeight="1" x14ac:dyDescent="0.2">
      <c r="A543" s="74"/>
      <c r="B543" s="74"/>
      <c r="C543" s="44" t="s">
        <v>40</v>
      </c>
      <c r="D543" s="45" t="s">
        <v>41</v>
      </c>
      <c r="E543" s="81" t="s">
        <v>42</v>
      </c>
    </row>
    <row r="544" spans="1:5" ht="15" customHeight="1" x14ac:dyDescent="0.2">
      <c r="A544" s="99"/>
      <c r="B544" s="100"/>
      <c r="C544" s="82"/>
      <c r="D544" s="72" t="s">
        <v>75</v>
      </c>
      <c r="E544" s="50">
        <v>21780</v>
      </c>
    </row>
    <row r="545" spans="1:5" ht="15" customHeight="1" x14ac:dyDescent="0.2">
      <c r="A545" s="99"/>
      <c r="B545" s="100"/>
      <c r="C545" s="91" t="s">
        <v>44</v>
      </c>
      <c r="D545" s="101"/>
      <c r="E545" s="102">
        <f>SUM(E544:E544)</f>
        <v>21780</v>
      </c>
    </row>
    <row r="546" spans="1:5" ht="15" customHeight="1" x14ac:dyDescent="0.2"/>
    <row r="547" spans="1:5" ht="15" customHeight="1" x14ac:dyDescent="0.25">
      <c r="A547" s="36" t="s">
        <v>17</v>
      </c>
      <c r="B547" s="37"/>
      <c r="C547" s="37"/>
      <c r="D547" s="40"/>
      <c r="E547" s="40"/>
    </row>
    <row r="548" spans="1:5" ht="15" customHeight="1" x14ac:dyDescent="0.2">
      <c r="A548" s="68" t="s">
        <v>52</v>
      </c>
      <c r="B548" s="42"/>
      <c r="C548" s="42"/>
      <c r="D548" s="42"/>
      <c r="E548" s="73" t="s">
        <v>53</v>
      </c>
    </row>
    <row r="549" spans="1:5" ht="15" customHeight="1" x14ac:dyDescent="0.2">
      <c r="A549" s="56"/>
      <c r="B549" s="85"/>
      <c r="C549" s="37"/>
      <c r="D549" s="56"/>
      <c r="E549" s="86"/>
    </row>
    <row r="550" spans="1:5" ht="15" customHeight="1" x14ac:dyDescent="0.2">
      <c r="B550" s="74"/>
      <c r="C550" s="81" t="s">
        <v>40</v>
      </c>
      <c r="D550" s="80" t="s">
        <v>47</v>
      </c>
      <c r="E550" s="81" t="s">
        <v>42</v>
      </c>
    </row>
    <row r="551" spans="1:5" ht="15" customHeight="1" x14ac:dyDescent="0.2">
      <c r="B551" s="105"/>
      <c r="C551" s="82">
        <v>3122</v>
      </c>
      <c r="D551" s="61" t="s">
        <v>61</v>
      </c>
      <c r="E551" s="50">
        <v>21780</v>
      </c>
    </row>
    <row r="552" spans="1:5" ht="15" customHeight="1" x14ac:dyDescent="0.2">
      <c r="B552" s="106"/>
      <c r="C552" s="91" t="s">
        <v>44</v>
      </c>
      <c r="D552" s="92"/>
      <c r="E552" s="93">
        <f>SUM(E551:E551)</f>
        <v>21780</v>
      </c>
    </row>
    <row r="553" spans="1:5" ht="15" customHeight="1" x14ac:dyDescent="0.2"/>
    <row r="554" spans="1:5" ht="15" customHeight="1" x14ac:dyDescent="0.2"/>
    <row r="555" spans="1:5" ht="15" customHeight="1" x14ac:dyDescent="0.25">
      <c r="A555" s="34" t="s">
        <v>101</v>
      </c>
    </row>
    <row r="556" spans="1:5" ht="15" customHeight="1" x14ac:dyDescent="0.2">
      <c r="A556" s="143" t="s">
        <v>34</v>
      </c>
      <c r="B556" s="143"/>
      <c r="C556" s="143"/>
      <c r="D556" s="143"/>
      <c r="E556" s="143"/>
    </row>
    <row r="557" spans="1:5" ht="15" customHeight="1" x14ac:dyDescent="0.2">
      <c r="A557" s="144" t="s">
        <v>102</v>
      </c>
      <c r="B557" s="144"/>
      <c r="C557" s="144"/>
      <c r="D557" s="144"/>
      <c r="E557" s="144"/>
    </row>
    <row r="558" spans="1:5" ht="15" customHeight="1" x14ac:dyDescent="0.2">
      <c r="A558" s="144"/>
      <c r="B558" s="144"/>
      <c r="C558" s="144"/>
      <c r="D558" s="144"/>
      <c r="E558" s="144"/>
    </row>
    <row r="559" spans="1:5" ht="15" customHeight="1" x14ac:dyDescent="0.2">
      <c r="A559" s="144"/>
      <c r="B559" s="144"/>
      <c r="C559" s="144"/>
      <c r="D559" s="144"/>
      <c r="E559" s="144"/>
    </row>
    <row r="560" spans="1:5" ht="15" customHeight="1" x14ac:dyDescent="0.2">
      <c r="A560" s="144"/>
      <c r="B560" s="144"/>
      <c r="C560" s="144"/>
      <c r="D560" s="144"/>
      <c r="E560" s="144"/>
    </row>
    <row r="561" spans="1:5" ht="15" customHeight="1" x14ac:dyDescent="0.2">
      <c r="A561" s="144"/>
      <c r="B561" s="144"/>
      <c r="C561" s="144"/>
      <c r="D561" s="144"/>
      <c r="E561" s="144"/>
    </row>
    <row r="562" spans="1:5" ht="15" customHeight="1" x14ac:dyDescent="0.2">
      <c r="A562" s="144"/>
      <c r="B562" s="144"/>
      <c r="C562" s="144"/>
      <c r="D562" s="144"/>
      <c r="E562" s="144"/>
    </row>
    <row r="563" spans="1:5" ht="15" customHeight="1" x14ac:dyDescent="0.2">
      <c r="A563" s="144"/>
      <c r="B563" s="144"/>
      <c r="C563" s="144"/>
      <c r="D563" s="144"/>
      <c r="E563" s="144"/>
    </row>
    <row r="564" spans="1:5" ht="15" customHeight="1" x14ac:dyDescent="0.2">
      <c r="A564" s="144"/>
      <c r="B564" s="144"/>
      <c r="C564" s="144"/>
      <c r="D564" s="144"/>
      <c r="E564" s="144"/>
    </row>
    <row r="565" spans="1:5" ht="15" customHeight="1" x14ac:dyDescent="0.2">
      <c r="A565" s="94"/>
      <c r="B565" s="94"/>
      <c r="C565" s="94"/>
      <c r="D565" s="94"/>
      <c r="E565" s="94"/>
    </row>
    <row r="566" spans="1:5" ht="15" customHeight="1" x14ac:dyDescent="0.25">
      <c r="A566" s="41" t="s">
        <v>1</v>
      </c>
      <c r="B566" s="42"/>
      <c r="C566" s="42"/>
      <c r="D566" s="42"/>
      <c r="E566" s="42"/>
    </row>
    <row r="567" spans="1:5" ht="15" customHeight="1" x14ac:dyDescent="0.2">
      <c r="A567" s="38" t="s">
        <v>37</v>
      </c>
      <c r="E567" t="s">
        <v>38</v>
      </c>
    </row>
    <row r="568" spans="1:5" ht="15" customHeight="1" x14ac:dyDescent="0.25">
      <c r="B568" s="41"/>
      <c r="C568" s="42"/>
      <c r="D568" s="42"/>
      <c r="E568" s="43"/>
    </row>
    <row r="569" spans="1:5" ht="15" customHeight="1" x14ac:dyDescent="0.2">
      <c r="A569" s="74"/>
      <c r="B569" s="74"/>
      <c r="C569" s="44" t="s">
        <v>40</v>
      </c>
      <c r="D569" s="45" t="s">
        <v>41</v>
      </c>
      <c r="E569" s="81" t="s">
        <v>42</v>
      </c>
    </row>
    <row r="570" spans="1:5" ht="15" customHeight="1" x14ac:dyDescent="0.2">
      <c r="A570" s="99"/>
      <c r="B570" s="100"/>
      <c r="C570" s="82"/>
      <c r="D570" s="72" t="s">
        <v>75</v>
      </c>
      <c r="E570" s="50">
        <v>26548295.399999999</v>
      </c>
    </row>
    <row r="571" spans="1:5" ht="15" customHeight="1" x14ac:dyDescent="0.2">
      <c r="A571" s="99"/>
      <c r="B571" s="100"/>
      <c r="C571" s="91" t="s">
        <v>44</v>
      </c>
      <c r="D571" s="101"/>
      <c r="E571" s="102">
        <f>SUM(E570:E570)</f>
        <v>26548295.399999999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6" t="s">
        <v>17</v>
      </c>
      <c r="B574" s="37"/>
      <c r="C574" s="37"/>
      <c r="D574" s="40"/>
      <c r="E574" s="40"/>
    </row>
    <row r="575" spans="1:5" ht="15" customHeight="1" x14ac:dyDescent="0.2">
      <c r="A575" s="68" t="s">
        <v>52</v>
      </c>
      <c r="B575" s="42"/>
      <c r="C575" s="42"/>
      <c r="D575" s="42"/>
      <c r="E575" s="73" t="s">
        <v>53</v>
      </c>
    </row>
    <row r="576" spans="1:5" ht="15" customHeight="1" x14ac:dyDescent="0.2">
      <c r="A576" s="56"/>
      <c r="B576" s="85"/>
      <c r="C576" s="37"/>
      <c r="D576" s="56"/>
      <c r="E576" s="86"/>
    </row>
    <row r="577" spans="1:5" ht="15" customHeight="1" x14ac:dyDescent="0.2">
      <c r="B577" s="74"/>
      <c r="C577" s="81" t="s">
        <v>40</v>
      </c>
      <c r="D577" s="80" t="s">
        <v>47</v>
      </c>
      <c r="E577" s="81" t="s">
        <v>42</v>
      </c>
    </row>
    <row r="578" spans="1:5" ht="15" customHeight="1" x14ac:dyDescent="0.2">
      <c r="B578" s="105"/>
      <c r="C578" s="82">
        <v>3122</v>
      </c>
      <c r="D578" s="61" t="s">
        <v>61</v>
      </c>
      <c r="E578" s="50">
        <v>26548295.399999999</v>
      </c>
    </row>
    <row r="579" spans="1:5" ht="15" customHeight="1" x14ac:dyDescent="0.2">
      <c r="B579" s="106"/>
      <c r="C579" s="91" t="s">
        <v>44</v>
      </c>
      <c r="D579" s="92"/>
      <c r="E579" s="93">
        <f>SUM(E578:E578)</f>
        <v>26548295.399999999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34" t="s">
        <v>103</v>
      </c>
    </row>
    <row r="583" spans="1:5" ht="15" customHeight="1" x14ac:dyDescent="0.2">
      <c r="A583" s="143" t="s">
        <v>34</v>
      </c>
      <c r="B583" s="143"/>
      <c r="C583" s="143"/>
      <c r="D583" s="143"/>
      <c r="E583" s="143"/>
    </row>
    <row r="584" spans="1:5" ht="15" customHeight="1" x14ac:dyDescent="0.2">
      <c r="A584" s="144" t="s">
        <v>104</v>
      </c>
      <c r="B584" s="144"/>
      <c r="C584" s="144"/>
      <c r="D584" s="144"/>
      <c r="E584" s="144"/>
    </row>
    <row r="585" spans="1:5" ht="15" customHeight="1" x14ac:dyDescent="0.2">
      <c r="A585" s="144"/>
      <c r="B585" s="144"/>
      <c r="C585" s="144"/>
      <c r="D585" s="144"/>
      <c r="E585" s="144"/>
    </row>
    <row r="586" spans="1:5" ht="15" customHeight="1" x14ac:dyDescent="0.2">
      <c r="A586" s="144"/>
      <c r="B586" s="144"/>
      <c r="C586" s="144"/>
      <c r="D586" s="144"/>
      <c r="E586" s="144"/>
    </row>
    <row r="587" spans="1:5" ht="15" customHeight="1" x14ac:dyDescent="0.2">
      <c r="A587" s="144"/>
      <c r="B587" s="144"/>
      <c r="C587" s="144"/>
      <c r="D587" s="144"/>
      <c r="E587" s="144"/>
    </row>
    <row r="588" spans="1:5" ht="15" customHeight="1" x14ac:dyDescent="0.2">
      <c r="A588" s="144"/>
      <c r="B588" s="144"/>
      <c r="C588" s="144"/>
      <c r="D588" s="144"/>
      <c r="E588" s="144"/>
    </row>
    <row r="589" spans="1:5" ht="15" customHeight="1" x14ac:dyDescent="0.2">
      <c r="A589" s="144"/>
      <c r="B589" s="144"/>
      <c r="C589" s="144"/>
      <c r="D589" s="144"/>
      <c r="E589" s="144"/>
    </row>
    <row r="590" spans="1:5" ht="15" customHeight="1" x14ac:dyDescent="0.2">
      <c r="A590" s="144"/>
      <c r="B590" s="144"/>
      <c r="C590" s="144"/>
      <c r="D590" s="144"/>
      <c r="E590" s="144"/>
    </row>
    <row r="591" spans="1:5" ht="15" customHeight="1" x14ac:dyDescent="0.2">
      <c r="A591" s="144"/>
      <c r="B591" s="144"/>
      <c r="C591" s="144"/>
      <c r="D591" s="144"/>
      <c r="E591" s="144"/>
    </row>
    <row r="592" spans="1:5" ht="15" customHeight="1" x14ac:dyDescent="0.2">
      <c r="A592" s="144"/>
      <c r="B592" s="144"/>
      <c r="C592" s="144"/>
      <c r="D592" s="144"/>
      <c r="E592" s="144"/>
    </row>
    <row r="593" spans="1:5" ht="15" customHeight="1" x14ac:dyDescent="0.2">
      <c r="A593" s="94"/>
      <c r="B593" s="94"/>
      <c r="C593" s="94"/>
      <c r="D593" s="94"/>
      <c r="E593" s="94"/>
    </row>
    <row r="594" spans="1:5" ht="15" customHeight="1" x14ac:dyDescent="0.25">
      <c r="A594" s="41" t="s">
        <v>1</v>
      </c>
      <c r="B594" s="42"/>
      <c r="C594" s="42"/>
      <c r="D594" s="42"/>
      <c r="E594" s="42"/>
    </row>
    <row r="595" spans="1:5" ht="15" customHeight="1" x14ac:dyDescent="0.2">
      <c r="A595" s="38" t="s">
        <v>37</v>
      </c>
      <c r="E595" t="s">
        <v>38</v>
      </c>
    </row>
    <row r="596" spans="1:5" ht="15" customHeight="1" x14ac:dyDescent="0.25">
      <c r="B596" s="41"/>
      <c r="C596" s="42"/>
      <c r="D596" s="42"/>
      <c r="E596" s="43"/>
    </row>
    <row r="597" spans="1:5" ht="15" customHeight="1" x14ac:dyDescent="0.2">
      <c r="A597" s="74"/>
      <c r="B597" s="74"/>
      <c r="C597" s="44" t="s">
        <v>40</v>
      </c>
      <c r="D597" s="45" t="s">
        <v>41</v>
      </c>
      <c r="E597" s="81" t="s">
        <v>42</v>
      </c>
    </row>
    <row r="598" spans="1:5" ht="15" customHeight="1" x14ac:dyDescent="0.2">
      <c r="A598" s="99"/>
      <c r="B598" s="100"/>
      <c r="C598" s="82"/>
      <c r="D598" s="72" t="s">
        <v>75</v>
      </c>
      <c r="E598" s="50">
        <v>863375.53</v>
      </c>
    </row>
    <row r="599" spans="1:5" ht="15" customHeight="1" x14ac:dyDescent="0.2">
      <c r="A599" s="99"/>
      <c r="B599" s="100"/>
      <c r="C599" s="91" t="s">
        <v>44</v>
      </c>
      <c r="D599" s="101"/>
      <c r="E599" s="102">
        <f>SUM(E598:E598)</f>
        <v>863375.53</v>
      </c>
    </row>
    <row r="600" spans="1:5" ht="15" customHeight="1" x14ac:dyDescent="0.2"/>
    <row r="601" spans="1:5" ht="15" customHeight="1" x14ac:dyDescent="0.25">
      <c r="A601" s="36" t="s">
        <v>17</v>
      </c>
      <c r="B601" s="37"/>
      <c r="C601" s="37"/>
      <c r="D601" s="40"/>
      <c r="E601" s="40"/>
    </row>
    <row r="602" spans="1:5" ht="15" customHeight="1" x14ac:dyDescent="0.2">
      <c r="A602" s="68" t="s">
        <v>52</v>
      </c>
      <c r="B602" s="42"/>
      <c r="C602" s="42"/>
      <c r="D602" s="42"/>
      <c r="E602" s="73" t="s">
        <v>53</v>
      </c>
    </row>
    <row r="603" spans="1:5" ht="15" customHeight="1" x14ac:dyDescent="0.2">
      <c r="A603" s="56"/>
      <c r="B603" s="85"/>
      <c r="C603" s="37"/>
      <c r="D603" s="56"/>
      <c r="E603" s="86"/>
    </row>
    <row r="604" spans="1:5" ht="15" customHeight="1" x14ac:dyDescent="0.2">
      <c r="B604" s="74"/>
      <c r="C604" s="81" t="s">
        <v>40</v>
      </c>
      <c r="D604" s="80" t="s">
        <v>47</v>
      </c>
      <c r="E604" s="81" t="s">
        <v>42</v>
      </c>
    </row>
    <row r="605" spans="1:5" ht="15" customHeight="1" x14ac:dyDescent="0.2">
      <c r="B605" s="105"/>
      <c r="C605" s="82">
        <v>3122</v>
      </c>
      <c r="D605" s="61" t="s">
        <v>61</v>
      </c>
      <c r="E605" s="50">
        <v>863375.53</v>
      </c>
    </row>
    <row r="606" spans="1:5" ht="15" customHeight="1" x14ac:dyDescent="0.2">
      <c r="B606" s="106"/>
      <c r="C606" s="91" t="s">
        <v>44</v>
      </c>
      <c r="D606" s="92"/>
      <c r="E606" s="93">
        <f>SUM(E605:E605)</f>
        <v>863375.53</v>
      </c>
    </row>
    <row r="607" spans="1:5" ht="15" customHeight="1" x14ac:dyDescent="0.2"/>
    <row r="608" spans="1:5" ht="15" customHeight="1" x14ac:dyDescent="0.2"/>
    <row r="609" spans="1:5" ht="15" customHeight="1" x14ac:dyDescent="0.25">
      <c r="A609" s="34" t="s">
        <v>105</v>
      </c>
    </row>
    <row r="610" spans="1:5" ht="15" customHeight="1" x14ac:dyDescent="0.2">
      <c r="A610" s="143" t="s">
        <v>34</v>
      </c>
      <c r="B610" s="143"/>
      <c r="C610" s="143"/>
      <c r="D610" s="143"/>
      <c r="E610" s="143"/>
    </row>
    <row r="611" spans="1:5" ht="15" customHeight="1" x14ac:dyDescent="0.2">
      <c r="A611" s="146" t="s">
        <v>106</v>
      </c>
      <c r="B611" s="146"/>
      <c r="C611" s="146"/>
      <c r="D611" s="146"/>
      <c r="E611" s="146"/>
    </row>
    <row r="612" spans="1:5" ht="15" customHeight="1" x14ac:dyDescent="0.2">
      <c r="A612" s="146"/>
      <c r="B612" s="146"/>
      <c r="C612" s="146"/>
      <c r="D612" s="146"/>
      <c r="E612" s="146"/>
    </row>
    <row r="613" spans="1:5" ht="15" customHeight="1" x14ac:dyDescent="0.2">
      <c r="A613" s="146"/>
      <c r="B613" s="146"/>
      <c r="C613" s="146"/>
      <c r="D613" s="146"/>
      <c r="E613" s="146"/>
    </row>
    <row r="614" spans="1:5" ht="15" customHeight="1" x14ac:dyDescent="0.2">
      <c r="A614" s="146"/>
      <c r="B614" s="146"/>
      <c r="C614" s="146"/>
      <c r="D614" s="146"/>
      <c r="E614" s="146"/>
    </row>
    <row r="615" spans="1:5" ht="15" customHeight="1" x14ac:dyDescent="0.2">
      <c r="A615" s="146"/>
      <c r="B615" s="146"/>
      <c r="C615" s="146"/>
      <c r="D615" s="146"/>
      <c r="E615" s="146"/>
    </row>
    <row r="616" spans="1:5" ht="15" customHeight="1" x14ac:dyDescent="0.2">
      <c r="A616" s="146"/>
      <c r="B616" s="146"/>
      <c r="C616" s="146"/>
      <c r="D616" s="146"/>
      <c r="E616" s="146"/>
    </row>
    <row r="617" spans="1:5" ht="15" customHeight="1" x14ac:dyDescent="0.2">
      <c r="A617" s="107"/>
      <c r="B617" s="107"/>
      <c r="C617" s="107"/>
      <c r="D617" s="107"/>
      <c r="E617" s="107"/>
    </row>
    <row r="618" spans="1:5" ht="15" customHeight="1" x14ac:dyDescent="0.25">
      <c r="A618" s="41" t="s">
        <v>1</v>
      </c>
      <c r="B618" s="42"/>
      <c r="C618" s="42"/>
      <c r="D618" s="42"/>
      <c r="E618" s="42"/>
    </row>
    <row r="619" spans="1:5" ht="15" customHeight="1" x14ac:dyDescent="0.2">
      <c r="A619" s="38" t="s">
        <v>37</v>
      </c>
      <c r="B619" s="42"/>
      <c r="C619" s="42"/>
      <c r="D619" s="42"/>
      <c r="E619" s="73" t="s">
        <v>38</v>
      </c>
    </row>
    <row r="620" spans="1:5" ht="15" customHeight="1" x14ac:dyDescent="0.25">
      <c r="B620" s="41"/>
      <c r="C620" s="42"/>
      <c r="D620" s="42"/>
      <c r="E620" s="43"/>
    </row>
    <row r="621" spans="1:5" ht="15" customHeight="1" x14ac:dyDescent="0.2">
      <c r="B621" s="74"/>
      <c r="C621" s="44" t="s">
        <v>40</v>
      </c>
      <c r="D621" s="45" t="s">
        <v>41</v>
      </c>
      <c r="E621" s="46" t="s">
        <v>42</v>
      </c>
    </row>
    <row r="622" spans="1:5" ht="15" customHeight="1" x14ac:dyDescent="0.2">
      <c r="B622" s="75"/>
      <c r="C622" s="97">
        <v>6172</v>
      </c>
      <c r="D622" s="108" t="s">
        <v>107</v>
      </c>
      <c r="E622" s="62">
        <v>31570</v>
      </c>
    </row>
    <row r="623" spans="1:5" ht="15" customHeight="1" x14ac:dyDescent="0.2">
      <c r="B623" s="75"/>
      <c r="C623" s="52" t="s">
        <v>44</v>
      </c>
      <c r="D623" s="53"/>
      <c r="E623" s="54">
        <f>SUM(E622:E622)</f>
        <v>31570</v>
      </c>
    </row>
    <row r="624" spans="1:5" ht="15" customHeight="1" x14ac:dyDescent="0.2">
      <c r="A624" s="40"/>
      <c r="B624" s="40"/>
      <c r="C624" s="40"/>
      <c r="D624" s="40"/>
      <c r="E624" s="40"/>
    </row>
    <row r="625" spans="1:5" ht="15" customHeight="1" x14ac:dyDescent="0.2">
      <c r="A625" s="40"/>
      <c r="B625" s="40"/>
      <c r="C625" s="40"/>
      <c r="D625" s="40"/>
      <c r="E625" s="40"/>
    </row>
    <row r="626" spans="1:5" ht="15" customHeight="1" x14ac:dyDescent="0.25">
      <c r="A626" s="41" t="s">
        <v>17</v>
      </c>
      <c r="B626" s="42"/>
      <c r="C626" s="42"/>
      <c r="D626" s="42"/>
      <c r="E626" s="40"/>
    </row>
    <row r="627" spans="1:5" ht="15" customHeight="1" x14ac:dyDescent="0.2">
      <c r="A627" s="109" t="s">
        <v>108</v>
      </c>
      <c r="B627" s="37"/>
      <c r="C627" s="37"/>
      <c r="D627" s="37"/>
      <c r="E627" s="39" t="s">
        <v>109</v>
      </c>
    </row>
    <row r="628" spans="1:5" ht="15" customHeight="1" x14ac:dyDescent="0.2">
      <c r="A628" s="40"/>
      <c r="B628" s="57"/>
      <c r="C628" s="42"/>
      <c r="E628" s="58"/>
    </row>
    <row r="629" spans="1:5" ht="15" customHeight="1" x14ac:dyDescent="0.2">
      <c r="B629" s="74"/>
      <c r="C629" s="44" t="s">
        <v>40</v>
      </c>
      <c r="D629" s="110" t="s">
        <v>47</v>
      </c>
      <c r="E629" s="46" t="s">
        <v>42</v>
      </c>
    </row>
    <row r="630" spans="1:5" ht="15" customHeight="1" x14ac:dyDescent="0.2">
      <c r="B630" s="99"/>
      <c r="C630" s="82">
        <v>2223</v>
      </c>
      <c r="D630" s="61" t="s">
        <v>48</v>
      </c>
      <c r="E630" s="62">
        <v>31570</v>
      </c>
    </row>
    <row r="631" spans="1:5" ht="15" customHeight="1" x14ac:dyDescent="0.2">
      <c r="B631" s="75"/>
      <c r="C631" s="52" t="s">
        <v>44</v>
      </c>
      <c r="D631" s="63"/>
      <c r="E631" s="64">
        <f>SUM(E630:E630)</f>
        <v>31570</v>
      </c>
    </row>
    <row r="632" spans="1:5" ht="15" customHeight="1" x14ac:dyDescent="0.2"/>
    <row r="633" spans="1:5" ht="15" customHeight="1" x14ac:dyDescent="0.2"/>
    <row r="634" spans="1:5" ht="15" customHeight="1" x14ac:dyDescent="0.25">
      <c r="A634" s="34" t="s">
        <v>110</v>
      </c>
    </row>
    <row r="635" spans="1:5" ht="15" customHeight="1" x14ac:dyDescent="0.2">
      <c r="A635" s="143" t="s">
        <v>34</v>
      </c>
      <c r="B635" s="143"/>
      <c r="C635" s="143"/>
      <c r="D635" s="143"/>
      <c r="E635" s="143"/>
    </row>
    <row r="636" spans="1:5" ht="15" customHeight="1" x14ac:dyDescent="0.2">
      <c r="A636" s="144" t="s">
        <v>111</v>
      </c>
      <c r="B636" s="144"/>
      <c r="C636" s="144"/>
      <c r="D636" s="144"/>
      <c r="E636" s="144"/>
    </row>
    <row r="637" spans="1:5" ht="15" customHeight="1" x14ac:dyDescent="0.2">
      <c r="A637" s="144"/>
      <c r="B637" s="144"/>
      <c r="C637" s="144"/>
      <c r="D637" s="144"/>
      <c r="E637" s="144"/>
    </row>
    <row r="638" spans="1:5" ht="15" customHeight="1" x14ac:dyDescent="0.2">
      <c r="A638" s="144"/>
      <c r="B638" s="144"/>
      <c r="C638" s="144"/>
      <c r="D638" s="144"/>
      <c r="E638" s="144"/>
    </row>
    <row r="639" spans="1:5" ht="15" customHeight="1" x14ac:dyDescent="0.2">
      <c r="A639" s="144"/>
      <c r="B639" s="144"/>
      <c r="C639" s="144"/>
      <c r="D639" s="144"/>
      <c r="E639" s="144"/>
    </row>
    <row r="640" spans="1:5" ht="15" customHeight="1" x14ac:dyDescent="0.2">
      <c r="A640" s="144"/>
      <c r="B640" s="144"/>
      <c r="C640" s="144"/>
      <c r="D640" s="144"/>
      <c r="E640" s="144"/>
    </row>
    <row r="641" spans="1:5" ht="15" customHeight="1" x14ac:dyDescent="0.2">
      <c r="A641" s="144"/>
      <c r="B641" s="144"/>
      <c r="C641" s="144"/>
      <c r="D641" s="144"/>
      <c r="E641" s="144"/>
    </row>
    <row r="642" spans="1:5" ht="15" customHeight="1" x14ac:dyDescent="0.2">
      <c r="A642" s="144"/>
      <c r="B642" s="144"/>
      <c r="C642" s="144"/>
      <c r="D642" s="144"/>
      <c r="E642" s="144"/>
    </row>
    <row r="643" spans="1:5" ht="15" customHeight="1" x14ac:dyDescent="0.2"/>
    <row r="644" spans="1:5" ht="15" customHeight="1" x14ac:dyDescent="0.25">
      <c r="A644" s="41" t="s">
        <v>1</v>
      </c>
      <c r="B644" s="42"/>
      <c r="C644" s="42"/>
      <c r="D644" s="42"/>
      <c r="E644" s="42"/>
    </row>
    <row r="645" spans="1:5" ht="15" customHeight="1" x14ac:dyDescent="0.2">
      <c r="A645" s="38" t="s">
        <v>37</v>
      </c>
      <c r="B645" s="42"/>
      <c r="C645" s="42"/>
      <c r="D645" s="42"/>
      <c r="E645" s="73" t="s">
        <v>38</v>
      </c>
    </row>
    <row r="646" spans="1:5" ht="15" customHeight="1" x14ac:dyDescent="0.25">
      <c r="A646" s="40"/>
      <c r="B646" s="41"/>
      <c r="C646" s="42"/>
      <c r="D646" s="42"/>
      <c r="E646" s="43"/>
    </row>
    <row r="647" spans="1:5" ht="15" customHeight="1" x14ac:dyDescent="0.2">
      <c r="B647" s="87"/>
      <c r="C647" s="44" t="s">
        <v>40</v>
      </c>
      <c r="D647" s="45" t="s">
        <v>41</v>
      </c>
      <c r="E647" s="46" t="s">
        <v>42</v>
      </c>
    </row>
    <row r="648" spans="1:5" ht="15" customHeight="1" x14ac:dyDescent="0.2">
      <c r="B648" s="75"/>
      <c r="C648" s="111">
        <v>6172</v>
      </c>
      <c r="D648" s="61" t="s">
        <v>107</v>
      </c>
      <c r="E648" s="112">
        <v>65099</v>
      </c>
    </row>
    <row r="649" spans="1:5" ht="15" customHeight="1" x14ac:dyDescent="0.2">
      <c r="B649" s="75"/>
      <c r="C649" s="52" t="s">
        <v>44</v>
      </c>
      <c r="D649" s="53"/>
      <c r="E649" s="54">
        <f>SUM(E648:E648)</f>
        <v>65099</v>
      </c>
    </row>
    <row r="650" spans="1:5" ht="15" customHeight="1" x14ac:dyDescent="0.2"/>
    <row r="651" spans="1:5" ht="15" customHeight="1" x14ac:dyDescent="0.25">
      <c r="A651" s="41" t="s">
        <v>17</v>
      </c>
      <c r="B651" s="42"/>
      <c r="C651" s="42"/>
      <c r="D651" s="42"/>
      <c r="E651" s="42"/>
    </row>
    <row r="652" spans="1:5" ht="15" customHeight="1" x14ac:dyDescent="0.2">
      <c r="A652" s="38" t="s">
        <v>68</v>
      </c>
      <c r="B652" s="103"/>
      <c r="C652" s="103"/>
      <c r="D652" s="103"/>
      <c r="E652" s="40" t="s">
        <v>69</v>
      </c>
    </row>
    <row r="653" spans="1:5" ht="15" customHeight="1" x14ac:dyDescent="0.25">
      <c r="A653" s="41"/>
      <c r="B653" s="40"/>
      <c r="C653" s="42"/>
      <c r="D653" s="42"/>
      <c r="E653" s="43"/>
    </row>
    <row r="654" spans="1:5" ht="15" customHeight="1" x14ac:dyDescent="0.2">
      <c r="A654" s="74"/>
      <c r="B654" s="81" t="s">
        <v>39</v>
      </c>
      <c r="C654" s="44" t="s">
        <v>40</v>
      </c>
      <c r="D654" s="96" t="s">
        <v>41</v>
      </c>
      <c r="E654" s="46" t="s">
        <v>42</v>
      </c>
    </row>
    <row r="655" spans="1:5" ht="15" customHeight="1" x14ac:dyDescent="0.2">
      <c r="A655" s="75"/>
      <c r="B655" s="47">
        <v>305</v>
      </c>
      <c r="C655" s="82"/>
      <c r="D655" s="98" t="s">
        <v>112</v>
      </c>
      <c r="E655" s="112">
        <v>65099</v>
      </c>
    </row>
    <row r="656" spans="1:5" ht="15" customHeight="1" x14ac:dyDescent="0.2">
      <c r="A656" s="78"/>
      <c r="B656" s="113"/>
      <c r="C656" s="52" t="s">
        <v>44</v>
      </c>
      <c r="D656" s="63"/>
      <c r="E656" s="64">
        <f>SUM(E655:E655)</f>
        <v>65099</v>
      </c>
    </row>
    <row r="657" spans="1:5" ht="15" customHeight="1" x14ac:dyDescent="0.2"/>
    <row r="658" spans="1:5" ht="15" customHeight="1" x14ac:dyDescent="0.2"/>
    <row r="659" spans="1:5" ht="15" customHeight="1" x14ac:dyDescent="0.25">
      <c r="A659" s="34" t="s">
        <v>113</v>
      </c>
    </row>
    <row r="660" spans="1:5" ht="15" customHeight="1" x14ac:dyDescent="0.2">
      <c r="A660" s="143" t="s">
        <v>114</v>
      </c>
      <c r="B660" s="143"/>
      <c r="C660" s="143"/>
      <c r="D660" s="143"/>
      <c r="E660" s="143"/>
    </row>
    <row r="661" spans="1:5" ht="15" customHeight="1" x14ac:dyDescent="0.2">
      <c r="A661" s="144" t="s">
        <v>115</v>
      </c>
      <c r="B661" s="144"/>
      <c r="C661" s="144"/>
      <c r="D661" s="144"/>
      <c r="E661" s="144"/>
    </row>
    <row r="662" spans="1:5" ht="15" customHeight="1" x14ac:dyDescent="0.2">
      <c r="A662" s="144"/>
      <c r="B662" s="144"/>
      <c r="C662" s="144"/>
      <c r="D662" s="144"/>
      <c r="E662" s="144"/>
    </row>
    <row r="663" spans="1:5" ht="15" customHeight="1" x14ac:dyDescent="0.2">
      <c r="A663" s="144"/>
      <c r="B663" s="144"/>
      <c r="C663" s="144"/>
      <c r="D663" s="144"/>
      <c r="E663" s="144"/>
    </row>
    <row r="664" spans="1:5" ht="15" customHeight="1" x14ac:dyDescent="0.2">
      <c r="A664" s="144"/>
      <c r="B664" s="144"/>
      <c r="C664" s="144"/>
      <c r="D664" s="144"/>
      <c r="E664" s="144"/>
    </row>
    <row r="665" spans="1:5" ht="15" customHeight="1" x14ac:dyDescent="0.2">
      <c r="A665" s="144"/>
      <c r="B665" s="144"/>
      <c r="C665" s="144"/>
      <c r="D665" s="144"/>
      <c r="E665" s="144"/>
    </row>
    <row r="666" spans="1:5" ht="15" customHeight="1" x14ac:dyDescent="0.2">
      <c r="A666" s="144"/>
      <c r="B666" s="144"/>
      <c r="C666" s="144"/>
      <c r="D666" s="144"/>
      <c r="E666" s="144"/>
    </row>
    <row r="667" spans="1:5" ht="15" customHeight="1" x14ac:dyDescent="0.2">
      <c r="A667" s="144"/>
      <c r="B667" s="144"/>
      <c r="C667" s="144"/>
      <c r="D667" s="144"/>
      <c r="E667" s="144"/>
    </row>
    <row r="668" spans="1:5" ht="15" customHeight="1" x14ac:dyDescent="0.2">
      <c r="A668" s="144"/>
      <c r="B668" s="144"/>
      <c r="C668" s="144"/>
      <c r="D668" s="144"/>
      <c r="E668" s="144"/>
    </row>
    <row r="669" spans="1:5" ht="15" customHeight="1" x14ac:dyDescent="0.2"/>
    <row r="670" spans="1:5" ht="15" customHeight="1" x14ac:dyDescent="0.25">
      <c r="A670" s="36" t="s">
        <v>1</v>
      </c>
      <c r="B670" s="37"/>
      <c r="C670" s="37"/>
      <c r="D670" s="37"/>
      <c r="E670" s="37"/>
    </row>
    <row r="671" spans="1:5" ht="15" customHeight="1" x14ac:dyDescent="0.2">
      <c r="A671" s="68" t="s">
        <v>116</v>
      </c>
      <c r="B671" s="37"/>
      <c r="C671" s="37"/>
      <c r="D671" s="37"/>
      <c r="E671" s="39" t="s">
        <v>117</v>
      </c>
    </row>
    <row r="672" spans="1:5" ht="15" customHeight="1" x14ac:dyDescent="0.25">
      <c r="A672" s="56"/>
      <c r="B672" s="36"/>
      <c r="C672" s="37"/>
      <c r="D672" s="37"/>
      <c r="E672" s="114"/>
    </row>
    <row r="673" spans="1:5" ht="15" customHeight="1" x14ac:dyDescent="0.2">
      <c r="B673" s="81" t="s">
        <v>39</v>
      </c>
      <c r="C673" s="81" t="s">
        <v>40</v>
      </c>
      <c r="D673" s="115" t="s">
        <v>41</v>
      </c>
      <c r="E673" s="81" t="s">
        <v>42</v>
      </c>
    </row>
    <row r="674" spans="1:5" ht="15" customHeight="1" x14ac:dyDescent="0.2">
      <c r="B674" s="116">
        <v>33071</v>
      </c>
      <c r="C674" s="48"/>
      <c r="D674" s="49" t="s">
        <v>43</v>
      </c>
      <c r="E674" s="50">
        <v>-81913</v>
      </c>
    </row>
    <row r="675" spans="1:5" ht="15" customHeight="1" x14ac:dyDescent="0.2">
      <c r="B675" s="117"/>
      <c r="C675" s="91" t="s">
        <v>44</v>
      </c>
      <c r="D675" s="101"/>
      <c r="E675" s="102">
        <f>SUM(E674:E674)</f>
        <v>-81913</v>
      </c>
    </row>
    <row r="676" spans="1:5" ht="15" customHeight="1" x14ac:dyDescent="0.25">
      <c r="A676" s="55"/>
      <c r="B676" s="118"/>
      <c r="C676" s="118"/>
      <c r="D676" s="118"/>
      <c r="E676" s="118"/>
    </row>
    <row r="677" spans="1:5" ht="15" customHeight="1" x14ac:dyDescent="0.25">
      <c r="A677" s="55"/>
      <c r="B677" s="118"/>
      <c r="C677" s="118"/>
      <c r="D677" s="118"/>
      <c r="E677" s="118"/>
    </row>
    <row r="678" spans="1:5" ht="15" customHeight="1" x14ac:dyDescent="0.25">
      <c r="A678" s="36" t="s">
        <v>17</v>
      </c>
      <c r="B678" s="37"/>
      <c r="C678" s="37"/>
      <c r="D678" s="37"/>
      <c r="E678" s="56"/>
    </row>
    <row r="679" spans="1:5" ht="15" customHeight="1" x14ac:dyDescent="0.2">
      <c r="A679" s="68" t="s">
        <v>116</v>
      </c>
      <c r="B679" s="37"/>
      <c r="C679" s="37"/>
      <c r="D679" s="37"/>
      <c r="E679" s="39" t="s">
        <v>117</v>
      </c>
    </row>
    <row r="680" spans="1:5" ht="15" customHeight="1" x14ac:dyDescent="0.2">
      <c r="A680" s="56"/>
      <c r="B680" s="85"/>
      <c r="C680" s="37"/>
      <c r="D680" s="118"/>
      <c r="E680" s="86"/>
    </row>
    <row r="681" spans="1:5" ht="15" customHeight="1" x14ac:dyDescent="0.2">
      <c r="B681" s="87"/>
      <c r="C681" s="81" t="s">
        <v>40</v>
      </c>
      <c r="D681" s="59" t="s">
        <v>47</v>
      </c>
      <c r="E681" s="81" t="s">
        <v>42</v>
      </c>
    </row>
    <row r="682" spans="1:5" ht="15" customHeight="1" x14ac:dyDescent="0.2">
      <c r="B682" s="99"/>
      <c r="C682" s="119">
        <v>3113</v>
      </c>
      <c r="D682" s="120" t="s">
        <v>118</v>
      </c>
      <c r="E682" s="50">
        <v>-81913</v>
      </c>
    </row>
    <row r="683" spans="1:5" ht="15" customHeight="1" x14ac:dyDescent="0.2">
      <c r="B683" s="90"/>
      <c r="C683" s="91" t="s">
        <v>44</v>
      </c>
      <c r="D683" s="92"/>
      <c r="E683" s="93">
        <f>SUM(E682:E682)</f>
        <v>-81913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4" t="s">
        <v>119</v>
      </c>
    </row>
    <row r="687" spans="1:5" ht="15" customHeight="1" x14ac:dyDescent="0.2">
      <c r="A687" s="145" t="s">
        <v>120</v>
      </c>
      <c r="B687" s="145"/>
      <c r="C687" s="145"/>
      <c r="D687" s="145"/>
      <c r="E687" s="145"/>
    </row>
    <row r="688" spans="1:5" ht="15" customHeight="1" x14ac:dyDescent="0.2">
      <c r="A688" s="145"/>
      <c r="B688" s="145"/>
      <c r="C688" s="145"/>
      <c r="D688" s="145"/>
      <c r="E688" s="145"/>
    </row>
    <row r="689" spans="1:5" ht="15" customHeight="1" x14ac:dyDescent="0.2">
      <c r="A689" s="144" t="s">
        <v>121</v>
      </c>
      <c r="B689" s="144"/>
      <c r="C689" s="144"/>
      <c r="D689" s="144"/>
      <c r="E689" s="144"/>
    </row>
    <row r="690" spans="1:5" ht="15" customHeight="1" x14ac:dyDescent="0.2">
      <c r="A690" s="144"/>
      <c r="B690" s="144"/>
      <c r="C690" s="144"/>
      <c r="D690" s="144"/>
      <c r="E690" s="144"/>
    </row>
    <row r="691" spans="1:5" ht="15" customHeight="1" x14ac:dyDescent="0.2">
      <c r="A691" s="144"/>
      <c r="B691" s="144"/>
      <c r="C691" s="144"/>
      <c r="D691" s="144"/>
      <c r="E691" s="144"/>
    </row>
    <row r="692" spans="1:5" ht="15" customHeight="1" x14ac:dyDescent="0.2">
      <c r="A692" s="144"/>
      <c r="B692" s="144"/>
      <c r="C692" s="144"/>
      <c r="D692" s="144"/>
      <c r="E692" s="144"/>
    </row>
    <row r="693" spans="1:5" ht="15" customHeight="1" x14ac:dyDescent="0.2">
      <c r="A693" s="144"/>
      <c r="B693" s="144"/>
      <c r="C693" s="144"/>
      <c r="D693" s="144"/>
      <c r="E693" s="144"/>
    </row>
    <row r="694" spans="1:5" ht="15" customHeight="1" x14ac:dyDescent="0.2">
      <c r="A694" s="144"/>
      <c r="B694" s="144"/>
      <c r="C694" s="144"/>
      <c r="D694" s="144"/>
      <c r="E694" s="144"/>
    </row>
    <row r="695" spans="1:5" ht="15" customHeight="1" x14ac:dyDescent="0.2">
      <c r="A695" s="144"/>
      <c r="B695" s="144"/>
      <c r="C695" s="144"/>
      <c r="D695" s="144"/>
      <c r="E695" s="144"/>
    </row>
    <row r="696" spans="1:5" ht="15" customHeight="1" x14ac:dyDescent="0.2">
      <c r="A696" s="144"/>
      <c r="B696" s="144"/>
      <c r="C696" s="144"/>
      <c r="D696" s="144"/>
      <c r="E696" s="144"/>
    </row>
    <row r="697" spans="1:5" ht="15" customHeight="1" x14ac:dyDescent="0.2">
      <c r="A697" s="40"/>
      <c r="B697" s="121"/>
      <c r="C697" s="40"/>
      <c r="D697" s="40"/>
      <c r="E697" s="40"/>
    </row>
    <row r="698" spans="1:5" ht="15" customHeight="1" x14ac:dyDescent="0.25">
      <c r="A698" s="41" t="s">
        <v>17</v>
      </c>
      <c r="B698" s="42"/>
      <c r="C698" s="42"/>
      <c r="D698" s="42"/>
      <c r="E698" s="42"/>
    </row>
    <row r="699" spans="1:5" ht="15" customHeight="1" x14ac:dyDescent="0.2">
      <c r="A699" s="38" t="s">
        <v>37</v>
      </c>
      <c r="B699" s="42"/>
      <c r="C699" s="42"/>
      <c r="D699" s="42"/>
      <c r="E699" s="73" t="s">
        <v>38</v>
      </c>
    </row>
    <row r="700" spans="1:5" ht="15" customHeight="1" x14ac:dyDescent="0.25">
      <c r="A700" s="41"/>
      <c r="B700" s="40"/>
      <c r="C700" s="42"/>
      <c r="D700" s="42"/>
      <c r="E700" s="43"/>
    </row>
    <row r="701" spans="1:5" ht="15" customHeight="1" x14ac:dyDescent="0.2">
      <c r="A701" s="74"/>
      <c r="B701" s="74"/>
      <c r="C701" s="44" t="s">
        <v>40</v>
      </c>
      <c r="D701" s="80" t="s">
        <v>47</v>
      </c>
      <c r="E701" s="46" t="s">
        <v>42</v>
      </c>
    </row>
    <row r="702" spans="1:5" ht="15" customHeight="1" x14ac:dyDescent="0.2">
      <c r="A702" s="75"/>
      <c r="B702" s="76"/>
      <c r="C702" s="77">
        <v>6409</v>
      </c>
      <c r="D702" s="72" t="s">
        <v>122</v>
      </c>
      <c r="E702" s="122">
        <v>-30000</v>
      </c>
    </row>
    <row r="703" spans="1:5" ht="15" customHeight="1" x14ac:dyDescent="0.2">
      <c r="A703" s="78"/>
      <c r="B703" s="79"/>
      <c r="C703" s="52" t="s">
        <v>44</v>
      </c>
      <c r="D703" s="53"/>
      <c r="E703" s="54">
        <f>E702</f>
        <v>-30000</v>
      </c>
    </row>
    <row r="704" spans="1:5" ht="15" customHeight="1" x14ac:dyDescent="0.2">
      <c r="A704" s="40"/>
      <c r="B704" s="121"/>
      <c r="C704" s="40"/>
      <c r="D704" s="40"/>
      <c r="E704" s="40"/>
    </row>
    <row r="705" spans="1:5" ht="15" customHeight="1" x14ac:dyDescent="0.25">
      <c r="A705" s="41" t="s">
        <v>17</v>
      </c>
      <c r="B705" s="123"/>
      <c r="C705" s="42"/>
      <c r="D705" s="42"/>
      <c r="E705" s="42"/>
    </row>
    <row r="706" spans="1:5" ht="15" customHeight="1" x14ac:dyDescent="0.2">
      <c r="A706" s="68" t="s">
        <v>59</v>
      </c>
      <c r="B706" s="37"/>
      <c r="C706" s="37"/>
      <c r="D706" s="37"/>
      <c r="E706" s="39" t="s">
        <v>123</v>
      </c>
    </row>
    <row r="707" spans="1:5" ht="15" customHeight="1" x14ac:dyDescent="0.2">
      <c r="A707" s="40"/>
      <c r="B707" s="124"/>
      <c r="C707" s="42"/>
      <c r="D707" s="40"/>
      <c r="E707" s="58"/>
    </row>
    <row r="708" spans="1:5" ht="15" customHeight="1" x14ac:dyDescent="0.2">
      <c r="B708" s="87"/>
      <c r="C708" s="44" t="s">
        <v>40</v>
      </c>
      <c r="D708" s="110" t="s">
        <v>47</v>
      </c>
      <c r="E708" s="44" t="s">
        <v>42</v>
      </c>
    </row>
    <row r="709" spans="1:5" ht="15" customHeight="1" x14ac:dyDescent="0.2">
      <c r="B709" s="125"/>
      <c r="C709" s="97">
        <v>2143</v>
      </c>
      <c r="D709" s="61" t="s">
        <v>122</v>
      </c>
      <c r="E709" s="126">
        <v>30000</v>
      </c>
    </row>
    <row r="710" spans="1:5" ht="15" customHeight="1" x14ac:dyDescent="0.2">
      <c r="B710" s="127"/>
      <c r="C710" s="52" t="s">
        <v>44</v>
      </c>
      <c r="D710" s="63"/>
      <c r="E710" s="64">
        <f>SUM(E709:E709)</f>
        <v>30000</v>
      </c>
    </row>
    <row r="711" spans="1:5" ht="15" customHeight="1" x14ac:dyDescent="0.2"/>
    <row r="712" spans="1:5" ht="15" customHeight="1" x14ac:dyDescent="0.2"/>
    <row r="713" spans="1:5" ht="15" customHeight="1" x14ac:dyDescent="0.25">
      <c r="A713" s="34" t="s">
        <v>124</v>
      </c>
    </row>
    <row r="714" spans="1:5" ht="15" customHeight="1" x14ac:dyDescent="0.2">
      <c r="A714" s="145" t="s">
        <v>125</v>
      </c>
      <c r="B714" s="145"/>
      <c r="C714" s="145"/>
      <c r="D714" s="145"/>
      <c r="E714" s="145"/>
    </row>
    <row r="715" spans="1:5" ht="15" customHeight="1" x14ac:dyDescent="0.2">
      <c r="A715" s="145"/>
      <c r="B715" s="145"/>
      <c r="C715" s="145"/>
      <c r="D715" s="145"/>
      <c r="E715" s="145"/>
    </row>
    <row r="716" spans="1:5" ht="15" customHeight="1" x14ac:dyDescent="0.2">
      <c r="A716" s="144" t="s">
        <v>126</v>
      </c>
      <c r="B716" s="144"/>
      <c r="C716" s="144"/>
      <c r="D716" s="144"/>
      <c r="E716" s="144"/>
    </row>
    <row r="717" spans="1:5" ht="15" customHeight="1" x14ac:dyDescent="0.2">
      <c r="A717" s="144"/>
      <c r="B717" s="144"/>
      <c r="C717" s="144"/>
      <c r="D717" s="144"/>
      <c r="E717" s="144"/>
    </row>
    <row r="718" spans="1:5" ht="15" customHeight="1" x14ac:dyDescent="0.2">
      <c r="A718" s="144"/>
      <c r="B718" s="144"/>
      <c r="C718" s="144"/>
      <c r="D718" s="144"/>
      <c r="E718" s="144"/>
    </row>
    <row r="719" spans="1:5" ht="15" customHeight="1" x14ac:dyDescent="0.2">
      <c r="A719" s="144"/>
      <c r="B719" s="144"/>
      <c r="C719" s="144"/>
      <c r="D719" s="144"/>
      <c r="E719" s="144"/>
    </row>
    <row r="720" spans="1:5" ht="15" customHeight="1" x14ac:dyDescent="0.2">
      <c r="A720" s="144"/>
      <c r="B720" s="144"/>
      <c r="C720" s="144"/>
      <c r="D720" s="144"/>
      <c r="E720" s="144"/>
    </row>
    <row r="721" spans="1:5" ht="15" customHeight="1" x14ac:dyDescent="0.2">
      <c r="A721" s="144"/>
      <c r="B721" s="144"/>
      <c r="C721" s="144"/>
      <c r="D721" s="144"/>
      <c r="E721" s="144"/>
    </row>
    <row r="722" spans="1:5" ht="15" customHeight="1" x14ac:dyDescent="0.2">
      <c r="A722" s="144"/>
      <c r="B722" s="144"/>
      <c r="C722" s="144"/>
      <c r="D722" s="144"/>
      <c r="E722" s="144"/>
    </row>
    <row r="723" spans="1:5" ht="15" customHeight="1" x14ac:dyDescent="0.2">
      <c r="A723" s="144"/>
      <c r="B723" s="144"/>
      <c r="C723" s="144"/>
      <c r="D723" s="144"/>
      <c r="E723" s="144"/>
    </row>
    <row r="724" spans="1:5" ht="15" customHeight="1" x14ac:dyDescent="0.2">
      <c r="A724" s="144"/>
      <c r="B724" s="144"/>
      <c r="C724" s="144"/>
      <c r="D724" s="144"/>
      <c r="E724" s="144"/>
    </row>
    <row r="725" spans="1:5" ht="15" customHeight="1" x14ac:dyDescent="0.2">
      <c r="A725" s="94"/>
      <c r="B725" s="94"/>
      <c r="C725" s="94"/>
      <c r="D725" s="94"/>
      <c r="E725" s="94"/>
    </row>
    <row r="726" spans="1:5" ht="15" customHeight="1" x14ac:dyDescent="0.2">
      <c r="A726" s="94"/>
      <c r="B726" s="94"/>
      <c r="C726" s="94"/>
      <c r="D726" s="94"/>
      <c r="E726" s="94"/>
    </row>
    <row r="727" spans="1:5" ht="15" customHeight="1" x14ac:dyDescent="0.2">
      <c r="A727" s="94"/>
      <c r="B727" s="94"/>
      <c r="C727" s="94"/>
      <c r="D727" s="94"/>
      <c r="E727" s="94"/>
    </row>
    <row r="728" spans="1:5" ht="15" customHeight="1" x14ac:dyDescent="0.2">
      <c r="A728" s="94"/>
      <c r="B728" s="94"/>
      <c r="C728" s="94"/>
      <c r="D728" s="94"/>
      <c r="E728" s="94"/>
    </row>
    <row r="729" spans="1:5" ht="15" customHeight="1" x14ac:dyDescent="0.2">
      <c r="A729" s="94"/>
      <c r="B729" s="94"/>
      <c r="C729" s="94"/>
      <c r="D729" s="94"/>
      <c r="E729" s="94"/>
    </row>
    <row r="730" spans="1:5" ht="15" customHeight="1" x14ac:dyDescent="0.25">
      <c r="A730" s="41" t="s">
        <v>17</v>
      </c>
      <c r="B730" s="42"/>
      <c r="C730" s="42"/>
      <c r="D730" s="42"/>
      <c r="E730" s="42"/>
    </row>
    <row r="731" spans="1:5" ht="15" customHeight="1" x14ac:dyDescent="0.2">
      <c r="A731" s="38" t="s">
        <v>37</v>
      </c>
      <c r="B731" s="42"/>
      <c r="C731" s="42"/>
      <c r="D731" s="42"/>
      <c r="E731" s="73" t="s">
        <v>38</v>
      </c>
    </row>
    <row r="732" spans="1:5" ht="15" customHeight="1" x14ac:dyDescent="0.25">
      <c r="A732" s="41"/>
      <c r="B732" s="40"/>
      <c r="C732" s="42"/>
      <c r="D732" s="42"/>
      <c r="E732" s="43"/>
    </row>
    <row r="733" spans="1:5" ht="15" customHeight="1" x14ac:dyDescent="0.2">
      <c r="A733" s="74"/>
      <c r="B733" s="74"/>
      <c r="C733" s="44" t="s">
        <v>40</v>
      </c>
      <c r="D733" s="80" t="s">
        <v>47</v>
      </c>
      <c r="E733" s="46" t="s">
        <v>42</v>
      </c>
    </row>
    <row r="734" spans="1:5" ht="15" customHeight="1" x14ac:dyDescent="0.2">
      <c r="A734" s="75"/>
      <c r="B734" s="76"/>
      <c r="C734" s="77">
        <v>6409</v>
      </c>
      <c r="D734" s="61" t="s">
        <v>122</v>
      </c>
      <c r="E734" s="122">
        <v>-400000</v>
      </c>
    </row>
    <row r="735" spans="1:5" ht="15" customHeight="1" x14ac:dyDescent="0.2">
      <c r="A735" s="78"/>
      <c r="B735" s="79"/>
      <c r="C735" s="52" t="s">
        <v>44</v>
      </c>
      <c r="D735" s="53"/>
      <c r="E735" s="54">
        <f>E734</f>
        <v>-400000</v>
      </c>
    </row>
    <row r="736" spans="1:5" ht="15" customHeight="1" x14ac:dyDescent="0.2"/>
    <row r="737" spans="1:5" ht="15" customHeight="1" x14ac:dyDescent="0.25">
      <c r="A737" s="41" t="s">
        <v>17</v>
      </c>
      <c r="B737" s="42"/>
      <c r="C737" s="42"/>
      <c r="D737" s="42"/>
      <c r="E737" s="40"/>
    </row>
    <row r="738" spans="1:5" ht="15" customHeight="1" x14ac:dyDescent="0.2">
      <c r="A738" s="68" t="s">
        <v>116</v>
      </c>
      <c r="B738" s="42"/>
      <c r="C738" s="42"/>
      <c r="D738" s="42"/>
      <c r="E738" s="73" t="s">
        <v>117</v>
      </c>
    </row>
    <row r="739" spans="1:5" ht="15" customHeight="1" x14ac:dyDescent="0.2">
      <c r="A739" s="38"/>
      <c r="B739" s="40"/>
      <c r="C739" s="42"/>
      <c r="D739" s="42"/>
      <c r="E739" s="43"/>
    </row>
    <row r="740" spans="1:5" ht="15" customHeight="1" x14ac:dyDescent="0.2">
      <c r="A740" s="74"/>
      <c r="B740" s="74"/>
      <c r="C740" s="44" t="s">
        <v>40</v>
      </c>
      <c r="D740" s="80" t="s">
        <v>47</v>
      </c>
      <c r="E740" s="46" t="s">
        <v>42</v>
      </c>
    </row>
    <row r="741" spans="1:5" ht="15" customHeight="1" x14ac:dyDescent="0.2">
      <c r="A741" s="74"/>
      <c r="B741" s="74"/>
      <c r="C741" s="82">
        <v>3429</v>
      </c>
      <c r="D741" s="120" t="s">
        <v>118</v>
      </c>
      <c r="E741" s="128">
        <v>400000</v>
      </c>
    </row>
    <row r="742" spans="1:5" ht="15" customHeight="1" x14ac:dyDescent="0.2">
      <c r="A742" s="125"/>
      <c r="B742" s="125"/>
      <c r="C742" s="52" t="s">
        <v>44</v>
      </c>
      <c r="D742" s="53"/>
      <c r="E742" s="54">
        <f>SUM(E741:E741)</f>
        <v>400000</v>
      </c>
    </row>
    <row r="743" spans="1:5" ht="15" customHeight="1" x14ac:dyDescent="0.2"/>
    <row r="744" spans="1:5" ht="15" customHeight="1" x14ac:dyDescent="0.2"/>
    <row r="745" spans="1:5" ht="15" customHeight="1" x14ac:dyDescent="0.25">
      <c r="A745" s="34" t="s">
        <v>127</v>
      </c>
    </row>
    <row r="746" spans="1:5" ht="15" customHeight="1" x14ac:dyDescent="0.2">
      <c r="A746" s="143" t="s">
        <v>120</v>
      </c>
      <c r="B746" s="143"/>
      <c r="C746" s="143"/>
      <c r="D746" s="143"/>
      <c r="E746" s="143"/>
    </row>
    <row r="747" spans="1:5" ht="15" customHeight="1" x14ac:dyDescent="0.2">
      <c r="A747" s="143"/>
      <c r="B747" s="143"/>
      <c r="C747" s="143"/>
      <c r="D747" s="143"/>
      <c r="E747" s="143"/>
    </row>
    <row r="748" spans="1:5" ht="15" customHeight="1" x14ac:dyDescent="0.2">
      <c r="A748" s="144" t="s">
        <v>128</v>
      </c>
      <c r="B748" s="144"/>
      <c r="C748" s="144"/>
      <c r="D748" s="144"/>
      <c r="E748" s="144"/>
    </row>
    <row r="749" spans="1:5" ht="15" customHeight="1" x14ac:dyDescent="0.2">
      <c r="A749" s="144"/>
      <c r="B749" s="144"/>
      <c r="C749" s="144"/>
      <c r="D749" s="144"/>
      <c r="E749" s="144"/>
    </row>
    <row r="750" spans="1:5" ht="15" customHeight="1" x14ac:dyDescent="0.2">
      <c r="A750" s="144"/>
      <c r="B750" s="144"/>
      <c r="C750" s="144"/>
      <c r="D750" s="144"/>
      <c r="E750" s="144"/>
    </row>
    <row r="751" spans="1:5" ht="15" customHeight="1" x14ac:dyDescent="0.2">
      <c r="A751" s="144"/>
      <c r="B751" s="144"/>
      <c r="C751" s="144"/>
      <c r="D751" s="144"/>
      <c r="E751" s="144"/>
    </row>
    <row r="752" spans="1:5" ht="15" customHeight="1" x14ac:dyDescent="0.2">
      <c r="A752" s="144"/>
      <c r="B752" s="144"/>
      <c r="C752" s="144"/>
      <c r="D752" s="144"/>
      <c r="E752" s="144"/>
    </row>
    <row r="753" spans="1:5" ht="15" customHeight="1" x14ac:dyDescent="0.2">
      <c r="A753" s="144"/>
      <c r="B753" s="144"/>
      <c r="C753" s="144"/>
      <c r="D753" s="144"/>
      <c r="E753" s="144"/>
    </row>
    <row r="754" spans="1:5" ht="15" customHeight="1" x14ac:dyDescent="0.2">
      <c r="A754" s="144"/>
      <c r="B754" s="144"/>
      <c r="C754" s="144"/>
      <c r="D754" s="144"/>
      <c r="E754" s="144"/>
    </row>
    <row r="755" spans="1:5" ht="15" customHeight="1" x14ac:dyDescent="0.2">
      <c r="A755" s="94"/>
      <c r="B755" s="94"/>
      <c r="C755" s="94"/>
      <c r="D755" s="94"/>
      <c r="E755" s="94"/>
    </row>
    <row r="756" spans="1:5" ht="15" customHeight="1" x14ac:dyDescent="0.25">
      <c r="A756" s="36" t="s">
        <v>17</v>
      </c>
      <c r="B756" s="37"/>
      <c r="C756" s="37"/>
      <c r="D756" s="37"/>
      <c r="E756" s="37"/>
    </row>
    <row r="757" spans="1:5" ht="15" customHeight="1" x14ac:dyDescent="0.2">
      <c r="A757" s="68" t="s">
        <v>37</v>
      </c>
      <c r="B757" s="37"/>
      <c r="C757" s="37"/>
      <c r="D757" s="37"/>
      <c r="E757" s="39" t="s">
        <v>38</v>
      </c>
    </row>
    <row r="758" spans="1:5" ht="15" customHeight="1" x14ac:dyDescent="0.25">
      <c r="A758" s="56"/>
      <c r="B758" s="36"/>
      <c r="C758" s="37"/>
      <c r="D758" s="37"/>
      <c r="E758" s="114"/>
    </row>
    <row r="759" spans="1:5" ht="15" customHeight="1" x14ac:dyDescent="0.2">
      <c r="A759" s="87"/>
      <c r="B759" s="74"/>
      <c r="C759" s="81" t="s">
        <v>40</v>
      </c>
      <c r="D759" s="80" t="s">
        <v>47</v>
      </c>
      <c r="E759" s="81" t="s">
        <v>42</v>
      </c>
    </row>
    <row r="760" spans="1:5" ht="15" customHeight="1" x14ac:dyDescent="0.2">
      <c r="A760" s="99"/>
      <c r="B760" s="100"/>
      <c r="C760" s="82">
        <v>6409</v>
      </c>
      <c r="D760" s="61" t="s">
        <v>65</v>
      </c>
      <c r="E760" s="50">
        <v>-500000</v>
      </c>
    </row>
    <row r="761" spans="1:5" ht="15" customHeight="1" x14ac:dyDescent="0.2">
      <c r="A761" s="90"/>
      <c r="B761" s="127"/>
      <c r="C761" s="91" t="s">
        <v>44</v>
      </c>
      <c r="D761" s="92"/>
      <c r="E761" s="93">
        <f>SUM(E760:E760)</f>
        <v>-500000</v>
      </c>
    </row>
    <row r="762" spans="1:5" ht="15" customHeight="1" x14ac:dyDescent="0.2"/>
    <row r="763" spans="1:5" ht="15" customHeight="1" x14ac:dyDescent="0.25">
      <c r="A763" s="41" t="s">
        <v>17</v>
      </c>
      <c r="B763" s="42"/>
      <c r="C763" s="42"/>
      <c r="D763" s="42"/>
      <c r="E763" s="42"/>
    </row>
    <row r="764" spans="1:5" ht="15" customHeight="1" x14ac:dyDescent="0.2">
      <c r="A764" s="84" t="s">
        <v>59</v>
      </c>
      <c r="B764" s="42"/>
      <c r="C764" s="42"/>
      <c r="D764" s="42"/>
      <c r="E764" s="73" t="s">
        <v>123</v>
      </c>
    </row>
    <row r="765" spans="1:5" ht="15" customHeight="1" x14ac:dyDescent="0.2">
      <c r="A765" s="129"/>
      <c r="B765" s="130"/>
      <c r="C765" s="42"/>
      <c r="D765" s="42"/>
      <c r="E765" s="43"/>
    </row>
    <row r="766" spans="1:5" ht="15" customHeight="1" x14ac:dyDescent="0.2">
      <c r="A766" s="74"/>
      <c r="B766" s="74"/>
      <c r="C766" s="44" t="s">
        <v>40</v>
      </c>
      <c r="D766" s="45" t="s">
        <v>47</v>
      </c>
      <c r="E766" s="81" t="s">
        <v>42</v>
      </c>
    </row>
    <row r="767" spans="1:5" ht="15" customHeight="1" x14ac:dyDescent="0.2">
      <c r="A767" s="99"/>
      <c r="B767" s="79"/>
      <c r="C767" s="82">
        <v>3636</v>
      </c>
      <c r="D767" s="61" t="s">
        <v>48</v>
      </c>
      <c r="E767" s="50">
        <v>500000</v>
      </c>
    </row>
    <row r="768" spans="1:5" ht="15" customHeight="1" x14ac:dyDescent="0.2">
      <c r="C768" s="52" t="s">
        <v>44</v>
      </c>
      <c r="D768" s="53"/>
      <c r="E768" s="54">
        <f>SUM(E767:E767)</f>
        <v>500000</v>
      </c>
    </row>
    <row r="769" spans="1:5" ht="15" customHeight="1" x14ac:dyDescent="0.2"/>
    <row r="770" spans="1:5" ht="15" customHeight="1" x14ac:dyDescent="0.2"/>
    <row r="771" spans="1:5" ht="15" customHeight="1" x14ac:dyDescent="0.2"/>
    <row r="772" spans="1:5" ht="15" customHeight="1" x14ac:dyDescent="0.2"/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4" t="s">
        <v>129</v>
      </c>
    </row>
    <row r="783" spans="1:5" ht="15" customHeight="1" x14ac:dyDescent="0.2">
      <c r="A783" s="145" t="s">
        <v>130</v>
      </c>
      <c r="B783" s="145"/>
      <c r="C783" s="145"/>
      <c r="D783" s="145"/>
      <c r="E783" s="145"/>
    </row>
    <row r="784" spans="1:5" ht="15" customHeight="1" x14ac:dyDescent="0.2">
      <c r="A784" s="145"/>
      <c r="B784" s="145"/>
      <c r="C784" s="145"/>
      <c r="D784" s="145"/>
      <c r="E784" s="145"/>
    </row>
    <row r="785" spans="1:5" ht="15" customHeight="1" x14ac:dyDescent="0.2">
      <c r="A785" s="144" t="s">
        <v>131</v>
      </c>
      <c r="B785" s="144"/>
      <c r="C785" s="144"/>
      <c r="D785" s="144"/>
      <c r="E785" s="144"/>
    </row>
    <row r="786" spans="1:5" ht="15" customHeight="1" x14ac:dyDescent="0.2">
      <c r="A786" s="144"/>
      <c r="B786" s="144"/>
      <c r="C786" s="144"/>
      <c r="D786" s="144"/>
      <c r="E786" s="144"/>
    </row>
    <row r="787" spans="1:5" ht="15" customHeight="1" x14ac:dyDescent="0.2">
      <c r="A787" s="144"/>
      <c r="B787" s="144"/>
      <c r="C787" s="144"/>
      <c r="D787" s="144"/>
      <c r="E787" s="144"/>
    </row>
    <row r="788" spans="1:5" ht="15" customHeight="1" x14ac:dyDescent="0.2">
      <c r="A788" s="144"/>
      <c r="B788" s="144"/>
      <c r="C788" s="144"/>
      <c r="D788" s="144"/>
      <c r="E788" s="144"/>
    </row>
    <row r="789" spans="1:5" ht="15" customHeight="1" x14ac:dyDescent="0.2">
      <c r="A789" s="144"/>
      <c r="B789" s="144"/>
      <c r="C789" s="144"/>
      <c r="D789" s="144"/>
      <c r="E789" s="144"/>
    </row>
    <row r="790" spans="1:5" ht="15" customHeight="1" x14ac:dyDescent="0.2">
      <c r="A790" s="144"/>
      <c r="B790" s="144"/>
      <c r="C790" s="144"/>
      <c r="D790" s="144"/>
      <c r="E790" s="144"/>
    </row>
    <row r="791" spans="1:5" ht="15" customHeight="1" x14ac:dyDescent="0.2">
      <c r="A791" s="144"/>
      <c r="B791" s="144"/>
      <c r="C791" s="144"/>
      <c r="D791" s="144"/>
      <c r="E791" s="144"/>
    </row>
    <row r="792" spans="1:5" ht="15" customHeight="1" x14ac:dyDescent="0.2">
      <c r="A792" s="144"/>
      <c r="B792" s="144"/>
      <c r="C792" s="144"/>
      <c r="D792" s="144"/>
      <c r="E792" s="144"/>
    </row>
    <row r="793" spans="1:5" ht="15" customHeight="1" x14ac:dyDescent="0.2">
      <c r="A793" s="144"/>
      <c r="B793" s="144"/>
      <c r="C793" s="144"/>
      <c r="D793" s="144"/>
      <c r="E793" s="144"/>
    </row>
    <row r="794" spans="1:5" ht="15" customHeight="1" x14ac:dyDescent="0.2">
      <c r="A794" s="144"/>
      <c r="B794" s="144"/>
      <c r="C794" s="144"/>
      <c r="D794" s="144"/>
      <c r="E794" s="144"/>
    </row>
    <row r="795" spans="1:5" ht="15" customHeight="1" x14ac:dyDescent="0.2">
      <c r="A795" s="94"/>
      <c r="B795" s="94"/>
      <c r="C795" s="94"/>
      <c r="D795" s="94"/>
      <c r="E795" s="94"/>
    </row>
    <row r="796" spans="1:5" ht="15" customHeight="1" x14ac:dyDescent="0.25">
      <c r="A796" s="41" t="s">
        <v>17</v>
      </c>
      <c r="B796" s="42"/>
      <c r="C796" s="42"/>
      <c r="D796" s="42"/>
      <c r="E796" s="42"/>
    </row>
    <row r="797" spans="1:5" ht="15" customHeight="1" x14ac:dyDescent="0.2">
      <c r="A797" s="38" t="s">
        <v>37</v>
      </c>
      <c r="B797" s="42"/>
      <c r="C797" s="42"/>
      <c r="D797" s="42"/>
      <c r="E797" s="73" t="s">
        <v>38</v>
      </c>
    </row>
    <row r="798" spans="1:5" ht="15" customHeight="1" x14ac:dyDescent="0.25">
      <c r="A798" s="41"/>
      <c r="B798" s="40"/>
      <c r="C798" s="42"/>
      <c r="D798" s="42"/>
      <c r="E798" s="43"/>
    </row>
    <row r="799" spans="1:5" ht="15" customHeight="1" x14ac:dyDescent="0.2">
      <c r="A799" s="74"/>
      <c r="B799" s="74"/>
      <c r="C799" s="44" t="s">
        <v>40</v>
      </c>
      <c r="D799" s="80" t="s">
        <v>47</v>
      </c>
      <c r="E799" s="46" t="s">
        <v>42</v>
      </c>
    </row>
    <row r="800" spans="1:5" ht="15" customHeight="1" x14ac:dyDescent="0.2">
      <c r="A800" s="75"/>
      <c r="B800" s="76"/>
      <c r="C800" s="82">
        <v>6409</v>
      </c>
      <c r="D800" s="61" t="s">
        <v>65</v>
      </c>
      <c r="E800" s="122">
        <v>-878924</v>
      </c>
    </row>
    <row r="801" spans="1:5" ht="15" customHeight="1" x14ac:dyDescent="0.2">
      <c r="A801" s="78"/>
      <c r="B801" s="79"/>
      <c r="C801" s="52" t="s">
        <v>44</v>
      </c>
      <c r="D801" s="53"/>
      <c r="E801" s="54">
        <f>SUM(E800:E800)</f>
        <v>-878924</v>
      </c>
    </row>
    <row r="802" spans="1:5" ht="15" customHeight="1" x14ac:dyDescent="0.2"/>
    <row r="803" spans="1:5" ht="15" customHeight="1" x14ac:dyDescent="0.25">
      <c r="A803" s="41" t="s">
        <v>17</v>
      </c>
      <c r="B803" s="42"/>
      <c r="C803" s="42"/>
      <c r="D803" s="42"/>
      <c r="E803" s="40"/>
    </row>
    <row r="804" spans="1:5" ht="15" customHeight="1" x14ac:dyDescent="0.2">
      <c r="A804" s="68" t="s">
        <v>132</v>
      </c>
      <c r="B804" s="42"/>
      <c r="C804" s="42"/>
      <c r="D804" s="42"/>
      <c r="E804" s="39" t="s">
        <v>133</v>
      </c>
    </row>
    <row r="805" spans="1:5" ht="15" customHeight="1" x14ac:dyDescent="0.2">
      <c r="A805" s="38"/>
      <c r="B805" s="40"/>
      <c r="C805" s="42"/>
      <c r="D805" s="42"/>
      <c r="E805" s="43"/>
    </row>
    <row r="806" spans="1:5" ht="15" customHeight="1" x14ac:dyDescent="0.2">
      <c r="A806" s="74"/>
      <c r="B806" s="74"/>
      <c r="C806" s="44" t="s">
        <v>40</v>
      </c>
      <c r="D806" s="80" t="s">
        <v>47</v>
      </c>
      <c r="E806" s="46" t="s">
        <v>42</v>
      </c>
    </row>
    <row r="807" spans="1:5" ht="15" customHeight="1" x14ac:dyDescent="0.2">
      <c r="A807" s="74"/>
      <c r="B807" s="74"/>
      <c r="C807" s="82">
        <v>3419</v>
      </c>
      <c r="D807" s="61" t="s">
        <v>122</v>
      </c>
      <c r="E807" s="128">
        <v>-300000</v>
      </c>
    </row>
    <row r="808" spans="1:5" ht="15" customHeight="1" x14ac:dyDescent="0.2">
      <c r="A808" s="74"/>
      <c r="B808" s="74"/>
      <c r="C808" s="82">
        <v>3412</v>
      </c>
      <c r="D808" s="61" t="s">
        <v>122</v>
      </c>
      <c r="E808" s="128">
        <v>-4000000</v>
      </c>
    </row>
    <row r="809" spans="1:5" ht="15" customHeight="1" x14ac:dyDescent="0.2">
      <c r="A809" s="74"/>
      <c r="B809" s="74"/>
      <c r="C809" s="82">
        <v>3412</v>
      </c>
      <c r="D809" s="61" t="s">
        <v>134</v>
      </c>
      <c r="E809" s="128">
        <f>300000+878924+4000000</f>
        <v>5178924</v>
      </c>
    </row>
    <row r="810" spans="1:5" ht="15" customHeight="1" x14ac:dyDescent="0.2">
      <c r="A810" s="125"/>
      <c r="B810" s="125"/>
      <c r="C810" s="52" t="s">
        <v>44</v>
      </c>
      <c r="D810" s="53"/>
      <c r="E810" s="54">
        <f>SUM(E807:E809)</f>
        <v>878924</v>
      </c>
    </row>
    <row r="811" spans="1:5" ht="15" customHeight="1" x14ac:dyDescent="0.2"/>
    <row r="812" spans="1:5" ht="15" customHeight="1" x14ac:dyDescent="0.2"/>
    <row r="813" spans="1:5" ht="15" customHeight="1" x14ac:dyDescent="0.25">
      <c r="A813" s="34" t="s">
        <v>135</v>
      </c>
    </row>
    <row r="814" spans="1:5" ht="15" customHeight="1" x14ac:dyDescent="0.2">
      <c r="A814" s="143" t="s">
        <v>136</v>
      </c>
      <c r="B814" s="143"/>
      <c r="C814" s="143"/>
      <c r="D814" s="143"/>
      <c r="E814" s="143"/>
    </row>
    <row r="815" spans="1:5" ht="15" customHeight="1" x14ac:dyDescent="0.2">
      <c r="A815" s="143"/>
      <c r="B815" s="143"/>
      <c r="C815" s="143"/>
      <c r="D815" s="143"/>
      <c r="E815" s="143"/>
    </row>
    <row r="816" spans="1:5" ht="15" customHeight="1" x14ac:dyDescent="0.2">
      <c r="A816" s="144" t="s">
        <v>137</v>
      </c>
      <c r="B816" s="144"/>
      <c r="C816" s="144"/>
      <c r="D816" s="144"/>
      <c r="E816" s="144"/>
    </row>
    <row r="817" spans="1:5" ht="15" customHeight="1" x14ac:dyDescent="0.2">
      <c r="A817" s="144"/>
      <c r="B817" s="144"/>
      <c r="C817" s="144"/>
      <c r="D817" s="144"/>
      <c r="E817" s="144"/>
    </row>
    <row r="818" spans="1:5" ht="15" customHeight="1" x14ac:dyDescent="0.2">
      <c r="A818" s="144"/>
      <c r="B818" s="144"/>
      <c r="C818" s="144"/>
      <c r="D818" s="144"/>
      <c r="E818" s="144"/>
    </row>
    <row r="819" spans="1:5" ht="15" customHeight="1" x14ac:dyDescent="0.2">
      <c r="A819" s="144"/>
      <c r="B819" s="144"/>
      <c r="C819" s="144"/>
      <c r="D819" s="144"/>
      <c r="E819" s="144"/>
    </row>
    <row r="820" spans="1:5" ht="15" customHeight="1" x14ac:dyDescent="0.2">
      <c r="A820" s="144"/>
      <c r="B820" s="144"/>
      <c r="C820" s="144"/>
      <c r="D820" s="144"/>
      <c r="E820" s="144"/>
    </row>
    <row r="821" spans="1:5" ht="15" customHeight="1" x14ac:dyDescent="0.2">
      <c r="A821" s="144"/>
      <c r="B821" s="144"/>
      <c r="C821" s="144"/>
      <c r="D821" s="144"/>
      <c r="E821" s="144"/>
    </row>
    <row r="822" spans="1:5" ht="15" customHeight="1" x14ac:dyDescent="0.2">
      <c r="A822" s="94"/>
      <c r="B822" s="94"/>
      <c r="C822" s="94"/>
      <c r="D822" s="94"/>
      <c r="E822" s="94"/>
    </row>
    <row r="823" spans="1:5" ht="15" customHeight="1" x14ac:dyDescent="0.25">
      <c r="A823" s="36" t="s">
        <v>17</v>
      </c>
      <c r="B823" s="37"/>
      <c r="C823" s="37"/>
      <c r="D823" s="37"/>
      <c r="E823" s="37"/>
    </row>
    <row r="824" spans="1:5" ht="15" customHeight="1" x14ac:dyDescent="0.2">
      <c r="A824" s="68" t="s">
        <v>37</v>
      </c>
      <c r="B824" s="37"/>
      <c r="C824" s="37"/>
      <c r="D824" s="37"/>
      <c r="E824" s="39" t="s">
        <v>38</v>
      </c>
    </row>
    <row r="825" spans="1:5" ht="15" customHeight="1" x14ac:dyDescent="0.25">
      <c r="A825" s="56"/>
      <c r="B825" s="36"/>
      <c r="C825" s="37"/>
      <c r="D825" s="37"/>
      <c r="E825" s="114"/>
    </row>
    <row r="826" spans="1:5" ht="15" customHeight="1" x14ac:dyDescent="0.2">
      <c r="A826" s="87"/>
      <c r="B826" s="74"/>
      <c r="C826" s="81" t="s">
        <v>40</v>
      </c>
      <c r="D826" s="80" t="s">
        <v>47</v>
      </c>
      <c r="E826" s="81" t="s">
        <v>42</v>
      </c>
    </row>
    <row r="827" spans="1:5" ht="15" customHeight="1" x14ac:dyDescent="0.2">
      <c r="A827" s="99"/>
      <c r="B827" s="100"/>
      <c r="C827" s="82">
        <v>6409</v>
      </c>
      <c r="D827" s="61" t="s">
        <v>65</v>
      </c>
      <c r="E827" s="50">
        <v>-636000</v>
      </c>
    </row>
    <row r="828" spans="1:5" ht="15" customHeight="1" x14ac:dyDescent="0.2">
      <c r="A828" s="90"/>
      <c r="B828" s="127"/>
      <c r="C828" s="91" t="s">
        <v>44</v>
      </c>
      <c r="D828" s="92"/>
      <c r="E828" s="93">
        <f>SUM(E827:E827)</f>
        <v>-636000</v>
      </c>
    </row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5">
      <c r="A833" s="36" t="s">
        <v>17</v>
      </c>
      <c r="B833" s="37"/>
      <c r="C833" s="37"/>
      <c r="D833" s="40"/>
      <c r="E833" s="40"/>
    </row>
    <row r="834" spans="1:5" ht="15" customHeight="1" x14ac:dyDescent="0.2">
      <c r="A834" s="68" t="s">
        <v>52</v>
      </c>
      <c r="B834" s="37"/>
      <c r="C834" s="37"/>
      <c r="D834" s="37"/>
      <c r="E834" s="39" t="s">
        <v>53</v>
      </c>
    </row>
    <row r="835" spans="1:5" ht="15" customHeight="1" x14ac:dyDescent="0.2">
      <c r="A835" s="56"/>
      <c r="B835" s="85"/>
      <c r="C835" s="37"/>
      <c r="D835" s="56"/>
      <c r="E835" s="86"/>
    </row>
    <row r="836" spans="1:5" ht="15" customHeight="1" x14ac:dyDescent="0.2">
      <c r="C836" s="81" t="s">
        <v>40</v>
      </c>
      <c r="D836" s="80" t="s">
        <v>47</v>
      </c>
      <c r="E836" s="81" t="s">
        <v>42</v>
      </c>
    </row>
    <row r="837" spans="1:5" ht="15" customHeight="1" x14ac:dyDescent="0.2">
      <c r="C837" s="82">
        <v>3315</v>
      </c>
      <c r="D837" s="61" t="s">
        <v>61</v>
      </c>
      <c r="E837" s="50">
        <v>636000</v>
      </c>
    </row>
    <row r="838" spans="1:5" ht="15" customHeight="1" x14ac:dyDescent="0.2">
      <c r="C838" s="91" t="s">
        <v>44</v>
      </c>
      <c r="D838" s="92"/>
      <c r="E838" s="93">
        <f>SUM(E837:E837)</f>
        <v>636000</v>
      </c>
    </row>
    <row r="839" spans="1:5" ht="15" customHeight="1" x14ac:dyDescent="0.2"/>
    <row r="840" spans="1:5" ht="15" customHeight="1" x14ac:dyDescent="0.2"/>
    <row r="841" spans="1:5" ht="15" customHeight="1" x14ac:dyDescent="0.25">
      <c r="A841" s="34" t="s">
        <v>138</v>
      </c>
    </row>
    <row r="842" spans="1:5" ht="15" customHeight="1" x14ac:dyDescent="0.2">
      <c r="A842" s="145" t="s">
        <v>139</v>
      </c>
      <c r="B842" s="145"/>
      <c r="C842" s="145"/>
      <c r="D842" s="145"/>
      <c r="E842" s="145"/>
    </row>
    <row r="843" spans="1:5" ht="15" customHeight="1" x14ac:dyDescent="0.2">
      <c r="A843" s="145"/>
      <c r="B843" s="145"/>
      <c r="C843" s="145"/>
      <c r="D843" s="145"/>
      <c r="E843" s="145"/>
    </row>
    <row r="844" spans="1:5" ht="15" customHeight="1" x14ac:dyDescent="0.2">
      <c r="A844" s="144" t="s">
        <v>140</v>
      </c>
      <c r="B844" s="144"/>
      <c r="C844" s="144"/>
      <c r="D844" s="144"/>
      <c r="E844" s="144"/>
    </row>
    <row r="845" spans="1:5" ht="15" customHeight="1" x14ac:dyDescent="0.2">
      <c r="A845" s="144"/>
      <c r="B845" s="144"/>
      <c r="C845" s="144"/>
      <c r="D845" s="144"/>
      <c r="E845" s="144"/>
    </row>
    <row r="846" spans="1:5" ht="15" customHeight="1" x14ac:dyDescent="0.2">
      <c r="A846" s="144"/>
      <c r="B846" s="144"/>
      <c r="C846" s="144"/>
      <c r="D846" s="144"/>
      <c r="E846" s="144"/>
    </row>
    <row r="847" spans="1:5" ht="15" customHeight="1" x14ac:dyDescent="0.2">
      <c r="A847" s="144"/>
      <c r="B847" s="144"/>
      <c r="C847" s="144"/>
      <c r="D847" s="144"/>
      <c r="E847" s="144"/>
    </row>
    <row r="848" spans="1:5" ht="15" customHeight="1" x14ac:dyDescent="0.2">
      <c r="A848" s="144"/>
      <c r="B848" s="144"/>
      <c r="C848" s="144"/>
      <c r="D848" s="144"/>
      <c r="E848" s="144"/>
    </row>
    <row r="849" spans="1:5" ht="15" customHeight="1" x14ac:dyDescent="0.2">
      <c r="A849" s="144"/>
      <c r="B849" s="144"/>
      <c r="C849" s="144"/>
      <c r="D849" s="144"/>
      <c r="E849" s="144"/>
    </row>
    <row r="850" spans="1:5" ht="15" customHeight="1" x14ac:dyDescent="0.2">
      <c r="A850" s="144"/>
      <c r="B850" s="144"/>
      <c r="C850" s="144"/>
      <c r="D850" s="144"/>
      <c r="E850" s="144"/>
    </row>
    <row r="851" spans="1:5" ht="15" customHeight="1" x14ac:dyDescent="0.2">
      <c r="A851" s="144"/>
      <c r="B851" s="144"/>
      <c r="C851" s="144"/>
      <c r="D851" s="144"/>
      <c r="E851" s="144"/>
    </row>
    <row r="852" spans="1:5" ht="15" customHeight="1" x14ac:dyDescent="0.2">
      <c r="A852" s="94"/>
      <c r="B852" s="94"/>
      <c r="C852" s="94"/>
      <c r="D852" s="94"/>
      <c r="E852" s="94"/>
    </row>
    <row r="853" spans="1:5" ht="15" customHeight="1" x14ac:dyDescent="0.25">
      <c r="A853" s="36" t="s">
        <v>17</v>
      </c>
      <c r="B853" s="37"/>
      <c r="C853" s="37"/>
      <c r="D853" s="40"/>
      <c r="E853" s="40"/>
    </row>
    <row r="854" spans="1:5" ht="15" customHeight="1" x14ac:dyDescent="0.2">
      <c r="A854" s="109" t="s">
        <v>108</v>
      </c>
      <c r="B854" s="37"/>
      <c r="C854" s="37"/>
      <c r="D854" s="37"/>
      <c r="E854" s="39" t="s">
        <v>109</v>
      </c>
    </row>
    <row r="855" spans="1:5" ht="15" customHeight="1" x14ac:dyDescent="0.2">
      <c r="A855" s="56"/>
      <c r="B855" s="85"/>
      <c r="C855" s="37"/>
      <c r="D855" s="56"/>
      <c r="E855" s="86"/>
    </row>
    <row r="856" spans="1:5" ht="15" customHeight="1" x14ac:dyDescent="0.2">
      <c r="B856" s="44" t="s">
        <v>39</v>
      </c>
      <c r="C856" s="44" t="s">
        <v>40</v>
      </c>
      <c r="D856" s="45" t="s">
        <v>41</v>
      </c>
      <c r="E856" s="46" t="s">
        <v>42</v>
      </c>
    </row>
    <row r="857" spans="1:5" ht="15" customHeight="1" x14ac:dyDescent="0.2">
      <c r="B857" s="104">
        <v>898</v>
      </c>
      <c r="C857" s="97"/>
      <c r="D857" s="61" t="s">
        <v>76</v>
      </c>
      <c r="E857" s="62">
        <v>-27266000</v>
      </c>
    </row>
    <row r="858" spans="1:5" ht="15" customHeight="1" x14ac:dyDescent="0.2">
      <c r="B858" s="104"/>
      <c r="C858" s="52" t="s">
        <v>44</v>
      </c>
      <c r="D858" s="53"/>
      <c r="E858" s="54">
        <f>SUM(E857:E857)</f>
        <v>-27266000</v>
      </c>
    </row>
    <row r="859" spans="1:5" ht="15" customHeight="1" x14ac:dyDescent="0.2"/>
    <row r="860" spans="1:5" ht="15" customHeight="1" x14ac:dyDescent="0.25">
      <c r="A860" s="41" t="s">
        <v>17</v>
      </c>
      <c r="B860" s="42"/>
      <c r="C860" s="42"/>
      <c r="D860" s="42"/>
      <c r="E860" s="42"/>
    </row>
    <row r="861" spans="1:5" ht="15" customHeight="1" x14ac:dyDescent="0.2">
      <c r="A861" s="38" t="s">
        <v>37</v>
      </c>
      <c r="B861" s="42"/>
      <c r="C861" s="42"/>
      <c r="D861" s="42"/>
      <c r="E861" s="73" t="s">
        <v>38</v>
      </c>
    </row>
    <row r="862" spans="1:5" ht="15" customHeight="1" x14ac:dyDescent="0.25">
      <c r="A862" s="41"/>
      <c r="B862" s="40"/>
      <c r="C862" s="42"/>
      <c r="D862" s="42"/>
      <c r="E862" s="43"/>
    </row>
    <row r="863" spans="1:5" ht="15" customHeight="1" x14ac:dyDescent="0.2">
      <c r="A863" s="74"/>
      <c r="B863" s="74"/>
      <c r="C863" s="44" t="s">
        <v>40</v>
      </c>
      <c r="D863" s="80" t="s">
        <v>47</v>
      </c>
      <c r="E863" s="46" t="s">
        <v>42</v>
      </c>
    </row>
    <row r="864" spans="1:5" ht="15" customHeight="1" x14ac:dyDescent="0.2">
      <c r="A864" s="99"/>
      <c r="B864" s="76"/>
      <c r="C864" s="77">
        <v>6409</v>
      </c>
      <c r="D864" s="61" t="s">
        <v>65</v>
      </c>
      <c r="E864" s="122">
        <v>27266000</v>
      </c>
    </row>
    <row r="865" spans="1:5" ht="15" customHeight="1" x14ac:dyDescent="0.2">
      <c r="A865" s="78"/>
      <c r="B865" s="79"/>
      <c r="C865" s="52" t="s">
        <v>44</v>
      </c>
      <c r="D865" s="53"/>
      <c r="E865" s="54">
        <f>E864</f>
        <v>27266000</v>
      </c>
    </row>
    <row r="866" spans="1:5" ht="15" customHeight="1" x14ac:dyDescent="0.2"/>
    <row r="867" spans="1:5" ht="15" customHeight="1" x14ac:dyDescent="0.2"/>
    <row r="868" spans="1:5" ht="15" customHeight="1" x14ac:dyDescent="0.25">
      <c r="A868" s="34" t="s">
        <v>141</v>
      </c>
    </row>
    <row r="869" spans="1:5" ht="15" customHeight="1" x14ac:dyDescent="0.2">
      <c r="A869" s="145" t="s">
        <v>142</v>
      </c>
      <c r="B869" s="145"/>
      <c r="C869" s="145"/>
      <c r="D869" s="145"/>
      <c r="E869" s="145"/>
    </row>
    <row r="870" spans="1:5" ht="15" customHeight="1" x14ac:dyDescent="0.2">
      <c r="A870" s="145"/>
      <c r="B870" s="145"/>
      <c r="C870" s="145"/>
      <c r="D870" s="145"/>
      <c r="E870" s="145"/>
    </row>
    <row r="871" spans="1:5" ht="15" customHeight="1" x14ac:dyDescent="0.2">
      <c r="A871" s="144" t="s">
        <v>143</v>
      </c>
      <c r="B871" s="144"/>
      <c r="C871" s="144"/>
      <c r="D871" s="144"/>
      <c r="E871" s="144"/>
    </row>
    <row r="872" spans="1:5" ht="15" customHeight="1" x14ac:dyDescent="0.2">
      <c r="A872" s="144"/>
      <c r="B872" s="144"/>
      <c r="C872" s="144"/>
      <c r="D872" s="144"/>
      <c r="E872" s="144"/>
    </row>
    <row r="873" spans="1:5" ht="15" customHeight="1" x14ac:dyDescent="0.2">
      <c r="A873" s="144"/>
      <c r="B873" s="144"/>
      <c r="C873" s="144"/>
      <c r="D873" s="144"/>
      <c r="E873" s="144"/>
    </row>
    <row r="874" spans="1:5" ht="15" customHeight="1" x14ac:dyDescent="0.2">
      <c r="A874" s="144"/>
      <c r="B874" s="144"/>
      <c r="C874" s="144"/>
      <c r="D874" s="144"/>
      <c r="E874" s="144"/>
    </row>
    <row r="875" spans="1:5" ht="15" customHeight="1" x14ac:dyDescent="0.2">
      <c r="A875" s="144"/>
      <c r="B875" s="144"/>
      <c r="C875" s="144"/>
      <c r="D875" s="144"/>
      <c r="E875" s="144"/>
    </row>
    <row r="876" spans="1:5" ht="15" customHeight="1" x14ac:dyDescent="0.2">
      <c r="A876" s="144"/>
      <c r="B876" s="144"/>
      <c r="C876" s="144"/>
      <c r="D876" s="144"/>
      <c r="E876" s="144"/>
    </row>
    <row r="877" spans="1:5" ht="15" customHeight="1" x14ac:dyDescent="0.2">
      <c r="A877" s="131"/>
      <c r="B877" s="131"/>
      <c r="C877" s="131"/>
      <c r="D877" s="131"/>
      <c r="E877" s="131"/>
    </row>
    <row r="878" spans="1:5" ht="15" customHeight="1" x14ac:dyDescent="0.25">
      <c r="A878" s="41" t="s">
        <v>17</v>
      </c>
      <c r="B878" s="42"/>
      <c r="C878" s="42"/>
      <c r="D878" s="42"/>
      <c r="E878" s="40"/>
    </row>
    <row r="879" spans="1:5" ht="15" customHeight="1" x14ac:dyDescent="0.2">
      <c r="A879" s="38" t="s">
        <v>144</v>
      </c>
      <c r="B879" s="103"/>
      <c r="C879" s="103"/>
      <c r="D879" s="103"/>
      <c r="E879" s="103" t="s">
        <v>145</v>
      </c>
    </row>
    <row r="880" spans="1:5" ht="15" customHeight="1" x14ac:dyDescent="0.2">
      <c r="A880" s="38"/>
      <c r="B880" s="40"/>
      <c r="C880" s="42"/>
      <c r="D880" s="42"/>
      <c r="E880" s="43"/>
    </row>
    <row r="881" spans="1:5" ht="15" customHeight="1" x14ac:dyDescent="0.2">
      <c r="A881" s="74"/>
      <c r="B881" s="74"/>
      <c r="C881" s="44" t="s">
        <v>40</v>
      </c>
      <c r="D881" s="80" t="s">
        <v>47</v>
      </c>
      <c r="E881" s="81" t="s">
        <v>42</v>
      </c>
    </row>
    <row r="882" spans="1:5" ht="15" customHeight="1" x14ac:dyDescent="0.2">
      <c r="A882" s="75"/>
      <c r="B882" s="76"/>
      <c r="C882" s="97">
        <v>3599</v>
      </c>
      <c r="D882" s="61" t="s">
        <v>48</v>
      </c>
      <c r="E882" s="112">
        <v>-45000</v>
      </c>
    </row>
    <row r="883" spans="1:5" ht="15" customHeight="1" x14ac:dyDescent="0.2">
      <c r="A883" s="125"/>
      <c r="B883" s="125"/>
      <c r="C883" s="52" t="s">
        <v>44</v>
      </c>
      <c r="D883" s="120"/>
      <c r="E883" s="54">
        <f>SUM(E882:E882)</f>
        <v>-45000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41" t="s">
        <v>17</v>
      </c>
      <c r="B886" s="123"/>
      <c r="C886" s="42"/>
      <c r="D886" s="42"/>
      <c r="E886" s="40"/>
    </row>
    <row r="887" spans="1:5" ht="15" customHeight="1" x14ac:dyDescent="0.2">
      <c r="A887" s="68" t="s">
        <v>146</v>
      </c>
      <c r="B887" s="123"/>
      <c r="C887" s="42"/>
      <c r="D887" s="42"/>
      <c r="E887" s="73" t="s">
        <v>147</v>
      </c>
    </row>
    <row r="888" spans="1:5" ht="15" customHeight="1" x14ac:dyDescent="0.2">
      <c r="A888" s="38"/>
      <c r="B888" s="123"/>
      <c r="C888" s="42"/>
      <c r="D888" s="42"/>
      <c r="E888" s="73"/>
    </row>
    <row r="889" spans="1:5" ht="15" customHeight="1" x14ac:dyDescent="0.2">
      <c r="B889" s="87"/>
      <c r="C889" s="81" t="s">
        <v>40</v>
      </c>
      <c r="D889" s="110" t="s">
        <v>47</v>
      </c>
      <c r="E889" s="81" t="s">
        <v>42</v>
      </c>
    </row>
    <row r="890" spans="1:5" ht="15" customHeight="1" x14ac:dyDescent="0.2">
      <c r="B890" s="99"/>
      <c r="C890" s="81">
        <v>6172</v>
      </c>
      <c r="D890" s="61" t="s">
        <v>148</v>
      </c>
      <c r="E890" s="50">
        <v>45000</v>
      </c>
    </row>
    <row r="891" spans="1:5" ht="15" customHeight="1" x14ac:dyDescent="0.2">
      <c r="B891" s="90"/>
      <c r="C891" s="91" t="s">
        <v>44</v>
      </c>
      <c r="D891" s="101"/>
      <c r="E891" s="102">
        <f>SUM(E890:E890)</f>
        <v>45000</v>
      </c>
    </row>
    <row r="892" spans="1:5" ht="15" customHeight="1" x14ac:dyDescent="0.2"/>
    <row r="893" spans="1:5" ht="15" customHeight="1" x14ac:dyDescent="0.2"/>
    <row r="894" spans="1:5" ht="15" customHeight="1" x14ac:dyDescent="0.25">
      <c r="A894" s="34" t="s">
        <v>149</v>
      </c>
    </row>
    <row r="895" spans="1:5" ht="15" customHeight="1" x14ac:dyDescent="0.2">
      <c r="A895" s="143" t="s">
        <v>150</v>
      </c>
      <c r="B895" s="143"/>
      <c r="C895" s="143"/>
      <c r="D895" s="143"/>
      <c r="E895" s="143"/>
    </row>
    <row r="896" spans="1:5" ht="15" customHeight="1" x14ac:dyDescent="0.2">
      <c r="A896" s="143"/>
      <c r="B896" s="143"/>
      <c r="C896" s="143"/>
      <c r="D896" s="143"/>
      <c r="E896" s="143"/>
    </row>
    <row r="897" spans="1:5" ht="15" customHeight="1" x14ac:dyDescent="0.2">
      <c r="A897" s="144" t="s">
        <v>151</v>
      </c>
      <c r="B897" s="144"/>
      <c r="C897" s="144"/>
      <c r="D897" s="144"/>
      <c r="E897" s="144"/>
    </row>
    <row r="898" spans="1:5" ht="15" customHeight="1" x14ac:dyDescent="0.2">
      <c r="A898" s="144"/>
      <c r="B898" s="144"/>
      <c r="C898" s="144"/>
      <c r="D898" s="144"/>
      <c r="E898" s="144"/>
    </row>
    <row r="899" spans="1:5" ht="15" customHeight="1" x14ac:dyDescent="0.2">
      <c r="A899" s="144"/>
      <c r="B899" s="144"/>
      <c r="C899" s="144"/>
      <c r="D899" s="144"/>
      <c r="E899" s="144"/>
    </row>
    <row r="900" spans="1:5" ht="15" customHeight="1" x14ac:dyDescent="0.2">
      <c r="A900" s="144"/>
      <c r="B900" s="144"/>
      <c r="C900" s="144"/>
      <c r="D900" s="144"/>
      <c r="E900" s="144"/>
    </row>
    <row r="901" spans="1:5" ht="15" customHeight="1" x14ac:dyDescent="0.2">
      <c r="A901" s="144"/>
      <c r="B901" s="144"/>
      <c r="C901" s="144"/>
      <c r="D901" s="144"/>
      <c r="E901" s="144"/>
    </row>
    <row r="902" spans="1:5" ht="15" customHeight="1" x14ac:dyDescent="0.2">
      <c r="A902" s="144"/>
      <c r="B902" s="144"/>
      <c r="C902" s="144"/>
      <c r="D902" s="144"/>
      <c r="E902" s="144"/>
    </row>
    <row r="903" spans="1:5" ht="15" customHeight="1" x14ac:dyDescent="0.2">
      <c r="A903" s="94"/>
      <c r="B903" s="94"/>
      <c r="C903" s="94"/>
      <c r="D903" s="94"/>
      <c r="E903" s="94"/>
    </row>
    <row r="904" spans="1:5" ht="15" customHeight="1" x14ac:dyDescent="0.25">
      <c r="A904" s="41" t="s">
        <v>17</v>
      </c>
      <c r="B904" s="42"/>
      <c r="C904" s="42"/>
      <c r="D904" s="42"/>
      <c r="E904" s="42"/>
    </row>
    <row r="905" spans="1:5" ht="15" customHeight="1" x14ac:dyDescent="0.2">
      <c r="A905" s="68" t="s">
        <v>52</v>
      </c>
      <c r="B905" s="42"/>
      <c r="C905" s="42"/>
      <c r="D905" s="42"/>
      <c r="E905" s="73" t="s">
        <v>152</v>
      </c>
    </row>
    <row r="906" spans="1:5" ht="15" customHeight="1" x14ac:dyDescent="0.2">
      <c r="A906" s="129"/>
      <c r="B906" s="130"/>
      <c r="C906" s="42"/>
      <c r="D906" s="42"/>
      <c r="E906" s="43"/>
    </row>
    <row r="907" spans="1:5" ht="15" customHeight="1" x14ac:dyDescent="0.25">
      <c r="A907" s="34"/>
      <c r="B907" s="44" t="s">
        <v>153</v>
      </c>
      <c r="C907" s="44" t="s">
        <v>40</v>
      </c>
      <c r="D907" s="45" t="s">
        <v>47</v>
      </c>
      <c r="E907" s="81" t="s">
        <v>42</v>
      </c>
    </row>
    <row r="908" spans="1:5" ht="15" customHeight="1" x14ac:dyDescent="0.25">
      <c r="A908" s="34"/>
      <c r="B908" s="116">
        <v>11</v>
      </c>
      <c r="C908" s="82"/>
      <c r="D908" s="61" t="s">
        <v>61</v>
      </c>
      <c r="E908" s="128">
        <v>-850000</v>
      </c>
    </row>
    <row r="909" spans="1:5" ht="15" customHeight="1" x14ac:dyDescent="0.25">
      <c r="A909" s="34"/>
      <c r="B909" s="104"/>
      <c r="C909" s="52" t="s">
        <v>44</v>
      </c>
      <c r="D909" s="53"/>
      <c r="E909" s="54">
        <f>SUM(E908:E908)</f>
        <v>-850000</v>
      </c>
    </row>
    <row r="910" spans="1:5" ht="15" customHeight="1" x14ac:dyDescent="0.25">
      <c r="A910" s="34"/>
      <c r="B910" s="105"/>
      <c r="C910" s="132"/>
      <c r="D910" s="42"/>
      <c r="E910" s="133"/>
    </row>
    <row r="911" spans="1:5" ht="15" customHeight="1" x14ac:dyDescent="0.25">
      <c r="A911" s="41" t="s">
        <v>17</v>
      </c>
      <c r="B911" s="42"/>
      <c r="C911" s="42"/>
      <c r="D911" s="42"/>
      <c r="E911" s="40"/>
    </row>
    <row r="912" spans="1:5" ht="15" customHeight="1" x14ac:dyDescent="0.2">
      <c r="A912" s="38" t="s">
        <v>68</v>
      </c>
      <c r="B912" s="103"/>
      <c r="C912" s="103"/>
      <c r="D912" s="103"/>
      <c r="E912" s="40" t="s">
        <v>69</v>
      </c>
    </row>
    <row r="913" spans="1:5" ht="15" customHeight="1" x14ac:dyDescent="0.2"/>
    <row r="914" spans="1:5" ht="15" customHeight="1" x14ac:dyDescent="0.2">
      <c r="B914" s="81" t="s">
        <v>39</v>
      </c>
      <c r="C914" s="44" t="s">
        <v>40</v>
      </c>
      <c r="D914" s="96" t="s">
        <v>41</v>
      </c>
      <c r="E914" s="46" t="s">
        <v>42</v>
      </c>
    </row>
    <row r="915" spans="1:5" ht="15" customHeight="1" x14ac:dyDescent="0.2">
      <c r="B915" s="116">
        <v>11</v>
      </c>
      <c r="C915" s="82"/>
      <c r="D915" s="61" t="s">
        <v>76</v>
      </c>
      <c r="E915" s="50">
        <v>850000</v>
      </c>
    </row>
    <row r="916" spans="1:5" ht="15" customHeight="1" x14ac:dyDescent="0.2">
      <c r="B916" s="113"/>
      <c r="C916" s="52" t="s">
        <v>44</v>
      </c>
      <c r="D916" s="63"/>
      <c r="E916" s="64">
        <f>SUM(E915:E915)</f>
        <v>850000</v>
      </c>
    </row>
    <row r="917" spans="1:5" ht="15" customHeight="1" x14ac:dyDescent="0.2"/>
    <row r="918" spans="1:5" ht="15" customHeight="1" x14ac:dyDescent="0.2"/>
    <row r="919" spans="1:5" ht="15" customHeight="1" x14ac:dyDescent="0.25">
      <c r="A919" s="34" t="s">
        <v>154</v>
      </c>
    </row>
    <row r="920" spans="1:5" ht="15" customHeight="1" x14ac:dyDescent="0.2">
      <c r="A920" s="145" t="s">
        <v>155</v>
      </c>
      <c r="B920" s="145"/>
      <c r="C920" s="145"/>
      <c r="D920" s="145"/>
      <c r="E920" s="145"/>
    </row>
    <row r="921" spans="1:5" ht="15" customHeight="1" x14ac:dyDescent="0.2">
      <c r="A921" s="145"/>
      <c r="B921" s="145"/>
      <c r="C921" s="145"/>
      <c r="D921" s="145"/>
      <c r="E921" s="145"/>
    </row>
    <row r="922" spans="1:5" ht="15" customHeight="1" x14ac:dyDescent="0.2">
      <c r="A922" s="144" t="s">
        <v>156</v>
      </c>
      <c r="B922" s="144"/>
      <c r="C922" s="144"/>
      <c r="D922" s="144"/>
      <c r="E922" s="144"/>
    </row>
    <row r="923" spans="1:5" ht="15" customHeight="1" x14ac:dyDescent="0.2">
      <c r="A923" s="144"/>
      <c r="B923" s="144"/>
      <c r="C923" s="144"/>
      <c r="D923" s="144"/>
      <c r="E923" s="144"/>
    </row>
    <row r="924" spans="1:5" ht="15" customHeight="1" x14ac:dyDescent="0.2">
      <c r="A924" s="144"/>
      <c r="B924" s="144"/>
      <c r="C924" s="144"/>
      <c r="D924" s="144"/>
      <c r="E924" s="144"/>
    </row>
    <row r="925" spans="1:5" ht="15" customHeight="1" x14ac:dyDescent="0.2">
      <c r="A925" s="144"/>
      <c r="B925" s="144"/>
      <c r="C925" s="144"/>
      <c r="D925" s="144"/>
      <c r="E925" s="144"/>
    </row>
    <row r="926" spans="1:5" ht="15" customHeight="1" x14ac:dyDescent="0.2">
      <c r="A926" s="144"/>
      <c r="B926" s="144"/>
      <c r="C926" s="144"/>
      <c r="D926" s="144"/>
      <c r="E926" s="144"/>
    </row>
    <row r="927" spans="1:5" ht="15" customHeight="1" x14ac:dyDescent="0.2">
      <c r="A927" s="42"/>
      <c r="B927" s="129"/>
      <c r="C927" s="132"/>
      <c r="D927" s="42"/>
      <c r="E927" s="134"/>
    </row>
    <row r="928" spans="1:5" ht="15" customHeight="1" x14ac:dyDescent="0.25">
      <c r="A928" s="41" t="s">
        <v>17</v>
      </c>
      <c r="B928" s="42"/>
      <c r="C928" s="42"/>
      <c r="D928" s="42"/>
      <c r="E928" s="40"/>
    </row>
    <row r="929" spans="1:5" ht="15" customHeight="1" x14ac:dyDescent="0.2">
      <c r="A929" s="38" t="s">
        <v>157</v>
      </c>
      <c r="B929" s="42"/>
      <c r="C929" s="42"/>
      <c r="D929" s="42"/>
      <c r="E929" s="73" t="s">
        <v>158</v>
      </c>
    </row>
    <row r="930" spans="1:5" ht="15" customHeight="1" x14ac:dyDescent="0.2">
      <c r="A930" s="38"/>
      <c r="B930" s="40"/>
      <c r="C930" s="42"/>
      <c r="D930" s="42"/>
      <c r="E930" s="43"/>
    </row>
    <row r="931" spans="1:5" ht="15" customHeight="1" x14ac:dyDescent="0.2">
      <c r="A931" s="74"/>
      <c r="B931" s="74"/>
      <c r="C931" s="44" t="s">
        <v>40</v>
      </c>
      <c r="D931" s="80" t="s">
        <v>47</v>
      </c>
      <c r="E931" s="81" t="s">
        <v>42</v>
      </c>
    </row>
    <row r="932" spans="1:5" ht="15" customHeight="1" x14ac:dyDescent="0.2">
      <c r="A932" s="75"/>
      <c r="B932" s="76"/>
      <c r="C932" s="97">
        <v>2143</v>
      </c>
      <c r="D932" s="61" t="s">
        <v>61</v>
      </c>
      <c r="E932" s="112">
        <v>-500000</v>
      </c>
    </row>
    <row r="933" spans="1:5" ht="15" customHeight="1" x14ac:dyDescent="0.2">
      <c r="A933" s="75"/>
      <c r="B933" s="76"/>
      <c r="C933" s="97">
        <v>6113</v>
      </c>
      <c r="D933" s="61" t="s">
        <v>48</v>
      </c>
      <c r="E933" s="112">
        <v>500000</v>
      </c>
    </row>
    <row r="934" spans="1:5" ht="15" customHeight="1" x14ac:dyDescent="0.2">
      <c r="A934" s="125"/>
      <c r="B934" s="125"/>
      <c r="C934" s="52" t="s">
        <v>44</v>
      </c>
      <c r="D934" s="120"/>
      <c r="E934" s="54">
        <f>SUM(E932:E933)</f>
        <v>0</v>
      </c>
    </row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4" t="s">
        <v>159</v>
      </c>
    </row>
    <row r="939" spans="1:5" ht="15" customHeight="1" x14ac:dyDescent="0.2">
      <c r="A939" s="145" t="s">
        <v>155</v>
      </c>
      <c r="B939" s="145"/>
      <c r="C939" s="145"/>
      <c r="D939" s="145"/>
      <c r="E939" s="145"/>
    </row>
    <row r="940" spans="1:5" ht="15" customHeight="1" x14ac:dyDescent="0.2">
      <c r="A940" s="145"/>
      <c r="B940" s="145"/>
      <c r="C940" s="145"/>
      <c r="D940" s="145"/>
      <c r="E940" s="145"/>
    </row>
    <row r="941" spans="1:5" ht="15" customHeight="1" x14ac:dyDescent="0.2">
      <c r="A941" s="144" t="s">
        <v>160</v>
      </c>
      <c r="B941" s="144"/>
      <c r="C941" s="144"/>
      <c r="D941" s="144"/>
      <c r="E941" s="144"/>
    </row>
    <row r="942" spans="1:5" ht="15" customHeight="1" x14ac:dyDescent="0.2">
      <c r="A942" s="144"/>
      <c r="B942" s="144"/>
      <c r="C942" s="144"/>
      <c r="D942" s="144"/>
      <c r="E942" s="144"/>
    </row>
    <row r="943" spans="1:5" ht="15" customHeight="1" x14ac:dyDescent="0.2">
      <c r="A943" s="144"/>
      <c r="B943" s="144"/>
      <c r="C943" s="144"/>
      <c r="D943" s="144"/>
      <c r="E943" s="144"/>
    </row>
    <row r="944" spans="1:5" ht="15" customHeight="1" x14ac:dyDescent="0.2">
      <c r="A944" s="144"/>
      <c r="B944" s="144"/>
      <c r="C944" s="144"/>
      <c r="D944" s="144"/>
      <c r="E944" s="144"/>
    </row>
    <row r="945" spans="1:5" ht="15" customHeight="1" x14ac:dyDescent="0.2">
      <c r="A945" s="144"/>
      <c r="B945" s="144"/>
      <c r="C945" s="144"/>
      <c r="D945" s="144"/>
      <c r="E945" s="144"/>
    </row>
    <row r="946" spans="1:5" ht="15" customHeight="1" x14ac:dyDescent="0.2">
      <c r="A946" s="42"/>
      <c r="B946" s="129"/>
      <c r="C946" s="132"/>
      <c r="D946" s="42"/>
      <c r="E946" s="134"/>
    </row>
    <row r="947" spans="1:5" ht="15" customHeight="1" x14ac:dyDescent="0.25">
      <c r="A947" s="41" t="s">
        <v>17</v>
      </c>
      <c r="B947" s="42"/>
      <c r="C947" s="42"/>
      <c r="D947" s="42"/>
      <c r="E947" s="40"/>
    </row>
    <row r="948" spans="1:5" ht="15" customHeight="1" x14ac:dyDescent="0.2">
      <c r="A948" s="38" t="s">
        <v>157</v>
      </c>
      <c r="B948" s="42"/>
      <c r="C948" s="42"/>
      <c r="D948" s="42"/>
      <c r="E948" s="73" t="s">
        <v>158</v>
      </c>
    </row>
    <row r="949" spans="1:5" ht="15" customHeight="1" x14ac:dyDescent="0.2">
      <c r="A949" s="38"/>
      <c r="B949" s="40"/>
      <c r="C949" s="42"/>
      <c r="D949" s="42"/>
      <c r="E949" s="43"/>
    </row>
    <row r="950" spans="1:5" ht="15" customHeight="1" x14ac:dyDescent="0.2">
      <c r="A950" s="74"/>
      <c r="B950" s="74"/>
      <c r="C950" s="44" t="s">
        <v>40</v>
      </c>
      <c r="D950" s="80" t="s">
        <v>47</v>
      </c>
      <c r="E950" s="81" t="s">
        <v>42</v>
      </c>
    </row>
    <row r="951" spans="1:5" ht="15" customHeight="1" x14ac:dyDescent="0.2">
      <c r="A951" s="75"/>
      <c r="B951" s="76"/>
      <c r="C951" s="97">
        <v>5273</v>
      </c>
      <c r="D951" s="61" t="s">
        <v>65</v>
      </c>
      <c r="E951" s="112">
        <v>-40000</v>
      </c>
    </row>
    <row r="952" spans="1:5" ht="15" customHeight="1" x14ac:dyDescent="0.2">
      <c r="A952" s="75"/>
      <c r="B952" s="76"/>
      <c r="C952" s="97">
        <v>5273</v>
      </c>
      <c r="D952" s="61" t="s">
        <v>48</v>
      </c>
      <c r="E952" s="112">
        <v>40000</v>
      </c>
    </row>
    <row r="953" spans="1:5" ht="15" customHeight="1" x14ac:dyDescent="0.2">
      <c r="A953" s="125"/>
      <c r="B953" s="125"/>
      <c r="C953" s="52" t="s">
        <v>44</v>
      </c>
      <c r="D953" s="120"/>
      <c r="E953" s="54">
        <f>SUM(E951:E952)</f>
        <v>0</v>
      </c>
    </row>
    <row r="954" spans="1:5" ht="15" customHeight="1" x14ac:dyDescent="0.2"/>
    <row r="955" spans="1:5" ht="15" customHeight="1" x14ac:dyDescent="0.2"/>
    <row r="956" spans="1:5" ht="15" customHeight="1" x14ac:dyDescent="0.25">
      <c r="A956" s="34" t="s">
        <v>161</v>
      </c>
    </row>
    <row r="957" spans="1:5" ht="15" customHeight="1" x14ac:dyDescent="0.2">
      <c r="A957" s="145" t="s">
        <v>162</v>
      </c>
      <c r="B957" s="145"/>
      <c r="C957" s="145"/>
      <c r="D957" s="145"/>
      <c r="E957" s="145"/>
    </row>
    <row r="958" spans="1:5" ht="15" customHeight="1" x14ac:dyDescent="0.2">
      <c r="A958" s="145"/>
      <c r="B958" s="145"/>
      <c r="C958" s="145"/>
      <c r="D958" s="145"/>
      <c r="E958" s="145"/>
    </row>
    <row r="959" spans="1:5" ht="15" customHeight="1" x14ac:dyDescent="0.2">
      <c r="A959" s="146" t="s">
        <v>163</v>
      </c>
      <c r="B959" s="146"/>
      <c r="C959" s="146"/>
      <c r="D959" s="146"/>
      <c r="E959" s="146"/>
    </row>
    <row r="960" spans="1:5" ht="15" customHeight="1" x14ac:dyDescent="0.2">
      <c r="A960" s="146"/>
      <c r="B960" s="146"/>
      <c r="C960" s="146"/>
      <c r="D960" s="146"/>
      <c r="E960" s="146"/>
    </row>
    <row r="961" spans="1:5" ht="15" customHeight="1" x14ac:dyDescent="0.2">
      <c r="A961" s="146"/>
      <c r="B961" s="146"/>
      <c r="C961" s="146"/>
      <c r="D961" s="146"/>
      <c r="E961" s="146"/>
    </row>
    <row r="962" spans="1:5" ht="15" customHeight="1" x14ac:dyDescent="0.2">
      <c r="A962" s="146"/>
      <c r="B962" s="146"/>
      <c r="C962" s="146"/>
      <c r="D962" s="146"/>
      <c r="E962" s="146"/>
    </row>
    <row r="963" spans="1:5" ht="15" customHeight="1" x14ac:dyDescent="0.2">
      <c r="A963" s="146"/>
      <c r="B963" s="146"/>
      <c r="C963" s="146"/>
      <c r="D963" s="146"/>
      <c r="E963" s="146"/>
    </row>
    <row r="964" spans="1:5" ht="15" customHeight="1" x14ac:dyDescent="0.2">
      <c r="A964" s="146"/>
      <c r="B964" s="146"/>
      <c r="C964" s="146"/>
      <c r="D964" s="146"/>
      <c r="E964" s="146"/>
    </row>
    <row r="965" spans="1:5" ht="15" customHeight="1" x14ac:dyDescent="0.2">
      <c r="A965" s="146"/>
      <c r="B965" s="146"/>
      <c r="C965" s="146"/>
      <c r="D965" s="146"/>
      <c r="E965" s="146"/>
    </row>
    <row r="966" spans="1:5" ht="15" customHeight="1" x14ac:dyDescent="0.2">
      <c r="A966" s="146"/>
      <c r="B966" s="146"/>
      <c r="C966" s="146"/>
      <c r="D966" s="146"/>
      <c r="E966" s="146"/>
    </row>
    <row r="967" spans="1:5" ht="15" customHeight="1" x14ac:dyDescent="0.2">
      <c r="A967" s="146"/>
      <c r="B967" s="146"/>
      <c r="C967" s="146"/>
      <c r="D967" s="146"/>
      <c r="E967" s="146"/>
    </row>
    <row r="968" spans="1:5" ht="15" customHeight="1" x14ac:dyDescent="0.2"/>
    <row r="969" spans="1:5" ht="15" customHeight="1" x14ac:dyDescent="0.25">
      <c r="A969" s="41" t="s">
        <v>17</v>
      </c>
      <c r="B969" s="42"/>
      <c r="C969" s="42"/>
      <c r="D969" s="42"/>
      <c r="E969" s="42"/>
    </row>
    <row r="970" spans="1:5" ht="15" customHeight="1" x14ac:dyDescent="0.2">
      <c r="A970" s="84" t="s">
        <v>59</v>
      </c>
      <c r="B970" s="42"/>
      <c r="C970" s="42"/>
      <c r="D970" s="42"/>
      <c r="E970" s="73" t="s">
        <v>123</v>
      </c>
    </row>
    <row r="971" spans="1:5" ht="15" customHeight="1" x14ac:dyDescent="0.2">
      <c r="A971" s="129"/>
      <c r="B971" s="130"/>
      <c r="C971" s="42"/>
      <c r="D971" s="42"/>
      <c r="E971" s="43"/>
    </row>
    <row r="972" spans="1:5" ht="15" customHeight="1" x14ac:dyDescent="0.2">
      <c r="A972" s="74"/>
      <c r="B972" s="74"/>
      <c r="C972" s="44" t="s">
        <v>40</v>
      </c>
      <c r="D972" s="45" t="s">
        <v>47</v>
      </c>
      <c r="E972" s="81" t="s">
        <v>42</v>
      </c>
    </row>
    <row r="973" spans="1:5" ht="15" customHeight="1" x14ac:dyDescent="0.2">
      <c r="A973" s="99"/>
      <c r="B973" s="79"/>
      <c r="C973" s="82">
        <v>3631</v>
      </c>
      <c r="D973" s="120" t="s">
        <v>118</v>
      </c>
      <c r="E973" s="50">
        <v>-500000</v>
      </c>
    </row>
    <row r="974" spans="1:5" ht="15" customHeight="1" x14ac:dyDescent="0.2">
      <c r="A974" s="99"/>
      <c r="B974" s="79"/>
      <c r="C974" s="82">
        <v>3631</v>
      </c>
      <c r="D974" s="61" t="s">
        <v>134</v>
      </c>
      <c r="E974" s="50">
        <v>500000</v>
      </c>
    </row>
    <row r="975" spans="1:5" ht="15" customHeight="1" x14ac:dyDescent="0.2">
      <c r="C975" s="52" t="s">
        <v>44</v>
      </c>
      <c r="D975" s="53"/>
      <c r="E975" s="54">
        <f>SUM(E973:E974)</f>
        <v>0</v>
      </c>
    </row>
    <row r="976" spans="1:5" ht="15" customHeight="1" x14ac:dyDescent="0.25">
      <c r="A976" s="34"/>
    </row>
    <row r="977" spans="1:5" ht="15" customHeight="1" x14ac:dyDescent="0.25">
      <c r="A977" s="34"/>
    </row>
    <row r="978" spans="1:5" ht="15" customHeight="1" x14ac:dyDescent="0.25">
      <c r="A978" s="34" t="s">
        <v>164</v>
      </c>
    </row>
    <row r="979" spans="1:5" ht="15" customHeight="1" x14ac:dyDescent="0.2">
      <c r="A979" s="145" t="s">
        <v>165</v>
      </c>
      <c r="B979" s="145"/>
      <c r="C979" s="145"/>
      <c r="D979" s="145"/>
      <c r="E979" s="145"/>
    </row>
    <row r="980" spans="1:5" ht="15" customHeight="1" x14ac:dyDescent="0.2">
      <c r="A980" s="145"/>
      <c r="B980" s="145"/>
      <c r="C980" s="145"/>
      <c r="D980" s="145"/>
      <c r="E980" s="145"/>
    </row>
    <row r="981" spans="1:5" ht="15" customHeight="1" x14ac:dyDescent="0.2">
      <c r="A981" s="146" t="s">
        <v>166</v>
      </c>
      <c r="B981" s="146"/>
      <c r="C981" s="146"/>
      <c r="D981" s="146"/>
      <c r="E981" s="146"/>
    </row>
    <row r="982" spans="1:5" ht="15" customHeight="1" x14ac:dyDescent="0.2">
      <c r="A982" s="146"/>
      <c r="B982" s="146"/>
      <c r="C982" s="146"/>
      <c r="D982" s="146"/>
      <c r="E982" s="146"/>
    </row>
    <row r="983" spans="1:5" ht="15" customHeight="1" x14ac:dyDescent="0.2">
      <c r="A983" s="146"/>
      <c r="B983" s="146"/>
      <c r="C983" s="146"/>
      <c r="D983" s="146"/>
      <c r="E983" s="146"/>
    </row>
    <row r="984" spans="1:5" ht="15" customHeight="1" x14ac:dyDescent="0.2">
      <c r="A984" s="146"/>
      <c r="B984" s="146"/>
      <c r="C984" s="146"/>
      <c r="D984" s="146"/>
      <c r="E984" s="146"/>
    </row>
    <row r="985" spans="1:5" ht="15" customHeight="1" x14ac:dyDescent="0.2">
      <c r="A985" s="146"/>
      <c r="B985" s="146"/>
      <c r="C985" s="146"/>
      <c r="D985" s="146"/>
      <c r="E985" s="146"/>
    </row>
    <row r="986" spans="1:5" ht="15" customHeight="1" x14ac:dyDescent="0.2">
      <c r="A986" s="146"/>
      <c r="B986" s="146"/>
      <c r="C986" s="146"/>
      <c r="D986" s="146"/>
      <c r="E986" s="146"/>
    </row>
    <row r="987" spans="1:5" ht="15" customHeight="1" x14ac:dyDescent="0.2">
      <c r="A987" s="146"/>
      <c r="B987" s="146"/>
      <c r="C987" s="146"/>
      <c r="D987" s="146"/>
      <c r="E987" s="146"/>
    </row>
    <row r="988" spans="1:5" ht="15" customHeight="1" x14ac:dyDescent="0.2">
      <c r="A988" s="146"/>
      <c r="B988" s="146"/>
      <c r="C988" s="146"/>
      <c r="D988" s="146"/>
      <c r="E988" s="146"/>
    </row>
    <row r="989" spans="1:5" ht="15" customHeight="1" x14ac:dyDescent="0.25">
      <c r="A989" s="41" t="s">
        <v>17</v>
      </c>
      <c r="B989" s="42"/>
      <c r="C989" s="42"/>
      <c r="D989" s="42"/>
      <c r="E989" s="42"/>
    </row>
    <row r="990" spans="1:5" ht="15" customHeight="1" x14ac:dyDescent="0.2">
      <c r="A990" s="38" t="s">
        <v>167</v>
      </c>
      <c r="B990" s="42"/>
      <c r="C990" s="42"/>
      <c r="D990" s="42"/>
      <c r="E990" s="73" t="s">
        <v>168</v>
      </c>
    </row>
    <row r="991" spans="1:5" ht="15" customHeight="1" x14ac:dyDescent="0.2">
      <c r="A991" s="129"/>
      <c r="B991" s="130"/>
      <c r="C991" s="42"/>
      <c r="D991" s="42"/>
      <c r="E991" s="43"/>
    </row>
    <row r="992" spans="1:5" ht="15" customHeight="1" x14ac:dyDescent="0.2">
      <c r="A992" s="74"/>
      <c r="B992" s="74"/>
      <c r="C992" s="44" t="s">
        <v>40</v>
      </c>
      <c r="D992" s="45" t="s">
        <v>47</v>
      </c>
      <c r="E992" s="81" t="s">
        <v>42</v>
      </c>
    </row>
    <row r="993" spans="1:5" ht="15" customHeight="1" x14ac:dyDescent="0.2">
      <c r="A993" s="99"/>
      <c r="B993" s="79"/>
      <c r="C993" s="82">
        <v>1037</v>
      </c>
      <c r="D993" s="61" t="s">
        <v>122</v>
      </c>
      <c r="E993" s="50">
        <v>-1082445</v>
      </c>
    </row>
    <row r="994" spans="1:5" ht="15" customHeight="1" x14ac:dyDescent="0.2">
      <c r="A994" s="99"/>
      <c r="B994" s="79"/>
      <c r="C994" s="82">
        <v>1037</v>
      </c>
      <c r="D994" s="120" t="s">
        <v>118</v>
      </c>
      <c r="E994" s="50">
        <v>846895</v>
      </c>
    </row>
    <row r="995" spans="1:5" ht="15" customHeight="1" x14ac:dyDescent="0.2">
      <c r="C995" s="52" t="s">
        <v>44</v>
      </c>
      <c r="D995" s="53"/>
      <c r="E995" s="54">
        <f>SUM(E993:E994)</f>
        <v>-235550</v>
      </c>
    </row>
    <row r="996" spans="1:5" ht="15" customHeight="1" x14ac:dyDescent="0.2"/>
    <row r="997" spans="1:5" ht="15" customHeight="1" x14ac:dyDescent="0.2">
      <c r="B997" s="81" t="s">
        <v>39</v>
      </c>
      <c r="C997" s="44" t="s">
        <v>40</v>
      </c>
      <c r="D997" s="96" t="s">
        <v>41</v>
      </c>
      <c r="E997" s="46" t="s">
        <v>42</v>
      </c>
    </row>
    <row r="998" spans="1:5" ht="15" customHeight="1" x14ac:dyDescent="0.2">
      <c r="B998" s="47">
        <v>450</v>
      </c>
      <c r="C998" s="82"/>
      <c r="D998" s="98" t="s">
        <v>112</v>
      </c>
      <c r="E998" s="112">
        <v>235550</v>
      </c>
    </row>
    <row r="999" spans="1:5" ht="15" customHeight="1" x14ac:dyDescent="0.2">
      <c r="B999" s="113"/>
      <c r="C999" s="52" t="s">
        <v>44</v>
      </c>
      <c r="D999" s="63"/>
      <c r="E999" s="64">
        <f>SUM(E998:E998)</f>
        <v>235550</v>
      </c>
    </row>
    <row r="1000" spans="1:5" ht="15" customHeight="1" x14ac:dyDescent="0.2"/>
    <row r="1001" spans="1:5" ht="15" customHeight="1" x14ac:dyDescent="0.2"/>
    <row r="1002" spans="1:5" ht="15" customHeight="1" x14ac:dyDescent="0.25">
      <c r="A1002" s="34" t="s">
        <v>169</v>
      </c>
    </row>
    <row r="1003" spans="1:5" ht="15" customHeight="1" x14ac:dyDescent="0.2">
      <c r="A1003" s="145" t="s">
        <v>165</v>
      </c>
      <c r="B1003" s="145"/>
      <c r="C1003" s="145"/>
      <c r="D1003" s="145"/>
      <c r="E1003" s="145"/>
    </row>
    <row r="1004" spans="1:5" ht="15" customHeight="1" x14ac:dyDescent="0.2">
      <c r="A1004" s="145"/>
      <c r="B1004" s="145"/>
      <c r="C1004" s="145"/>
      <c r="D1004" s="145"/>
      <c r="E1004" s="145"/>
    </row>
    <row r="1005" spans="1:5" ht="15" customHeight="1" x14ac:dyDescent="0.2">
      <c r="A1005" s="146" t="s">
        <v>170</v>
      </c>
      <c r="B1005" s="146"/>
      <c r="C1005" s="146"/>
      <c r="D1005" s="146"/>
      <c r="E1005" s="146"/>
    </row>
    <row r="1006" spans="1:5" ht="15" customHeight="1" x14ac:dyDescent="0.2">
      <c r="A1006" s="146"/>
      <c r="B1006" s="146"/>
      <c r="C1006" s="146"/>
      <c r="D1006" s="146"/>
      <c r="E1006" s="146"/>
    </row>
    <row r="1007" spans="1:5" ht="15" customHeight="1" x14ac:dyDescent="0.2">
      <c r="A1007" s="146"/>
      <c r="B1007" s="146"/>
      <c r="C1007" s="146"/>
      <c r="D1007" s="146"/>
      <c r="E1007" s="146"/>
    </row>
    <row r="1008" spans="1:5" ht="15" customHeight="1" x14ac:dyDescent="0.2">
      <c r="A1008" s="146"/>
      <c r="B1008" s="146"/>
      <c r="C1008" s="146"/>
      <c r="D1008" s="146"/>
      <c r="E1008" s="146"/>
    </row>
    <row r="1009" spans="1:5" ht="15" customHeight="1" x14ac:dyDescent="0.2">
      <c r="A1009" s="146"/>
      <c r="B1009" s="146"/>
      <c r="C1009" s="146"/>
      <c r="D1009" s="146"/>
      <c r="E1009" s="146"/>
    </row>
    <row r="1010" spans="1:5" ht="15" customHeight="1" x14ac:dyDescent="0.2">
      <c r="A1010" s="146"/>
      <c r="B1010" s="146"/>
      <c r="C1010" s="146"/>
      <c r="D1010" s="146"/>
      <c r="E1010" s="146"/>
    </row>
    <row r="1011" spans="1:5" ht="15" customHeight="1" x14ac:dyDescent="0.2">
      <c r="A1011" s="146"/>
      <c r="B1011" s="146"/>
      <c r="C1011" s="146"/>
      <c r="D1011" s="146"/>
      <c r="E1011" s="146"/>
    </row>
    <row r="1012" spans="1:5" ht="15" customHeight="1" x14ac:dyDescent="0.2"/>
    <row r="1013" spans="1:5" ht="15" customHeight="1" x14ac:dyDescent="0.25">
      <c r="A1013" s="41" t="s">
        <v>17</v>
      </c>
      <c r="B1013" s="42"/>
      <c r="C1013" s="42"/>
      <c r="D1013" s="42"/>
      <c r="E1013" s="42"/>
    </row>
    <row r="1014" spans="1:5" ht="15" customHeight="1" x14ac:dyDescent="0.2">
      <c r="A1014" s="38" t="s">
        <v>167</v>
      </c>
      <c r="B1014" s="42"/>
      <c r="C1014" s="42"/>
      <c r="D1014" s="42"/>
      <c r="E1014" s="73" t="s">
        <v>168</v>
      </c>
    </row>
    <row r="1015" spans="1:5" ht="15" customHeight="1" x14ac:dyDescent="0.2">
      <c r="A1015" s="129"/>
      <c r="B1015" s="130"/>
      <c r="C1015" s="42"/>
      <c r="D1015" s="42"/>
      <c r="E1015" s="43"/>
    </row>
    <row r="1016" spans="1:5" ht="15" customHeight="1" x14ac:dyDescent="0.2">
      <c r="A1016" s="74"/>
      <c r="B1016" s="74"/>
      <c r="C1016" s="44" t="s">
        <v>40</v>
      </c>
      <c r="D1016" s="45" t="s">
        <v>47</v>
      </c>
      <c r="E1016" s="81" t="s">
        <v>42</v>
      </c>
    </row>
    <row r="1017" spans="1:5" ht="15" customHeight="1" x14ac:dyDescent="0.2">
      <c r="A1017" s="99"/>
      <c r="B1017" s="79"/>
      <c r="C1017" s="82">
        <v>1037</v>
      </c>
      <c r="D1017" s="72" t="s">
        <v>122</v>
      </c>
      <c r="E1017" s="50">
        <v>-650000</v>
      </c>
    </row>
    <row r="1018" spans="1:5" ht="15" customHeight="1" x14ac:dyDescent="0.2">
      <c r="A1018" s="99"/>
      <c r="B1018" s="79"/>
      <c r="C1018" s="82">
        <v>2369</v>
      </c>
      <c r="D1018" s="61" t="s">
        <v>48</v>
      </c>
      <c r="E1018" s="50">
        <v>650000</v>
      </c>
    </row>
    <row r="1019" spans="1:5" ht="15" customHeight="1" x14ac:dyDescent="0.2">
      <c r="C1019" s="52" t="s">
        <v>44</v>
      </c>
      <c r="D1019" s="53"/>
      <c r="E1019" s="54">
        <f>SUM(E1017:E1018)</f>
        <v>0</v>
      </c>
    </row>
    <row r="1020" spans="1:5" ht="15" customHeight="1" x14ac:dyDescent="0.2"/>
    <row r="1021" spans="1:5" ht="15" customHeight="1" x14ac:dyDescent="0.2"/>
    <row r="1022" spans="1:5" ht="15" customHeight="1" x14ac:dyDescent="0.25">
      <c r="A1022" s="34" t="s">
        <v>171</v>
      </c>
    </row>
    <row r="1023" spans="1:5" ht="15" customHeight="1" x14ac:dyDescent="0.2">
      <c r="A1023" s="145" t="s">
        <v>172</v>
      </c>
      <c r="B1023" s="145"/>
      <c r="C1023" s="145"/>
      <c r="D1023" s="145"/>
      <c r="E1023" s="145"/>
    </row>
    <row r="1024" spans="1:5" ht="15" customHeight="1" x14ac:dyDescent="0.2">
      <c r="A1024" s="145"/>
      <c r="B1024" s="145"/>
      <c r="C1024" s="145"/>
      <c r="D1024" s="145"/>
      <c r="E1024" s="145"/>
    </row>
    <row r="1025" spans="1:5" ht="15" customHeight="1" x14ac:dyDescent="0.2">
      <c r="A1025" s="144" t="s">
        <v>173</v>
      </c>
      <c r="B1025" s="144"/>
      <c r="C1025" s="144"/>
      <c r="D1025" s="144"/>
      <c r="E1025" s="144"/>
    </row>
    <row r="1026" spans="1:5" ht="15" customHeight="1" x14ac:dyDescent="0.2">
      <c r="A1026" s="144"/>
      <c r="B1026" s="144"/>
      <c r="C1026" s="144"/>
      <c r="D1026" s="144"/>
      <c r="E1026" s="144"/>
    </row>
    <row r="1027" spans="1:5" ht="15" customHeight="1" x14ac:dyDescent="0.2">
      <c r="A1027" s="144"/>
      <c r="B1027" s="144"/>
      <c r="C1027" s="144"/>
      <c r="D1027" s="144"/>
      <c r="E1027" s="144"/>
    </row>
    <row r="1028" spans="1:5" ht="15" customHeight="1" x14ac:dyDescent="0.2">
      <c r="A1028" s="144"/>
      <c r="B1028" s="144"/>
      <c r="C1028" s="144"/>
      <c r="D1028" s="144"/>
      <c r="E1028" s="144"/>
    </row>
    <row r="1029" spans="1:5" ht="15" customHeight="1" x14ac:dyDescent="0.2">
      <c r="A1029" s="144"/>
      <c r="B1029" s="144"/>
      <c r="C1029" s="144"/>
      <c r="D1029" s="144"/>
      <c r="E1029" s="144"/>
    </row>
    <row r="1030" spans="1:5" ht="15" customHeight="1" x14ac:dyDescent="0.2">
      <c r="A1030" s="144"/>
      <c r="B1030" s="144"/>
      <c r="C1030" s="144"/>
      <c r="D1030" s="144"/>
      <c r="E1030" s="144"/>
    </row>
    <row r="1031" spans="1:5" ht="15" customHeight="1" x14ac:dyDescent="0.2">
      <c r="A1031" s="144"/>
      <c r="B1031" s="144"/>
      <c r="C1031" s="144"/>
      <c r="D1031" s="144"/>
      <c r="E1031" s="144"/>
    </row>
    <row r="1032" spans="1:5" ht="15" customHeight="1" x14ac:dyDescent="0.2">
      <c r="A1032" s="144"/>
      <c r="B1032" s="144"/>
      <c r="C1032" s="144"/>
      <c r="D1032" s="144"/>
      <c r="E1032" s="144"/>
    </row>
    <row r="1033" spans="1:5" ht="15" customHeight="1" x14ac:dyDescent="0.2">
      <c r="A1033" s="94"/>
      <c r="B1033" s="94"/>
      <c r="C1033" s="94"/>
      <c r="D1033" s="94"/>
      <c r="E1033" s="94"/>
    </row>
    <row r="1034" spans="1:5" ht="15" customHeight="1" x14ac:dyDescent="0.25">
      <c r="A1034" s="41" t="s">
        <v>17</v>
      </c>
      <c r="B1034" s="42"/>
      <c r="C1034" s="42"/>
      <c r="D1034" s="42"/>
      <c r="E1034" s="40"/>
    </row>
    <row r="1035" spans="1:5" ht="15" customHeight="1" x14ac:dyDescent="0.2">
      <c r="A1035" s="68" t="s">
        <v>116</v>
      </c>
      <c r="B1035" s="42"/>
      <c r="C1035" s="42"/>
      <c r="D1035" s="42"/>
      <c r="E1035" s="73" t="s">
        <v>117</v>
      </c>
    </row>
    <row r="1036" spans="1:5" ht="15" customHeight="1" x14ac:dyDescent="0.2">
      <c r="A1036" s="38"/>
      <c r="B1036" s="40"/>
      <c r="C1036" s="42"/>
      <c r="D1036" s="42"/>
      <c r="E1036" s="43"/>
    </row>
    <row r="1037" spans="1:5" ht="15" customHeight="1" x14ac:dyDescent="0.2">
      <c r="C1037" s="44" t="s">
        <v>40</v>
      </c>
      <c r="D1037" s="80" t="s">
        <v>47</v>
      </c>
      <c r="E1037" s="46" t="s">
        <v>42</v>
      </c>
    </row>
    <row r="1038" spans="1:5" ht="15" customHeight="1" x14ac:dyDescent="0.2">
      <c r="C1038" s="82">
        <v>3269</v>
      </c>
      <c r="D1038" s="61" t="s">
        <v>48</v>
      </c>
      <c r="E1038" s="128">
        <v>-64250</v>
      </c>
    </row>
    <row r="1039" spans="1:5" ht="15" customHeight="1" x14ac:dyDescent="0.2">
      <c r="C1039" s="77">
        <v>3299</v>
      </c>
      <c r="D1039" s="61" t="s">
        <v>174</v>
      </c>
      <c r="E1039" s="128">
        <v>64250</v>
      </c>
    </row>
    <row r="1040" spans="1:5" ht="15" customHeight="1" x14ac:dyDescent="0.2">
      <c r="C1040" s="52" t="s">
        <v>44</v>
      </c>
      <c r="D1040" s="53"/>
      <c r="E1040" s="54">
        <f>SUM(E1038:E1039)</f>
        <v>0</v>
      </c>
    </row>
    <row r="1041" spans="1:5" ht="15" customHeight="1" x14ac:dyDescent="0.2"/>
    <row r="1042" spans="1:5" ht="15" customHeight="1" x14ac:dyDescent="0.25">
      <c r="A1042" s="34" t="s">
        <v>175</v>
      </c>
    </row>
    <row r="1043" spans="1:5" ht="15" customHeight="1" x14ac:dyDescent="0.2">
      <c r="A1043" s="145" t="s">
        <v>176</v>
      </c>
      <c r="B1043" s="145"/>
      <c r="C1043" s="145"/>
      <c r="D1043" s="145"/>
      <c r="E1043" s="145"/>
    </row>
    <row r="1044" spans="1:5" ht="15" customHeight="1" x14ac:dyDescent="0.2">
      <c r="A1044" s="145"/>
      <c r="B1044" s="145"/>
      <c r="C1044" s="145"/>
      <c r="D1044" s="145"/>
      <c r="E1044" s="145"/>
    </row>
    <row r="1045" spans="1:5" ht="15" customHeight="1" x14ac:dyDescent="0.2">
      <c r="A1045" s="144" t="s">
        <v>177</v>
      </c>
      <c r="B1045" s="144"/>
      <c r="C1045" s="144"/>
      <c r="D1045" s="144"/>
      <c r="E1045" s="144"/>
    </row>
    <row r="1046" spans="1:5" ht="15" customHeight="1" x14ac:dyDescent="0.2">
      <c r="A1046" s="144"/>
      <c r="B1046" s="144"/>
      <c r="C1046" s="144"/>
      <c r="D1046" s="144"/>
      <c r="E1046" s="144"/>
    </row>
    <row r="1047" spans="1:5" ht="15" customHeight="1" x14ac:dyDescent="0.2">
      <c r="A1047" s="144"/>
      <c r="B1047" s="144"/>
      <c r="C1047" s="144"/>
      <c r="D1047" s="144"/>
      <c r="E1047" s="144"/>
    </row>
    <row r="1048" spans="1:5" ht="15" customHeight="1" x14ac:dyDescent="0.2">
      <c r="A1048" s="144"/>
      <c r="B1048" s="144"/>
      <c r="C1048" s="144"/>
      <c r="D1048" s="144"/>
      <c r="E1048" s="144"/>
    </row>
    <row r="1049" spans="1:5" ht="15" customHeight="1" x14ac:dyDescent="0.2">
      <c r="A1049" s="144"/>
      <c r="B1049" s="144"/>
      <c r="C1049" s="144"/>
      <c r="D1049" s="144"/>
      <c r="E1049" s="144"/>
    </row>
    <row r="1050" spans="1:5" ht="15" customHeight="1" x14ac:dyDescent="0.2">
      <c r="A1050" s="144"/>
      <c r="B1050" s="144"/>
      <c r="C1050" s="144"/>
      <c r="D1050" s="144"/>
      <c r="E1050" s="144"/>
    </row>
    <row r="1051" spans="1:5" ht="15" customHeight="1" x14ac:dyDescent="0.2">
      <c r="A1051" s="144"/>
      <c r="B1051" s="144"/>
      <c r="C1051" s="144"/>
      <c r="D1051" s="144"/>
      <c r="E1051" s="144"/>
    </row>
    <row r="1052" spans="1:5" ht="15" customHeight="1" x14ac:dyDescent="0.2">
      <c r="A1052" s="144"/>
      <c r="B1052" s="144"/>
      <c r="C1052" s="144"/>
      <c r="D1052" s="144"/>
      <c r="E1052" s="144"/>
    </row>
    <row r="1053" spans="1:5" ht="15" customHeight="1" x14ac:dyDescent="0.2">
      <c r="A1053" s="144"/>
      <c r="B1053" s="144"/>
      <c r="C1053" s="144"/>
      <c r="D1053" s="144"/>
      <c r="E1053" s="144"/>
    </row>
    <row r="1054" spans="1:5" ht="15" customHeight="1" x14ac:dyDescent="0.2">
      <c r="A1054" s="144"/>
      <c r="B1054" s="144"/>
      <c r="C1054" s="144"/>
      <c r="D1054" s="144"/>
      <c r="E1054" s="144"/>
    </row>
    <row r="1055" spans="1:5" ht="15" customHeight="1" x14ac:dyDescent="0.2"/>
    <row r="1056" spans="1:5" ht="15" customHeight="1" x14ac:dyDescent="0.25">
      <c r="A1056" s="41" t="s">
        <v>17</v>
      </c>
      <c r="B1056" s="42"/>
      <c r="C1056" s="42"/>
      <c r="D1056" s="42"/>
      <c r="E1056" s="40"/>
    </row>
    <row r="1057" spans="1:5" ht="15" customHeight="1" x14ac:dyDescent="0.2">
      <c r="A1057" s="68" t="s">
        <v>108</v>
      </c>
      <c r="B1057" s="37"/>
      <c r="C1057" s="37"/>
      <c r="D1057" s="37"/>
      <c r="E1057" s="39" t="s">
        <v>109</v>
      </c>
    </row>
    <row r="1058" spans="1:5" ht="15" customHeight="1" x14ac:dyDescent="0.2"/>
    <row r="1059" spans="1:5" ht="15" customHeight="1" x14ac:dyDescent="0.2">
      <c r="C1059" s="44" t="s">
        <v>40</v>
      </c>
      <c r="D1059" s="45" t="s">
        <v>47</v>
      </c>
      <c r="E1059" s="81" t="s">
        <v>42</v>
      </c>
    </row>
    <row r="1060" spans="1:5" ht="15" customHeight="1" x14ac:dyDescent="0.2">
      <c r="C1060" s="82">
        <v>2219</v>
      </c>
      <c r="D1060" s="61" t="s">
        <v>134</v>
      </c>
      <c r="E1060" s="50">
        <f>-750000-500000-500000</f>
        <v>-1750000</v>
      </c>
    </row>
    <row r="1061" spans="1:5" ht="15" customHeight="1" x14ac:dyDescent="0.2">
      <c r="C1061" s="82">
        <v>2212</v>
      </c>
      <c r="D1061" s="61" t="s">
        <v>134</v>
      </c>
      <c r="E1061" s="50">
        <v>300000</v>
      </c>
    </row>
    <row r="1062" spans="1:5" ht="15" customHeight="1" x14ac:dyDescent="0.2">
      <c r="C1062" s="52" t="s">
        <v>44</v>
      </c>
      <c r="D1062" s="53"/>
      <c r="E1062" s="54">
        <f>SUM(E1060:E1061)</f>
        <v>-1450000</v>
      </c>
    </row>
    <row r="1063" spans="1:5" ht="15" customHeight="1" x14ac:dyDescent="0.2"/>
    <row r="1064" spans="1:5" ht="15" customHeight="1" x14ac:dyDescent="0.2">
      <c r="B1064" s="81" t="s">
        <v>39</v>
      </c>
      <c r="C1064" s="44" t="s">
        <v>40</v>
      </c>
      <c r="D1064" s="96" t="s">
        <v>41</v>
      </c>
      <c r="E1064" s="46" t="s">
        <v>42</v>
      </c>
    </row>
    <row r="1065" spans="1:5" ht="15" customHeight="1" x14ac:dyDescent="0.2">
      <c r="B1065" s="116">
        <v>12</v>
      </c>
      <c r="C1065" s="82"/>
      <c r="D1065" s="61" t="s">
        <v>76</v>
      </c>
      <c r="E1065" s="50">
        <v>500000</v>
      </c>
    </row>
    <row r="1066" spans="1:5" ht="15" customHeight="1" x14ac:dyDescent="0.2">
      <c r="B1066" s="116">
        <v>12</v>
      </c>
      <c r="C1066" s="82"/>
      <c r="D1066" s="98" t="s">
        <v>112</v>
      </c>
      <c r="E1066" s="50">
        <v>950000</v>
      </c>
    </row>
    <row r="1067" spans="1:5" ht="15" customHeight="1" x14ac:dyDescent="0.2">
      <c r="B1067" s="113"/>
      <c r="C1067" s="52" t="s">
        <v>44</v>
      </c>
      <c r="D1067" s="63"/>
      <c r="E1067" s="64">
        <f>SUM(E1065:E1066)</f>
        <v>1450000</v>
      </c>
    </row>
    <row r="1068" spans="1:5" ht="15" customHeight="1" x14ac:dyDescent="0.2"/>
    <row r="1069" spans="1:5" ht="15" customHeight="1" x14ac:dyDescent="0.2"/>
    <row r="1070" spans="1:5" ht="15" customHeight="1" x14ac:dyDescent="0.25">
      <c r="A1070" s="34" t="s">
        <v>178</v>
      </c>
    </row>
    <row r="1071" spans="1:5" ht="15" customHeight="1" x14ac:dyDescent="0.2">
      <c r="A1071" s="145" t="s">
        <v>176</v>
      </c>
      <c r="B1071" s="145"/>
      <c r="C1071" s="145"/>
      <c r="D1071" s="145"/>
      <c r="E1071" s="145"/>
    </row>
    <row r="1072" spans="1:5" ht="15" customHeight="1" x14ac:dyDescent="0.2">
      <c r="A1072" s="145"/>
      <c r="B1072" s="145"/>
      <c r="C1072" s="145"/>
      <c r="D1072" s="145"/>
      <c r="E1072" s="145"/>
    </row>
    <row r="1073" spans="1:5" ht="15" customHeight="1" x14ac:dyDescent="0.2">
      <c r="A1073" s="144" t="s">
        <v>179</v>
      </c>
      <c r="B1073" s="144"/>
      <c r="C1073" s="144"/>
      <c r="D1073" s="144"/>
      <c r="E1073" s="144"/>
    </row>
    <row r="1074" spans="1:5" ht="15" customHeight="1" x14ac:dyDescent="0.2">
      <c r="A1074" s="144"/>
      <c r="B1074" s="144"/>
      <c r="C1074" s="144"/>
      <c r="D1074" s="144"/>
      <c r="E1074" s="144"/>
    </row>
    <row r="1075" spans="1:5" ht="15" customHeight="1" x14ac:dyDescent="0.2">
      <c r="A1075" s="144"/>
      <c r="B1075" s="144"/>
      <c r="C1075" s="144"/>
      <c r="D1075" s="144"/>
      <c r="E1075" s="144"/>
    </row>
    <row r="1076" spans="1:5" ht="15" customHeight="1" x14ac:dyDescent="0.2">
      <c r="A1076" s="144"/>
      <c r="B1076" s="144"/>
      <c r="C1076" s="144"/>
      <c r="D1076" s="144"/>
      <c r="E1076" s="144"/>
    </row>
    <row r="1077" spans="1:5" ht="15" customHeight="1" x14ac:dyDescent="0.2">
      <c r="A1077" s="144"/>
      <c r="B1077" s="144"/>
      <c r="C1077" s="144"/>
      <c r="D1077" s="144"/>
      <c r="E1077" s="144"/>
    </row>
    <row r="1078" spans="1:5" ht="15" customHeight="1" x14ac:dyDescent="0.2">
      <c r="A1078" s="144"/>
      <c r="B1078" s="144"/>
      <c r="C1078" s="144"/>
      <c r="D1078" s="144"/>
      <c r="E1078" s="144"/>
    </row>
    <row r="1079" spans="1:5" ht="15" customHeight="1" x14ac:dyDescent="0.2">
      <c r="A1079" s="144"/>
      <c r="B1079" s="144"/>
      <c r="C1079" s="144"/>
      <c r="D1079" s="144"/>
      <c r="E1079" s="144"/>
    </row>
    <row r="1080" spans="1:5" ht="15" customHeight="1" x14ac:dyDescent="0.2"/>
    <row r="1081" spans="1:5" ht="15" customHeight="1" x14ac:dyDescent="0.25">
      <c r="A1081" s="41" t="s">
        <v>17</v>
      </c>
      <c r="B1081" s="42"/>
      <c r="C1081" s="42"/>
      <c r="D1081" s="42"/>
      <c r="E1081" s="40"/>
    </row>
    <row r="1082" spans="1:5" ht="15" customHeight="1" x14ac:dyDescent="0.2">
      <c r="A1082" s="68" t="s">
        <v>108</v>
      </c>
      <c r="B1082" s="37"/>
      <c r="C1082" s="37"/>
      <c r="D1082" s="37"/>
      <c r="E1082" s="39" t="s">
        <v>109</v>
      </c>
    </row>
    <row r="1083" spans="1:5" ht="15" customHeight="1" x14ac:dyDescent="0.2"/>
    <row r="1084" spans="1:5" ht="15" customHeight="1" x14ac:dyDescent="0.2">
      <c r="B1084" s="81" t="s">
        <v>39</v>
      </c>
      <c r="C1084" s="44" t="s">
        <v>40</v>
      </c>
      <c r="D1084" s="96" t="s">
        <v>41</v>
      </c>
      <c r="E1084" s="46" t="s">
        <v>42</v>
      </c>
    </row>
    <row r="1085" spans="1:5" ht="15" customHeight="1" x14ac:dyDescent="0.2">
      <c r="B1085" s="116">
        <v>896</v>
      </c>
      <c r="C1085" s="82"/>
      <c r="D1085" s="61" t="s">
        <v>76</v>
      </c>
      <c r="E1085" s="50">
        <v>-1746000</v>
      </c>
    </row>
    <row r="1086" spans="1:5" ht="15" customHeight="1" x14ac:dyDescent="0.2">
      <c r="B1086" s="116">
        <v>897</v>
      </c>
      <c r="C1086" s="82"/>
      <c r="D1086" s="61" t="s">
        <v>76</v>
      </c>
      <c r="E1086" s="50">
        <v>1746000</v>
      </c>
    </row>
    <row r="1087" spans="1:5" ht="15" customHeight="1" x14ac:dyDescent="0.2">
      <c r="B1087" s="113"/>
      <c r="C1087" s="52" t="s">
        <v>44</v>
      </c>
      <c r="D1087" s="63"/>
      <c r="E1087" s="64">
        <f>SUM(E1085:E1086)</f>
        <v>0</v>
      </c>
    </row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4" t="s">
        <v>180</v>
      </c>
    </row>
    <row r="1095" spans="1:5" ht="15" customHeight="1" x14ac:dyDescent="0.2">
      <c r="A1095" s="145" t="s">
        <v>181</v>
      </c>
      <c r="B1095" s="145"/>
      <c r="C1095" s="145"/>
      <c r="D1095" s="145"/>
      <c r="E1095" s="145"/>
    </row>
    <row r="1096" spans="1:5" ht="15" customHeight="1" x14ac:dyDescent="0.2">
      <c r="A1096" s="145"/>
      <c r="B1096" s="145"/>
      <c r="C1096" s="145"/>
      <c r="D1096" s="145"/>
      <c r="E1096" s="145"/>
    </row>
    <row r="1097" spans="1:5" ht="15" customHeight="1" x14ac:dyDescent="0.2">
      <c r="A1097" s="144" t="s">
        <v>182</v>
      </c>
      <c r="B1097" s="144"/>
      <c r="C1097" s="144"/>
      <c r="D1097" s="144"/>
      <c r="E1097" s="144"/>
    </row>
    <row r="1098" spans="1:5" ht="15" customHeight="1" x14ac:dyDescent="0.2">
      <c r="A1098" s="144"/>
      <c r="B1098" s="144"/>
      <c r="C1098" s="144"/>
      <c r="D1098" s="144"/>
      <c r="E1098" s="144"/>
    </row>
    <row r="1099" spans="1:5" ht="15" customHeight="1" x14ac:dyDescent="0.2">
      <c r="A1099" s="144"/>
      <c r="B1099" s="144"/>
      <c r="C1099" s="144"/>
      <c r="D1099" s="144"/>
      <c r="E1099" s="144"/>
    </row>
    <row r="1100" spans="1:5" ht="15" customHeight="1" x14ac:dyDescent="0.2">
      <c r="A1100" s="144"/>
      <c r="B1100" s="144"/>
      <c r="C1100" s="144"/>
      <c r="D1100" s="144"/>
      <c r="E1100" s="144"/>
    </row>
    <row r="1101" spans="1:5" ht="15" customHeight="1" x14ac:dyDescent="0.2">
      <c r="A1101" s="144"/>
      <c r="B1101" s="144"/>
      <c r="C1101" s="144"/>
      <c r="D1101" s="144"/>
      <c r="E1101" s="144"/>
    </row>
    <row r="1102" spans="1:5" ht="15" customHeight="1" x14ac:dyDescent="0.2">
      <c r="A1102" s="144"/>
      <c r="B1102" s="144"/>
      <c r="C1102" s="144"/>
      <c r="D1102" s="144"/>
      <c r="E1102" s="144"/>
    </row>
    <row r="1103" spans="1:5" ht="15" customHeight="1" x14ac:dyDescent="0.2">
      <c r="A1103" s="144"/>
      <c r="B1103" s="144"/>
      <c r="C1103" s="144"/>
      <c r="D1103" s="144"/>
      <c r="E1103" s="144"/>
    </row>
    <row r="1104" spans="1:5" ht="15" customHeight="1" x14ac:dyDescent="0.2">
      <c r="A1104" s="94"/>
      <c r="B1104" s="94"/>
      <c r="C1104" s="94"/>
      <c r="D1104" s="94"/>
      <c r="E1104" s="94"/>
    </row>
    <row r="1105" spans="1:5" ht="15" customHeight="1" x14ac:dyDescent="0.25">
      <c r="A1105" s="41" t="s">
        <v>17</v>
      </c>
      <c r="B1105" s="42"/>
      <c r="C1105" s="42"/>
      <c r="D1105" s="42"/>
      <c r="E1105" s="40"/>
    </row>
    <row r="1106" spans="1:5" ht="15" customHeight="1" x14ac:dyDescent="0.2">
      <c r="A1106" s="38" t="s">
        <v>144</v>
      </c>
      <c r="B1106" s="103"/>
      <c r="C1106" s="103"/>
      <c r="D1106" s="103"/>
      <c r="E1106" s="103" t="s">
        <v>145</v>
      </c>
    </row>
    <row r="1107" spans="1:5" ht="15" customHeight="1" x14ac:dyDescent="0.2">
      <c r="A1107" s="38"/>
      <c r="B1107" s="40"/>
      <c r="C1107" s="42"/>
      <c r="D1107" s="42"/>
      <c r="E1107" s="43"/>
    </row>
    <row r="1108" spans="1:5" ht="15" customHeight="1" x14ac:dyDescent="0.2">
      <c r="C1108" s="44" t="s">
        <v>40</v>
      </c>
      <c r="D1108" s="80" t="s">
        <v>47</v>
      </c>
      <c r="E1108" s="46" t="s">
        <v>42</v>
      </c>
    </row>
    <row r="1109" spans="1:5" ht="15" customHeight="1" x14ac:dyDescent="0.2">
      <c r="C1109" s="82">
        <v>3549</v>
      </c>
      <c r="D1109" s="72" t="s">
        <v>122</v>
      </c>
      <c r="E1109" s="128">
        <f>-250000-65000</f>
        <v>-315000</v>
      </c>
    </row>
    <row r="1110" spans="1:5" ht="15" customHeight="1" x14ac:dyDescent="0.2">
      <c r="C1110" s="82">
        <v>3591</v>
      </c>
      <c r="D1110" s="72" t="s">
        <v>122</v>
      </c>
      <c r="E1110" s="128">
        <v>-300000</v>
      </c>
    </row>
    <row r="1111" spans="1:5" ht="15" customHeight="1" x14ac:dyDescent="0.2">
      <c r="C1111" s="82">
        <v>3549</v>
      </c>
      <c r="D1111" s="72" t="s">
        <v>122</v>
      </c>
      <c r="E1111" s="128">
        <v>250000</v>
      </c>
    </row>
    <row r="1112" spans="1:5" ht="15" customHeight="1" x14ac:dyDescent="0.2">
      <c r="C1112" s="82">
        <v>3591</v>
      </c>
      <c r="D1112" s="72" t="s">
        <v>122</v>
      </c>
      <c r="E1112" s="128">
        <v>300000</v>
      </c>
    </row>
    <row r="1113" spans="1:5" ht="15" customHeight="1" x14ac:dyDescent="0.2">
      <c r="C1113" s="82">
        <v>3543</v>
      </c>
      <c r="D1113" s="72" t="s">
        <v>122</v>
      </c>
      <c r="E1113" s="128">
        <v>65000</v>
      </c>
    </row>
    <row r="1114" spans="1:5" ht="15" customHeight="1" x14ac:dyDescent="0.2">
      <c r="C1114" s="52" t="s">
        <v>44</v>
      </c>
      <c r="D1114" s="53"/>
      <c r="E1114" s="54">
        <f>SUM(E1109:E1113)</f>
        <v>0</v>
      </c>
    </row>
    <row r="1115" spans="1:5" ht="15" customHeight="1" x14ac:dyDescent="0.2"/>
    <row r="1116" spans="1:5" ht="15" customHeight="1" x14ac:dyDescent="0.2"/>
    <row r="1117" spans="1:5" ht="15" customHeight="1" x14ac:dyDescent="0.25">
      <c r="A1117" s="34" t="s">
        <v>183</v>
      </c>
    </row>
    <row r="1118" spans="1:5" ht="15" customHeight="1" x14ac:dyDescent="0.2">
      <c r="A1118" s="145" t="s">
        <v>184</v>
      </c>
      <c r="B1118" s="145"/>
      <c r="C1118" s="145"/>
      <c r="D1118" s="145"/>
      <c r="E1118" s="145"/>
    </row>
    <row r="1119" spans="1:5" ht="15" customHeight="1" x14ac:dyDescent="0.2">
      <c r="A1119" s="145"/>
      <c r="B1119" s="145"/>
      <c r="C1119" s="145"/>
      <c r="D1119" s="145"/>
      <c r="E1119" s="145"/>
    </row>
    <row r="1120" spans="1:5" ht="15" customHeight="1" x14ac:dyDescent="0.2">
      <c r="A1120" s="144" t="s">
        <v>185</v>
      </c>
      <c r="B1120" s="144"/>
      <c r="C1120" s="144"/>
      <c r="D1120" s="144"/>
      <c r="E1120" s="144"/>
    </row>
    <row r="1121" spans="1:5" ht="15" customHeight="1" x14ac:dyDescent="0.2">
      <c r="A1121" s="144"/>
      <c r="B1121" s="144"/>
      <c r="C1121" s="144"/>
      <c r="D1121" s="144"/>
      <c r="E1121" s="144"/>
    </row>
    <row r="1122" spans="1:5" ht="15" customHeight="1" x14ac:dyDescent="0.2">
      <c r="A1122" s="144"/>
      <c r="B1122" s="144"/>
      <c r="C1122" s="144"/>
      <c r="D1122" s="144"/>
      <c r="E1122" s="144"/>
    </row>
    <row r="1123" spans="1:5" ht="15" customHeight="1" x14ac:dyDescent="0.2">
      <c r="A1123" s="144"/>
      <c r="B1123" s="144"/>
      <c r="C1123" s="144"/>
      <c r="D1123" s="144"/>
      <c r="E1123" s="144"/>
    </row>
    <row r="1124" spans="1:5" ht="15" customHeight="1" x14ac:dyDescent="0.2">
      <c r="A1124" s="144"/>
      <c r="B1124" s="144"/>
      <c r="C1124" s="144"/>
      <c r="D1124" s="144"/>
      <c r="E1124" s="144"/>
    </row>
    <row r="1125" spans="1:5" ht="15" customHeight="1" x14ac:dyDescent="0.2">
      <c r="A1125" s="144"/>
      <c r="B1125" s="144"/>
      <c r="C1125" s="144"/>
      <c r="D1125" s="144"/>
      <c r="E1125" s="144"/>
    </row>
    <row r="1126" spans="1:5" ht="15" customHeight="1" x14ac:dyDescent="0.2">
      <c r="A1126" s="42"/>
      <c r="B1126" s="129"/>
      <c r="C1126" s="132"/>
      <c r="D1126" s="42"/>
      <c r="E1126" s="134"/>
    </row>
    <row r="1127" spans="1:5" ht="15" customHeight="1" x14ac:dyDescent="0.25">
      <c r="A1127" s="36" t="s">
        <v>17</v>
      </c>
      <c r="B1127" s="37"/>
      <c r="C1127" s="37"/>
      <c r="D1127" s="40"/>
      <c r="E1127" s="40"/>
    </row>
    <row r="1128" spans="1:5" ht="15" customHeight="1" x14ac:dyDescent="0.2">
      <c r="A1128" s="68" t="s">
        <v>52</v>
      </c>
      <c r="B1128" s="37"/>
      <c r="C1128" s="37"/>
      <c r="D1128" s="37"/>
      <c r="E1128" s="39" t="s">
        <v>152</v>
      </c>
    </row>
    <row r="1129" spans="1:5" ht="15" customHeight="1" x14ac:dyDescent="0.25">
      <c r="A1129" s="135"/>
      <c r="B1129" s="136"/>
      <c r="C1129" s="37"/>
      <c r="D1129" s="56"/>
      <c r="E1129" s="86"/>
    </row>
    <row r="1130" spans="1:5" ht="15" customHeight="1" x14ac:dyDescent="0.2">
      <c r="A1130" s="87"/>
      <c r="B1130" s="44" t="s">
        <v>39</v>
      </c>
      <c r="C1130" s="81" t="s">
        <v>40</v>
      </c>
      <c r="D1130" s="80" t="s">
        <v>47</v>
      </c>
      <c r="E1130" s="46" t="s">
        <v>42</v>
      </c>
    </row>
    <row r="1131" spans="1:5" ht="15" customHeight="1" x14ac:dyDescent="0.2">
      <c r="A1131" s="99"/>
      <c r="B1131" s="116">
        <v>15</v>
      </c>
      <c r="C1131" s="82"/>
      <c r="D1131" s="61" t="s">
        <v>48</v>
      </c>
      <c r="E1131" s="50">
        <v>-7500.5</v>
      </c>
    </row>
    <row r="1132" spans="1:5" ht="15" customHeight="1" x14ac:dyDescent="0.2">
      <c r="A1132" s="99"/>
      <c r="B1132" s="116">
        <v>15</v>
      </c>
      <c r="C1132" s="82"/>
      <c r="D1132" s="61" t="s">
        <v>61</v>
      </c>
      <c r="E1132" s="50">
        <v>7500.5</v>
      </c>
    </row>
    <row r="1133" spans="1:5" ht="15" customHeight="1" x14ac:dyDescent="0.2">
      <c r="A1133" s="90"/>
      <c r="B1133" s="51"/>
      <c r="C1133" s="91" t="s">
        <v>44</v>
      </c>
      <c r="D1133" s="92"/>
      <c r="E1133" s="93">
        <f>SUM(E1131:E1132)</f>
        <v>0</v>
      </c>
    </row>
    <row r="1134" spans="1:5" ht="15" customHeight="1" x14ac:dyDescent="0.2"/>
    <row r="1135" spans="1:5" ht="15" customHeight="1" x14ac:dyDescent="0.2"/>
    <row r="1136" spans="1:5" ht="15" customHeight="1" x14ac:dyDescent="0.25">
      <c r="A1136" s="34" t="s">
        <v>186</v>
      </c>
    </row>
    <row r="1137" spans="1:5" ht="15" customHeight="1" x14ac:dyDescent="0.2">
      <c r="A1137" s="145" t="s">
        <v>184</v>
      </c>
      <c r="B1137" s="145"/>
      <c r="C1137" s="145"/>
      <c r="D1137" s="145"/>
      <c r="E1137" s="145"/>
    </row>
    <row r="1138" spans="1:5" ht="15" customHeight="1" x14ac:dyDescent="0.2">
      <c r="A1138" s="145"/>
      <c r="B1138" s="145"/>
      <c r="C1138" s="145"/>
      <c r="D1138" s="145"/>
      <c r="E1138" s="145"/>
    </row>
    <row r="1139" spans="1:5" ht="15" customHeight="1" x14ac:dyDescent="0.2">
      <c r="A1139" s="146" t="s">
        <v>187</v>
      </c>
      <c r="B1139" s="146"/>
      <c r="C1139" s="146"/>
      <c r="D1139" s="146"/>
      <c r="E1139" s="146"/>
    </row>
    <row r="1140" spans="1:5" ht="15" customHeight="1" x14ac:dyDescent="0.2">
      <c r="A1140" s="146"/>
      <c r="B1140" s="146"/>
      <c r="C1140" s="146"/>
      <c r="D1140" s="146"/>
      <c r="E1140" s="146"/>
    </row>
    <row r="1141" spans="1:5" ht="15" customHeight="1" x14ac:dyDescent="0.2">
      <c r="A1141" s="146"/>
      <c r="B1141" s="146"/>
      <c r="C1141" s="146"/>
      <c r="D1141" s="146"/>
      <c r="E1141" s="146"/>
    </row>
    <row r="1142" spans="1:5" ht="15" customHeight="1" x14ac:dyDescent="0.2">
      <c r="A1142" s="146"/>
      <c r="B1142" s="146"/>
      <c r="C1142" s="146"/>
      <c r="D1142" s="146"/>
      <c r="E1142" s="146"/>
    </row>
    <row r="1143" spans="1:5" ht="15" customHeight="1" x14ac:dyDescent="0.2">
      <c r="A1143" s="146"/>
      <c r="B1143" s="146"/>
      <c r="C1143" s="146"/>
      <c r="D1143" s="146"/>
      <c r="E1143" s="146"/>
    </row>
    <row r="1144" spans="1:5" ht="15" customHeight="1" x14ac:dyDescent="0.2">
      <c r="A1144" s="146"/>
      <c r="B1144" s="146"/>
      <c r="C1144" s="146"/>
      <c r="D1144" s="146"/>
      <c r="E1144" s="146"/>
    </row>
    <row r="1145" spans="1:5" ht="15" customHeight="1" x14ac:dyDescent="0.2">
      <c r="A1145" s="65"/>
      <c r="B1145" s="65"/>
      <c r="C1145" s="65"/>
      <c r="D1145" s="65"/>
      <c r="E1145" s="65"/>
    </row>
    <row r="1146" spans="1:5" ht="15" customHeight="1" x14ac:dyDescent="0.25">
      <c r="A1146" s="41" t="s">
        <v>17</v>
      </c>
      <c r="B1146" s="42"/>
      <c r="C1146" s="42"/>
      <c r="D1146" s="42"/>
      <c r="E1146" s="42"/>
    </row>
    <row r="1147" spans="1:5" ht="15" customHeight="1" x14ac:dyDescent="0.2">
      <c r="A1147" s="68" t="s">
        <v>52</v>
      </c>
      <c r="B1147" s="42"/>
      <c r="C1147" s="42"/>
      <c r="D1147" s="42"/>
      <c r="E1147" s="73" t="s">
        <v>152</v>
      </c>
    </row>
    <row r="1148" spans="1:5" ht="15" customHeight="1" x14ac:dyDescent="0.2">
      <c r="A1148" s="129"/>
      <c r="B1148" s="130"/>
      <c r="C1148" s="42"/>
      <c r="D1148" s="42"/>
      <c r="E1148" s="43"/>
    </row>
    <row r="1149" spans="1:5" ht="15" customHeight="1" x14ac:dyDescent="0.25">
      <c r="A1149" s="34"/>
      <c r="B1149" s="44" t="s">
        <v>153</v>
      </c>
      <c r="C1149" s="44" t="s">
        <v>40</v>
      </c>
      <c r="D1149" s="45" t="s">
        <v>47</v>
      </c>
      <c r="E1149" s="81" t="s">
        <v>42</v>
      </c>
    </row>
    <row r="1150" spans="1:5" ht="15" customHeight="1" x14ac:dyDescent="0.25">
      <c r="A1150" s="34"/>
      <c r="B1150" s="116">
        <v>898</v>
      </c>
      <c r="C1150" s="82"/>
      <c r="D1150" s="61" t="s">
        <v>61</v>
      </c>
      <c r="E1150" s="128">
        <v>-224495.31</v>
      </c>
    </row>
    <row r="1151" spans="1:5" ht="15" customHeight="1" x14ac:dyDescent="0.25">
      <c r="A1151" s="34"/>
      <c r="B1151" s="116">
        <v>898</v>
      </c>
      <c r="C1151" s="82"/>
      <c r="D1151" s="61" t="s">
        <v>48</v>
      </c>
      <c r="E1151" s="128">
        <v>224495.31</v>
      </c>
    </row>
    <row r="1152" spans="1:5" ht="15" customHeight="1" x14ac:dyDescent="0.25">
      <c r="A1152" s="34"/>
      <c r="B1152" s="104"/>
      <c r="C1152" s="52" t="s">
        <v>44</v>
      </c>
      <c r="D1152" s="53"/>
      <c r="E1152" s="54">
        <f>SUM(E1150:E1151)</f>
        <v>0</v>
      </c>
    </row>
    <row r="1153" spans="1:5" ht="15" customHeight="1" x14ac:dyDescent="0.2"/>
    <row r="1154" spans="1:5" ht="15" customHeight="1" x14ac:dyDescent="0.2"/>
    <row r="1155" spans="1:5" ht="15" customHeight="1" x14ac:dyDescent="0.25">
      <c r="A1155" s="34" t="s">
        <v>188</v>
      </c>
    </row>
    <row r="1156" spans="1:5" ht="15" customHeight="1" x14ac:dyDescent="0.2">
      <c r="A1156" s="145" t="s">
        <v>184</v>
      </c>
      <c r="B1156" s="145"/>
      <c r="C1156" s="145"/>
      <c r="D1156" s="145"/>
      <c r="E1156" s="145"/>
    </row>
    <row r="1157" spans="1:5" ht="15" customHeight="1" x14ac:dyDescent="0.2">
      <c r="A1157" s="145"/>
      <c r="B1157" s="145"/>
      <c r="C1157" s="145"/>
      <c r="D1157" s="145"/>
      <c r="E1157" s="145"/>
    </row>
    <row r="1158" spans="1:5" ht="15" customHeight="1" x14ac:dyDescent="0.2">
      <c r="A1158" s="144" t="s">
        <v>189</v>
      </c>
      <c r="B1158" s="144"/>
      <c r="C1158" s="144"/>
      <c r="D1158" s="144"/>
      <c r="E1158" s="144"/>
    </row>
    <row r="1159" spans="1:5" ht="15" customHeight="1" x14ac:dyDescent="0.2">
      <c r="A1159" s="144"/>
      <c r="B1159" s="144"/>
      <c r="C1159" s="144"/>
      <c r="D1159" s="144"/>
      <c r="E1159" s="144"/>
    </row>
    <row r="1160" spans="1:5" ht="15" customHeight="1" x14ac:dyDescent="0.2">
      <c r="A1160" s="144"/>
      <c r="B1160" s="144"/>
      <c r="C1160" s="144"/>
      <c r="D1160" s="144"/>
      <c r="E1160" s="144"/>
    </row>
    <row r="1161" spans="1:5" ht="15" customHeight="1" x14ac:dyDescent="0.2">
      <c r="A1161" s="144"/>
      <c r="B1161" s="144"/>
      <c r="C1161" s="144"/>
      <c r="D1161" s="144"/>
      <c r="E1161" s="144"/>
    </row>
    <row r="1162" spans="1:5" ht="15" customHeight="1" x14ac:dyDescent="0.2">
      <c r="A1162" s="144"/>
      <c r="B1162" s="144"/>
      <c r="C1162" s="144"/>
      <c r="D1162" s="144"/>
      <c r="E1162" s="144"/>
    </row>
    <row r="1163" spans="1:5" ht="15" customHeight="1" x14ac:dyDescent="0.2">
      <c r="A1163" s="144"/>
      <c r="B1163" s="144"/>
      <c r="C1163" s="144"/>
      <c r="D1163" s="144"/>
      <c r="E1163" s="144"/>
    </row>
    <row r="1164" spans="1:5" ht="15" customHeight="1" x14ac:dyDescent="0.2">
      <c r="A1164" s="42"/>
      <c r="B1164" s="129"/>
      <c r="C1164" s="132"/>
      <c r="D1164" s="42"/>
      <c r="E1164" s="134"/>
    </row>
    <row r="1165" spans="1:5" ht="15" customHeight="1" x14ac:dyDescent="0.25">
      <c r="A1165" s="36" t="s">
        <v>17</v>
      </c>
      <c r="B1165" s="37"/>
      <c r="C1165" s="37"/>
      <c r="D1165" s="40"/>
      <c r="E1165" s="40"/>
    </row>
    <row r="1166" spans="1:5" ht="15" customHeight="1" x14ac:dyDescent="0.2">
      <c r="A1166" s="68" t="s">
        <v>52</v>
      </c>
      <c r="B1166" s="37"/>
      <c r="C1166" s="37"/>
      <c r="D1166" s="37"/>
      <c r="E1166" s="39" t="s">
        <v>53</v>
      </c>
    </row>
    <row r="1167" spans="1:5" ht="15" customHeight="1" x14ac:dyDescent="0.25">
      <c r="A1167" s="135"/>
      <c r="B1167" s="136"/>
      <c r="C1167" s="37"/>
      <c r="D1167" s="56"/>
      <c r="E1167" s="86"/>
    </row>
    <row r="1168" spans="1:5" ht="15" customHeight="1" x14ac:dyDescent="0.2">
      <c r="A1168" s="87"/>
      <c r="B1168" s="74"/>
      <c r="C1168" s="81" t="s">
        <v>40</v>
      </c>
      <c r="D1168" s="80" t="s">
        <v>47</v>
      </c>
      <c r="E1168" s="46" t="s">
        <v>42</v>
      </c>
    </row>
    <row r="1169" spans="1:5" ht="15" customHeight="1" x14ac:dyDescent="0.2">
      <c r="A1169" s="99"/>
      <c r="B1169" s="99"/>
      <c r="C1169" s="82">
        <v>3314</v>
      </c>
      <c r="D1169" s="61" t="s">
        <v>61</v>
      </c>
      <c r="E1169" s="50">
        <f>-16975.26-144289.71-8487.62</f>
        <v>-169752.59</v>
      </c>
    </row>
    <row r="1170" spans="1:5" ht="15" customHeight="1" x14ac:dyDescent="0.2">
      <c r="A1170" s="99"/>
      <c r="B1170" s="99"/>
      <c r="C1170" s="82">
        <v>3314</v>
      </c>
      <c r="D1170" s="61" t="s">
        <v>48</v>
      </c>
      <c r="E1170" s="50">
        <f>12565.61+106807.67+6282.8+1864.25+15846.1+932.12</f>
        <v>144298.54999999999</v>
      </c>
    </row>
    <row r="1171" spans="1:5" ht="15" customHeight="1" x14ac:dyDescent="0.2">
      <c r="A1171" s="99"/>
      <c r="B1171" s="99"/>
      <c r="C1171" s="82">
        <v>3314</v>
      </c>
      <c r="D1171" s="61" t="s">
        <v>61</v>
      </c>
      <c r="E1171" s="50">
        <f>2545.4+21635.94+1272.7</f>
        <v>25454.04</v>
      </c>
    </row>
    <row r="1172" spans="1:5" ht="15" customHeight="1" x14ac:dyDescent="0.2">
      <c r="A1172" s="90"/>
      <c r="B1172" s="127"/>
      <c r="C1172" s="91" t="s">
        <v>44</v>
      </c>
      <c r="D1172" s="92"/>
      <c r="E1172" s="93">
        <f>SUM(E1169:E1171)</f>
        <v>0</v>
      </c>
    </row>
    <row r="1173" spans="1:5" ht="15" customHeight="1" x14ac:dyDescent="0.2"/>
    <row r="1174" spans="1:5" ht="15" customHeight="1" x14ac:dyDescent="0.2"/>
    <row r="1175" spans="1:5" ht="15" customHeight="1" x14ac:dyDescent="0.25">
      <c r="A1175" s="34" t="s">
        <v>190</v>
      </c>
    </row>
    <row r="1176" spans="1:5" ht="15" customHeight="1" x14ac:dyDescent="0.2">
      <c r="A1176" s="145" t="s">
        <v>184</v>
      </c>
      <c r="B1176" s="145"/>
      <c r="C1176" s="145"/>
      <c r="D1176" s="145"/>
      <c r="E1176" s="145"/>
    </row>
    <row r="1177" spans="1:5" ht="15" customHeight="1" x14ac:dyDescent="0.2">
      <c r="A1177" s="145"/>
      <c r="B1177" s="145"/>
      <c r="C1177" s="145"/>
      <c r="D1177" s="145"/>
      <c r="E1177" s="145"/>
    </row>
    <row r="1178" spans="1:5" ht="15" customHeight="1" x14ac:dyDescent="0.2">
      <c r="A1178" s="144" t="s">
        <v>191</v>
      </c>
      <c r="B1178" s="144"/>
      <c r="C1178" s="144"/>
      <c r="D1178" s="144"/>
      <c r="E1178" s="144"/>
    </row>
    <row r="1179" spans="1:5" ht="15" customHeight="1" x14ac:dyDescent="0.2">
      <c r="A1179" s="144"/>
      <c r="B1179" s="144"/>
      <c r="C1179" s="144"/>
      <c r="D1179" s="144"/>
      <c r="E1179" s="144"/>
    </row>
    <row r="1180" spans="1:5" ht="15" customHeight="1" x14ac:dyDescent="0.2">
      <c r="A1180" s="144"/>
      <c r="B1180" s="144"/>
      <c r="C1180" s="144"/>
      <c r="D1180" s="144"/>
      <c r="E1180" s="144"/>
    </row>
    <row r="1181" spans="1:5" ht="15" customHeight="1" x14ac:dyDescent="0.2">
      <c r="A1181" s="144"/>
      <c r="B1181" s="144"/>
      <c r="C1181" s="144"/>
      <c r="D1181" s="144"/>
      <c r="E1181" s="144"/>
    </row>
    <row r="1182" spans="1:5" ht="15" customHeight="1" x14ac:dyDescent="0.2">
      <c r="A1182" s="144"/>
      <c r="B1182" s="144"/>
      <c r="C1182" s="144"/>
      <c r="D1182" s="144"/>
      <c r="E1182" s="144"/>
    </row>
    <row r="1183" spans="1:5" ht="15" customHeight="1" x14ac:dyDescent="0.2">
      <c r="A1183" s="144"/>
      <c r="B1183" s="144"/>
      <c r="C1183" s="144"/>
      <c r="D1183" s="144"/>
      <c r="E1183" s="144"/>
    </row>
    <row r="1184" spans="1:5" ht="15" customHeight="1" x14ac:dyDescent="0.2">
      <c r="A1184" s="42"/>
      <c r="B1184" s="129"/>
      <c r="C1184" s="132"/>
      <c r="D1184" s="42"/>
      <c r="E1184" s="134"/>
    </row>
    <row r="1185" spans="1:5" ht="15" customHeight="1" x14ac:dyDescent="0.25">
      <c r="A1185" s="36" t="s">
        <v>17</v>
      </c>
      <c r="B1185" s="37"/>
      <c r="C1185" s="37"/>
      <c r="D1185" s="40"/>
      <c r="E1185" s="40"/>
    </row>
    <row r="1186" spans="1:5" ht="15" customHeight="1" x14ac:dyDescent="0.2">
      <c r="A1186" s="68" t="s">
        <v>52</v>
      </c>
      <c r="B1186" s="37"/>
      <c r="C1186" s="37"/>
      <c r="D1186" s="37"/>
      <c r="E1186" s="39" t="s">
        <v>53</v>
      </c>
    </row>
    <row r="1187" spans="1:5" ht="15" customHeight="1" x14ac:dyDescent="0.25">
      <c r="A1187" s="135"/>
      <c r="B1187" s="136"/>
      <c r="C1187" s="37"/>
      <c r="D1187" s="56"/>
      <c r="E1187" s="86"/>
    </row>
    <row r="1188" spans="1:5" ht="15" customHeight="1" x14ac:dyDescent="0.2">
      <c r="A1188" s="87"/>
      <c r="B1188" s="74"/>
      <c r="C1188" s="81" t="s">
        <v>40</v>
      </c>
      <c r="D1188" s="80" t="s">
        <v>47</v>
      </c>
      <c r="E1188" s="46" t="s">
        <v>42</v>
      </c>
    </row>
    <row r="1189" spans="1:5" ht="15" customHeight="1" x14ac:dyDescent="0.2">
      <c r="A1189" s="99"/>
      <c r="B1189" s="99"/>
      <c r="C1189" s="82">
        <v>3122</v>
      </c>
      <c r="D1189" s="61" t="s">
        <v>61</v>
      </c>
      <c r="E1189" s="50">
        <f>-4826811-2946906.6</f>
        <v>-7773717.5999999996</v>
      </c>
    </row>
    <row r="1190" spans="1:5" ht="15" customHeight="1" x14ac:dyDescent="0.2">
      <c r="A1190" s="99"/>
      <c r="B1190" s="99"/>
      <c r="C1190" s="82">
        <v>3122</v>
      </c>
      <c r="D1190" s="61" t="s">
        <v>48</v>
      </c>
      <c r="E1190" s="50">
        <v>48400</v>
      </c>
    </row>
    <row r="1191" spans="1:5" ht="15" customHeight="1" x14ac:dyDescent="0.2">
      <c r="A1191" s="99"/>
      <c r="B1191" s="99"/>
      <c r="C1191" s="82">
        <v>3122</v>
      </c>
      <c r="D1191" s="61" t="s">
        <v>61</v>
      </c>
      <c r="E1191" s="50">
        <f>4778411+2946906.6</f>
        <v>7725317.5999999996</v>
      </c>
    </row>
    <row r="1192" spans="1:5" ht="15" customHeight="1" x14ac:dyDescent="0.2">
      <c r="A1192" s="90"/>
      <c r="B1192" s="127"/>
      <c r="C1192" s="91" t="s">
        <v>44</v>
      </c>
      <c r="D1192" s="92"/>
      <c r="E1192" s="93">
        <f>SUM(E1189:E1191)</f>
        <v>0</v>
      </c>
    </row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5">
      <c r="A1197" s="34" t="s">
        <v>192</v>
      </c>
    </row>
    <row r="1198" spans="1:5" ht="15" customHeight="1" x14ac:dyDescent="0.2">
      <c r="A1198" s="145" t="s">
        <v>184</v>
      </c>
      <c r="B1198" s="145"/>
      <c r="C1198" s="145"/>
      <c r="D1198" s="145"/>
      <c r="E1198" s="145"/>
    </row>
    <row r="1199" spans="1:5" ht="15" customHeight="1" x14ac:dyDescent="0.2">
      <c r="A1199" s="145"/>
      <c r="B1199" s="145"/>
      <c r="C1199" s="145"/>
      <c r="D1199" s="145"/>
      <c r="E1199" s="145"/>
    </row>
    <row r="1200" spans="1:5" ht="15" customHeight="1" x14ac:dyDescent="0.2">
      <c r="A1200" s="144" t="s">
        <v>193</v>
      </c>
      <c r="B1200" s="144"/>
      <c r="C1200" s="144"/>
      <c r="D1200" s="144"/>
      <c r="E1200" s="144"/>
    </row>
    <row r="1201" spans="1:5" ht="15" customHeight="1" x14ac:dyDescent="0.2">
      <c r="A1201" s="144"/>
      <c r="B1201" s="144"/>
      <c r="C1201" s="144"/>
      <c r="D1201" s="144"/>
      <c r="E1201" s="144"/>
    </row>
    <row r="1202" spans="1:5" ht="15" customHeight="1" x14ac:dyDescent="0.2">
      <c r="A1202" s="144"/>
      <c r="B1202" s="144"/>
      <c r="C1202" s="144"/>
      <c r="D1202" s="144"/>
      <c r="E1202" s="144"/>
    </row>
    <row r="1203" spans="1:5" ht="15" customHeight="1" x14ac:dyDescent="0.2">
      <c r="A1203" s="144"/>
      <c r="B1203" s="144"/>
      <c r="C1203" s="144"/>
      <c r="D1203" s="144"/>
      <c r="E1203" s="144"/>
    </row>
    <row r="1204" spans="1:5" ht="15" customHeight="1" x14ac:dyDescent="0.2">
      <c r="A1204" s="144"/>
      <c r="B1204" s="144"/>
      <c r="C1204" s="144"/>
      <c r="D1204" s="144"/>
      <c r="E1204" s="144"/>
    </row>
    <row r="1205" spans="1:5" ht="15" customHeight="1" x14ac:dyDescent="0.2">
      <c r="A1205" s="144"/>
      <c r="B1205" s="144"/>
      <c r="C1205" s="144"/>
      <c r="D1205" s="144"/>
      <c r="E1205" s="144"/>
    </row>
    <row r="1206" spans="1:5" ht="15" customHeight="1" x14ac:dyDescent="0.2">
      <c r="A1206" s="42"/>
      <c r="B1206" s="129"/>
      <c r="C1206" s="132"/>
      <c r="D1206" s="42"/>
      <c r="E1206" s="134"/>
    </row>
    <row r="1207" spans="1:5" ht="15" customHeight="1" x14ac:dyDescent="0.25">
      <c r="A1207" s="36" t="s">
        <v>17</v>
      </c>
      <c r="B1207" s="37"/>
      <c r="C1207" s="37"/>
      <c r="D1207" s="40"/>
      <c r="E1207" s="40"/>
    </row>
    <row r="1208" spans="1:5" ht="15" customHeight="1" x14ac:dyDescent="0.2">
      <c r="A1208" s="68" t="s">
        <v>52</v>
      </c>
      <c r="B1208" s="37"/>
      <c r="C1208" s="37"/>
      <c r="D1208" s="37"/>
      <c r="E1208" s="39" t="s">
        <v>53</v>
      </c>
    </row>
    <row r="1209" spans="1:5" ht="15" customHeight="1" x14ac:dyDescent="0.25">
      <c r="A1209" s="135"/>
      <c r="B1209" s="136"/>
      <c r="C1209" s="37"/>
      <c r="D1209" s="56"/>
      <c r="E1209" s="86"/>
    </row>
    <row r="1210" spans="1:5" ht="15" customHeight="1" x14ac:dyDescent="0.2">
      <c r="A1210" s="87"/>
      <c r="B1210" s="74"/>
      <c r="C1210" s="81" t="s">
        <v>40</v>
      </c>
      <c r="D1210" s="80" t="s">
        <v>47</v>
      </c>
      <c r="E1210" s="46" t="s">
        <v>42</v>
      </c>
    </row>
    <row r="1211" spans="1:5" ht="15" customHeight="1" x14ac:dyDescent="0.2">
      <c r="A1211" s="99"/>
      <c r="B1211" s="99"/>
      <c r="C1211" s="82">
        <v>3122</v>
      </c>
      <c r="D1211" s="61" t="s">
        <v>61</v>
      </c>
      <c r="E1211" s="50">
        <f>-301000-33112.46</f>
        <v>-334112.46000000002</v>
      </c>
    </row>
    <row r="1212" spans="1:5" ht="15" customHeight="1" x14ac:dyDescent="0.2">
      <c r="A1212" s="99"/>
      <c r="B1212" s="99"/>
      <c r="C1212" s="82">
        <v>3122</v>
      </c>
      <c r="D1212" s="61" t="s">
        <v>61</v>
      </c>
      <c r="E1212" s="50">
        <f>184423.36+78045</f>
        <v>262468.36</v>
      </c>
    </row>
    <row r="1213" spans="1:5" ht="15" customHeight="1" x14ac:dyDescent="0.2">
      <c r="A1213" s="99"/>
      <c r="B1213" s="99"/>
      <c r="C1213" s="82">
        <v>3122</v>
      </c>
      <c r="D1213" s="61" t="s">
        <v>48</v>
      </c>
      <c r="E1213" s="50">
        <f>60705.7+10938.4</f>
        <v>71644.099999999991</v>
      </c>
    </row>
    <row r="1214" spans="1:5" ht="15" customHeight="1" x14ac:dyDescent="0.2">
      <c r="A1214" s="90"/>
      <c r="B1214" s="127"/>
      <c r="C1214" s="91" t="s">
        <v>44</v>
      </c>
      <c r="D1214" s="92"/>
      <c r="E1214" s="93">
        <f>SUM(E1211:E1213)</f>
        <v>0</v>
      </c>
    </row>
    <row r="1215" spans="1:5" ht="15" customHeight="1" x14ac:dyDescent="0.2"/>
    <row r="1216" spans="1:5" ht="15" customHeight="1" x14ac:dyDescent="0.2"/>
    <row r="1217" spans="1:5" ht="15" customHeight="1" x14ac:dyDescent="0.25">
      <c r="A1217" s="34" t="s">
        <v>194</v>
      </c>
    </row>
    <row r="1218" spans="1:5" ht="15" customHeight="1" x14ac:dyDescent="0.2">
      <c r="A1218" s="145" t="s">
        <v>162</v>
      </c>
      <c r="B1218" s="145"/>
      <c r="C1218" s="145"/>
      <c r="D1218" s="145"/>
      <c r="E1218" s="145"/>
    </row>
    <row r="1219" spans="1:5" ht="15" customHeight="1" x14ac:dyDescent="0.2">
      <c r="A1219" s="145"/>
      <c r="B1219" s="145"/>
      <c r="C1219" s="145"/>
      <c r="D1219" s="145"/>
      <c r="E1219" s="145"/>
    </row>
    <row r="1220" spans="1:5" ht="15" customHeight="1" x14ac:dyDescent="0.2">
      <c r="A1220" s="144" t="s">
        <v>195</v>
      </c>
      <c r="B1220" s="144"/>
      <c r="C1220" s="144"/>
      <c r="D1220" s="144"/>
      <c r="E1220" s="144"/>
    </row>
    <row r="1221" spans="1:5" ht="15" customHeight="1" x14ac:dyDescent="0.2">
      <c r="A1221" s="144"/>
      <c r="B1221" s="144"/>
      <c r="C1221" s="144"/>
      <c r="D1221" s="144"/>
      <c r="E1221" s="144"/>
    </row>
    <row r="1222" spans="1:5" ht="15" customHeight="1" x14ac:dyDescent="0.2">
      <c r="A1222" s="144"/>
      <c r="B1222" s="144"/>
      <c r="C1222" s="144"/>
      <c r="D1222" s="144"/>
      <c r="E1222" s="144"/>
    </row>
    <row r="1223" spans="1:5" ht="15" customHeight="1" x14ac:dyDescent="0.2">
      <c r="A1223" s="144"/>
      <c r="B1223" s="144"/>
      <c r="C1223" s="144"/>
      <c r="D1223" s="144"/>
      <c r="E1223" s="144"/>
    </row>
    <row r="1224" spans="1:5" ht="15" customHeight="1" x14ac:dyDescent="0.2">
      <c r="A1224" s="144"/>
      <c r="B1224" s="144"/>
      <c r="C1224" s="144"/>
      <c r="D1224" s="144"/>
      <c r="E1224" s="144"/>
    </row>
    <row r="1225" spans="1:5" ht="15" customHeight="1" x14ac:dyDescent="0.2">
      <c r="A1225" s="144"/>
      <c r="B1225" s="144"/>
      <c r="C1225" s="144"/>
      <c r="D1225" s="144"/>
      <c r="E1225" s="144"/>
    </row>
    <row r="1226" spans="1:5" ht="15" customHeight="1" x14ac:dyDescent="0.2"/>
    <row r="1227" spans="1:5" ht="15" customHeight="1" x14ac:dyDescent="0.25">
      <c r="A1227" s="36" t="s">
        <v>17</v>
      </c>
      <c r="B1227" s="37"/>
      <c r="C1227" s="37"/>
      <c r="D1227" s="40"/>
      <c r="E1227" s="40"/>
    </row>
    <row r="1228" spans="1:5" ht="15" customHeight="1" x14ac:dyDescent="0.2">
      <c r="A1228" s="68" t="s">
        <v>59</v>
      </c>
      <c r="B1228" s="37"/>
      <c r="C1228" s="37"/>
      <c r="D1228" s="37"/>
      <c r="E1228" s="39" t="s">
        <v>60</v>
      </c>
    </row>
    <row r="1229" spans="1:5" ht="15" customHeight="1" x14ac:dyDescent="0.2">
      <c r="A1229" s="56"/>
      <c r="B1229" s="85"/>
      <c r="C1229" s="37"/>
      <c r="D1229" s="56"/>
      <c r="E1229" s="86"/>
    </row>
    <row r="1230" spans="1:5" ht="15" customHeight="1" x14ac:dyDescent="0.2">
      <c r="A1230" s="87"/>
      <c r="B1230" s="87"/>
      <c r="C1230" s="81" t="s">
        <v>40</v>
      </c>
      <c r="D1230" s="80" t="s">
        <v>47</v>
      </c>
      <c r="E1230" s="81" t="s">
        <v>42</v>
      </c>
    </row>
    <row r="1231" spans="1:5" ht="15" customHeight="1" x14ac:dyDescent="0.2">
      <c r="A1231" s="88"/>
      <c r="B1231" s="76"/>
      <c r="C1231" s="82">
        <v>3121</v>
      </c>
      <c r="D1231" s="61" t="s">
        <v>61</v>
      </c>
      <c r="E1231" s="50">
        <v>-39000</v>
      </c>
    </row>
    <row r="1232" spans="1:5" ht="15" customHeight="1" x14ac:dyDescent="0.2">
      <c r="A1232" s="88"/>
      <c r="B1232" s="76"/>
      <c r="C1232" s="82">
        <v>3121</v>
      </c>
      <c r="D1232" s="61" t="s">
        <v>48</v>
      </c>
      <c r="E1232" s="50">
        <v>39000</v>
      </c>
    </row>
    <row r="1233" spans="1:5" ht="15" customHeight="1" x14ac:dyDescent="0.2">
      <c r="A1233" s="90"/>
      <c r="B1233" s="37"/>
      <c r="C1233" s="91" t="s">
        <v>44</v>
      </c>
      <c r="D1233" s="92"/>
      <c r="E1233" s="93">
        <f>SUM(E1231:E1232)</f>
        <v>0</v>
      </c>
    </row>
    <row r="1234" spans="1:5" ht="15" customHeight="1" x14ac:dyDescent="0.2"/>
    <row r="1235" spans="1:5" ht="15" customHeight="1" x14ac:dyDescent="0.2"/>
    <row r="1236" spans="1:5" ht="15" customHeight="1" x14ac:dyDescent="0.25">
      <c r="A1236" s="34" t="s">
        <v>196</v>
      </c>
    </row>
    <row r="1237" spans="1:5" ht="15" customHeight="1" x14ac:dyDescent="0.2">
      <c r="A1237" s="145" t="s">
        <v>197</v>
      </c>
      <c r="B1237" s="145"/>
      <c r="C1237" s="145"/>
      <c r="D1237" s="145"/>
      <c r="E1237" s="145"/>
    </row>
    <row r="1238" spans="1:5" ht="15" customHeight="1" x14ac:dyDescent="0.2">
      <c r="A1238" s="145"/>
      <c r="B1238" s="145"/>
      <c r="C1238" s="145"/>
      <c r="D1238" s="145"/>
      <c r="E1238" s="145"/>
    </row>
    <row r="1239" spans="1:5" ht="15" customHeight="1" x14ac:dyDescent="0.2">
      <c r="A1239" s="144" t="s">
        <v>198</v>
      </c>
      <c r="B1239" s="144"/>
      <c r="C1239" s="144"/>
      <c r="D1239" s="144"/>
      <c r="E1239" s="144"/>
    </row>
    <row r="1240" spans="1:5" ht="15" customHeight="1" x14ac:dyDescent="0.2">
      <c r="A1240" s="144"/>
      <c r="B1240" s="144"/>
      <c r="C1240" s="144"/>
      <c r="D1240" s="144"/>
      <c r="E1240" s="144"/>
    </row>
    <row r="1241" spans="1:5" ht="15" customHeight="1" x14ac:dyDescent="0.2">
      <c r="A1241" s="144"/>
      <c r="B1241" s="144"/>
      <c r="C1241" s="144"/>
      <c r="D1241" s="144"/>
      <c r="E1241" s="144"/>
    </row>
    <row r="1242" spans="1:5" ht="15" customHeight="1" x14ac:dyDescent="0.2">
      <c r="A1242" s="144"/>
      <c r="B1242" s="144"/>
      <c r="C1242" s="144"/>
      <c r="D1242" s="144"/>
      <c r="E1242" s="144"/>
    </row>
    <row r="1243" spans="1:5" ht="15" customHeight="1" x14ac:dyDescent="0.2">
      <c r="A1243" s="144"/>
      <c r="B1243" s="144"/>
      <c r="C1243" s="144"/>
      <c r="D1243" s="144"/>
      <c r="E1243" s="144"/>
    </row>
    <row r="1244" spans="1:5" ht="15" customHeight="1" x14ac:dyDescent="0.2">
      <c r="A1244" s="144"/>
      <c r="B1244" s="144"/>
      <c r="C1244" s="144"/>
      <c r="D1244" s="144"/>
      <c r="E1244" s="144"/>
    </row>
    <row r="1245" spans="1:5" ht="15" customHeight="1" x14ac:dyDescent="0.2">
      <c r="A1245" s="144"/>
      <c r="B1245" s="144"/>
      <c r="C1245" s="144"/>
      <c r="D1245" s="144"/>
      <c r="E1245" s="144"/>
    </row>
    <row r="1246" spans="1:5" ht="15" customHeight="1" x14ac:dyDescent="0.2">
      <c r="A1246" s="144"/>
      <c r="B1246" s="144"/>
      <c r="C1246" s="144"/>
      <c r="D1246" s="144"/>
      <c r="E1246" s="144"/>
    </row>
    <row r="1247" spans="1:5" ht="15" customHeight="1" x14ac:dyDescent="0.2">
      <c r="A1247" s="144"/>
      <c r="B1247" s="144"/>
      <c r="C1247" s="144"/>
      <c r="D1247" s="144"/>
      <c r="E1247" s="144"/>
    </row>
    <row r="1248" spans="1:5" ht="15" customHeight="1" x14ac:dyDescent="0.2">
      <c r="A1248" s="144"/>
      <c r="B1248" s="144"/>
      <c r="C1248" s="144"/>
      <c r="D1248" s="144"/>
      <c r="E1248" s="144"/>
    </row>
    <row r="1249" spans="1:5" ht="15" customHeight="1" x14ac:dyDescent="0.2"/>
    <row r="1250" spans="1:5" ht="15" customHeight="1" x14ac:dyDescent="0.25">
      <c r="A1250" s="41" t="s">
        <v>17</v>
      </c>
      <c r="B1250" s="42"/>
      <c r="C1250" s="42"/>
      <c r="D1250" s="42"/>
      <c r="E1250" s="40"/>
    </row>
    <row r="1251" spans="1:5" ht="15" customHeight="1" x14ac:dyDescent="0.2">
      <c r="A1251" s="38" t="s">
        <v>68</v>
      </c>
      <c r="B1251" s="103"/>
      <c r="C1251" s="103"/>
      <c r="D1251" s="103"/>
      <c r="E1251" s="40" t="s">
        <v>69</v>
      </c>
    </row>
    <row r="1252" spans="1:5" ht="15" customHeight="1" x14ac:dyDescent="0.2"/>
    <row r="1253" spans="1:5" ht="15" customHeight="1" x14ac:dyDescent="0.2">
      <c r="B1253" s="81" t="s">
        <v>39</v>
      </c>
      <c r="C1253" s="44" t="s">
        <v>40</v>
      </c>
      <c r="D1253" s="96" t="s">
        <v>41</v>
      </c>
      <c r="E1253" s="46" t="s">
        <v>42</v>
      </c>
    </row>
    <row r="1254" spans="1:5" ht="15" customHeight="1" x14ac:dyDescent="0.2">
      <c r="B1254" s="116">
        <v>307</v>
      </c>
      <c r="C1254" s="82"/>
      <c r="D1254" s="98" t="s">
        <v>112</v>
      </c>
      <c r="E1254" s="50">
        <v>-35000</v>
      </c>
    </row>
    <row r="1255" spans="1:5" ht="15" customHeight="1" x14ac:dyDescent="0.2">
      <c r="B1255" s="116">
        <v>303</v>
      </c>
      <c r="C1255" s="82"/>
      <c r="D1255" s="98" t="s">
        <v>112</v>
      </c>
      <c r="E1255" s="50">
        <v>35000</v>
      </c>
    </row>
    <row r="1256" spans="1:5" ht="15" customHeight="1" x14ac:dyDescent="0.2">
      <c r="B1256" s="113"/>
      <c r="C1256" s="52" t="s">
        <v>44</v>
      </c>
      <c r="D1256" s="63"/>
      <c r="E1256" s="64">
        <f>SUM(E1254:E1255)</f>
        <v>0</v>
      </c>
    </row>
    <row r="1257" spans="1:5" ht="15" customHeight="1" x14ac:dyDescent="0.2"/>
    <row r="1258" spans="1:5" ht="15" customHeight="1" x14ac:dyDescent="0.2"/>
    <row r="1259" spans="1:5" ht="15" customHeight="1" x14ac:dyDescent="0.25">
      <c r="A1259" s="34" t="s">
        <v>199</v>
      </c>
    </row>
    <row r="1260" spans="1:5" ht="15" customHeight="1" x14ac:dyDescent="0.2">
      <c r="A1260" s="145" t="s">
        <v>197</v>
      </c>
      <c r="B1260" s="145"/>
      <c r="C1260" s="145"/>
      <c r="D1260" s="145"/>
      <c r="E1260" s="145"/>
    </row>
    <row r="1261" spans="1:5" ht="15" customHeight="1" x14ac:dyDescent="0.2">
      <c r="A1261" s="145"/>
      <c r="B1261" s="145"/>
      <c r="C1261" s="145"/>
      <c r="D1261" s="145"/>
      <c r="E1261" s="145"/>
    </row>
    <row r="1262" spans="1:5" ht="15" customHeight="1" x14ac:dyDescent="0.2">
      <c r="A1262" s="144" t="s">
        <v>200</v>
      </c>
      <c r="B1262" s="144"/>
      <c r="C1262" s="144"/>
      <c r="D1262" s="144"/>
      <c r="E1262" s="144"/>
    </row>
    <row r="1263" spans="1:5" ht="15" customHeight="1" x14ac:dyDescent="0.2">
      <c r="A1263" s="144"/>
      <c r="B1263" s="144"/>
      <c r="C1263" s="144"/>
      <c r="D1263" s="144"/>
      <c r="E1263" s="144"/>
    </row>
    <row r="1264" spans="1:5" ht="15" customHeight="1" x14ac:dyDescent="0.2">
      <c r="A1264" s="144"/>
      <c r="B1264" s="144"/>
      <c r="C1264" s="144"/>
      <c r="D1264" s="144"/>
      <c r="E1264" s="144"/>
    </row>
    <row r="1265" spans="1:5" ht="15" customHeight="1" x14ac:dyDescent="0.2">
      <c r="A1265" s="144"/>
      <c r="B1265" s="144"/>
      <c r="C1265" s="144"/>
      <c r="D1265" s="144"/>
      <c r="E1265" s="144"/>
    </row>
    <row r="1266" spans="1:5" ht="15" customHeight="1" x14ac:dyDescent="0.2">
      <c r="A1266" s="144"/>
      <c r="B1266" s="144"/>
      <c r="C1266" s="144"/>
      <c r="D1266" s="144"/>
      <c r="E1266" s="144"/>
    </row>
    <row r="1267" spans="1:5" ht="15" customHeight="1" x14ac:dyDescent="0.2">
      <c r="A1267" s="144"/>
      <c r="B1267" s="144"/>
      <c r="C1267" s="144"/>
      <c r="D1267" s="144"/>
      <c r="E1267" s="144"/>
    </row>
    <row r="1268" spans="1:5" ht="15" customHeight="1" x14ac:dyDescent="0.2">
      <c r="A1268" s="144"/>
      <c r="B1268" s="144"/>
      <c r="C1268" s="144"/>
      <c r="D1268" s="144"/>
      <c r="E1268" s="144"/>
    </row>
    <row r="1269" spans="1:5" ht="15" customHeight="1" x14ac:dyDescent="0.2">
      <c r="A1269" s="144"/>
      <c r="B1269" s="144"/>
      <c r="C1269" s="144"/>
      <c r="D1269" s="144"/>
      <c r="E1269" s="144"/>
    </row>
    <row r="1270" spans="1:5" ht="15" customHeight="1" x14ac:dyDescent="0.2">
      <c r="A1270" s="144"/>
      <c r="B1270" s="144"/>
      <c r="C1270" s="144"/>
      <c r="D1270" s="144"/>
      <c r="E1270" s="144"/>
    </row>
    <row r="1271" spans="1:5" ht="15" customHeight="1" x14ac:dyDescent="0.2">
      <c r="A1271" s="144"/>
      <c r="B1271" s="144"/>
      <c r="C1271" s="144"/>
      <c r="D1271" s="144"/>
      <c r="E1271" s="144"/>
    </row>
    <row r="1272" spans="1:5" ht="15" customHeight="1" x14ac:dyDescent="0.2"/>
    <row r="1273" spans="1:5" ht="15" customHeight="1" x14ac:dyDescent="0.25">
      <c r="A1273" s="41" t="s">
        <v>17</v>
      </c>
      <c r="B1273" s="42"/>
      <c r="C1273" s="42"/>
      <c r="D1273" s="42"/>
      <c r="E1273" s="40"/>
    </row>
    <row r="1274" spans="1:5" ht="15" customHeight="1" x14ac:dyDescent="0.2">
      <c r="A1274" s="38" t="s">
        <v>68</v>
      </c>
      <c r="B1274" s="103"/>
      <c r="C1274" s="103"/>
      <c r="D1274" s="103"/>
      <c r="E1274" s="40" t="s">
        <v>69</v>
      </c>
    </row>
    <row r="1275" spans="1:5" ht="15" customHeight="1" x14ac:dyDescent="0.2"/>
    <row r="1276" spans="1:5" ht="15" customHeight="1" x14ac:dyDescent="0.2">
      <c r="B1276" s="81" t="s">
        <v>39</v>
      </c>
      <c r="C1276" s="44" t="s">
        <v>40</v>
      </c>
      <c r="D1276" s="96" t="s">
        <v>41</v>
      </c>
      <c r="E1276" s="46" t="s">
        <v>42</v>
      </c>
    </row>
    <row r="1277" spans="1:5" ht="15" customHeight="1" x14ac:dyDescent="0.2">
      <c r="B1277" s="116">
        <v>307</v>
      </c>
      <c r="C1277" s="82"/>
      <c r="D1277" s="98" t="s">
        <v>112</v>
      </c>
      <c r="E1277" s="50">
        <v>-166265</v>
      </c>
    </row>
    <row r="1278" spans="1:5" ht="15" customHeight="1" x14ac:dyDescent="0.2">
      <c r="B1278" s="116">
        <v>303</v>
      </c>
      <c r="C1278" s="82"/>
      <c r="D1278" s="98" t="s">
        <v>112</v>
      </c>
      <c r="E1278" s="50">
        <v>166265</v>
      </c>
    </row>
    <row r="1279" spans="1:5" ht="15" customHeight="1" x14ac:dyDescent="0.2">
      <c r="B1279" s="113"/>
      <c r="C1279" s="52" t="s">
        <v>44</v>
      </c>
      <c r="D1279" s="63"/>
      <c r="E1279" s="64">
        <f>SUM(E1277:E1278)</f>
        <v>0</v>
      </c>
    </row>
    <row r="1280" spans="1:5" ht="15" customHeight="1" x14ac:dyDescent="0.2"/>
    <row r="1281" spans="1:5" ht="15" customHeight="1" x14ac:dyDescent="0.2"/>
    <row r="1282" spans="1:5" ht="15" customHeight="1" x14ac:dyDescent="0.25">
      <c r="A1282" s="34" t="s">
        <v>201</v>
      </c>
    </row>
    <row r="1283" spans="1:5" ht="15" customHeight="1" x14ac:dyDescent="0.2">
      <c r="A1283" s="145" t="s">
        <v>197</v>
      </c>
      <c r="B1283" s="145"/>
      <c r="C1283" s="145"/>
      <c r="D1283" s="145"/>
      <c r="E1283" s="145"/>
    </row>
    <row r="1284" spans="1:5" ht="15" customHeight="1" x14ac:dyDescent="0.2">
      <c r="A1284" s="145"/>
      <c r="B1284" s="145"/>
      <c r="C1284" s="145"/>
      <c r="D1284" s="145"/>
      <c r="E1284" s="145"/>
    </row>
    <row r="1285" spans="1:5" ht="15" customHeight="1" x14ac:dyDescent="0.2">
      <c r="A1285" s="144" t="s">
        <v>202</v>
      </c>
      <c r="B1285" s="144"/>
      <c r="C1285" s="144"/>
      <c r="D1285" s="144"/>
      <c r="E1285" s="144"/>
    </row>
    <row r="1286" spans="1:5" ht="15" customHeight="1" x14ac:dyDescent="0.2">
      <c r="A1286" s="144"/>
      <c r="B1286" s="144"/>
      <c r="C1286" s="144"/>
      <c r="D1286" s="144"/>
      <c r="E1286" s="144"/>
    </row>
    <row r="1287" spans="1:5" ht="15" customHeight="1" x14ac:dyDescent="0.2">
      <c r="A1287" s="144"/>
      <c r="B1287" s="144"/>
      <c r="C1287" s="144"/>
      <c r="D1287" s="144"/>
      <c r="E1287" s="144"/>
    </row>
    <row r="1288" spans="1:5" ht="15" customHeight="1" x14ac:dyDescent="0.2">
      <c r="A1288" s="144"/>
      <c r="B1288" s="144"/>
      <c r="C1288" s="144"/>
      <c r="D1288" s="144"/>
      <c r="E1288" s="144"/>
    </row>
    <row r="1289" spans="1:5" ht="15" customHeight="1" x14ac:dyDescent="0.2">
      <c r="A1289" s="144"/>
      <c r="B1289" s="144"/>
      <c r="C1289" s="144"/>
      <c r="D1289" s="144"/>
      <c r="E1289" s="144"/>
    </row>
    <row r="1290" spans="1:5" ht="15" customHeight="1" x14ac:dyDescent="0.2">
      <c r="A1290" s="144"/>
      <c r="B1290" s="144"/>
      <c r="C1290" s="144"/>
      <c r="D1290" s="144"/>
      <c r="E1290" s="144"/>
    </row>
    <row r="1291" spans="1:5" ht="15" customHeight="1" x14ac:dyDescent="0.2">
      <c r="A1291" s="144"/>
      <c r="B1291" s="144"/>
      <c r="C1291" s="144"/>
      <c r="D1291" s="144"/>
      <c r="E1291" s="144"/>
    </row>
    <row r="1292" spans="1:5" ht="15" customHeight="1" x14ac:dyDescent="0.2">
      <c r="A1292" s="144"/>
      <c r="B1292" s="144"/>
      <c r="C1292" s="144"/>
      <c r="D1292" s="144"/>
      <c r="E1292" s="144"/>
    </row>
    <row r="1293" spans="1:5" ht="15" customHeight="1" x14ac:dyDescent="0.2">
      <c r="A1293" s="144"/>
      <c r="B1293" s="144"/>
      <c r="C1293" s="144"/>
      <c r="D1293" s="144"/>
      <c r="E1293" s="144"/>
    </row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5">
      <c r="A1301" s="41" t="s">
        <v>17</v>
      </c>
      <c r="B1301" s="42"/>
      <c r="C1301" s="42"/>
      <c r="D1301" s="42"/>
      <c r="E1301" s="40"/>
    </row>
    <row r="1302" spans="1:5" ht="15" customHeight="1" x14ac:dyDescent="0.2">
      <c r="A1302" s="38" t="s">
        <v>68</v>
      </c>
      <c r="B1302" s="103"/>
      <c r="C1302" s="103"/>
      <c r="D1302" s="103"/>
      <c r="E1302" s="40" t="s">
        <v>69</v>
      </c>
    </row>
    <row r="1303" spans="1:5" ht="15" customHeight="1" x14ac:dyDescent="0.2"/>
    <row r="1304" spans="1:5" ht="15" customHeight="1" x14ac:dyDescent="0.2">
      <c r="B1304" s="81" t="s">
        <v>39</v>
      </c>
      <c r="C1304" s="44" t="s">
        <v>40</v>
      </c>
      <c r="D1304" s="96" t="s">
        <v>41</v>
      </c>
      <c r="E1304" s="46" t="s">
        <v>42</v>
      </c>
    </row>
    <row r="1305" spans="1:5" ht="15" customHeight="1" x14ac:dyDescent="0.2">
      <c r="B1305" s="116">
        <v>307</v>
      </c>
      <c r="C1305" s="82"/>
      <c r="D1305" s="98" t="s">
        <v>112</v>
      </c>
      <c r="E1305" s="50">
        <v>-1000000</v>
      </c>
    </row>
    <row r="1306" spans="1:5" ht="15" customHeight="1" x14ac:dyDescent="0.2">
      <c r="B1306" s="116">
        <v>11</v>
      </c>
      <c r="C1306" s="82"/>
      <c r="D1306" s="98" t="s">
        <v>112</v>
      </c>
      <c r="E1306" s="50">
        <v>1000000</v>
      </c>
    </row>
    <row r="1307" spans="1:5" ht="15" customHeight="1" x14ac:dyDescent="0.2">
      <c r="B1307" s="113"/>
      <c r="C1307" s="52" t="s">
        <v>44</v>
      </c>
      <c r="D1307" s="63"/>
      <c r="E1307" s="64">
        <f>SUM(E1305:E1306)</f>
        <v>0</v>
      </c>
    </row>
    <row r="1308" spans="1:5" ht="15" customHeight="1" x14ac:dyDescent="0.2"/>
    <row r="1309" spans="1:5" ht="15" customHeight="1" x14ac:dyDescent="0.2"/>
    <row r="1310" spans="1:5" ht="15" customHeight="1" x14ac:dyDescent="0.25">
      <c r="A1310" s="34" t="s">
        <v>203</v>
      </c>
    </row>
    <row r="1311" spans="1:5" ht="15" customHeight="1" x14ac:dyDescent="0.2">
      <c r="A1311" s="145" t="s">
        <v>197</v>
      </c>
      <c r="B1311" s="145"/>
      <c r="C1311" s="145"/>
      <c r="D1311" s="145"/>
      <c r="E1311" s="145"/>
    </row>
    <row r="1312" spans="1:5" ht="15" customHeight="1" x14ac:dyDescent="0.2">
      <c r="A1312" s="145"/>
      <c r="B1312" s="145"/>
      <c r="C1312" s="145"/>
      <c r="D1312" s="145"/>
      <c r="E1312" s="145"/>
    </row>
    <row r="1313" spans="1:5" ht="15" customHeight="1" x14ac:dyDescent="0.2">
      <c r="A1313" s="144" t="s">
        <v>204</v>
      </c>
      <c r="B1313" s="144"/>
      <c r="C1313" s="144"/>
      <c r="D1313" s="144"/>
      <c r="E1313" s="144"/>
    </row>
    <row r="1314" spans="1:5" ht="15" customHeight="1" x14ac:dyDescent="0.2">
      <c r="A1314" s="144"/>
      <c r="B1314" s="144"/>
      <c r="C1314" s="144"/>
      <c r="D1314" s="144"/>
      <c r="E1314" s="144"/>
    </row>
    <row r="1315" spans="1:5" ht="15" customHeight="1" x14ac:dyDescent="0.2">
      <c r="A1315" s="144"/>
      <c r="B1315" s="144"/>
      <c r="C1315" s="144"/>
      <c r="D1315" s="144"/>
      <c r="E1315" s="144"/>
    </row>
    <row r="1316" spans="1:5" ht="15" customHeight="1" x14ac:dyDescent="0.2">
      <c r="A1316" s="144"/>
      <c r="B1316" s="144"/>
      <c r="C1316" s="144"/>
      <c r="D1316" s="144"/>
      <c r="E1316" s="144"/>
    </row>
    <row r="1317" spans="1:5" ht="15" customHeight="1" x14ac:dyDescent="0.2">
      <c r="A1317" s="144"/>
      <c r="B1317" s="144"/>
      <c r="C1317" s="144"/>
      <c r="D1317" s="144"/>
      <c r="E1317" s="144"/>
    </row>
    <row r="1318" spans="1:5" ht="15" customHeight="1" x14ac:dyDescent="0.2">
      <c r="A1318" s="144"/>
      <c r="B1318" s="144"/>
      <c r="C1318" s="144"/>
      <c r="D1318" s="144"/>
      <c r="E1318" s="144"/>
    </row>
    <row r="1319" spans="1:5" ht="15" customHeight="1" x14ac:dyDescent="0.2">
      <c r="A1319" s="144"/>
      <c r="B1319" s="144"/>
      <c r="C1319" s="144"/>
      <c r="D1319" s="144"/>
      <c r="E1319" s="144"/>
    </row>
    <row r="1320" spans="1:5" ht="15" customHeight="1" x14ac:dyDescent="0.2">
      <c r="A1320" s="144"/>
      <c r="B1320" s="144"/>
      <c r="C1320" s="144"/>
      <c r="D1320" s="144"/>
      <c r="E1320" s="144"/>
    </row>
    <row r="1321" spans="1:5" ht="15" customHeight="1" x14ac:dyDescent="0.2">
      <c r="A1321" s="144"/>
      <c r="B1321" s="144"/>
      <c r="C1321" s="144"/>
      <c r="D1321" s="144"/>
      <c r="E1321" s="144"/>
    </row>
    <row r="1322" spans="1:5" ht="15" customHeight="1" x14ac:dyDescent="0.2"/>
    <row r="1323" spans="1:5" ht="15" customHeight="1" x14ac:dyDescent="0.25">
      <c r="A1323" s="41" t="s">
        <v>17</v>
      </c>
      <c r="B1323" s="42"/>
      <c r="C1323" s="42"/>
      <c r="D1323" s="42"/>
      <c r="E1323" s="40"/>
    </row>
    <row r="1324" spans="1:5" ht="15" customHeight="1" x14ac:dyDescent="0.2">
      <c r="A1324" s="38" t="s">
        <v>68</v>
      </c>
      <c r="B1324" s="103"/>
      <c r="C1324" s="103"/>
      <c r="D1324" s="103"/>
      <c r="E1324" s="40" t="s">
        <v>69</v>
      </c>
    </row>
    <row r="1325" spans="1:5" ht="15" customHeight="1" x14ac:dyDescent="0.2"/>
    <row r="1326" spans="1:5" ht="15" customHeight="1" x14ac:dyDescent="0.2">
      <c r="B1326" s="81" t="s">
        <v>39</v>
      </c>
      <c r="C1326" s="44" t="s">
        <v>40</v>
      </c>
      <c r="D1326" s="96" t="s">
        <v>41</v>
      </c>
      <c r="E1326" s="46" t="s">
        <v>42</v>
      </c>
    </row>
    <row r="1327" spans="1:5" ht="15" customHeight="1" x14ac:dyDescent="0.2">
      <c r="B1327" s="116">
        <v>307</v>
      </c>
      <c r="C1327" s="82"/>
      <c r="D1327" s="98" t="s">
        <v>112</v>
      </c>
      <c r="E1327" s="50">
        <v>-650000</v>
      </c>
    </row>
    <row r="1328" spans="1:5" ht="15" customHeight="1" x14ac:dyDescent="0.2">
      <c r="B1328" s="116">
        <v>11</v>
      </c>
      <c r="C1328" s="82"/>
      <c r="D1328" s="98" t="s">
        <v>112</v>
      </c>
      <c r="E1328" s="50">
        <v>650000</v>
      </c>
    </row>
    <row r="1329" spans="1:5" ht="15" customHeight="1" x14ac:dyDescent="0.2">
      <c r="B1329" s="113"/>
      <c r="C1329" s="52" t="s">
        <v>44</v>
      </c>
      <c r="D1329" s="63"/>
      <c r="E1329" s="64">
        <f>SUM(E1327:E1328)</f>
        <v>0</v>
      </c>
    </row>
    <row r="1330" spans="1:5" ht="15" customHeight="1" x14ac:dyDescent="0.2"/>
    <row r="1331" spans="1:5" ht="15" customHeight="1" x14ac:dyDescent="0.2"/>
    <row r="1332" spans="1:5" ht="15" customHeight="1" x14ac:dyDescent="0.25">
      <c r="A1332" s="34" t="s">
        <v>205</v>
      </c>
    </row>
    <row r="1333" spans="1:5" ht="15" customHeight="1" x14ac:dyDescent="0.2">
      <c r="A1333" s="145" t="s">
        <v>197</v>
      </c>
      <c r="B1333" s="145"/>
      <c r="C1333" s="145"/>
      <c r="D1333" s="145"/>
      <c r="E1333" s="145"/>
    </row>
    <row r="1334" spans="1:5" ht="15" customHeight="1" x14ac:dyDescent="0.2">
      <c r="A1334" s="145"/>
      <c r="B1334" s="145"/>
      <c r="C1334" s="145"/>
      <c r="D1334" s="145"/>
      <c r="E1334" s="145"/>
    </row>
    <row r="1335" spans="1:5" ht="15" customHeight="1" x14ac:dyDescent="0.2">
      <c r="A1335" s="144" t="s">
        <v>206</v>
      </c>
      <c r="B1335" s="144"/>
      <c r="C1335" s="144"/>
      <c r="D1335" s="144"/>
      <c r="E1335" s="144"/>
    </row>
    <row r="1336" spans="1:5" ht="15" customHeight="1" x14ac:dyDescent="0.2">
      <c r="A1336" s="144"/>
      <c r="B1336" s="144"/>
      <c r="C1336" s="144"/>
      <c r="D1336" s="144"/>
      <c r="E1336" s="144"/>
    </row>
    <row r="1337" spans="1:5" ht="15" customHeight="1" x14ac:dyDescent="0.2">
      <c r="A1337" s="144"/>
      <c r="B1337" s="144"/>
      <c r="C1337" s="144"/>
      <c r="D1337" s="144"/>
      <c r="E1337" s="144"/>
    </row>
    <row r="1338" spans="1:5" ht="15" customHeight="1" x14ac:dyDescent="0.2">
      <c r="A1338" s="144"/>
      <c r="B1338" s="144"/>
      <c r="C1338" s="144"/>
      <c r="D1338" s="144"/>
      <c r="E1338" s="144"/>
    </row>
    <row r="1339" spans="1:5" ht="15" customHeight="1" x14ac:dyDescent="0.2">
      <c r="A1339" s="144"/>
      <c r="B1339" s="144"/>
      <c r="C1339" s="144"/>
      <c r="D1339" s="144"/>
      <c r="E1339" s="144"/>
    </row>
    <row r="1340" spans="1:5" ht="15" customHeight="1" x14ac:dyDescent="0.2">
      <c r="A1340" s="144"/>
      <c r="B1340" s="144"/>
      <c r="C1340" s="144"/>
      <c r="D1340" s="144"/>
      <c r="E1340" s="144"/>
    </row>
    <row r="1341" spans="1:5" ht="15" customHeight="1" x14ac:dyDescent="0.2">
      <c r="A1341" s="144"/>
      <c r="B1341" s="144"/>
      <c r="C1341" s="144"/>
      <c r="D1341" s="144"/>
      <c r="E1341" s="144"/>
    </row>
    <row r="1342" spans="1:5" ht="15" customHeight="1" x14ac:dyDescent="0.2">
      <c r="A1342" s="144"/>
      <c r="B1342" s="144"/>
      <c r="C1342" s="144"/>
      <c r="D1342" s="144"/>
      <c r="E1342" s="144"/>
    </row>
    <row r="1343" spans="1:5" ht="15" customHeight="1" x14ac:dyDescent="0.2">
      <c r="A1343" s="144"/>
      <c r="B1343" s="144"/>
      <c r="C1343" s="144"/>
      <c r="D1343" s="144"/>
      <c r="E1343" s="144"/>
    </row>
    <row r="1344" spans="1:5" ht="15" customHeight="1" x14ac:dyDescent="0.2"/>
    <row r="1345" spans="1:5" ht="15" customHeight="1" x14ac:dyDescent="0.25">
      <c r="A1345" s="41" t="s">
        <v>17</v>
      </c>
      <c r="B1345" s="42"/>
      <c r="C1345" s="42"/>
      <c r="D1345" s="42"/>
      <c r="E1345" s="40"/>
    </row>
    <row r="1346" spans="1:5" ht="15" customHeight="1" x14ac:dyDescent="0.2">
      <c r="A1346" s="38" t="s">
        <v>68</v>
      </c>
      <c r="B1346" s="103"/>
      <c r="C1346" s="103"/>
      <c r="D1346" s="103"/>
      <c r="E1346" s="40" t="s">
        <v>69</v>
      </c>
    </row>
    <row r="1347" spans="1:5" ht="15" customHeight="1" x14ac:dyDescent="0.2"/>
    <row r="1348" spans="1:5" ht="15" customHeight="1" x14ac:dyDescent="0.2">
      <c r="B1348" s="81" t="s">
        <v>39</v>
      </c>
      <c r="C1348" s="44" t="s">
        <v>40</v>
      </c>
      <c r="D1348" s="96" t="s">
        <v>41</v>
      </c>
      <c r="E1348" s="46" t="s">
        <v>42</v>
      </c>
    </row>
    <row r="1349" spans="1:5" ht="15" customHeight="1" x14ac:dyDescent="0.2">
      <c r="B1349" s="116">
        <v>307</v>
      </c>
      <c r="C1349" s="82"/>
      <c r="D1349" s="98" t="s">
        <v>112</v>
      </c>
      <c r="E1349" s="50">
        <v>-341000</v>
      </c>
    </row>
    <row r="1350" spans="1:5" ht="15" customHeight="1" x14ac:dyDescent="0.2">
      <c r="B1350" s="116">
        <v>11</v>
      </c>
      <c r="C1350" s="82"/>
      <c r="D1350" s="98" t="s">
        <v>112</v>
      </c>
      <c r="E1350" s="50">
        <v>341000</v>
      </c>
    </row>
    <row r="1351" spans="1:5" ht="15" customHeight="1" x14ac:dyDescent="0.2">
      <c r="B1351" s="113"/>
      <c r="C1351" s="52" t="s">
        <v>44</v>
      </c>
      <c r="D1351" s="63"/>
      <c r="E1351" s="64">
        <f>SUM(E1349:E1350)</f>
        <v>0</v>
      </c>
    </row>
    <row r="1352" spans="1:5" ht="15" customHeight="1" x14ac:dyDescent="0.2"/>
    <row r="1353" spans="1:5" ht="15" customHeight="1" x14ac:dyDescent="0.2"/>
    <row r="1354" spans="1:5" ht="15" customHeight="1" x14ac:dyDescent="0.25">
      <c r="A1354" s="34" t="s">
        <v>207</v>
      </c>
    </row>
    <row r="1355" spans="1:5" ht="15" customHeight="1" x14ac:dyDescent="0.2">
      <c r="A1355" s="145" t="s">
        <v>197</v>
      </c>
      <c r="B1355" s="145"/>
      <c r="C1355" s="145"/>
      <c r="D1355" s="145"/>
      <c r="E1355" s="145"/>
    </row>
    <row r="1356" spans="1:5" ht="15" customHeight="1" x14ac:dyDescent="0.2">
      <c r="A1356" s="145"/>
      <c r="B1356" s="145"/>
      <c r="C1356" s="145"/>
      <c r="D1356" s="145"/>
      <c r="E1356" s="145"/>
    </row>
    <row r="1357" spans="1:5" ht="15" customHeight="1" x14ac:dyDescent="0.2">
      <c r="A1357" s="144" t="s">
        <v>208</v>
      </c>
      <c r="B1357" s="144"/>
      <c r="C1357" s="144"/>
      <c r="D1357" s="144"/>
      <c r="E1357" s="144"/>
    </row>
    <row r="1358" spans="1:5" ht="15" customHeight="1" x14ac:dyDescent="0.2">
      <c r="A1358" s="144"/>
      <c r="B1358" s="144"/>
      <c r="C1358" s="144"/>
      <c r="D1358" s="144"/>
      <c r="E1358" s="144"/>
    </row>
    <row r="1359" spans="1:5" ht="15" customHeight="1" x14ac:dyDescent="0.2">
      <c r="A1359" s="144"/>
      <c r="B1359" s="144"/>
      <c r="C1359" s="144"/>
      <c r="D1359" s="144"/>
      <c r="E1359" s="144"/>
    </row>
    <row r="1360" spans="1:5" ht="15" customHeight="1" x14ac:dyDescent="0.2">
      <c r="A1360" s="144"/>
      <c r="B1360" s="144"/>
      <c r="C1360" s="144"/>
      <c r="D1360" s="144"/>
      <c r="E1360" s="144"/>
    </row>
    <row r="1361" spans="1:5" ht="15" customHeight="1" x14ac:dyDescent="0.2">
      <c r="A1361" s="144"/>
      <c r="B1361" s="144"/>
      <c r="C1361" s="144"/>
      <c r="D1361" s="144"/>
      <c r="E1361" s="144"/>
    </row>
    <row r="1362" spans="1:5" ht="15" customHeight="1" x14ac:dyDescent="0.2">
      <c r="A1362" s="144"/>
      <c r="B1362" s="144"/>
      <c r="C1362" s="144"/>
      <c r="D1362" s="144"/>
      <c r="E1362" s="144"/>
    </row>
    <row r="1363" spans="1:5" ht="15" customHeight="1" x14ac:dyDescent="0.2">
      <c r="A1363" s="144"/>
      <c r="B1363" s="144"/>
      <c r="C1363" s="144"/>
      <c r="D1363" s="144"/>
      <c r="E1363" s="144"/>
    </row>
    <row r="1364" spans="1:5" ht="15" customHeight="1" x14ac:dyDescent="0.2">
      <c r="A1364" s="144"/>
      <c r="B1364" s="144"/>
      <c r="C1364" s="144"/>
      <c r="D1364" s="144"/>
      <c r="E1364" s="144"/>
    </row>
    <row r="1365" spans="1:5" ht="15" customHeight="1" x14ac:dyDescent="0.2">
      <c r="A1365" s="144"/>
      <c r="B1365" s="144"/>
      <c r="C1365" s="144"/>
      <c r="D1365" s="144"/>
      <c r="E1365" s="144"/>
    </row>
    <row r="1366" spans="1:5" ht="15" customHeight="1" x14ac:dyDescent="0.2"/>
    <row r="1367" spans="1:5" ht="15" customHeight="1" x14ac:dyDescent="0.25">
      <c r="A1367" s="41" t="s">
        <v>17</v>
      </c>
      <c r="B1367" s="42"/>
      <c r="C1367" s="42"/>
      <c r="D1367" s="42"/>
      <c r="E1367" s="40"/>
    </row>
    <row r="1368" spans="1:5" ht="15" customHeight="1" x14ac:dyDescent="0.2">
      <c r="A1368" s="38" t="s">
        <v>68</v>
      </c>
      <c r="B1368" s="103"/>
      <c r="C1368" s="103"/>
      <c r="D1368" s="103"/>
      <c r="E1368" s="40" t="s">
        <v>69</v>
      </c>
    </row>
    <row r="1369" spans="1:5" ht="15" customHeight="1" x14ac:dyDescent="0.2"/>
    <row r="1370" spans="1:5" ht="15" customHeight="1" x14ac:dyDescent="0.2">
      <c r="B1370" s="81" t="s">
        <v>39</v>
      </c>
      <c r="C1370" s="44" t="s">
        <v>40</v>
      </c>
      <c r="D1370" s="96" t="s">
        <v>41</v>
      </c>
      <c r="E1370" s="46" t="s">
        <v>42</v>
      </c>
    </row>
    <row r="1371" spans="1:5" ht="15" customHeight="1" x14ac:dyDescent="0.2">
      <c r="B1371" s="116">
        <v>307</v>
      </c>
      <c r="C1371" s="82"/>
      <c r="D1371" s="98" t="s">
        <v>112</v>
      </c>
      <c r="E1371" s="50">
        <v>-200000</v>
      </c>
    </row>
    <row r="1372" spans="1:5" ht="15" customHeight="1" x14ac:dyDescent="0.2">
      <c r="B1372" s="116">
        <v>11</v>
      </c>
      <c r="C1372" s="82"/>
      <c r="D1372" s="98" t="s">
        <v>112</v>
      </c>
      <c r="E1372" s="50">
        <v>200000</v>
      </c>
    </row>
    <row r="1373" spans="1:5" ht="15" customHeight="1" x14ac:dyDescent="0.2">
      <c r="B1373" s="113"/>
      <c r="C1373" s="52" t="s">
        <v>44</v>
      </c>
      <c r="D1373" s="63"/>
      <c r="E1373" s="64">
        <f>SUM(E1371:E1372)</f>
        <v>0</v>
      </c>
    </row>
    <row r="1374" spans="1:5" ht="15" customHeight="1" x14ac:dyDescent="0.2"/>
    <row r="1375" spans="1:5" ht="15" customHeight="1" x14ac:dyDescent="0.2"/>
    <row r="1376" spans="1:5" ht="15" customHeight="1" x14ac:dyDescent="0.25">
      <c r="A1376" s="34" t="s">
        <v>209</v>
      </c>
    </row>
    <row r="1377" spans="1:5" ht="15" customHeight="1" x14ac:dyDescent="0.2">
      <c r="A1377" s="145" t="s">
        <v>197</v>
      </c>
      <c r="B1377" s="145"/>
      <c r="C1377" s="145"/>
      <c r="D1377" s="145"/>
      <c r="E1377" s="145"/>
    </row>
    <row r="1378" spans="1:5" ht="15" customHeight="1" x14ac:dyDescent="0.2">
      <c r="A1378" s="145"/>
      <c r="B1378" s="145"/>
      <c r="C1378" s="145"/>
      <c r="D1378" s="145"/>
      <c r="E1378" s="145"/>
    </row>
    <row r="1379" spans="1:5" ht="15" customHeight="1" x14ac:dyDescent="0.2">
      <c r="A1379" s="144" t="s">
        <v>210</v>
      </c>
      <c r="B1379" s="144"/>
      <c r="C1379" s="144"/>
      <c r="D1379" s="144"/>
      <c r="E1379" s="144"/>
    </row>
    <row r="1380" spans="1:5" ht="15" customHeight="1" x14ac:dyDescent="0.2">
      <c r="A1380" s="144"/>
      <c r="B1380" s="144"/>
      <c r="C1380" s="144"/>
      <c r="D1380" s="144"/>
      <c r="E1380" s="144"/>
    </row>
    <row r="1381" spans="1:5" ht="15" customHeight="1" x14ac:dyDescent="0.2">
      <c r="A1381" s="144"/>
      <c r="B1381" s="144"/>
      <c r="C1381" s="144"/>
      <c r="D1381" s="144"/>
      <c r="E1381" s="144"/>
    </row>
    <row r="1382" spans="1:5" ht="15" customHeight="1" x14ac:dyDescent="0.2">
      <c r="A1382" s="144"/>
      <c r="B1382" s="144"/>
      <c r="C1382" s="144"/>
      <c r="D1382" s="144"/>
      <c r="E1382" s="144"/>
    </row>
    <row r="1383" spans="1:5" ht="15" customHeight="1" x14ac:dyDescent="0.2">
      <c r="A1383" s="144"/>
      <c r="B1383" s="144"/>
      <c r="C1383" s="144"/>
      <c r="D1383" s="144"/>
      <c r="E1383" s="144"/>
    </row>
    <row r="1384" spans="1:5" ht="15" customHeight="1" x14ac:dyDescent="0.2">
      <c r="A1384" s="144"/>
      <c r="B1384" s="144"/>
      <c r="C1384" s="144"/>
      <c r="D1384" s="144"/>
      <c r="E1384" s="144"/>
    </row>
    <row r="1385" spans="1:5" ht="15" customHeight="1" x14ac:dyDescent="0.2">
      <c r="A1385" s="144"/>
      <c r="B1385" s="144"/>
      <c r="C1385" s="144"/>
      <c r="D1385" s="144"/>
      <c r="E1385" s="144"/>
    </row>
    <row r="1386" spans="1:5" ht="15" customHeight="1" x14ac:dyDescent="0.2">
      <c r="A1386" s="144"/>
      <c r="B1386" s="144"/>
      <c r="C1386" s="144"/>
      <c r="D1386" s="144"/>
      <c r="E1386" s="144"/>
    </row>
    <row r="1387" spans="1:5" ht="15" customHeight="1" x14ac:dyDescent="0.2"/>
    <row r="1388" spans="1:5" ht="15" customHeight="1" x14ac:dyDescent="0.25">
      <c r="A1388" s="41" t="s">
        <v>17</v>
      </c>
      <c r="B1388" s="42"/>
      <c r="C1388" s="42"/>
      <c r="D1388" s="42"/>
      <c r="E1388" s="40"/>
    </row>
    <row r="1389" spans="1:5" ht="15" customHeight="1" x14ac:dyDescent="0.2">
      <c r="A1389" s="38" t="s">
        <v>68</v>
      </c>
      <c r="B1389" s="103"/>
      <c r="C1389" s="103"/>
      <c r="D1389" s="103"/>
      <c r="E1389" s="40" t="s">
        <v>69</v>
      </c>
    </row>
    <row r="1390" spans="1:5" ht="15" customHeight="1" x14ac:dyDescent="0.2"/>
    <row r="1391" spans="1:5" ht="15" customHeight="1" x14ac:dyDescent="0.2">
      <c r="B1391" s="81" t="s">
        <v>39</v>
      </c>
      <c r="C1391" s="44" t="s">
        <v>40</v>
      </c>
      <c r="D1391" s="96" t="s">
        <v>41</v>
      </c>
      <c r="E1391" s="46" t="s">
        <v>42</v>
      </c>
    </row>
    <row r="1392" spans="1:5" ht="15" customHeight="1" x14ac:dyDescent="0.2">
      <c r="B1392" s="116">
        <v>300</v>
      </c>
      <c r="C1392" s="82"/>
      <c r="D1392" s="98" t="s">
        <v>112</v>
      </c>
      <c r="E1392" s="50">
        <v>-5000</v>
      </c>
    </row>
    <row r="1393" spans="1:5" ht="15" customHeight="1" x14ac:dyDescent="0.2">
      <c r="B1393" s="116">
        <v>301</v>
      </c>
      <c r="C1393" s="82"/>
      <c r="D1393" s="98" t="s">
        <v>112</v>
      </c>
      <c r="E1393" s="50">
        <v>5000</v>
      </c>
    </row>
    <row r="1394" spans="1:5" ht="15" customHeight="1" x14ac:dyDescent="0.2">
      <c r="B1394" s="113"/>
      <c r="C1394" s="52" t="s">
        <v>44</v>
      </c>
      <c r="D1394" s="63"/>
      <c r="E1394" s="64">
        <f>SUM(E1392:E1393)</f>
        <v>0</v>
      </c>
    </row>
    <row r="1395" spans="1:5" ht="15" customHeight="1" x14ac:dyDescent="0.2"/>
    <row r="1396" spans="1:5" ht="15" customHeight="1" x14ac:dyDescent="0.2"/>
    <row r="1397" spans="1:5" ht="15" customHeight="1" x14ac:dyDescent="0.2"/>
    <row r="1398" spans="1:5" ht="15" customHeight="1" x14ac:dyDescent="0.2"/>
    <row r="1399" spans="1:5" ht="15" customHeight="1" x14ac:dyDescent="0.2"/>
    <row r="1400" spans="1:5" ht="15" customHeight="1" x14ac:dyDescent="0.2"/>
    <row r="1401" spans="1:5" ht="15" customHeight="1" x14ac:dyDescent="0.2"/>
    <row r="1402" spans="1:5" ht="15" customHeight="1" x14ac:dyDescent="0.2"/>
    <row r="1403" spans="1:5" ht="15" customHeight="1" x14ac:dyDescent="0.2"/>
    <row r="1404" spans="1:5" ht="15" customHeight="1" x14ac:dyDescent="0.2"/>
    <row r="1405" spans="1:5" ht="15" customHeight="1" x14ac:dyDescent="0.2"/>
    <row r="1406" spans="1:5" ht="15" customHeight="1" x14ac:dyDescent="0.25">
      <c r="A1406" s="34" t="s">
        <v>211</v>
      </c>
    </row>
    <row r="1407" spans="1:5" ht="15" customHeight="1" x14ac:dyDescent="0.2">
      <c r="A1407" s="145" t="s">
        <v>197</v>
      </c>
      <c r="B1407" s="145"/>
      <c r="C1407" s="145"/>
      <c r="D1407" s="145"/>
      <c r="E1407" s="145"/>
    </row>
    <row r="1408" spans="1:5" ht="15" customHeight="1" x14ac:dyDescent="0.2">
      <c r="A1408" s="145"/>
      <c r="B1408" s="145"/>
      <c r="C1408" s="145"/>
      <c r="D1408" s="145"/>
      <c r="E1408" s="145"/>
    </row>
    <row r="1409" spans="1:5" ht="15" customHeight="1" x14ac:dyDescent="0.2">
      <c r="A1409" s="144" t="s">
        <v>212</v>
      </c>
      <c r="B1409" s="144"/>
      <c r="C1409" s="144"/>
      <c r="D1409" s="144"/>
      <c r="E1409" s="144"/>
    </row>
    <row r="1410" spans="1:5" ht="15" customHeight="1" x14ac:dyDescent="0.2">
      <c r="A1410" s="144"/>
      <c r="B1410" s="144"/>
      <c r="C1410" s="144"/>
      <c r="D1410" s="144"/>
      <c r="E1410" s="144"/>
    </row>
    <row r="1411" spans="1:5" ht="15" customHeight="1" x14ac:dyDescent="0.2">
      <c r="A1411" s="144"/>
      <c r="B1411" s="144"/>
      <c r="C1411" s="144"/>
      <c r="D1411" s="144"/>
      <c r="E1411" s="144"/>
    </row>
    <row r="1412" spans="1:5" ht="15" customHeight="1" x14ac:dyDescent="0.2">
      <c r="A1412" s="144"/>
      <c r="B1412" s="144"/>
      <c r="C1412" s="144"/>
      <c r="D1412" s="144"/>
      <c r="E1412" s="144"/>
    </row>
    <row r="1413" spans="1:5" ht="15" customHeight="1" x14ac:dyDescent="0.2">
      <c r="A1413" s="144"/>
      <c r="B1413" s="144"/>
      <c r="C1413" s="144"/>
      <c r="D1413" s="144"/>
      <c r="E1413" s="144"/>
    </row>
    <row r="1414" spans="1:5" ht="15" customHeight="1" x14ac:dyDescent="0.2">
      <c r="A1414" s="144"/>
      <c r="B1414" s="144"/>
      <c r="C1414" s="144"/>
      <c r="D1414" s="144"/>
      <c r="E1414" s="144"/>
    </row>
    <row r="1415" spans="1:5" ht="15" customHeight="1" x14ac:dyDescent="0.2">
      <c r="A1415" s="144"/>
      <c r="B1415" s="144"/>
      <c r="C1415" s="144"/>
      <c r="D1415" s="144"/>
      <c r="E1415" s="144"/>
    </row>
    <row r="1416" spans="1:5" ht="15" customHeight="1" x14ac:dyDescent="0.2">
      <c r="A1416" s="144"/>
      <c r="B1416" s="144"/>
      <c r="C1416" s="144"/>
      <c r="D1416" s="144"/>
      <c r="E1416" s="144"/>
    </row>
    <row r="1417" spans="1:5" ht="15" customHeight="1" x14ac:dyDescent="0.2"/>
    <row r="1418" spans="1:5" ht="15" customHeight="1" x14ac:dyDescent="0.25">
      <c r="A1418" s="41" t="s">
        <v>17</v>
      </c>
      <c r="B1418" s="42"/>
      <c r="C1418" s="42"/>
      <c r="D1418" s="42"/>
      <c r="E1418" s="40"/>
    </row>
    <row r="1419" spans="1:5" ht="15" customHeight="1" x14ac:dyDescent="0.2">
      <c r="A1419" s="38" t="s">
        <v>68</v>
      </c>
      <c r="B1419" s="103"/>
      <c r="C1419" s="103"/>
      <c r="D1419" s="103"/>
      <c r="E1419" s="40" t="s">
        <v>69</v>
      </c>
    </row>
    <row r="1420" spans="1:5" ht="15" customHeight="1" x14ac:dyDescent="0.2"/>
    <row r="1421" spans="1:5" ht="15" customHeight="1" x14ac:dyDescent="0.2">
      <c r="B1421" s="81" t="s">
        <v>39</v>
      </c>
      <c r="C1421" s="44" t="s">
        <v>40</v>
      </c>
      <c r="D1421" s="96" t="s">
        <v>41</v>
      </c>
      <c r="E1421" s="46" t="s">
        <v>42</v>
      </c>
    </row>
    <row r="1422" spans="1:5" ht="15" customHeight="1" x14ac:dyDescent="0.2">
      <c r="B1422" s="116">
        <v>300</v>
      </c>
      <c r="C1422" s="82"/>
      <c r="D1422" s="98" t="s">
        <v>112</v>
      </c>
      <c r="E1422" s="50">
        <v>-27500</v>
      </c>
    </row>
    <row r="1423" spans="1:5" ht="15" customHeight="1" x14ac:dyDescent="0.2">
      <c r="B1423" s="116">
        <v>301</v>
      </c>
      <c r="C1423" s="82"/>
      <c r="D1423" s="98" t="s">
        <v>112</v>
      </c>
      <c r="E1423" s="50">
        <v>27500</v>
      </c>
    </row>
    <row r="1424" spans="1:5" ht="15" customHeight="1" x14ac:dyDescent="0.2">
      <c r="B1424" s="113"/>
      <c r="C1424" s="52" t="s">
        <v>44</v>
      </c>
      <c r="D1424" s="63"/>
      <c r="E1424" s="64">
        <f>SUM(E1422:E1423)</f>
        <v>0</v>
      </c>
    </row>
    <row r="1425" spans="1:5" ht="15" customHeight="1" x14ac:dyDescent="0.2"/>
    <row r="1426" spans="1:5" ht="15" customHeight="1" x14ac:dyDescent="0.2"/>
    <row r="1427" spans="1:5" ht="15" customHeight="1" x14ac:dyDescent="0.25">
      <c r="A1427" s="34" t="s">
        <v>213</v>
      </c>
    </row>
    <row r="1428" spans="1:5" ht="15" customHeight="1" x14ac:dyDescent="0.2">
      <c r="A1428" s="145" t="s">
        <v>197</v>
      </c>
      <c r="B1428" s="145"/>
      <c r="C1428" s="145"/>
      <c r="D1428" s="145"/>
      <c r="E1428" s="145"/>
    </row>
    <row r="1429" spans="1:5" ht="15" customHeight="1" x14ac:dyDescent="0.2">
      <c r="A1429" s="145"/>
      <c r="B1429" s="145"/>
      <c r="C1429" s="145"/>
      <c r="D1429" s="145"/>
      <c r="E1429" s="145"/>
    </row>
    <row r="1430" spans="1:5" ht="15" customHeight="1" x14ac:dyDescent="0.2">
      <c r="A1430" s="144" t="s">
        <v>214</v>
      </c>
      <c r="B1430" s="144"/>
      <c r="C1430" s="144"/>
      <c r="D1430" s="144"/>
      <c r="E1430" s="144"/>
    </row>
    <row r="1431" spans="1:5" ht="15" customHeight="1" x14ac:dyDescent="0.2">
      <c r="A1431" s="144"/>
      <c r="B1431" s="144"/>
      <c r="C1431" s="144"/>
      <c r="D1431" s="144"/>
      <c r="E1431" s="144"/>
    </row>
    <row r="1432" spans="1:5" ht="15" customHeight="1" x14ac:dyDescent="0.2">
      <c r="A1432" s="144"/>
      <c r="B1432" s="144"/>
      <c r="C1432" s="144"/>
      <c r="D1432" s="144"/>
      <c r="E1432" s="144"/>
    </row>
    <row r="1433" spans="1:5" ht="15" customHeight="1" x14ac:dyDescent="0.2">
      <c r="A1433" s="144"/>
      <c r="B1433" s="144"/>
      <c r="C1433" s="144"/>
      <c r="D1433" s="144"/>
      <c r="E1433" s="144"/>
    </row>
    <row r="1434" spans="1:5" ht="15" customHeight="1" x14ac:dyDescent="0.2">
      <c r="A1434" s="144"/>
      <c r="B1434" s="144"/>
      <c r="C1434" s="144"/>
      <c r="D1434" s="144"/>
      <c r="E1434" s="144"/>
    </row>
    <row r="1435" spans="1:5" ht="15" customHeight="1" x14ac:dyDescent="0.2">
      <c r="A1435" s="144"/>
      <c r="B1435" s="144"/>
      <c r="C1435" s="144"/>
      <c r="D1435" s="144"/>
      <c r="E1435" s="144"/>
    </row>
    <row r="1436" spans="1:5" ht="15" customHeight="1" x14ac:dyDescent="0.2">
      <c r="A1436" s="144"/>
      <c r="B1436" s="144"/>
      <c r="C1436" s="144"/>
      <c r="D1436" s="144"/>
      <c r="E1436" s="144"/>
    </row>
    <row r="1437" spans="1:5" ht="15" customHeight="1" x14ac:dyDescent="0.2">
      <c r="A1437" s="144"/>
      <c r="B1437" s="144"/>
      <c r="C1437" s="144"/>
      <c r="D1437" s="144"/>
      <c r="E1437" s="144"/>
    </row>
    <row r="1438" spans="1:5" ht="15" customHeight="1" x14ac:dyDescent="0.2"/>
    <row r="1439" spans="1:5" ht="15" customHeight="1" x14ac:dyDescent="0.25">
      <c r="A1439" s="41" t="s">
        <v>17</v>
      </c>
      <c r="B1439" s="42"/>
      <c r="C1439" s="42"/>
      <c r="D1439" s="42"/>
      <c r="E1439" s="40"/>
    </row>
    <row r="1440" spans="1:5" ht="15" customHeight="1" x14ac:dyDescent="0.2">
      <c r="A1440" s="38" t="s">
        <v>68</v>
      </c>
      <c r="B1440" s="103"/>
      <c r="C1440" s="103"/>
      <c r="D1440" s="103"/>
      <c r="E1440" s="40" t="s">
        <v>69</v>
      </c>
    </row>
    <row r="1441" spans="2:5" ht="15" customHeight="1" x14ac:dyDescent="0.2"/>
    <row r="1442" spans="2:5" ht="15" customHeight="1" x14ac:dyDescent="0.2">
      <c r="B1442" s="81" t="s">
        <v>39</v>
      </c>
      <c r="C1442" s="44" t="s">
        <v>40</v>
      </c>
      <c r="D1442" s="96" t="s">
        <v>41</v>
      </c>
      <c r="E1442" s="46" t="s">
        <v>42</v>
      </c>
    </row>
    <row r="1443" spans="2:5" ht="15" customHeight="1" x14ac:dyDescent="0.2">
      <c r="B1443" s="116">
        <v>307</v>
      </c>
      <c r="C1443" s="82"/>
      <c r="D1443" s="98" t="s">
        <v>112</v>
      </c>
      <c r="E1443" s="50">
        <v>-8219.7000000000007</v>
      </c>
    </row>
    <row r="1444" spans="2:5" ht="15" customHeight="1" x14ac:dyDescent="0.2">
      <c r="B1444" s="116">
        <v>880</v>
      </c>
      <c r="C1444" s="82"/>
      <c r="D1444" s="98" t="s">
        <v>76</v>
      </c>
      <c r="E1444" s="50">
        <v>-913.3</v>
      </c>
    </row>
    <row r="1445" spans="2:5" ht="15" customHeight="1" x14ac:dyDescent="0.2">
      <c r="B1445" s="116">
        <v>880</v>
      </c>
      <c r="C1445" s="82"/>
      <c r="D1445" s="98" t="s">
        <v>112</v>
      </c>
      <c r="E1445" s="50">
        <v>913.3</v>
      </c>
    </row>
    <row r="1446" spans="2:5" ht="15" customHeight="1" x14ac:dyDescent="0.2">
      <c r="B1446" s="116">
        <v>883</v>
      </c>
      <c r="C1446" s="82"/>
      <c r="D1446" s="98" t="s">
        <v>112</v>
      </c>
      <c r="E1446" s="50">
        <v>8219.7000000000007</v>
      </c>
    </row>
    <row r="1447" spans="2:5" ht="15" customHeight="1" x14ac:dyDescent="0.2">
      <c r="B1447" s="113"/>
      <c r="C1447" s="52" t="s">
        <v>44</v>
      </c>
      <c r="D1447" s="63"/>
      <c r="E1447" s="64">
        <f>SUM(E1443:E1446)</f>
        <v>0</v>
      </c>
    </row>
    <row r="1448" spans="2:5" ht="15" customHeight="1" x14ac:dyDescent="0.2"/>
    <row r="1449" spans="2:5" ht="15" customHeight="1" x14ac:dyDescent="0.2"/>
    <row r="1450" spans="2:5" ht="15" customHeight="1" x14ac:dyDescent="0.2"/>
    <row r="1451" spans="2:5" ht="15" customHeight="1" x14ac:dyDescent="0.2"/>
    <row r="1452" spans="2:5" ht="15" customHeight="1" x14ac:dyDescent="0.2"/>
    <row r="1453" spans="2:5" ht="15" customHeight="1" x14ac:dyDescent="0.2"/>
    <row r="1454" spans="2:5" ht="15" customHeight="1" x14ac:dyDescent="0.2"/>
    <row r="1455" spans="2:5" ht="15" customHeight="1" x14ac:dyDescent="0.2"/>
    <row r="1456" spans="2:5" ht="15" customHeight="1" x14ac:dyDescent="0.2"/>
    <row r="1457" spans="1:5" ht="15" customHeight="1" x14ac:dyDescent="0.2"/>
    <row r="1458" spans="1:5" ht="15" customHeight="1" x14ac:dyDescent="0.25">
      <c r="A1458" s="34" t="s">
        <v>215</v>
      </c>
    </row>
    <row r="1459" spans="1:5" ht="15" customHeight="1" x14ac:dyDescent="0.2">
      <c r="A1459" s="145" t="s">
        <v>216</v>
      </c>
      <c r="B1459" s="145"/>
      <c r="C1459" s="145"/>
      <c r="D1459" s="145"/>
      <c r="E1459" s="145"/>
    </row>
    <row r="1460" spans="1:5" ht="15" customHeight="1" x14ac:dyDescent="0.2">
      <c r="A1460" s="145"/>
      <c r="B1460" s="145"/>
      <c r="C1460" s="145"/>
      <c r="D1460" s="145"/>
      <c r="E1460" s="145"/>
    </row>
    <row r="1461" spans="1:5" ht="15" customHeight="1" x14ac:dyDescent="0.2">
      <c r="A1461" s="144" t="s">
        <v>217</v>
      </c>
      <c r="B1461" s="144"/>
      <c r="C1461" s="144"/>
      <c r="D1461" s="144"/>
      <c r="E1461" s="144"/>
    </row>
    <row r="1462" spans="1:5" ht="15" customHeight="1" x14ac:dyDescent="0.2">
      <c r="A1462" s="144"/>
      <c r="B1462" s="144"/>
      <c r="C1462" s="144"/>
      <c r="D1462" s="144"/>
      <c r="E1462" s="144"/>
    </row>
    <row r="1463" spans="1:5" ht="15" customHeight="1" x14ac:dyDescent="0.2">
      <c r="A1463" s="144"/>
      <c r="B1463" s="144"/>
      <c r="C1463" s="144"/>
      <c r="D1463" s="144"/>
      <c r="E1463" s="144"/>
    </row>
    <row r="1464" spans="1:5" ht="15" customHeight="1" x14ac:dyDescent="0.2">
      <c r="A1464" s="144"/>
      <c r="B1464" s="144"/>
      <c r="C1464" s="144"/>
      <c r="D1464" s="144"/>
      <c r="E1464" s="144"/>
    </row>
    <row r="1465" spans="1:5" ht="15" customHeight="1" x14ac:dyDescent="0.2">
      <c r="A1465" s="144"/>
      <c r="B1465" s="144"/>
      <c r="C1465" s="144"/>
      <c r="D1465" s="144"/>
      <c r="E1465" s="144"/>
    </row>
    <row r="1466" spans="1:5" ht="15" customHeight="1" x14ac:dyDescent="0.2">
      <c r="A1466" s="144"/>
      <c r="B1466" s="144"/>
      <c r="C1466" s="144"/>
      <c r="D1466" s="144"/>
      <c r="E1466" s="144"/>
    </row>
    <row r="1467" spans="1:5" ht="15" customHeight="1" x14ac:dyDescent="0.2">
      <c r="A1467" s="144"/>
      <c r="B1467" s="144"/>
      <c r="C1467" s="144"/>
      <c r="D1467" s="144"/>
      <c r="E1467" s="144"/>
    </row>
    <row r="1468" spans="1:5" ht="15" customHeight="1" x14ac:dyDescent="0.2">
      <c r="A1468" s="144"/>
      <c r="B1468" s="144"/>
      <c r="C1468" s="144"/>
      <c r="D1468" s="144"/>
      <c r="E1468" s="144"/>
    </row>
    <row r="1469" spans="1:5" ht="15" customHeight="1" x14ac:dyDescent="0.2">
      <c r="A1469" s="144"/>
      <c r="B1469" s="144"/>
      <c r="C1469" s="144"/>
      <c r="D1469" s="144"/>
      <c r="E1469" s="144"/>
    </row>
    <row r="1470" spans="1:5" ht="15" customHeight="1" x14ac:dyDescent="0.2">
      <c r="A1470" s="144"/>
      <c r="B1470" s="144"/>
      <c r="C1470" s="144"/>
      <c r="D1470" s="144"/>
      <c r="E1470" s="144"/>
    </row>
    <row r="1471" spans="1:5" ht="15" customHeight="1" x14ac:dyDescent="0.2">
      <c r="A1471" s="144"/>
      <c r="B1471" s="144"/>
      <c r="C1471" s="144"/>
      <c r="D1471" s="144"/>
      <c r="E1471" s="144"/>
    </row>
    <row r="1472" spans="1:5" ht="15" customHeight="1" x14ac:dyDescent="0.2">
      <c r="A1472" s="94"/>
      <c r="B1472" s="94"/>
      <c r="C1472" s="94"/>
      <c r="D1472" s="94"/>
      <c r="E1472" s="94"/>
    </row>
    <row r="1473" spans="1:5" ht="15" customHeight="1" x14ac:dyDescent="0.25">
      <c r="A1473" s="41" t="s">
        <v>17</v>
      </c>
      <c r="B1473" s="42"/>
      <c r="C1473" s="42"/>
      <c r="D1473" s="42"/>
      <c r="E1473" s="40"/>
    </row>
    <row r="1474" spans="1:5" ht="15" customHeight="1" x14ac:dyDescent="0.2">
      <c r="A1474" s="38" t="s">
        <v>68</v>
      </c>
      <c r="B1474" s="103"/>
      <c r="C1474" s="103"/>
      <c r="D1474" s="103"/>
      <c r="E1474" s="40" t="s">
        <v>69</v>
      </c>
    </row>
    <row r="1475" spans="1:5" ht="15" customHeight="1" x14ac:dyDescent="0.2">
      <c r="A1475" s="38"/>
      <c r="B1475" s="40"/>
      <c r="C1475" s="42"/>
      <c r="D1475" s="42"/>
      <c r="E1475" s="43"/>
    </row>
    <row r="1476" spans="1:5" ht="15" customHeight="1" x14ac:dyDescent="0.2">
      <c r="A1476" s="74"/>
      <c r="B1476" s="81" t="s">
        <v>39</v>
      </c>
      <c r="C1476" s="44" t="s">
        <v>40</v>
      </c>
      <c r="D1476" s="96" t="s">
        <v>41</v>
      </c>
      <c r="E1476" s="46" t="s">
        <v>42</v>
      </c>
    </row>
    <row r="1477" spans="1:5" ht="15" customHeight="1" x14ac:dyDescent="0.2">
      <c r="A1477" s="74"/>
      <c r="B1477" s="116">
        <v>883</v>
      </c>
      <c r="C1477" s="82"/>
      <c r="D1477" s="98" t="s">
        <v>112</v>
      </c>
      <c r="E1477" s="112">
        <v>-354254.19</v>
      </c>
    </row>
    <row r="1478" spans="1:5" ht="15" customHeight="1" x14ac:dyDescent="0.2">
      <c r="A1478" s="74"/>
      <c r="B1478" s="116">
        <v>880</v>
      </c>
      <c r="C1478" s="82"/>
      <c r="D1478" s="98" t="s">
        <v>112</v>
      </c>
      <c r="E1478" s="112">
        <v>-39361.57</v>
      </c>
    </row>
    <row r="1479" spans="1:5" ht="15" customHeight="1" x14ac:dyDescent="0.2">
      <c r="A1479" s="74"/>
      <c r="B1479" s="116">
        <v>880</v>
      </c>
      <c r="C1479" s="82"/>
      <c r="D1479" s="61" t="s">
        <v>76</v>
      </c>
      <c r="E1479" s="112">
        <v>1293.4000000000001</v>
      </c>
    </row>
    <row r="1480" spans="1:5" ht="15" customHeight="1" x14ac:dyDescent="0.2">
      <c r="A1480" s="125"/>
      <c r="B1480" s="113"/>
      <c r="C1480" s="52" t="s">
        <v>44</v>
      </c>
      <c r="D1480" s="63"/>
      <c r="E1480" s="64">
        <f>SUM(E1477:E1479)</f>
        <v>-392322.36</v>
      </c>
    </row>
    <row r="1481" spans="1:5" ht="15" customHeight="1" x14ac:dyDescent="0.2"/>
    <row r="1482" spans="1:5" ht="15" customHeight="1" x14ac:dyDescent="0.25">
      <c r="A1482" s="41" t="s">
        <v>17</v>
      </c>
      <c r="B1482" s="42"/>
      <c r="C1482" s="42"/>
      <c r="D1482" s="42"/>
      <c r="E1482" s="42"/>
    </row>
    <row r="1483" spans="1:5" ht="15" customHeight="1" x14ac:dyDescent="0.2">
      <c r="A1483" s="38" t="s">
        <v>37</v>
      </c>
      <c r="B1483" s="42"/>
      <c r="C1483" s="42"/>
      <c r="D1483" s="42"/>
      <c r="E1483" s="73" t="s">
        <v>38</v>
      </c>
    </row>
    <row r="1484" spans="1:5" ht="15" customHeight="1" x14ac:dyDescent="0.25">
      <c r="A1484" s="41"/>
      <c r="B1484" s="40"/>
      <c r="C1484" s="42"/>
      <c r="D1484" s="42"/>
      <c r="E1484" s="43"/>
    </row>
    <row r="1485" spans="1:5" ht="15" customHeight="1" x14ac:dyDescent="0.2">
      <c r="A1485" s="74"/>
      <c r="B1485" s="74"/>
      <c r="C1485" s="44" t="s">
        <v>40</v>
      </c>
      <c r="D1485" s="80" t="s">
        <v>47</v>
      </c>
      <c r="E1485" s="46" t="s">
        <v>42</v>
      </c>
    </row>
    <row r="1486" spans="1:5" ht="15" customHeight="1" x14ac:dyDescent="0.2">
      <c r="A1486" s="99"/>
      <c r="B1486" s="76"/>
      <c r="C1486" s="77">
        <v>6409</v>
      </c>
      <c r="D1486" s="61" t="s">
        <v>65</v>
      </c>
      <c r="E1486" s="122">
        <v>392322.36</v>
      </c>
    </row>
    <row r="1487" spans="1:5" ht="15" customHeight="1" x14ac:dyDescent="0.2">
      <c r="A1487" s="78"/>
      <c r="B1487" s="79"/>
      <c r="C1487" s="52" t="s">
        <v>44</v>
      </c>
      <c r="D1487" s="53"/>
      <c r="E1487" s="54">
        <f>E1486</f>
        <v>392322.36</v>
      </c>
    </row>
    <row r="1488" spans="1:5" ht="15" customHeight="1" x14ac:dyDescent="0.2"/>
    <row r="1489" spans="1:5" ht="15" customHeight="1" x14ac:dyDescent="0.2"/>
    <row r="1490" spans="1:5" ht="15" customHeight="1" x14ac:dyDescent="0.25">
      <c r="A1490" s="34" t="s">
        <v>218</v>
      </c>
    </row>
    <row r="1491" spans="1:5" ht="15" customHeight="1" x14ac:dyDescent="0.2">
      <c r="A1491" s="142" t="s">
        <v>34</v>
      </c>
      <c r="B1491" s="142"/>
      <c r="C1491" s="142"/>
      <c r="D1491" s="142"/>
      <c r="E1491" s="142"/>
    </row>
    <row r="1492" spans="1:5" ht="15" customHeight="1" x14ac:dyDescent="0.2">
      <c r="A1492" s="143" t="s">
        <v>219</v>
      </c>
      <c r="B1492" s="143"/>
      <c r="C1492" s="143"/>
      <c r="D1492" s="143"/>
      <c r="E1492" s="143"/>
    </row>
    <row r="1493" spans="1:5" ht="15" customHeight="1" x14ac:dyDescent="0.2">
      <c r="A1493" s="144" t="s">
        <v>220</v>
      </c>
      <c r="B1493" s="144"/>
      <c r="C1493" s="144"/>
      <c r="D1493" s="144"/>
      <c r="E1493" s="144"/>
    </row>
    <row r="1494" spans="1:5" ht="15" customHeight="1" x14ac:dyDescent="0.2">
      <c r="A1494" s="144"/>
      <c r="B1494" s="144"/>
      <c r="C1494" s="144"/>
      <c r="D1494" s="144"/>
      <c r="E1494" s="144"/>
    </row>
    <row r="1495" spans="1:5" ht="15" customHeight="1" x14ac:dyDescent="0.2">
      <c r="A1495" s="144"/>
      <c r="B1495" s="144"/>
      <c r="C1495" s="144"/>
      <c r="D1495" s="144"/>
      <c r="E1495" s="144"/>
    </row>
    <row r="1496" spans="1:5" ht="15" customHeight="1" x14ac:dyDescent="0.2">
      <c r="A1496" s="144"/>
      <c r="B1496" s="144"/>
      <c r="C1496" s="144"/>
      <c r="D1496" s="144"/>
      <c r="E1496" s="144"/>
    </row>
    <row r="1497" spans="1:5" ht="15" customHeight="1" x14ac:dyDescent="0.2">
      <c r="A1497" s="144"/>
      <c r="B1497" s="144"/>
      <c r="C1497" s="144"/>
      <c r="D1497" s="144"/>
      <c r="E1497" s="144"/>
    </row>
    <row r="1498" spans="1:5" ht="15" customHeight="1" x14ac:dyDescent="0.2">
      <c r="A1498" s="144"/>
      <c r="B1498" s="144"/>
      <c r="C1498" s="144"/>
      <c r="D1498" s="144"/>
      <c r="E1498" s="144"/>
    </row>
    <row r="1499" spans="1:5" ht="15" customHeight="1" x14ac:dyDescent="0.2">
      <c r="A1499" s="144"/>
      <c r="B1499" s="144"/>
      <c r="C1499" s="144"/>
      <c r="D1499" s="144"/>
      <c r="E1499" s="144"/>
    </row>
    <row r="1500" spans="1:5" ht="15" customHeight="1" x14ac:dyDescent="0.2"/>
    <row r="1501" spans="1:5" ht="15" customHeight="1" x14ac:dyDescent="0.25">
      <c r="A1501" s="36" t="s">
        <v>1</v>
      </c>
      <c r="B1501" s="42"/>
      <c r="C1501" s="42"/>
      <c r="D1501" s="42"/>
      <c r="E1501" s="42"/>
    </row>
    <row r="1502" spans="1:5" ht="15" customHeight="1" x14ac:dyDescent="0.2">
      <c r="A1502" s="84" t="s">
        <v>59</v>
      </c>
      <c r="B1502" s="42"/>
      <c r="C1502" s="42"/>
      <c r="D1502" s="42"/>
      <c r="E1502" s="73" t="s">
        <v>221</v>
      </c>
    </row>
    <row r="1503" spans="1:5" ht="15" customHeight="1" x14ac:dyDescent="0.25">
      <c r="A1503" s="41"/>
      <c r="B1503" s="40"/>
      <c r="C1503" s="42"/>
      <c r="D1503" s="42"/>
      <c r="E1503" s="43"/>
    </row>
    <row r="1504" spans="1:5" ht="15" customHeight="1" x14ac:dyDescent="0.2">
      <c r="B1504" s="44" t="s">
        <v>39</v>
      </c>
      <c r="C1504" s="44" t="s">
        <v>40</v>
      </c>
      <c r="D1504" s="45" t="s">
        <v>41</v>
      </c>
      <c r="E1504" s="81" t="s">
        <v>42</v>
      </c>
    </row>
    <row r="1505" spans="1:5" ht="15" customHeight="1" x14ac:dyDescent="0.2">
      <c r="B1505" s="137">
        <v>106515011</v>
      </c>
      <c r="C1505" s="97"/>
      <c r="D1505" s="89" t="s">
        <v>222</v>
      </c>
      <c r="E1505" s="112">
        <v>692263.81</v>
      </c>
    </row>
    <row r="1506" spans="1:5" ht="15" customHeight="1" x14ac:dyDescent="0.2">
      <c r="B1506" s="138"/>
      <c r="C1506" s="52" t="s">
        <v>44</v>
      </c>
      <c r="D1506" s="53"/>
      <c r="E1506" s="54">
        <f>SUM(E1505:E1505)</f>
        <v>692263.81</v>
      </c>
    </row>
    <row r="1507" spans="1:5" ht="15" customHeight="1" x14ac:dyDescent="0.2"/>
    <row r="1508" spans="1:5" ht="15" customHeight="1" x14ac:dyDescent="0.2"/>
    <row r="1509" spans="1:5" ht="15" customHeight="1" x14ac:dyDescent="0.2"/>
    <row r="1510" spans="1:5" ht="15" customHeight="1" x14ac:dyDescent="0.25">
      <c r="A1510" s="41" t="s">
        <v>17</v>
      </c>
      <c r="B1510" s="42"/>
      <c r="C1510" s="42"/>
      <c r="D1510" s="42"/>
      <c r="E1510" s="42"/>
    </row>
    <row r="1511" spans="1:5" ht="15" customHeight="1" x14ac:dyDescent="0.2">
      <c r="A1511" s="84" t="s">
        <v>59</v>
      </c>
      <c r="B1511" s="42"/>
      <c r="C1511" s="42"/>
      <c r="D1511" s="42"/>
      <c r="E1511" s="73" t="s">
        <v>221</v>
      </c>
    </row>
    <row r="1512" spans="1:5" ht="15" customHeight="1" x14ac:dyDescent="0.25">
      <c r="A1512" s="41"/>
      <c r="B1512" s="40"/>
      <c r="C1512" s="42"/>
      <c r="D1512" s="42"/>
      <c r="E1512" s="43"/>
    </row>
    <row r="1513" spans="1:5" ht="15" customHeight="1" x14ac:dyDescent="0.2">
      <c r="A1513" s="139"/>
      <c r="B1513" s="74"/>
      <c r="C1513" s="44" t="s">
        <v>40</v>
      </c>
      <c r="D1513" s="45" t="s">
        <v>47</v>
      </c>
      <c r="E1513" s="81" t="s">
        <v>42</v>
      </c>
    </row>
    <row r="1514" spans="1:5" ht="15" customHeight="1" x14ac:dyDescent="0.2">
      <c r="A1514" s="88"/>
      <c r="B1514" s="76"/>
      <c r="C1514" s="97">
        <v>3713</v>
      </c>
      <c r="D1514" s="61" t="s">
        <v>148</v>
      </c>
      <c r="E1514" s="112">
        <v>692263.81</v>
      </c>
    </row>
    <row r="1515" spans="1:5" ht="15" customHeight="1" x14ac:dyDescent="0.2">
      <c r="A1515" s="125"/>
      <c r="B1515" s="106"/>
      <c r="C1515" s="52" t="s">
        <v>44</v>
      </c>
      <c r="D1515" s="53"/>
      <c r="E1515" s="54">
        <f>SUM(E1514:E1514)</f>
        <v>692263.81</v>
      </c>
    </row>
    <row r="1516" spans="1:5" ht="15" customHeight="1" x14ac:dyDescent="0.2"/>
    <row r="1517" spans="1:5" ht="15" customHeight="1" x14ac:dyDescent="0.2"/>
    <row r="1518" spans="1:5" ht="15" customHeight="1" x14ac:dyDescent="0.2"/>
    <row r="1519" spans="1:5" ht="15" customHeight="1" x14ac:dyDescent="0.2"/>
    <row r="1520" spans="1:5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</sheetData>
  <mergeCells count="123">
    <mergeCell ref="A2:E2"/>
    <mergeCell ref="A3:E3"/>
    <mergeCell ref="A4:E8"/>
    <mergeCell ref="A26:E26"/>
    <mergeCell ref="A27:E27"/>
    <mergeCell ref="A28:E34"/>
    <mergeCell ref="A114:E114"/>
    <mergeCell ref="A115:E115"/>
    <mergeCell ref="A116:E120"/>
    <mergeCell ref="A140:E140"/>
    <mergeCell ref="A141:E141"/>
    <mergeCell ref="A142:E147"/>
    <mergeCell ref="A55:E55"/>
    <mergeCell ref="A56:E56"/>
    <mergeCell ref="A57:E63"/>
    <mergeCell ref="A83:E83"/>
    <mergeCell ref="A84:E84"/>
    <mergeCell ref="A85:E91"/>
    <mergeCell ref="A263:E263"/>
    <mergeCell ref="A264:E274"/>
    <mergeCell ref="A292:E292"/>
    <mergeCell ref="A293:E301"/>
    <mergeCell ref="A323:E323"/>
    <mergeCell ref="A324:E332"/>
    <mergeCell ref="A168:E168"/>
    <mergeCell ref="A169:E177"/>
    <mergeCell ref="A195:E195"/>
    <mergeCell ref="A196:E203"/>
    <mergeCell ref="A226:E226"/>
    <mergeCell ref="A227:E234"/>
    <mergeCell ref="A445:E445"/>
    <mergeCell ref="A446:E454"/>
    <mergeCell ref="A471:E471"/>
    <mergeCell ref="A472:E479"/>
    <mergeCell ref="A497:E497"/>
    <mergeCell ref="A498:E507"/>
    <mergeCell ref="A350:E350"/>
    <mergeCell ref="A351:E359"/>
    <mergeCell ref="A383:E383"/>
    <mergeCell ref="A384:E392"/>
    <mergeCell ref="A418:E418"/>
    <mergeCell ref="A419:E427"/>
    <mergeCell ref="A610:E610"/>
    <mergeCell ref="A611:E616"/>
    <mergeCell ref="A635:E635"/>
    <mergeCell ref="A636:E642"/>
    <mergeCell ref="A660:E660"/>
    <mergeCell ref="A661:E668"/>
    <mergeCell ref="A531:E531"/>
    <mergeCell ref="A532:E538"/>
    <mergeCell ref="A556:E556"/>
    <mergeCell ref="A557:E564"/>
    <mergeCell ref="A583:E583"/>
    <mergeCell ref="A584:E592"/>
    <mergeCell ref="A783:E784"/>
    <mergeCell ref="A785:E794"/>
    <mergeCell ref="A814:E815"/>
    <mergeCell ref="A816:E821"/>
    <mergeCell ref="A842:E843"/>
    <mergeCell ref="A844:E851"/>
    <mergeCell ref="A687:E688"/>
    <mergeCell ref="A689:E696"/>
    <mergeCell ref="A714:E715"/>
    <mergeCell ref="A716:E724"/>
    <mergeCell ref="A746:E747"/>
    <mergeCell ref="A748:E754"/>
    <mergeCell ref="A939:E940"/>
    <mergeCell ref="A941:E945"/>
    <mergeCell ref="A957:E958"/>
    <mergeCell ref="A959:E967"/>
    <mergeCell ref="A979:E980"/>
    <mergeCell ref="A981:E988"/>
    <mergeCell ref="A869:E870"/>
    <mergeCell ref="A871:E876"/>
    <mergeCell ref="A895:E896"/>
    <mergeCell ref="A897:E902"/>
    <mergeCell ref="A920:E921"/>
    <mergeCell ref="A922:E926"/>
    <mergeCell ref="A1071:E1072"/>
    <mergeCell ref="A1073:E1079"/>
    <mergeCell ref="A1095:E1096"/>
    <mergeCell ref="A1097:E1103"/>
    <mergeCell ref="A1118:E1119"/>
    <mergeCell ref="A1120:E1125"/>
    <mergeCell ref="A1003:E1004"/>
    <mergeCell ref="A1005:E1011"/>
    <mergeCell ref="A1023:E1024"/>
    <mergeCell ref="A1025:E1032"/>
    <mergeCell ref="A1043:E1044"/>
    <mergeCell ref="A1045:E1054"/>
    <mergeCell ref="A1198:E1199"/>
    <mergeCell ref="A1200:E1205"/>
    <mergeCell ref="A1218:E1219"/>
    <mergeCell ref="A1220:E1225"/>
    <mergeCell ref="A1237:E1238"/>
    <mergeCell ref="A1239:E1248"/>
    <mergeCell ref="A1137:E1138"/>
    <mergeCell ref="A1139:E1144"/>
    <mergeCell ref="A1156:E1157"/>
    <mergeCell ref="A1158:E1163"/>
    <mergeCell ref="A1176:E1177"/>
    <mergeCell ref="A1178:E1183"/>
    <mergeCell ref="A1333:E1334"/>
    <mergeCell ref="A1335:E1343"/>
    <mergeCell ref="A1355:E1356"/>
    <mergeCell ref="A1357:E1365"/>
    <mergeCell ref="A1377:E1378"/>
    <mergeCell ref="A1379:E1386"/>
    <mergeCell ref="A1260:E1261"/>
    <mergeCell ref="A1262:E1271"/>
    <mergeCell ref="A1283:E1284"/>
    <mergeCell ref="A1285:E1293"/>
    <mergeCell ref="A1311:E1312"/>
    <mergeCell ref="A1313:E1321"/>
    <mergeCell ref="A1491:E1491"/>
    <mergeCell ref="A1492:E1492"/>
    <mergeCell ref="A1493:E1499"/>
    <mergeCell ref="A1407:E1408"/>
    <mergeCell ref="A1409:E1416"/>
    <mergeCell ref="A1428:E1429"/>
    <mergeCell ref="A1430:E1437"/>
    <mergeCell ref="A1459:E1460"/>
    <mergeCell ref="A1461:E147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599/18 - 656/18 schválené Radou Olomouckého kraje 10.9.2018</oddHeader>
    <oddFooter xml:space="preserve">&amp;L&amp;"Arial,Kurzíva"Zastupitelstvo OK 17.9.2018
7.1.1. - Rozpočet Olomouckého kraje 2018 - rozpočtové změny - DODATEK 
Příloha č.1: Rozpočtové změny č. 599/18 - 656/18 schválené Radou Olomouckého kraje 10.9.2018&amp;R&amp;"Arial,Kurzíva"Strana &amp;P (celkem 33)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7">
        <v>4425000</v>
      </c>
      <c r="C3" s="7">
        <v>4436177</v>
      </c>
    </row>
    <row r="4" spans="1:3" ht="14.25" customHeight="1" x14ac:dyDescent="0.2">
      <c r="A4" s="6" t="s">
        <v>4</v>
      </c>
      <c r="B4" s="17">
        <v>3330</v>
      </c>
      <c r="C4" s="7">
        <v>3330</v>
      </c>
    </row>
    <row r="5" spans="1:3" ht="14.25" customHeight="1" x14ac:dyDescent="0.2">
      <c r="A5" s="6" t="s">
        <v>27</v>
      </c>
      <c r="B5" s="17">
        <v>100</v>
      </c>
      <c r="C5" s="7">
        <v>1310</v>
      </c>
    </row>
    <row r="6" spans="1:3" ht="14.25" customHeight="1" x14ac:dyDescent="0.2">
      <c r="A6" s="6" t="s">
        <v>5</v>
      </c>
      <c r="B6" s="17">
        <v>32033.200000000001</v>
      </c>
      <c r="C6" s="7">
        <v>32148.2</v>
      </c>
    </row>
    <row r="7" spans="1:3" ht="14.25" customHeight="1" x14ac:dyDescent="0.2">
      <c r="A7" s="6" t="s">
        <v>6</v>
      </c>
      <c r="B7" s="17">
        <v>5340.1</v>
      </c>
      <c r="C7" s="7">
        <v>5439.1</v>
      </c>
    </row>
    <row r="8" spans="1:3" ht="14.25" customHeight="1" x14ac:dyDescent="0.2">
      <c r="A8" s="6" t="s">
        <v>23</v>
      </c>
      <c r="B8" s="17">
        <v>67173</v>
      </c>
      <c r="C8" s="7">
        <f>72049+65+32</f>
        <v>72146</v>
      </c>
    </row>
    <row r="9" spans="1:3" ht="14.25" customHeight="1" x14ac:dyDescent="0.2">
      <c r="A9" s="6" t="s">
        <v>7</v>
      </c>
      <c r="B9" s="17">
        <v>7138</v>
      </c>
      <c r="C9" s="7">
        <v>7138</v>
      </c>
    </row>
    <row r="10" spans="1:3" ht="14.25" customHeight="1" x14ac:dyDescent="0.2">
      <c r="A10" s="6" t="s">
        <v>8</v>
      </c>
      <c r="B10" s="17">
        <v>200</v>
      </c>
      <c r="C10" s="7">
        <v>200</v>
      </c>
    </row>
    <row r="11" spans="1:3" ht="14.25" customHeight="1" x14ac:dyDescent="0.2">
      <c r="A11" s="6" t="s">
        <v>9</v>
      </c>
      <c r="B11" s="17">
        <v>85202.7</v>
      </c>
      <c r="C11" s="7">
        <v>85202.7</v>
      </c>
    </row>
    <row r="12" spans="1:3" ht="14.25" customHeight="1" x14ac:dyDescent="0.2">
      <c r="A12" s="140" t="s">
        <v>223</v>
      </c>
      <c r="B12" s="17"/>
      <c r="C12" s="7">
        <f>7078104-82</f>
        <v>7078022</v>
      </c>
    </row>
    <row r="13" spans="1:3" ht="14.25" customHeight="1" x14ac:dyDescent="0.2">
      <c r="A13" s="140" t="s">
        <v>224</v>
      </c>
      <c r="B13" s="17"/>
      <c r="C13" s="7">
        <f>1127671+650</f>
        <v>1128321</v>
      </c>
    </row>
    <row r="14" spans="1:3" ht="14.25" customHeight="1" x14ac:dyDescent="0.2">
      <c r="A14" s="140" t="s">
        <v>225</v>
      </c>
      <c r="B14" s="17"/>
      <c r="C14" s="7">
        <v>1136</v>
      </c>
    </row>
    <row r="15" spans="1:3" ht="14.25" customHeight="1" x14ac:dyDescent="0.2">
      <c r="A15" s="140" t="s">
        <v>226</v>
      </c>
      <c r="B15" s="17"/>
      <c r="C15" s="7">
        <v>221505</v>
      </c>
    </row>
    <row r="16" spans="1:3" ht="14.25" customHeight="1" x14ac:dyDescent="0.2">
      <c r="A16" s="140" t="s">
        <v>227</v>
      </c>
      <c r="B16" s="17"/>
      <c r="C16" s="7">
        <v>3928</v>
      </c>
    </row>
    <row r="17" spans="1:3" ht="14.25" customHeight="1" x14ac:dyDescent="0.2">
      <c r="A17" s="140" t="s">
        <v>228</v>
      </c>
      <c r="B17" s="17"/>
      <c r="C17" s="7">
        <f>416</f>
        <v>416</v>
      </c>
    </row>
    <row r="18" spans="1:3" ht="14.25" x14ac:dyDescent="0.2">
      <c r="A18" s="141" t="s">
        <v>229</v>
      </c>
      <c r="B18" s="17"/>
      <c r="C18" s="7">
        <v>786</v>
      </c>
    </row>
    <row r="19" spans="1:3" ht="14.25" x14ac:dyDescent="0.2">
      <c r="A19" s="141" t="s">
        <v>230</v>
      </c>
      <c r="B19" s="17"/>
      <c r="C19" s="7">
        <v>3448</v>
      </c>
    </row>
    <row r="20" spans="1:3" ht="15.75" customHeight="1" x14ac:dyDescent="0.2">
      <c r="A20" s="8" t="s">
        <v>10</v>
      </c>
      <c r="B20" s="18">
        <v>210492</v>
      </c>
      <c r="C20" s="9">
        <v>323998</v>
      </c>
    </row>
    <row r="21" spans="1:3" ht="14.25" x14ac:dyDescent="0.2">
      <c r="A21" s="10" t="s">
        <v>20</v>
      </c>
      <c r="B21" s="19">
        <v>9418</v>
      </c>
      <c r="C21" s="11">
        <v>9791</v>
      </c>
    </row>
    <row r="22" spans="1:3" ht="14.25" x14ac:dyDescent="0.2">
      <c r="A22" s="10" t="s">
        <v>11</v>
      </c>
      <c r="B22" s="19">
        <v>50000</v>
      </c>
      <c r="C22" s="11">
        <v>50000</v>
      </c>
    </row>
    <row r="23" spans="1:3" ht="14.25" x14ac:dyDescent="0.2">
      <c r="A23" s="10" t="s">
        <v>231</v>
      </c>
      <c r="B23" s="19"/>
      <c r="C23" s="11">
        <f>493607+7479+509+49+106+845+692</f>
        <v>503287</v>
      </c>
    </row>
    <row r="24" spans="1:3" ht="14.25" x14ac:dyDescent="0.2">
      <c r="A24" s="10" t="s">
        <v>12</v>
      </c>
      <c r="B24" s="19">
        <v>700</v>
      </c>
      <c r="C24" s="11">
        <v>300</v>
      </c>
    </row>
    <row r="25" spans="1:3" ht="14.25" x14ac:dyDescent="0.2">
      <c r="A25" s="140" t="s">
        <v>232</v>
      </c>
      <c r="B25" s="19"/>
      <c r="C25" s="11">
        <v>59964</v>
      </c>
    </row>
    <row r="26" spans="1:3" ht="15" x14ac:dyDescent="0.25">
      <c r="A26" s="4" t="s">
        <v>13</v>
      </c>
      <c r="B26" s="20">
        <f>SUM(B3:B24)</f>
        <v>4896127</v>
      </c>
      <c r="C26" s="12">
        <f>SUM(C3:C25)</f>
        <v>14027993</v>
      </c>
    </row>
    <row r="27" spans="1:3" ht="14.25" customHeight="1" x14ac:dyDescent="0.2">
      <c r="A27" s="13" t="s">
        <v>14</v>
      </c>
      <c r="B27" s="24">
        <v>-9416</v>
      </c>
      <c r="C27" s="24">
        <f>-9566-183-40</f>
        <v>-9789</v>
      </c>
    </row>
    <row r="28" spans="1:3" ht="15.75" thickBot="1" x14ac:dyDescent="0.3">
      <c r="A28" s="14" t="s">
        <v>15</v>
      </c>
      <c r="B28" s="15">
        <f>B26+B27</f>
        <v>4886711</v>
      </c>
      <c r="C28" s="15">
        <f>C26+C27</f>
        <v>14018204</v>
      </c>
    </row>
    <row r="29" spans="1:3" ht="13.5" thickTop="1" x14ac:dyDescent="0.2">
      <c r="A29" s="16"/>
      <c r="B29" s="21"/>
    </row>
    <row r="30" spans="1:3" ht="15" x14ac:dyDescent="0.25">
      <c r="A30" s="4" t="s">
        <v>17</v>
      </c>
      <c r="B30" s="22" t="s">
        <v>2</v>
      </c>
      <c r="C30" s="5" t="s">
        <v>3</v>
      </c>
    </row>
    <row r="31" spans="1:3" ht="14.25" x14ac:dyDescent="0.2">
      <c r="A31" s="8" t="s">
        <v>29</v>
      </c>
      <c r="B31" s="23">
        <v>769971</v>
      </c>
      <c r="C31" s="25">
        <f>1237253+845+32</f>
        <v>1238130</v>
      </c>
    </row>
    <row r="32" spans="1:3" ht="14.25" x14ac:dyDescent="0.2">
      <c r="A32" s="8" t="s">
        <v>30</v>
      </c>
      <c r="B32" s="23">
        <v>347820</v>
      </c>
      <c r="C32" s="25">
        <v>520396</v>
      </c>
    </row>
    <row r="33" spans="1:3" ht="14.25" x14ac:dyDescent="0.2">
      <c r="A33" s="8" t="s">
        <v>31</v>
      </c>
      <c r="B33" s="23">
        <v>2933349</v>
      </c>
      <c r="C33" s="25">
        <f>2956708+65</f>
        <v>2956773</v>
      </c>
    </row>
    <row r="34" spans="1:3" ht="14.25" x14ac:dyDescent="0.2">
      <c r="A34" s="140" t="s">
        <v>223</v>
      </c>
      <c r="B34" s="23"/>
      <c r="C34" s="25">
        <f>7078104-82</f>
        <v>7078022</v>
      </c>
    </row>
    <row r="35" spans="1:3" ht="14.25" x14ac:dyDescent="0.2">
      <c r="A35" s="140" t="s">
        <v>224</v>
      </c>
      <c r="B35" s="23"/>
      <c r="C35" s="25">
        <f>1127671+650</f>
        <v>1128321</v>
      </c>
    </row>
    <row r="36" spans="1:3" ht="14.25" x14ac:dyDescent="0.2">
      <c r="A36" s="140" t="s">
        <v>225</v>
      </c>
      <c r="B36" s="23"/>
      <c r="C36" s="25">
        <v>1136</v>
      </c>
    </row>
    <row r="37" spans="1:3" ht="14.25" x14ac:dyDescent="0.2">
      <c r="A37" s="140" t="s">
        <v>226</v>
      </c>
      <c r="B37" s="23"/>
      <c r="C37" s="25">
        <v>221505</v>
      </c>
    </row>
    <row r="38" spans="1:3" ht="14.25" x14ac:dyDescent="0.2">
      <c r="A38" s="140" t="s">
        <v>227</v>
      </c>
      <c r="B38" s="23"/>
      <c r="C38" s="25">
        <v>3928</v>
      </c>
    </row>
    <row r="39" spans="1:3" ht="14.25" x14ac:dyDescent="0.2">
      <c r="A39" s="140" t="s">
        <v>228</v>
      </c>
      <c r="B39" s="23"/>
      <c r="C39" s="25">
        <v>416</v>
      </c>
    </row>
    <row r="40" spans="1:3" ht="14.25" x14ac:dyDescent="0.2">
      <c r="A40" s="141" t="s">
        <v>229</v>
      </c>
      <c r="B40" s="23"/>
      <c r="C40" s="25">
        <v>786</v>
      </c>
    </row>
    <row r="41" spans="1:3" ht="14.25" x14ac:dyDescent="0.2">
      <c r="A41" s="10" t="s">
        <v>20</v>
      </c>
      <c r="B41" s="23">
        <v>9418</v>
      </c>
      <c r="C41" s="25">
        <v>11188</v>
      </c>
    </row>
    <row r="42" spans="1:3" ht="14.25" x14ac:dyDescent="0.2">
      <c r="A42" s="10" t="s">
        <v>11</v>
      </c>
      <c r="B42" s="23">
        <v>50000</v>
      </c>
      <c r="C42" s="25">
        <v>69416</v>
      </c>
    </row>
    <row r="43" spans="1:3" ht="14.25" x14ac:dyDescent="0.2">
      <c r="A43" s="10" t="s">
        <v>233</v>
      </c>
      <c r="B43" s="23"/>
      <c r="C43" s="25">
        <f>509075+7479+509+49+106+692</f>
        <v>517910</v>
      </c>
    </row>
    <row r="44" spans="1:3" ht="14.25" x14ac:dyDescent="0.2">
      <c r="A44" s="10" t="s">
        <v>32</v>
      </c>
      <c r="B44" s="23">
        <v>1334610</v>
      </c>
      <c r="C44" s="25">
        <f>1729373+1728+11+580+635+1501+1046+485+432+114+41+1919+54+21+22+26548+863</f>
        <v>1765373</v>
      </c>
    </row>
    <row r="45" spans="1:3" ht="14.25" x14ac:dyDescent="0.2">
      <c r="A45" s="140" t="s">
        <v>232</v>
      </c>
      <c r="B45" s="23"/>
      <c r="C45" s="25">
        <v>11545</v>
      </c>
    </row>
    <row r="46" spans="1:3" ht="15" x14ac:dyDescent="0.25">
      <c r="A46" s="4" t="s">
        <v>18</v>
      </c>
      <c r="B46" s="20">
        <f>SUM(B31:B44)</f>
        <v>5445168</v>
      </c>
      <c r="C46" s="12">
        <f>SUM(C31:C45)</f>
        <v>15524845</v>
      </c>
    </row>
    <row r="47" spans="1:3" ht="14.25" x14ac:dyDescent="0.2">
      <c r="A47" s="13" t="s">
        <v>14</v>
      </c>
      <c r="B47" s="24">
        <v>-9416</v>
      </c>
      <c r="C47" s="24">
        <f>-9566-183-40</f>
        <v>-9789</v>
      </c>
    </row>
    <row r="48" spans="1:3" ht="15.75" thickBot="1" x14ac:dyDescent="0.3">
      <c r="A48" s="14" t="s">
        <v>19</v>
      </c>
      <c r="B48" s="15">
        <f>+B46+B47</f>
        <v>5435752</v>
      </c>
      <c r="C48" s="15">
        <f>+C46+C47</f>
        <v>15515056</v>
      </c>
    </row>
    <row r="49" spans="1:3" ht="13.5" thickTop="1" x14ac:dyDescent="0.2">
      <c r="A49" s="16" t="s">
        <v>16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22</v>
      </c>
      <c r="B51" s="19">
        <v>802200</v>
      </c>
      <c r="C51" s="11">
        <f>2018599+1728+11+580+635+1501+1046+485+432+114+41+1919+54+21+22+26548+863</f>
        <v>2054599</v>
      </c>
    </row>
    <row r="52" spans="1:3" ht="14.25" x14ac:dyDescent="0.2">
      <c r="A52" s="26" t="s">
        <v>21</v>
      </c>
      <c r="B52" s="27">
        <v>253159</v>
      </c>
      <c r="C52" s="28">
        <v>557747</v>
      </c>
    </row>
    <row r="53" spans="1:3" ht="15.75" thickBot="1" x14ac:dyDescent="0.3">
      <c r="A53" s="14" t="s">
        <v>24</v>
      </c>
      <c r="B53" s="15">
        <f>+B51-B52</f>
        <v>549041</v>
      </c>
      <c r="C53" s="15">
        <f>+C51-C52</f>
        <v>1496852</v>
      </c>
    </row>
    <row r="54" spans="1:3" ht="15.75" thickTop="1" thickBot="1" x14ac:dyDescent="0.25">
      <c r="A54" s="10"/>
      <c r="B54" s="29"/>
      <c r="C54" s="30"/>
    </row>
    <row r="55" spans="1:3" ht="15.75" thickBot="1" x14ac:dyDescent="0.3">
      <c r="A55" s="31" t="s">
        <v>25</v>
      </c>
      <c r="B55" s="32">
        <f>+B28+B51</f>
        <v>5688911</v>
      </c>
      <c r="C55" s="33">
        <f>+C28+C51</f>
        <v>16072803</v>
      </c>
    </row>
    <row r="56" spans="1:3" ht="15.75" thickBot="1" x14ac:dyDescent="0.3">
      <c r="A56" s="31" t="s">
        <v>26</v>
      </c>
      <c r="B56" s="32">
        <f>+B48+B52</f>
        <v>5688911</v>
      </c>
      <c r="C56" s="33">
        <f>+C48+C52</f>
        <v>16072803</v>
      </c>
    </row>
    <row r="61" spans="1:3" x14ac:dyDescent="0.2">
      <c r="B61" s="1"/>
      <c r="C61" s="1"/>
    </row>
    <row r="62" spans="1:3" x14ac:dyDescent="0.2">
      <c r="B62" s="1"/>
      <c r="C62" s="1"/>
    </row>
    <row r="65" spans="2:3" x14ac:dyDescent="0.2">
      <c r="B65" s="1"/>
      <c r="C65" s="1"/>
    </row>
    <row r="66" spans="2:3" x14ac:dyDescent="0.2">
      <c r="B66" s="1"/>
      <c r="C66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3" orientation="portrait" useFirstPageNumber="1" r:id="rId1"/>
  <headerFooter alignWithMargins="0">
    <oddHeader>&amp;C&amp;"Arial,Kurzíva"Příloha č. 2 - Upravený rozpočet Olomouckého kraje na rok 2018 po schválení rozpočtových změn</oddHeader>
    <oddFooter xml:space="preserve">&amp;L&amp;"Arial,Kurzíva"Zastupitelstvo OK 17.9.2018
7.1.1. - Rozpočet Olomouckého kraje 2018 - rozpočtové změny - DODATEK
Příloha č.2: Upravený rozpočet OK na rok 2018 po schválení rozpočtových změn&amp;R&amp;"Arial,Kurzíva"Strana &amp;P (celkem 33)&amp;"Arial,Obyčejné"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2018-09-10T09:02:14Z</cp:lastPrinted>
  <dcterms:created xsi:type="dcterms:W3CDTF">2007-02-21T09:44:06Z</dcterms:created>
  <dcterms:modified xsi:type="dcterms:W3CDTF">2018-09-11T06:05:35Z</dcterms:modified>
</cp:coreProperties>
</file>