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dRF\Závěrečný účet\2019\ZOK 17.2.2020\"/>
    </mc:Choice>
  </mc:AlternateContent>
  <bookViews>
    <workbookView xWindow="0" yWindow="0" windowWidth="25200" windowHeight="11850" firstSheet="5" activeTab="12"/>
  </bookViews>
  <sheets>
    <sheet name="Souhrn " sheetId="1" r:id="rId1"/>
    <sheet name="Školství - ORJ 19" sheetId="10" r:id="rId2"/>
    <sheet name="školství - ORJ 17" sheetId="4" r:id="rId3"/>
    <sheet name="Sociální - ORJ 19" sheetId="6" r:id="rId4"/>
    <sheet name="Sociální - ORJ 17" sheetId="7" r:id="rId5"/>
    <sheet name="SSOK - ORJ 12  " sheetId="2" r:id="rId6"/>
    <sheet name="Doprava - ORJ 17" sheetId="3" r:id="rId7"/>
    <sheet name="Kultura - ORJ 19" sheetId="9" r:id="rId8"/>
    <sheet name="kultura - ORJ 17 - rozpr." sheetId="8" r:id="rId9"/>
    <sheet name="zdravotnictví - ORJ 17 " sheetId="5" r:id="rId10"/>
    <sheet name="OKŘ - 03" sheetId="11" r:id="rId11"/>
    <sheet name="OKH - 18" sheetId="12" r:id="rId12"/>
    <sheet name="OIT - 06" sheetId="13" r:id="rId13"/>
  </sheets>
  <externalReferences>
    <externalReference r:id="rId14"/>
  </externalReferences>
  <definedNames>
    <definedName name="_xlnm._FilterDatabase" localSheetId="6" hidden="1">'Doprava - ORJ 17'!$B$1:$B$15</definedName>
    <definedName name="_xlnm._FilterDatabase" localSheetId="8" hidden="1">'kultura - ORJ 17 - rozpr.'!$A$8:$T$13</definedName>
    <definedName name="_xlnm._FilterDatabase" localSheetId="7" hidden="1">'Kultura - ORJ 19'!$C$1:$C$49</definedName>
    <definedName name="_xlnm._FilterDatabase" localSheetId="4" hidden="1">'Sociální - ORJ 17'!$D$1:$D$44</definedName>
    <definedName name="_xlnm._FilterDatabase" localSheetId="3" hidden="1">'Sociální - ORJ 19'!$D$1:$D$90</definedName>
    <definedName name="_xlnm._FilterDatabase" localSheetId="5" hidden="1">'SSOK - ORJ 12  '!$B$1:$B$32</definedName>
    <definedName name="_xlnm._FilterDatabase" localSheetId="2" hidden="1">'školství - ORJ 17'!$B$1:$B$55</definedName>
    <definedName name="_xlnm._FilterDatabase" localSheetId="1" hidden="1">'Školství - ORJ 19'!$D$1:$D$133</definedName>
    <definedName name="_xlnm._FilterDatabase" localSheetId="9" hidden="1">'zdravotnictví - ORJ 17 '!$B$1:$B$35</definedName>
    <definedName name="_xlnm.Print_Titles" localSheetId="6">'Doprava - ORJ 17'!$1:$7</definedName>
    <definedName name="_xlnm.Print_Titles" localSheetId="8">'kultura - ORJ 17 - rozpr.'!$1:$7</definedName>
    <definedName name="_xlnm.Print_Titles" localSheetId="7">'Kultura - ORJ 19'!$1:$7</definedName>
    <definedName name="_xlnm.Print_Titles" localSheetId="4">'Sociální - ORJ 17'!$1:$7</definedName>
    <definedName name="_xlnm.Print_Titles" localSheetId="3">'Sociální - ORJ 19'!$1:$7</definedName>
    <definedName name="_xlnm.Print_Titles" localSheetId="5">'SSOK - ORJ 12  '!$1:$7</definedName>
    <definedName name="_xlnm.Print_Titles" localSheetId="2">'školství - ORJ 17'!$1:$7</definedName>
    <definedName name="_xlnm.Print_Titles" localSheetId="1">'Školství - ORJ 19'!$1:$7</definedName>
    <definedName name="_xlnm.Print_Titles" localSheetId="9">'zdravotnictví - ORJ 17 '!$1:$7</definedName>
    <definedName name="_xlnm.Print_Area" localSheetId="6">'Doprava - ORJ 17'!$A$1:$R$11</definedName>
    <definedName name="_xlnm.Print_Area" localSheetId="8">'kultura - ORJ 17 - rozpr.'!$A$1:$R$13</definedName>
    <definedName name="_xlnm.Print_Area" localSheetId="7">'Kultura - ORJ 19'!$A$1:$T$20</definedName>
    <definedName name="_xlnm.Print_Area" localSheetId="12">'OIT - 06'!$A$1:$R$18</definedName>
    <definedName name="_xlnm.Print_Area" localSheetId="11">'OKH - 18'!$A$1:$R$13</definedName>
    <definedName name="_xlnm.Print_Area" localSheetId="10">'OKŘ - 03'!$A$1:$R$25</definedName>
    <definedName name="_xlnm.Print_Area" localSheetId="4">'Sociální - ORJ 17'!$B$1:$T$13</definedName>
    <definedName name="_xlnm.Print_Area" localSheetId="3">'Sociální - ORJ 19'!$B$1:$T$31</definedName>
    <definedName name="_xlnm.Print_Area" localSheetId="0">'Souhrn '!$A$1:$G$28</definedName>
    <definedName name="_xlnm.Print_Area" localSheetId="5">'SSOK - ORJ 12  '!$A$1:$R$10</definedName>
    <definedName name="_xlnm.Print_Area" localSheetId="2">'školství - ORJ 17'!$A$1:$R$28</definedName>
    <definedName name="_xlnm.Print_Area" localSheetId="1">'Školství - ORJ 19'!$B$1:$T$59</definedName>
    <definedName name="_xlnm.Print_Area" localSheetId="9">'zdravotnictví - ORJ 17 '!$A$1:$R$15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 r="F25" i="1"/>
  <c r="F24" i="1"/>
  <c r="O13" i="13" l="1"/>
  <c r="L13" i="13"/>
  <c r="O12" i="13"/>
  <c r="L12" i="13" s="1"/>
  <c r="O11" i="13"/>
  <c r="L11" i="13"/>
  <c r="R10" i="13"/>
  <c r="R14" i="13" s="1"/>
  <c r="Q10" i="13"/>
  <c r="Q14" i="13" s="1"/>
  <c r="P10" i="13"/>
  <c r="P14" i="13" s="1"/>
  <c r="O10" i="13"/>
  <c r="O14" i="13" s="1"/>
  <c r="N10" i="13"/>
  <c r="N14" i="13" s="1"/>
  <c r="R8" i="13"/>
  <c r="Q8" i="13"/>
  <c r="P8" i="13"/>
  <c r="O8" i="13"/>
  <c r="N8" i="13"/>
  <c r="L8" i="13"/>
  <c r="P11" i="12"/>
  <c r="O11" i="12"/>
  <c r="R8" i="12"/>
  <c r="R11" i="12" s="1"/>
  <c r="Q8" i="12"/>
  <c r="Q11" i="12" s="1"/>
  <c r="P8" i="12"/>
  <c r="O8" i="12"/>
  <c r="N8" i="12"/>
  <c r="N11" i="12" s="1"/>
  <c r="L8" i="12"/>
  <c r="L11" i="12" s="1"/>
  <c r="O15" i="11"/>
  <c r="L15" i="11" s="1"/>
  <c r="O14" i="11"/>
  <c r="L14" i="11"/>
  <c r="O13" i="11"/>
  <c r="L13" i="11" s="1"/>
  <c r="R12" i="11"/>
  <c r="R16" i="11" s="1"/>
  <c r="Q12" i="11"/>
  <c r="Q16" i="11" s="1"/>
  <c r="P12" i="11"/>
  <c r="P16" i="11" s="1"/>
  <c r="N12" i="11"/>
  <c r="N16" i="11" s="1"/>
  <c r="O11" i="11"/>
  <c r="L11" i="11" s="1"/>
  <c r="L8" i="11" s="1"/>
  <c r="R8" i="11"/>
  <c r="Q8" i="11"/>
  <c r="P8" i="11"/>
  <c r="N8" i="11"/>
  <c r="L10" i="13" l="1"/>
  <c r="L14" i="13" s="1"/>
  <c r="L12" i="11"/>
  <c r="L16" i="11" s="1"/>
  <c r="O8" i="11"/>
  <c r="O12" i="11"/>
  <c r="O16" i="11" s="1"/>
  <c r="F22" i="1" l="1"/>
  <c r="F21" i="1"/>
  <c r="F19" i="1"/>
  <c r="F18" i="1"/>
  <c r="F16" i="1"/>
  <c r="F15" i="1"/>
  <c r="F14" i="1"/>
  <c r="F12" i="1"/>
  <c r="F8" i="1"/>
  <c r="F7" i="1"/>
  <c r="L15" i="5"/>
  <c r="O15" i="5"/>
  <c r="M20" i="9"/>
  <c r="N13" i="7"/>
  <c r="L28" i="4"/>
  <c r="Q11" i="4" l="1"/>
  <c r="Q14" i="4"/>
  <c r="Q8" i="4"/>
  <c r="N17" i="4"/>
  <c r="N8" i="4"/>
  <c r="Q19" i="4"/>
  <c r="S54" i="10"/>
  <c r="R48" i="10"/>
  <c r="P48" i="10"/>
  <c r="O48" i="10"/>
  <c r="S48" i="10"/>
  <c r="S34" i="10"/>
  <c r="S16" i="10"/>
  <c r="O14" i="5" l="1"/>
  <c r="O11" i="5"/>
  <c r="O9" i="5"/>
  <c r="S32" i="10" l="1"/>
  <c r="F4" i="1" s="1"/>
  <c r="S9" i="10"/>
  <c r="F5" i="1" s="1"/>
  <c r="R10" i="5" l="1"/>
  <c r="Q10" i="5"/>
  <c r="P10" i="5"/>
  <c r="O10" i="5"/>
  <c r="N10" i="5"/>
  <c r="L10" i="5"/>
  <c r="R8" i="5"/>
  <c r="Q8" i="5"/>
  <c r="P8" i="5"/>
  <c r="O8" i="5"/>
  <c r="N8" i="5"/>
  <c r="L8" i="5"/>
  <c r="O14" i="4" l="1"/>
  <c r="R14" i="4" s="1"/>
  <c r="Q53" i="10"/>
  <c r="Q52" i="10"/>
  <c r="N52" i="10" s="1"/>
  <c r="Q51" i="10"/>
  <c r="N51" i="10" s="1"/>
  <c r="N48" i="10" s="1"/>
  <c r="Q58" i="10" l="1"/>
  <c r="O26" i="4" l="1"/>
  <c r="T54" i="10"/>
  <c r="R54" i="10"/>
  <c r="P54" i="10"/>
  <c r="P9" i="10"/>
  <c r="R9" i="10"/>
  <c r="T9" i="10"/>
  <c r="Q10" i="10"/>
  <c r="N10" i="10" s="1"/>
  <c r="Q11" i="10"/>
  <c r="N11" i="10" s="1"/>
  <c r="Q12" i="10"/>
  <c r="N12" i="10" s="1"/>
  <c r="Q13" i="10"/>
  <c r="N13" i="10" s="1"/>
  <c r="Q14" i="10"/>
  <c r="N14" i="10" s="1"/>
  <c r="Q15" i="10"/>
  <c r="N15" i="10" s="1"/>
  <c r="P16" i="10"/>
  <c r="R16" i="10"/>
  <c r="T16" i="10"/>
  <c r="Q17" i="10"/>
  <c r="N17" i="10" s="1"/>
  <c r="Q18" i="10"/>
  <c r="N18" i="10" s="1"/>
  <c r="Q19" i="10"/>
  <c r="N19" i="10" s="1"/>
  <c r="Q20" i="10"/>
  <c r="N20" i="10" s="1"/>
  <c r="Q21" i="10"/>
  <c r="N21" i="10" s="1"/>
  <c r="Q22" i="10"/>
  <c r="N22" i="10" s="1"/>
  <c r="Q23" i="10"/>
  <c r="N23" i="10" s="1"/>
  <c r="Q24" i="10"/>
  <c r="N24" i="10" s="1"/>
  <c r="Q25" i="10"/>
  <c r="N25" i="10" s="1"/>
  <c r="Q26" i="10"/>
  <c r="N26" i="10" s="1"/>
  <c r="Q27" i="10"/>
  <c r="N27" i="10" s="1"/>
  <c r="Q28" i="10"/>
  <c r="N28" i="10" s="1"/>
  <c r="Q29" i="10"/>
  <c r="N29" i="10" s="1"/>
  <c r="Q30" i="10"/>
  <c r="N30" i="10" s="1"/>
  <c r="P32" i="10"/>
  <c r="R32" i="10"/>
  <c r="T32" i="10"/>
  <c r="Q33" i="10"/>
  <c r="N33" i="10" s="1"/>
  <c r="P34" i="10"/>
  <c r="R34" i="10"/>
  <c r="T34" i="10"/>
  <c r="Q35" i="10"/>
  <c r="N35" i="10" s="1"/>
  <c r="Q36" i="10"/>
  <c r="N36" i="10" s="1"/>
  <c r="Q37" i="10"/>
  <c r="N37" i="10" s="1"/>
  <c r="Q38" i="10"/>
  <c r="N38" i="10" s="1"/>
  <c r="Q39" i="10"/>
  <c r="N39" i="10" s="1"/>
  <c r="Q40" i="10"/>
  <c r="N40" i="10" s="1"/>
  <c r="Q41" i="10"/>
  <c r="N41" i="10" s="1"/>
  <c r="Q42" i="10"/>
  <c r="N42" i="10" s="1"/>
  <c r="Q43" i="10"/>
  <c r="N43" i="10" s="1"/>
  <c r="Q44" i="10"/>
  <c r="N44" i="10" s="1"/>
  <c r="Q45" i="10"/>
  <c r="N45" i="10" s="1"/>
  <c r="Q46" i="10"/>
  <c r="N46" i="10" s="1"/>
  <c r="Q49" i="10"/>
  <c r="Q50" i="10"/>
  <c r="Q55" i="10"/>
  <c r="N55" i="10" s="1"/>
  <c r="Q56" i="10"/>
  <c r="N56" i="10" s="1"/>
  <c r="Q57" i="10"/>
  <c r="N57" i="10" s="1"/>
  <c r="Q64" i="10"/>
  <c r="N64" i="10" s="1"/>
  <c r="Q65" i="10"/>
  <c r="N65" i="10" s="1"/>
  <c r="Q66" i="10"/>
  <c r="N66" i="10" s="1"/>
  <c r="Q67" i="10"/>
  <c r="N67" i="10" s="1"/>
  <c r="Q68" i="10"/>
  <c r="N68" i="10" s="1"/>
  <c r="Q69" i="10"/>
  <c r="N69" i="10" s="1"/>
  <c r="Q70" i="10"/>
  <c r="N70" i="10" s="1"/>
  <c r="Q71" i="10"/>
  <c r="N71" i="10" s="1"/>
  <c r="Q72" i="10"/>
  <c r="N72" i="10" s="1"/>
  <c r="Q75" i="10"/>
  <c r="N75" i="10" s="1"/>
  <c r="Q76" i="10"/>
  <c r="N76" i="10" s="1"/>
  <c r="Q77" i="10"/>
  <c r="N77" i="10" s="1"/>
  <c r="Q78" i="10"/>
  <c r="N78" i="10" s="1"/>
  <c r="Q79" i="10"/>
  <c r="N79" i="10" s="1"/>
  <c r="Q80" i="10"/>
  <c r="N80" i="10" s="1"/>
  <c r="Q81" i="10"/>
  <c r="N81" i="10" s="1"/>
  <c r="Q82" i="10"/>
  <c r="N82" i="10" s="1"/>
  <c r="Q83" i="10"/>
  <c r="N83" i="10" s="1"/>
  <c r="Q84" i="10"/>
  <c r="N84" i="10" s="1"/>
  <c r="Q85" i="10"/>
  <c r="N85" i="10" s="1"/>
  <c r="Q86" i="10"/>
  <c r="N86" i="10" s="1"/>
  <c r="Q87" i="10"/>
  <c r="N87" i="10" s="1"/>
  <c r="Q88" i="10"/>
  <c r="N88" i="10" s="1"/>
  <c r="Q89" i="10"/>
  <c r="N89" i="10" s="1"/>
  <c r="Q90" i="10"/>
  <c r="N90" i="10" s="1"/>
  <c r="Q93" i="10"/>
  <c r="N93" i="10" s="1"/>
  <c r="Q94" i="10"/>
  <c r="N94" i="10" s="1"/>
  <c r="Q95" i="10"/>
  <c r="N95" i="10" s="1"/>
  <c r="Q96" i="10"/>
  <c r="N96" i="10" s="1"/>
  <c r="Q97" i="10"/>
  <c r="N97" i="10" s="1"/>
  <c r="Q98" i="10"/>
  <c r="N98" i="10" s="1"/>
  <c r="Q99" i="10"/>
  <c r="N99" i="10" s="1"/>
  <c r="Q100" i="10"/>
  <c r="N100" i="10" s="1"/>
  <c r="Q101" i="10"/>
  <c r="N101" i="10" s="1"/>
  <c r="Q102" i="10"/>
  <c r="N102" i="10" s="1"/>
  <c r="Q103" i="10"/>
  <c r="N103" i="10" s="1"/>
  <c r="Q104" i="10"/>
  <c r="N104" i="10" s="1"/>
  <c r="Q105" i="10"/>
  <c r="N105" i="10" s="1"/>
  <c r="Q106" i="10"/>
  <c r="N106" i="10" s="1"/>
  <c r="Q107" i="10"/>
  <c r="N107" i="10" s="1"/>
  <c r="Q108" i="10"/>
  <c r="N108" i="10" s="1"/>
  <c r="Q109" i="10"/>
  <c r="N109" i="10" s="1"/>
  <c r="Q116" i="10"/>
  <c r="N116" i="10" s="1"/>
  <c r="Q117" i="10"/>
  <c r="N117" i="10" s="1"/>
  <c r="Q118" i="10"/>
  <c r="N118" i="10" s="1"/>
  <c r="Q119" i="10"/>
  <c r="N119" i="10" s="1"/>
  <c r="Q120" i="10"/>
  <c r="N120" i="10" s="1"/>
  <c r="Q121" i="10"/>
  <c r="N121" i="10" s="1"/>
  <c r="Q122" i="10"/>
  <c r="N122" i="10" s="1"/>
  <c r="Q123" i="10"/>
  <c r="N123" i="10" s="1"/>
  <c r="Q124" i="10"/>
  <c r="N124" i="10" s="1"/>
  <c r="Q125" i="10"/>
  <c r="N125" i="10" s="1"/>
  <c r="Q126" i="10"/>
  <c r="N126" i="10" s="1"/>
  <c r="Q127" i="10"/>
  <c r="N127" i="10" s="1"/>
  <c r="Q128" i="10"/>
  <c r="N128" i="10" s="1"/>
  <c r="Q129" i="10"/>
  <c r="N129" i="10" s="1"/>
  <c r="Q130" i="10"/>
  <c r="N130" i="10" s="1"/>
  <c r="Q48" i="10" l="1"/>
  <c r="E5" i="1"/>
  <c r="N54" i="10"/>
  <c r="Q9" i="10"/>
  <c r="E4" i="1"/>
  <c r="T49" i="10"/>
  <c r="T48" i="10" s="1"/>
  <c r="Q54" i="10"/>
  <c r="Q16" i="10"/>
  <c r="Q34" i="10"/>
  <c r="Q32" i="10"/>
  <c r="N34" i="10"/>
  <c r="N32" i="10"/>
  <c r="N16" i="10"/>
  <c r="N9" i="10"/>
  <c r="N59" i="10" l="1"/>
  <c r="P9" i="9"/>
  <c r="P36" i="9" l="1"/>
  <c r="M36" i="9" s="1"/>
  <c r="P34" i="9"/>
  <c r="M34" i="9" s="1"/>
  <c r="P31" i="9"/>
  <c r="M31" i="9" s="1"/>
  <c r="P30" i="9"/>
  <c r="M30" i="9" s="1"/>
  <c r="P29" i="9"/>
  <c r="M29" i="9" s="1"/>
  <c r="P28" i="9"/>
  <c r="M28" i="9" s="1"/>
  <c r="P26" i="9"/>
  <c r="M26" i="9" s="1"/>
  <c r="N20" i="9"/>
  <c r="P19" i="9"/>
  <c r="M19" i="9" s="1"/>
  <c r="M18" i="9" s="1"/>
  <c r="S18" i="9"/>
  <c r="R18" i="9"/>
  <c r="Q18" i="9"/>
  <c r="O18" i="9"/>
  <c r="P17" i="9"/>
  <c r="M17" i="9"/>
  <c r="M16" i="9" s="1"/>
  <c r="S16" i="9"/>
  <c r="R16" i="9"/>
  <c r="Q16" i="9"/>
  <c r="P16" i="9"/>
  <c r="O16" i="9"/>
  <c r="P14" i="9"/>
  <c r="M14" i="9"/>
  <c r="M13" i="9" s="1"/>
  <c r="S13" i="9"/>
  <c r="R13" i="9"/>
  <c r="Q13" i="9"/>
  <c r="P13" i="9"/>
  <c r="O13" i="9"/>
  <c r="P12" i="9"/>
  <c r="P11" i="9"/>
  <c r="M11" i="9" s="1"/>
  <c r="P10" i="9"/>
  <c r="M10" i="9" s="1"/>
  <c r="M9" i="9" s="1"/>
  <c r="S9" i="9"/>
  <c r="S20" i="9" s="1"/>
  <c r="R9" i="9"/>
  <c r="Q9" i="9"/>
  <c r="O9" i="9"/>
  <c r="Q22" i="8"/>
  <c r="P22" i="8"/>
  <c r="N22" i="8"/>
  <c r="L22" i="8"/>
  <c r="O20" i="8"/>
  <c r="R20" i="8" s="1"/>
  <c r="R11" i="8"/>
  <c r="Q11" i="8"/>
  <c r="P11" i="8"/>
  <c r="O11" i="8"/>
  <c r="N11" i="8"/>
  <c r="N13" i="8" s="1"/>
  <c r="L11" i="8"/>
  <c r="O10" i="8"/>
  <c r="R10" i="8" s="1"/>
  <c r="O9" i="8"/>
  <c r="R9" i="8" s="1"/>
  <c r="Q8" i="8"/>
  <c r="P8" i="8"/>
  <c r="O8" i="8"/>
  <c r="N8" i="8"/>
  <c r="L8" i="8"/>
  <c r="O13" i="8" l="1"/>
  <c r="P13" i="8"/>
  <c r="L13" i="8"/>
  <c r="Q13" i="8"/>
  <c r="O20" i="9"/>
  <c r="Q20" i="9"/>
  <c r="R20" i="9"/>
  <c r="P18" i="9"/>
  <c r="R22" i="8"/>
  <c r="R8" i="8"/>
  <c r="R13" i="8" s="1"/>
  <c r="O22" i="8"/>
  <c r="P20" i="9" l="1"/>
  <c r="Q31" i="7"/>
  <c r="N31" i="7"/>
  <c r="Q30" i="7"/>
  <c r="N30" i="7"/>
  <c r="Q25" i="7"/>
  <c r="T25" i="7" s="1"/>
  <c r="Q24" i="7"/>
  <c r="T24" i="7" s="1"/>
  <c r="Q22" i="7"/>
  <c r="T22" i="7" s="1"/>
  <c r="Q21" i="7"/>
  <c r="T21" i="7" s="1"/>
  <c r="Q20" i="7"/>
  <c r="T20" i="7" s="1"/>
  <c r="Q19" i="7"/>
  <c r="T19" i="7" s="1"/>
  <c r="Q12" i="7"/>
  <c r="T12" i="7" s="1"/>
  <c r="T11" i="7" s="1"/>
  <c r="S11" i="7"/>
  <c r="R11" i="7"/>
  <c r="R13" i="7" s="1"/>
  <c r="Q11" i="7"/>
  <c r="P11" i="7"/>
  <c r="P13" i="7" s="1"/>
  <c r="N11" i="7"/>
  <c r="Q10" i="7"/>
  <c r="T10" i="7" s="1"/>
  <c r="Q9" i="7"/>
  <c r="T9" i="7" s="1"/>
  <c r="S8" i="7"/>
  <c r="R8" i="7"/>
  <c r="P8" i="7"/>
  <c r="N8" i="7"/>
  <c r="Q78" i="6"/>
  <c r="N78" i="6" s="1"/>
  <c r="Q77" i="6"/>
  <c r="N77" i="6"/>
  <c r="Q76" i="6"/>
  <c r="N76" i="6" s="1"/>
  <c r="Q75" i="6"/>
  <c r="N75" i="6" s="1"/>
  <c r="Q74" i="6"/>
  <c r="N74" i="6" s="1"/>
  <c r="Q73" i="6"/>
  <c r="N73" i="6"/>
  <c r="Q72" i="6"/>
  <c r="N72" i="6" s="1"/>
  <c r="Q71" i="6"/>
  <c r="N71" i="6" s="1"/>
  <c r="Q70" i="6"/>
  <c r="N70" i="6" s="1"/>
  <c r="Q69" i="6"/>
  <c r="N69" i="6" s="1"/>
  <c r="Q68" i="6"/>
  <c r="N68" i="6" s="1"/>
  <c r="Q65" i="6"/>
  <c r="N65" i="6" s="1"/>
  <c r="Q64" i="6"/>
  <c r="N64" i="6" s="1"/>
  <c r="Q63" i="6"/>
  <c r="N63" i="6" s="1"/>
  <c r="Q62" i="6"/>
  <c r="N62" i="6" s="1"/>
  <c r="Q61" i="6"/>
  <c r="N61" i="6" s="1"/>
  <c r="Q59" i="6"/>
  <c r="N59" i="6" s="1"/>
  <c r="N58" i="6" s="1"/>
  <c r="T58" i="6"/>
  <c r="S58" i="6"/>
  <c r="R58" i="6"/>
  <c r="P58" i="6"/>
  <c r="Q56" i="6"/>
  <c r="N56" i="6"/>
  <c r="Q55" i="6"/>
  <c r="N55" i="6" s="1"/>
  <c r="Q54" i="6"/>
  <c r="N54" i="6"/>
  <c r="Q53" i="6"/>
  <c r="N53" i="6" s="1"/>
  <c r="Q52" i="6"/>
  <c r="N52" i="6"/>
  <c r="Q51" i="6"/>
  <c r="N51" i="6" s="1"/>
  <c r="Q50" i="6"/>
  <c r="N50" i="6"/>
  <c r="Q49" i="6"/>
  <c r="N49" i="6" s="1"/>
  <c r="Q48" i="6"/>
  <c r="N48" i="6"/>
  <c r="Q47" i="6"/>
  <c r="N47" i="6" s="1"/>
  <c r="Q45" i="6"/>
  <c r="N45" i="6"/>
  <c r="Q44" i="6"/>
  <c r="N44" i="6" s="1"/>
  <c r="Q43" i="6"/>
  <c r="N43" i="6"/>
  <c r="Q42" i="6"/>
  <c r="N42" i="6" s="1"/>
  <c r="Q41" i="6"/>
  <c r="N41" i="6"/>
  <c r="Q40" i="6"/>
  <c r="N40" i="6" s="1"/>
  <c r="Q39" i="6"/>
  <c r="N39" i="6"/>
  <c r="Q38" i="6"/>
  <c r="N38" i="6" s="1"/>
  <c r="Q30" i="6"/>
  <c r="N30" i="6" s="1"/>
  <c r="N29" i="6" s="1"/>
  <c r="T29" i="6"/>
  <c r="S29" i="6"/>
  <c r="R29" i="6"/>
  <c r="P29" i="6"/>
  <c r="Q28" i="6"/>
  <c r="N28" i="6"/>
  <c r="N27" i="6" s="1"/>
  <c r="T27" i="6"/>
  <c r="S27" i="6"/>
  <c r="R27" i="6"/>
  <c r="Q27" i="6"/>
  <c r="P27" i="6"/>
  <c r="Q25" i="6"/>
  <c r="N25" i="6" s="1"/>
  <c r="Q24" i="6"/>
  <c r="N24" i="6"/>
  <c r="Q23" i="6"/>
  <c r="N23" i="6" s="1"/>
  <c r="Q22" i="6"/>
  <c r="N22" i="6"/>
  <c r="Q21" i="6"/>
  <c r="N21" i="6" s="1"/>
  <c r="Q20" i="6"/>
  <c r="N20" i="6"/>
  <c r="Q19" i="6"/>
  <c r="N19" i="6" s="1"/>
  <c r="Q18" i="6"/>
  <c r="N18" i="6" s="1"/>
  <c r="Q17" i="6"/>
  <c r="N17" i="6" s="1"/>
  <c r="T16" i="6"/>
  <c r="S16" i="6"/>
  <c r="R16" i="6"/>
  <c r="P16" i="6"/>
  <c r="Q14" i="6"/>
  <c r="N14" i="6"/>
  <c r="Q13" i="6"/>
  <c r="N13" i="6" s="1"/>
  <c r="Q12" i="6"/>
  <c r="N12" i="6"/>
  <c r="Q11" i="6"/>
  <c r="N11" i="6" s="1"/>
  <c r="Q10" i="6"/>
  <c r="T9" i="6"/>
  <c r="S9" i="6"/>
  <c r="R9" i="6"/>
  <c r="E10" i="1" s="1"/>
  <c r="P9" i="6"/>
  <c r="F10" i="1" l="1"/>
  <c r="Q9" i="6"/>
  <c r="R31" i="6"/>
  <c r="F11" i="1"/>
  <c r="Q58" i="6"/>
  <c r="Q29" i="6"/>
  <c r="S31" i="6"/>
  <c r="N9" i="6"/>
  <c r="N16" i="6"/>
  <c r="P31" i="6"/>
  <c r="T31" i="6"/>
  <c r="Q16" i="6"/>
  <c r="Q31" i="6" s="1"/>
  <c r="Q8" i="7"/>
  <c r="Q13" i="7" s="1"/>
  <c r="S13" i="7"/>
  <c r="T8" i="7"/>
  <c r="T13" i="7" s="1"/>
  <c r="N31" i="6" l="1"/>
  <c r="Q23" i="5"/>
  <c r="P23" i="5"/>
  <c r="N23" i="5"/>
  <c r="L23" i="5"/>
  <c r="O21" i="5"/>
  <c r="R21" i="5" s="1"/>
  <c r="R14" i="5"/>
  <c r="Q13" i="5"/>
  <c r="Q15" i="5" s="1"/>
  <c r="P13" i="5"/>
  <c r="P15" i="5" s="1"/>
  <c r="N13" i="5"/>
  <c r="N15" i="5" s="1"/>
  <c r="L13" i="5"/>
  <c r="O13" i="5" l="1"/>
  <c r="R23" i="5"/>
  <c r="R13" i="5"/>
  <c r="R15" i="5" s="1"/>
  <c r="O23" i="5"/>
  <c r="G10" i="1" l="1"/>
  <c r="G5" i="1"/>
  <c r="O25" i="4"/>
  <c r="O19" i="4" s="1"/>
  <c r="P19" i="4"/>
  <c r="N19" i="4"/>
  <c r="L19" i="4"/>
  <c r="Q40" i="4"/>
  <c r="O40" i="4" s="1"/>
  <c r="R40" i="4" s="1"/>
  <c r="O39" i="4"/>
  <c r="R39" i="4" s="1"/>
  <c r="O38" i="4"/>
  <c r="R38" i="4" s="1"/>
  <c r="O37" i="4"/>
  <c r="R37" i="4" s="1"/>
  <c r="O36" i="4"/>
  <c r="R36" i="4" s="1"/>
  <c r="O18" i="4"/>
  <c r="R18" i="4" s="1"/>
  <c r="Q17" i="4"/>
  <c r="Q28" i="4" s="1"/>
  <c r="P17" i="4"/>
  <c r="L17" i="4"/>
  <c r="O16" i="4"/>
  <c r="R16" i="4" s="1"/>
  <c r="O15" i="4"/>
  <c r="R15" i="4" s="1"/>
  <c r="O13" i="4"/>
  <c r="R13" i="4" s="1"/>
  <c r="O12" i="4"/>
  <c r="R12" i="4" s="1"/>
  <c r="O11" i="4"/>
  <c r="R11" i="4" s="1"/>
  <c r="O10" i="4"/>
  <c r="O9" i="4"/>
  <c r="R9" i="4" s="1"/>
  <c r="P8" i="4"/>
  <c r="L8" i="4"/>
  <c r="G18" i="1"/>
  <c r="P11" i="3"/>
  <c r="O10" i="3"/>
  <c r="O9" i="3"/>
  <c r="R8" i="3"/>
  <c r="R11" i="3" s="1"/>
  <c r="Q8" i="3"/>
  <c r="Q11" i="3" s="1"/>
  <c r="P8" i="3"/>
  <c r="N8" i="3"/>
  <c r="N11" i="3" s="1"/>
  <c r="L8" i="3"/>
  <c r="L11" i="3" s="1"/>
  <c r="R10" i="2"/>
  <c r="Q10" i="2"/>
  <c r="P10" i="2"/>
  <c r="O10" i="2"/>
  <c r="N10" i="2"/>
  <c r="L10" i="2"/>
  <c r="O8" i="3" l="1"/>
  <c r="O11" i="3" s="1"/>
  <c r="N28" i="4"/>
  <c r="P28" i="4"/>
  <c r="G7" i="1"/>
  <c r="R25" i="4"/>
  <c r="R19" i="4" s="1"/>
  <c r="O8" i="4"/>
  <c r="R17" i="4"/>
  <c r="R10" i="4"/>
  <c r="R8" i="4" s="1"/>
  <c r="O17" i="4"/>
  <c r="D27" i="1"/>
  <c r="G26" i="1"/>
  <c r="E25" i="1"/>
  <c r="E24" i="1"/>
  <c r="D23" i="1"/>
  <c r="G22" i="1"/>
  <c r="E22" i="1"/>
  <c r="E21" i="1"/>
  <c r="E20" i="1"/>
  <c r="G19" i="1"/>
  <c r="D20" i="1"/>
  <c r="D17" i="1"/>
  <c r="E16" i="1"/>
  <c r="G16" i="1" s="1"/>
  <c r="E15" i="1"/>
  <c r="G15" i="1" s="1"/>
  <c r="E14" i="1"/>
  <c r="G14" i="1" s="1"/>
  <c r="D13" i="1"/>
  <c r="E12" i="1"/>
  <c r="E11" i="1"/>
  <c r="G11" i="1" s="1"/>
  <c r="D9" i="1"/>
  <c r="G4" i="1"/>
  <c r="G8" i="1" l="1"/>
  <c r="R28" i="4"/>
  <c r="O28" i="4"/>
  <c r="G25" i="1"/>
  <c r="G24" i="1"/>
  <c r="G17" i="1"/>
  <c r="G12" i="1"/>
  <c r="G13" i="1" s="1"/>
  <c r="E13" i="1"/>
  <c r="F13" i="1"/>
  <c r="E27" i="1"/>
  <c r="E17" i="1"/>
  <c r="F17" i="1"/>
  <c r="E23" i="1"/>
  <c r="F27" i="1"/>
  <c r="D28" i="1"/>
  <c r="G20" i="1"/>
  <c r="F20" i="1"/>
  <c r="G27" i="1" l="1"/>
  <c r="G21" i="1"/>
  <c r="G23" i="1" s="1"/>
  <c r="F23" i="1"/>
  <c r="S59" i="10" l="1"/>
  <c r="F6" i="1"/>
  <c r="F9" i="1" s="1"/>
  <c r="F28" i="1" l="1"/>
  <c r="Q59" i="10"/>
  <c r="R59" i="10"/>
  <c r="E6" i="1"/>
  <c r="E9" i="1" s="1"/>
  <c r="E28" i="1" s="1"/>
  <c r="P59" i="10"/>
  <c r="T59" i="10"/>
  <c r="G6" i="1" l="1"/>
  <c r="G9" i="1" s="1"/>
  <c r="G28" i="1" s="1"/>
</calcChain>
</file>

<file path=xl/sharedStrings.xml><?xml version="1.0" encoding="utf-8"?>
<sst xmlns="http://schemas.openxmlformats.org/spreadsheetml/2006/main" count="1407" uniqueCount="607">
  <si>
    <t>v tis. Kč</t>
  </si>
  <si>
    <t>Oblast</t>
  </si>
  <si>
    <t>Název přílohy</t>
  </si>
  <si>
    <t>Spolufinancování SFDI</t>
  </si>
  <si>
    <t>Spolufinancování PO</t>
  </si>
  <si>
    <t>Celkové náklady v roce 2020</t>
  </si>
  <si>
    <t>ORJ 19</t>
  </si>
  <si>
    <t>Oblast školství</t>
  </si>
  <si>
    <t>Nové investice a opravy - do 100 tis. Kč</t>
  </si>
  <si>
    <t>Nové investice a opravy - do 500 tis. Kč</t>
  </si>
  <si>
    <t>Nové investice a opravy -nad 500 tis. Kč</t>
  </si>
  <si>
    <t>ORJ 17</t>
  </si>
  <si>
    <t>Nové investice a opravy - nad 500 tis. Kč</t>
  </si>
  <si>
    <t>Připravené investice k realizaci</t>
  </si>
  <si>
    <t>Oblast školství - součet</t>
  </si>
  <si>
    <t>Oblast sociální</t>
  </si>
  <si>
    <t>Oblast sociální - součet</t>
  </si>
  <si>
    <t>Oblast kultury</t>
  </si>
  <si>
    <t>Oblast kultury - součet</t>
  </si>
  <si>
    <t>ORJ 12</t>
  </si>
  <si>
    <t>Oblast dopravy</t>
  </si>
  <si>
    <t>Nové investice a opravy - projektová dokumentace</t>
  </si>
  <si>
    <t>Nové investice a opravy - mostní program</t>
  </si>
  <si>
    <t>Oblast dopravy- součet</t>
  </si>
  <si>
    <t>Oblast zdravotnictví</t>
  </si>
  <si>
    <t>Oblast zdravotnictví - součet</t>
  </si>
  <si>
    <t>ORJ 03</t>
  </si>
  <si>
    <t>Oblast krajský úřad</t>
  </si>
  <si>
    <t>Nové investice a opravy - odbor kancelář ředitele</t>
  </si>
  <si>
    <t>ORJ 18</t>
  </si>
  <si>
    <t>Nové investice a opravy - odbor kancelář hejtmana</t>
  </si>
  <si>
    <t>ORJ 06</t>
  </si>
  <si>
    <t>Nové investice a opravy - odbor informačních technologií</t>
  </si>
  <si>
    <t>Oblast krajský úřad - součet</t>
  </si>
  <si>
    <t>CELKEM</t>
  </si>
  <si>
    <t xml:space="preserve">Odbor dopravy a silničního hospodářství                                                                                                                                                           </t>
  </si>
  <si>
    <t xml:space="preserve">Správce:                 </t>
  </si>
  <si>
    <t xml:space="preserve"> Ing. Ladislav Růžička</t>
  </si>
  <si>
    <t>vedoucí odboru</t>
  </si>
  <si>
    <t>SSOK - Oblast dopravy - nové investice hrazené z rozpočtu a SFDI</t>
  </si>
  <si>
    <t>Poř. číslo</t>
  </si>
  <si>
    <t>§</t>
  </si>
  <si>
    <t>pol.</t>
  </si>
  <si>
    <t>Sesk. pol.</t>
  </si>
  <si>
    <t>UZ</t>
  </si>
  <si>
    <t>ORG</t>
  </si>
  <si>
    <t>Název akce:</t>
  </si>
  <si>
    <t>Popis:</t>
  </si>
  <si>
    <t>Stávající dokumentace</t>
  </si>
  <si>
    <t>K zajištění</t>
  </si>
  <si>
    <t xml:space="preserve">Celkové náklady s DPH v tis. Kč           </t>
  </si>
  <si>
    <t>Termín realizace</t>
  </si>
  <si>
    <t>Vynaloženo k 31. 12. 2019 v tis. Kč</t>
  </si>
  <si>
    <t>Návrh na rok 2020</t>
  </si>
  <si>
    <t>Pokračování v roce 2021 a dalších</t>
  </si>
  <si>
    <t>poznámka</t>
  </si>
  <si>
    <t xml:space="preserve">Celkem               v tis. Kč    </t>
  </si>
  <si>
    <t>z toho spolufinan. PO z FI nebo ze SFDI</t>
  </si>
  <si>
    <t>z toho rozpočet OK</t>
  </si>
  <si>
    <t>OL</t>
  </si>
  <si>
    <t>Most ev.č. 448-009 za obcí Těšetice</t>
  </si>
  <si>
    <t>stavební úpravy mostu</t>
  </si>
  <si>
    <t>JE</t>
  </si>
  <si>
    <t>Most ev.č. 456-008 Stará Červená Voda</t>
  </si>
  <si>
    <t>Celkem za ORJ 12 - oblast dopravy - investice</t>
  </si>
  <si>
    <t xml:space="preserve"> Ing. Miroslav Kubín</t>
  </si>
  <si>
    <t xml:space="preserve">ORJ 17 - Oblast dopravy - nové investice hrazené z rozpočtu </t>
  </si>
  <si>
    <t>Projektová dokumentace</t>
  </si>
  <si>
    <t>PV</t>
  </si>
  <si>
    <t>II/366 Prostějov - přeložka silnice - 2. etapa</t>
  </si>
  <si>
    <t>zajištění studie na pokračování severozápadního obchvatu města</t>
  </si>
  <si>
    <t>studie, PD</t>
  </si>
  <si>
    <t>2022-2025</t>
  </si>
  <si>
    <t>II/366 Prostějov - okružní křižovatka</t>
  </si>
  <si>
    <t>zajištění studie na rekonstrukci stávající nevyhovující okružní křižovatku u Tesca.</t>
  </si>
  <si>
    <t xml:space="preserve">studie, PD </t>
  </si>
  <si>
    <t>Celkem za ORJ 17 - oblast dopravy - investice</t>
  </si>
  <si>
    <t xml:space="preserve">Odbor investic                                                                                                                                                             </t>
  </si>
  <si>
    <t>Správce:</t>
  </si>
  <si>
    <t>Ing. Miroslav Kubín</t>
  </si>
  <si>
    <t>Vynaloženo          k 31. 12. 2019          v tis. Kč</t>
  </si>
  <si>
    <t>z toho spolufinan. PO z FI</t>
  </si>
  <si>
    <t>Realizace - rozpracované</t>
  </si>
  <si>
    <t>realizace</t>
  </si>
  <si>
    <t>2020-2021</t>
  </si>
  <si>
    <t>2017 DPS a st. povolení</t>
  </si>
  <si>
    <t>Urbánek</t>
  </si>
  <si>
    <t>PR</t>
  </si>
  <si>
    <t>PD</t>
  </si>
  <si>
    <t>Střední škola a Základní škola Lipník nad Bečvou, Osecká 301 - Venkovní hřiště</t>
  </si>
  <si>
    <t>Stavební úpravy venkovního hřiště, které je v havarijním stavu.</t>
  </si>
  <si>
    <t xml:space="preserve">Gymnázium, Olomouc - Hejčín, Tomkova 45 - Elektroinstalace na budově A a C </t>
  </si>
  <si>
    <t xml:space="preserve">2. etapa rekonstrukce elektroinstalace tentokrát na budově C z období první republiky. </t>
  </si>
  <si>
    <t>SU</t>
  </si>
  <si>
    <t xml:space="preserve"> realizace</t>
  </si>
  <si>
    <t>Střední škola gastronomie a farmářství Jeseník - Rekonstrukce umýváren starého domova mládeže</t>
  </si>
  <si>
    <t>Rekonstrukce rozvodů vnitřních sítí a dispozic starého internátu.</t>
  </si>
  <si>
    <t>Švehlova střední škola polytechnická, Prostějov – rekonstrukce stravovacího provozu</t>
  </si>
  <si>
    <t>Modernizace školní kuchyně včetně zajištění bezbariérového přístupu osob. Dojde k rozšíření přípravné plochy potravin a dojde ke splnění legislativních požadavků KHS:</t>
  </si>
  <si>
    <t>SŠ, ZŠ, MŠ a DD Zábřeh - bezbariérový přístup</t>
  </si>
  <si>
    <t xml:space="preserve">Instalace plošiny pro imobilní, zajištění sociálního zařízení pro imobilní, rekonstrukce elektroinstalace a případné úpravy ve třídách.
</t>
  </si>
  <si>
    <t>PD, realizace</t>
  </si>
  <si>
    <t>Gymnázium, Kojetín, Svatopluka Čecha 683 - Školní hřiště</t>
  </si>
  <si>
    <t xml:space="preserve">Povrch hřiště je ve špatném technickém stavu, který je v rozporu s požadavky na BOZP, hrozí úrazy žáků. Povrch je výrazně nerovný, nepropustný. Příčinou jsou zpevněné a nezpevněné plochy pod povrchem hřiště. Oprava hřiště bude spočívat v opravě podkladních vrstev, výměně povrchu (koberec s posypem) a oplocení.
</t>
  </si>
  <si>
    <t>Chytil</t>
  </si>
  <si>
    <t>dle OPŘPO celkové náklady 20 419 tis. Kč, realizace 2018 (20 419 tis. Kč), odhad nákladů, v 36. týdnu upřesním</t>
  </si>
  <si>
    <t>Střední odborná škola, Šumperk, Zemědělská 3 - Rekonstrukce střechy nad jídelnou</t>
  </si>
  <si>
    <t>Stávající střecha přístavby je v havarijním stavu, zatéká do ní, zejména kolem střešních oken, klempířské prvky jsou zkorodované, v místech zatékání jsou trámy a bednění prohnilá. Vlivem poškození střechy dochází k protékání až do hygienických zařízení-WC žáků. Krytiny-bonský šindel je plně strávený - stáří krytiny je odhadováno na 30 let, hrozí znehodnocení interiéru a vybavení školy.</t>
  </si>
  <si>
    <t>Opravy - rozpracované</t>
  </si>
  <si>
    <t>Dětský domov a Školní jídelna, Plumlov, Balkán 333 - Sanace vlhkého zdiva</t>
  </si>
  <si>
    <t>Na hlavní budově v délce cca 20 m je vlhké zdivo od 50-150 cm a  je porušena svislá i vodorovná izolace. Svépomocí bylo zdivo obkopáno a obnaženo z vnější části domu pro odvětrávání, nutností je řešení pro případ zvětrání tohoto zdiva. Zároveň byl opět svépomocí zrekonstruován odvodový systém dešťové vody z okapů.</t>
  </si>
  <si>
    <t>Nezapomenout dát do rozpočtu 2021</t>
  </si>
  <si>
    <t>Střední škola, Základní škola a Mateřská škola Prof. V. Vejdovského - úprava venkovních ploch areálu, odloučené pracoviště SŠ Gorazdovo náměstí 1, Olomouc</t>
  </si>
  <si>
    <r>
      <t xml:space="preserve">Úprava venkovních ploch areálu pro sportovní využití a možnost parkování. </t>
    </r>
    <r>
      <rPr>
        <sz val="10"/>
        <color rgb="FFFF0000"/>
        <rFont val="Arial CE"/>
        <charset val="238"/>
      </rPr>
      <t>Po dokončení mostu u Bristolu</t>
    </r>
  </si>
  <si>
    <t>Střední průmyslová škola a Střední odborné učiliště Uničov - Tělocvična</t>
  </si>
  <si>
    <t>Rekonstrukce tělocvičny</t>
  </si>
  <si>
    <t>Střední odborná škola a Střední odborné učiliště strojírenské a stavební, Jeseník, Dukelská 1240 - Kotelna v areálu dílen odborné výuky</t>
  </si>
  <si>
    <t>Vybudování nového zdroje vytápění pro areál dílen odborné výuky na ulici Ježkova 20, Jeseník včetně měření a regulace.</t>
  </si>
  <si>
    <t>Odborné učiliště a Základní škola, Křenovice - Sociální zařízení na školní zahradě</t>
  </si>
  <si>
    <t>Investiční akce může být realizována až v současné době, neboť v roce 2018 bude možné napojení objektu na novou kanalizaci v obci.</t>
  </si>
  <si>
    <t>Hlaďo (Dlabal)</t>
  </si>
  <si>
    <t>Vyšší odborná škola a Střední průmyslová škola, Šumperk, Gen. Krátkého 1 - Rekonstrukce Domova mládeže U Sanatoria 1</t>
  </si>
  <si>
    <t xml:space="preserve">Jedná se o rekonstrukci dvou pavilonů (A, B) Domova mládeže U Sanatoria 1. Cílem je změna stávajícího stavu (pokoje se sociálním zařízením na patře) na pokoje hotelového typu (2 pokoje + sociální zařízení). 
</t>
  </si>
  <si>
    <t>studie</t>
  </si>
  <si>
    <t>PPP a SPC Olomouckého kraje - zvýšení kvality služeb a kapacity centra - PPP Olomouc, U Sportovní haly 1a</t>
  </si>
  <si>
    <t xml:space="preserve">Zvýšení kvality služeb a kapacity centra, PD byla objednána již v roce 2019, ale po více než roce projekční kancelář odstoupila od smlouvy. </t>
  </si>
  <si>
    <t xml:space="preserve">Odizolování celého obvodu budovy, dle současných možností stavebnictví. Cena prací je předběžně dle dostupných dokladů na internetu a sdělení podnikatelů pracujících v této oblasti a velikosti obvodu budovy odhadována na 2900 tis. Kč.
Projekt, který by stanovil přesnější cenu škola prozatím nezadává pro jeho předpokládanou vysokou cenu pořízení.
</t>
  </si>
  <si>
    <t>Základní škola Uničov, Šternberská 456 - Odstranění vlhkosti budovy</t>
  </si>
  <si>
    <t>Předmětem akce je odstranění vlhkosti a sanace zdiva 1. PP a 1. NP. V současné době dochází k vzlínání vlhkosti, zejména v uliční části budovy, což se projevuje výskytem vlhkosti v místnostech školy /třídy, sborovna/. Vlivem této vlhkosti dochází k výskytu plísní, což je závažný hygienický problém a k odlupování a opadávání zdiva.</t>
  </si>
  <si>
    <t>Střední škola zemědělská a zahradnická, Olomouc, U Hradiska 4 - Rekonstrukce toalet</t>
  </si>
  <si>
    <t>Kompletní rekonstrukce sociálního zařízení pro chlapce a dívky ve dvou podlažích a suterénu hlavní budovy</t>
  </si>
  <si>
    <t>Jedná se o stavební rekonstrukci dvou laboratoří, kde je potřeba zrekonstruovat rozvody vody, elektřiny a vakua. Dále je nutno pořídit nový nábytek (laboratorní stoly, digestoře s odtahem, pracovní desky, laboratorní výlevky, zásuvky, skříňky atd.). Laboratorní stoly musí být opatřeny přítokem a odtokem vody, přívodem elektřiny a vakua ke každému pracovnímu místu - celkem 12-14 míst. Nutná úprava stavební podlahy, obklady stěn z důvodu bezpečnosti a hygieny, vymalování místostí.</t>
  </si>
  <si>
    <t>Gymnázium Jana Blahoslava a Střední pedagogická škola, Přerov, Denisova 3 - Rekonstrukce elektroinstalace na budově SPgŠ</t>
  </si>
  <si>
    <t>Budova SPgŠ má nevyhovující rozvody el. energie, které neumožňují plně využívat rychlý technický rozvoj jak při výuce, tak i při práci zaměstnaců. Místnosti nedisponují potřebným počtem zásuvek. V důsledku popsaného stavu dochází často k výpadkům el. energie a tím neefektivnímu využití pracovní doby. Rok 2020 - zpracování projetkové dokumentace, rok 2021 - realizace rekonstrukce.</t>
  </si>
  <si>
    <t>Dětský domov a Školní jídelna, Plumlov, Balkán 333 - Oprava střechy DD</t>
  </si>
  <si>
    <t>Dle posouzení statika a možnosti objekt dále využívat je nutná oprava celé nosné části střechy, krovů, krytiny, oplechování apod. Dále je nutné dle platných norem stavbu z roku 1926 svázat betonovým věncem, případně dle návrhu statika svázat ocelovými pruty. Rozebráním střechy dojde k deinstalaci půdních pokojů, které obývají děti z DD. Oprava tedy nutně musí zahrnovat i zednické práce k uvedení půkojů do původního stavu. Po vichřici byly provedeny nejnutnější klempířské a pokrývačské opatření.</t>
  </si>
  <si>
    <t>ORJ 17 - Oblast školství - Investice připravené k realizaci a nové projektové dokumentace</t>
  </si>
  <si>
    <t>Celkem za ORJ 17 - oblast školství - Investice připravené k realizaci a nové projektové dokumentace</t>
  </si>
  <si>
    <t>Vynaloženo            k 31. 12. 2019            v tis. Kč</t>
  </si>
  <si>
    <t>ZZS OK - Výstavba nových výjezdových základen - Šternberk</t>
  </si>
  <si>
    <t xml:space="preserve">Jedná se o výstavbu nové výjezdové základny ZZS OK ve městě Šternberk. Navrhovaný objekt bude sloužit jako základna s parametry a kapacitou pro umístění 2 výjezdových posádek a technickým zázemím pro 3 garážovaná vozidla.
</t>
  </si>
  <si>
    <t>VZ, realizace</t>
  </si>
  <si>
    <t>Akce neschválené  - zkusit na rok 2021</t>
  </si>
  <si>
    <t>OLU Paseka Vodojem</t>
  </si>
  <si>
    <t>akce prozatím pozastavena OLÚ Paseka - hledá se jiné řešení</t>
  </si>
  <si>
    <t>Projektové dokumentace nachystané k realizaci</t>
  </si>
  <si>
    <t>ORJ 17 - Oblast zdravotnictví - Investice připravené k realizaci a nové projektové dokumentace</t>
  </si>
  <si>
    <t>Celkem za ORJ 17 - oblast zdravotnictví - Investice připravené k realizaci a nové projektové dokumentace</t>
  </si>
  <si>
    <t>ZZS OK - Výstavba nových výjezdových základen - Prostějov</t>
  </si>
  <si>
    <t>Zpracování projektové dokumentace na výstavbu nové výjezdové základny v Prostějově.</t>
  </si>
  <si>
    <t>2022-2023</t>
  </si>
  <si>
    <t>SMN a.s. - o.z. Nemocnice Přerov - Rozšíření parkovací kapacity  – 1. etapa</t>
  </si>
  <si>
    <t>Projekt zahrnuje rozšíření parkovací kapacity u objektu Interny a oddělení Onkologie. Součástí je i přesun přistávací plochy pro vrtulníky a úpravy – rozšíření komunikace u výjezdu z areálu. Finančně se bude podílet Statutární město Přerov a SMN a.s.</t>
  </si>
  <si>
    <t xml:space="preserve">Odbor podpory řízení příspěvkových organizací                                                                                                                                                            </t>
  </si>
  <si>
    <t>Ing. Miroslava Březinová</t>
  </si>
  <si>
    <t>ORJ 19 - Oblast sociální - investice  hrazené z rozpočtu</t>
  </si>
  <si>
    <t>Pořadové číslo</t>
  </si>
  <si>
    <t>Poř. důležitosti OK</t>
  </si>
  <si>
    <t>Opravy a investice nemovitého majetku od 100 tis. do 500 tis. Kč</t>
  </si>
  <si>
    <t>Realizace</t>
  </si>
  <si>
    <t>Klíč - centrum sociálních služeb, příspěvková organizace - Vybudování a oprava chodníků</t>
  </si>
  <si>
    <t>Účelem je zlepšení podmínek přesunu klientů a zaměstnanců do budovy, okolo budovy, k nádobám pro komunální odpad. Podle zjištění projektanta předchozí rekonstrukce, je špatná nivelace chodníku jednou z možných příčin hlhkosti zdiva. Ekonomicky, je spojení prací, které se technologicky prolínají výhodné. Na vícepráce je potřeba zpracovat projektovou studii a odborné posouzení včetně návrhu řešení. Předpokládaný vícenáklad oproti IŽ je 100 tis.</t>
  </si>
  <si>
    <t>Sociální služby pro seniory Šumperk, příspěvková organizace - Projekt na výměnu plynových kotlů v kotelně</t>
  </si>
  <si>
    <t>Zpracování projektové dokumentace na výměnu kotlů v centrální kotelně</t>
  </si>
  <si>
    <t>Sociální služby pro seniory Šumperk, příspěvková organizace - Projekt elektronického signálního zabezpečení</t>
  </si>
  <si>
    <t>Jedná se o projekt elektronického zabezpečení objektu proti požáru s napojením na pult centrální ochrany</t>
  </si>
  <si>
    <t>Domov pro seniory Jesenec, příspěvková organizace - Vybudování bezbariérového WC - II. budova muži</t>
  </si>
  <si>
    <t>Záměrem je vybudování ze stávajících 2 WC pro muže s předsíní stavebními úpravami 1 x WC bezbariérové a 1 WC muži s předsíní s umyvadlem a pisoárem.  Již vyhotoveny podklady pro stavební povolení (projekt,souhlasné závazné stanovisko památkové péče)</t>
  </si>
  <si>
    <t>DSP</t>
  </si>
  <si>
    <t>Domov pro seniory Jesenec, příspěvková organizace - Vybudování bezbariérového WC - I. budova ženy</t>
  </si>
  <si>
    <t>Záměrem je přestavět z WC ženy a umývárny pro personál s vanou bezbariérové WC pro ženy klientky a umývárnu pro personál se sprchou viz. přiložené kopie stavebních plánů. Již vyhotoveny podklady pro stavební povolení (projekt, souhlasné závazné stanovisko památkové péče).</t>
  </si>
  <si>
    <t>Domov Větrný mlýn Skalička, příspěvková organizace - Úprava pokojů - zámek</t>
  </si>
  <si>
    <t>Dvě velké místnosti budou rozděleny sádrokartonovou příčkou. Tímto rozdělením vzniknou 4 pokoje. V rámci této úpravy bude nutné opravit celkové omítky místností, podlahy, úpravy topení, elektroinstalace a  úpravy týkající se vstupních dveří.
Návrh rozpočtu byl stanoven dle dostupných podkladů organizace z již dříve provedných oprav.</t>
  </si>
  <si>
    <t>Opravy</t>
  </si>
  <si>
    <t>Nové Zámky - poskytovatel sociálních služeb, příspěvková organizace - Oprava vnitřních maleb v budovách PO Nové Zámky - PSS</t>
  </si>
  <si>
    <t>Pravidelná údržba vnitřních maleb PO Nové Zámky - PSS. Jedná se o opravu maleb stravovacího provozu v rámci hygienyckých předpisů a dalších prostor jako jsou pokoje, koupelny, WC, společenské místnosti a chodby v budovách příspěvkové organizace Nové Zámky - PSS.</t>
  </si>
  <si>
    <t>Středisko sociální prevence Olomouc, příspěvková organizace - Oprava plotu PPR Přerov</t>
  </si>
  <si>
    <t>Zbourání stávající poškozené  zídky z boční strany pozemku PPR Přerov a zhotovení nového zděného plotu v délce 18m. Výměna pletiva na  zbývajícím oplocení pozemku v délce 120m.</t>
  </si>
  <si>
    <t>Sociální služby pro seniory Šumperk, příspěvková organizace - Malování a nátěry v organizaci</t>
  </si>
  <si>
    <t>Průběžné malování pokojů a ostatních prostor.</t>
  </si>
  <si>
    <t>Domov Paprsek Olšany, příspěvková organizace - EPS oprava</t>
  </si>
  <si>
    <t>Četná a rozsáhlá poruchovost stávajícího EPS, nevyhovující technický stav, neodpovídá současným požadavkům.</t>
  </si>
  <si>
    <t>Domov "Na Zámku", příspěvková organizace - Malířské práce</t>
  </si>
  <si>
    <t>Malba stěn dvěma nátěry interérovou barvou včetně případných oprav podkladu. Vyspravení případných nerovností stěn a oprav omítek při odstraňování původních nátěrů.</t>
  </si>
  <si>
    <t>Centrum sociálních služeb Prostějov, p.o. - Výmalba</t>
  </si>
  <si>
    <t>Provedli jsme šetření ohledně nacenění výmalby v případě dodržení všech zákonných hygienických norem.</t>
  </si>
  <si>
    <t>Domov pro seniory Radkova Lhota, příspěvková organizace - Malování</t>
  </si>
  <si>
    <t>Malování dle  NV - zpracované směrnice</t>
  </si>
  <si>
    <t>Domov pro seniory Tovačov, příspěvková organizace - Periodické malování</t>
  </si>
  <si>
    <t>Periodické malování dle plánu oprav a údržby - malování chodeb a pokojů klientů</t>
  </si>
  <si>
    <t>Domov Větrný mlýn Skalička, příspěvková organizace - Oprava pokojů</t>
  </si>
  <si>
    <t>Strhnutí stávajícího nevyhovujícího obložení stěn, oprava omítek, malování.
Rozpočet byl stanoven na základě již dříve provedených oprav v organizaci.</t>
  </si>
  <si>
    <t>Opravy a investice nemovitého majetku nad 500 tis. Kč</t>
  </si>
  <si>
    <t>na OPŘPO</t>
  </si>
  <si>
    <t>Vincentinum - poskytovatel sociálních služeb Šternberk, příspěvková organizace - Výměna osobního výtahu - Sadová</t>
  </si>
  <si>
    <t>Rekonstrukce osobního výtahu bude provedena výměnou stávajícího výtahu za nový, modernější s bezbariérovým přístupem pro imobilní klienty.</t>
  </si>
  <si>
    <t>Centrum sociálních služeb Prostějov, p.o. - Výměna výtahu SO-03</t>
  </si>
  <si>
    <t>Výměna výtahu v budově 3C - SO-03. Výtah dosáhl stáří více jak 14 let. Vyžaduje časté opravy a je velice frekventovaný. Uživatelé v budově jsou převážně imobilní. Výtah je průchozí a obsluhuje 3 podlaží. Cena byla stanovena po konzultaci s případným dodavatelem.</t>
  </si>
  <si>
    <t>Celkem za ORJ 19 - oblast sociální - opravy a investice</t>
  </si>
  <si>
    <t>Náhradní projekty</t>
  </si>
  <si>
    <t>realizace - opravy ainvestice do 500 tis. Kč</t>
  </si>
  <si>
    <t>Domov pro seniory Červenka, příspěvková organizace - Rekonstrukce kotelny na oddělení Červenka</t>
  </si>
  <si>
    <t>Vypracování projektové dokumentace.</t>
  </si>
  <si>
    <t>Domov seniorů POHODA Chválkovice, příspěvková organizace - Altán vč. přístupového chodníku</t>
  </si>
  <si>
    <t>Dřevěný altán u jezírka včetně zpevněné plochy a  přístupového chodníku</t>
  </si>
  <si>
    <t>Klíč - centrum sociálních služeb, příspěvková organizace - Klimatizace</t>
  </si>
  <si>
    <t>Teplota ve 3. podlaží budovy (podkroví) dosahuje v letních měsících vysokých hodnot. Požadavek na její snížení je častým předmětem podnětů klientů a jejich blízkých osob. Instalace klimatizace přispěje k vytvoření přiznivějších podmínek pro klienty a zaměstnance, bude mít pozitivní vliv na fyzickou a psychickou složku organismu. Akatualizována cena dodavatele s ohledem na nové technologie na částku 441 tis. Kč</t>
  </si>
  <si>
    <t>Sociální služby pro seniory Šumperk, příspěvková organizace - Centrální zařízení na ohřev vody v areálu - projektová dokumentace</t>
  </si>
  <si>
    <t>Zpracování projektové dokumentace pro výše uvedenou akci.</t>
  </si>
  <si>
    <t>Domov pro seniory Jesenec, příspěvková organizace - Přestavba a rekonstrukce koupelen u rehabilitace</t>
  </si>
  <si>
    <t>Na tuto investiční akci (2 menší - nutnost provést současně z důvodu vedení odpadů) byla již vypracována projektová dokumentace, je zajištěno souhlasné stanovisko památkové péče (jedná se o budovu památkové chráněnou) a stavební povolení (vyjádření hygieny a hasičů) včetně uhrazení správního poplatku - tyto náklady hrazeny již z vlastní zdrojů - fond investic. Na základě projektu - materiálního rozpočtu - vyhotoveny orientační finanční rozpočty místní firmou. Ty jsou v dokumentaci.</t>
  </si>
  <si>
    <t>Centrum sociálních služeb Prostějov, p.o. - Markýza k budově SO-14 ergo domek</t>
  </si>
  <si>
    <t>Pro uživatele je nutné vybudovat markýzu, která je ochrání před sluncem a budou tak moci být delší dobu venku.</t>
  </si>
  <si>
    <t>Domov pro seniory Tovačov, příspěvková organizace - Rozšíření komunikačního systému o bezdrátovou signalizaci</t>
  </si>
  <si>
    <t>Rozšíření stávajícího komunikačního systému klient-sestra v budově B o bezdrátovou signalizaci z důvodu zvýšení bezpečnosti klientů, neboť v koupelnách a na toaletách na pokojích klientů není instalována žádná signalizace a klient v případě pádu nemá možnost přivolat pomoc.</t>
  </si>
  <si>
    <t>Domov Na zámečku Rokytnice, příspěvková organizace - investiční záměr/studie</t>
  </si>
  <si>
    <t>Projektová studie zmapuje možnosti dalších investičních záměrů v podobě stavebních úprav zámku, zejména vybudování sociálních zařízení na pokojích klientů</t>
  </si>
  <si>
    <t>Studie</t>
  </si>
  <si>
    <t>opravy - opravy ainvestice do 500 tis. Kč</t>
  </si>
  <si>
    <t>Klíč - centrum sociálních služeb, příspěvková organizace - Oprava výtahu</t>
  </si>
  <si>
    <t>Oprava výtahu - komplexní výměna výzbroje rozvaděče elektroniky výtahu - řídicí deska, stykače, kabeláž, poziční systém.</t>
  </si>
  <si>
    <t>Domov Štíty-Jedlí, příspěvková organizace - Ochranné prvky - nástěnná madla a dveře</t>
  </si>
  <si>
    <t>Žádost o položení ochranných plátu materiálu Acrovyn na stavající dveře do pokojů klientů, které vykazují značné opotřebení - rozštíplé až oloupané hrany dveří, neestetický vzhled. Z hlediska finanční náročnosti na pořízení nových dveří, bychom zachovali stávající a prodloužili tak jejich životnost ochranným plátem, který zaručuje nárazuvzdornost, požární odolnost (třída B-s1-d0)  a snadnou údržbu (odolnost proti dezinfekčním prostředkům).</t>
  </si>
  <si>
    <t>Domov seniorů Prostějov, příspěvková organizace - Oprava levého osobního výtahu</t>
  </si>
  <si>
    <t>Stavající výtah  je již značně opotřeben a jeho oprava je nezbytná.</t>
  </si>
  <si>
    <t>Domov seniorů Prostějov, příspěvková organizace - Oprava pravého osobníého výtahu</t>
  </si>
  <si>
    <t>Domov seniorů Prostějov, příspěvková organizace - Oprava stropu ve vestibulu provozní budovy v Domově</t>
  </si>
  <si>
    <t>Oprava stropu je nutná z těchto důvodů:
oprava elektroinstalace, včetně osvětlení, oprava vzduchotechniky, nyní je elektroinstalace hliníková a neúsporné zářivky. Vše bude zabudováno v sádrokartonových podhledech, navazujících na sousední místnosti - jídelna a chodba do Hlavní budovy, kde již podhledy jsou.</t>
  </si>
  <si>
    <t>Centrum sociálních služeb Prostějov, p.o. - Oprava izolace koupelen SO-03</t>
  </si>
  <si>
    <t>V budově C, SO-03, která slouží pro poskytování služeb uživatelům je nutné vzhledem k neustále se udržující a vzlínající vlhkosti do zdiva opravit izolaci postupně ve všech koupelnách. Bylo rozhodnuto, že pokud to bude možné, opravíme každý rok dvě koupelny, v roce 2021 1 koupelnu. Cena opravy nejmenší koupelny v budově byla 160 tis. Kč. Počítáme tedy na větší koupelny maximální cenu 220 tis. Kč na jednu koupelnu.</t>
  </si>
  <si>
    <t>Domov pro seniory Radkova Lhota, příspěvková organizace - Oprava terasy hlavní budovy</t>
  </si>
  <si>
    <t>Výměna stávajícího povrchu, oprava izolace</t>
  </si>
  <si>
    <t>Domov pro seniory Tovačov, příspěvková organizace - Revitalizace zahrady II. etapa</t>
  </si>
  <si>
    <t>Vytvoření smyslové zahrady pro klienty se smyslovým a kognitivním deficitem, vybudování nekonečných cest, zvýšených záhonů, odpočinkových zón, relaxačních zákoutí s prvky memory garden a instalací orientačního systému. Likvidace dožilých dřevin a dálniční zeleně, likvidace nevhodných dřevin a bariérových prvků, odvoz suti a obnova trávníku.</t>
  </si>
  <si>
    <t>Domov pro seniory Tovačov, příspěvková organizace - Oprava osvětlení výměnným způsobem, VITAL 1C</t>
  </si>
  <si>
    <t>Výměna současných nevyhovujících a energeticky náročných svítidel za energeticky úsporná svítidla s vyšší svítivostí, jež vyhovují hygienickým normám. Budou instalována na pokojích klientů oddělení VITAL 1 (budova C) a rovněž na chodbách tohoto oddělení.</t>
  </si>
  <si>
    <t>Domov Větrný mlýn Skalička, příspěvková organizace - Oprava oplocení rybníku</t>
  </si>
  <si>
    <t>Dokončení oplocení rybníku z důvodu zabezpečení proti utonutí.</t>
  </si>
  <si>
    <t>Opravy a investice nemovitého majetku do 100 tis. Kč včetně</t>
  </si>
  <si>
    <t>Sociální služby pro seniory Šumperk, příspěvková organizace - Rekonstrukce vrátnice - projekt na otevřenou recepci</t>
  </si>
  <si>
    <t>Rekonstrukce stávající nevyhovující vrátnice na otevřenou a prostornou recepci typu open-space.</t>
  </si>
  <si>
    <t>realizace - opravy ainvestice nad 500 tis. Kč</t>
  </si>
  <si>
    <t>Centrum sociálních služeb Prostějov, p.o. - EPS síťování ústředen a přenost signálů na PCO HZS</t>
  </si>
  <si>
    <t>Síťování ústředen a přenost signálů na PCO HZS musí být provedeno z důvodu předpisů HZS. Napojení na pult centrální ochrany vyžaduje investici jak do HW tak SW. Nechali jsme si projektantem zpracovat předběžné cenovou nabídku. Odesíláme v příloze.</t>
  </si>
  <si>
    <t>Centrum Dominika Kokory, příspěvková organizace - Rekonstrukce balkónů na budově B pracoviště Dřevohostice</t>
  </si>
  <si>
    <t>Rekonstrukce balkónů na pracovišti Dřevohovostice.</t>
  </si>
  <si>
    <t>Domov Na zámečku Rokytnice, příspěvková organizace - Stavební úpravy 1. NP východního křídla zámku</t>
  </si>
  <si>
    <t>V letošním roce bude zpracována projektová dokumentace, která bude financována z fondu investic PO. Investiční akci lze dle projektové dokumentace rozdělit na dvě etapy.  V první etapě čtyřlůžkový pokoj bude sádrokartonem rozdělen na dva jednolůžkové a jeden dvoulůžkový pokoj včetně stavební úpravy přilehlého sociálního zařízení pro bezbariérový přístup, v druhé etapě bude vybudováno sociální zařízení na třech zbývajících pokojích 1. NP východního křídla</t>
  </si>
  <si>
    <t>Centrum sociálních služeb Prostějov, p.o. - Chodník u 13H SO-16 k altánu</t>
  </si>
  <si>
    <t>K budově 13H je pro uživatele služby velmi potřebné vybudovat altán k relaxaci a odpočinku. K altánu povede chodník, protože pozemek u sjezdu z terasy je zatravněný.</t>
  </si>
  <si>
    <t>opravy - opravy ainvestice nad 500 tis. Kč</t>
  </si>
  <si>
    <t>Domov pro seniory Javorník, příspěvková organizace - Odstranění vlhkosti zdí</t>
  </si>
  <si>
    <t>Na základě zpracovaného průzkumu a návrhu na odstranění vlhkosti zdí budou provedena kombinace sanačních opatření.</t>
  </si>
  <si>
    <t>Domov seniorů POHODA Chválkovice, příspěvková organizace - Generální oprava kogenerační jednotky č. 1</t>
  </si>
  <si>
    <t>Nutná generální oprava KJ č. 1 viz . dokumentace. Oprava je nutná z důvodu zastaralého řídícího systému, nedostupnost ND, ND už se nevyrábí. Stejně tak další komponenty KJ vzhledem k datu výroby jsou již nedostupné.
Při aktualizaci CN bylo doporučeno vzhledem ke stáří KJ č. 1 i 2 zvážit jejich nahrazení jednotkami novými, které dosahují vyšší elektrické a tepelné účinnosti, což je dáno jejich konstrukcí a použitím nových moderních technologií.</t>
  </si>
  <si>
    <t>Domov seniorů POHODA Chválkovice, příspěvková organizace - Generální oprava kogenerační jednotky č. 2</t>
  </si>
  <si>
    <t>Oprava je nutná z důvodu zastaralého řídícího systému,nedostupnosti ND, které se již nevyrábí. Stejně takněkteré komponenty KJ nejsou již dostupné vzhledem k datu výroby KJ . Při aktualizace CN nám bylo doporučeno nahrazení stavajících KJ č. 1 i 2 jednotkami novými, které dosahují vyšší elektrické a tepelné účinnosti, což je dáno jejich konstrukcí a použitím nových moderních technologií.</t>
  </si>
  <si>
    <t>Sociální služby pro seniory Olomouc, příspěvková organizace - Výměna obkladů a dlažby na expedici</t>
  </si>
  <si>
    <t>Výměna obkladů a dlažby v těchto namáhaných prostorách je vhodná především z hlediska opotřebení a současně z hlediska zvyšování standardu ve značně namáhaných prostorách výdejny jídla a prostoru umývání kuchyňského nádobí. Stávající obklady i dlažba jsou již letité a výměna je vhodná i z hlediska plánované výměny letitého mycího stroje na nádobí.</t>
  </si>
  <si>
    <t>Středisko sociální prevence Olomouc, příspěvková organizace - Oprava rozvodů vodovodního, odpadního a kanalizačního potrubí</t>
  </si>
  <si>
    <t>Kompletní výměna rozvodů vodovodního, odpadního, kanalizačního potrubí, vyvedení stupaček, koncových vývodů,... a s tím spojení bourací, zednické a úklidové práce  v budově Na Vozovce 26, Olomouc.</t>
  </si>
  <si>
    <t>Domov Štíty-Jedlí, příspěvková organizace - Renovace osvětlovací soustavy</t>
  </si>
  <si>
    <t>Z důvodu zastaralého osvětlení a častých oprav zářivkových světel navrhujeme kompletní výměnu osvětlovací soustavy za úspornější v budově DZR Jedlí. Jednalo by se o výměnu zářivkových světel ze LED osvětlení. V rámci měsíce sprna budeme mít k dispozici zdarma vypracovaný projekt společností E.ON Energie, a.s., která zároveň zpracuje úsporu elektrické energie v porovnání s aktuálním stavem odběru. Vypracovaný projekt následně vložíme do připojené dokumentace k prostudování.</t>
  </si>
  <si>
    <t>Centrum sociálních služeb Prostějov, p.o. - Oprava fasády budovy SO-14 (ergo)</t>
  </si>
  <si>
    <t>Budova SO-14 slouží k ergo aktivizacím uživatelů DZR. Byla opravena střecha, nyní je nutné opravit fasádu, která je ve velmi špatném stavu, opadává, hrozí úraz.</t>
  </si>
  <si>
    <t>Centrum sociálních služeb Prostějov, p.o. - Oprava izolace sklepních prostor budovy SO-08 ředitelství</t>
  </si>
  <si>
    <t>V budově SO-08 dochází ve sklepních prostorách ke vzlínání vlhkosti. Důvodem je nedostatečná izolace.</t>
  </si>
  <si>
    <t>Centrum sociálních služeb Prostějov, p.o. - Oprava rozvodů vody budova SO-08</t>
  </si>
  <si>
    <t>V budově SO-08 je nutné opravit stávající hlavní rozvod vody.</t>
  </si>
  <si>
    <t>Centrum sociálních služeb Prostějov, p.o. - Výměna výtahu SO-05</t>
  </si>
  <si>
    <t>Výtah je starší 14 let. Vyžaduje časté opravy a je velice frekventovaný. Uživatelé v budově jsou převážně imobilní. Výtah je průchozí a obsluhuje 3 podlaží. Cena byla stanovena po konzultaci s případným dodavatelem.</t>
  </si>
  <si>
    <t>Domov pro seniory Radkova Lhota, příspěvková organizace - Nové obložení stěn na pokojích Hlavní budovy 2.p + přízemí</t>
  </si>
  <si>
    <t xml:space="preserve">Stávající obložení je poničené a neplní svou funkci.  </t>
  </si>
  <si>
    <t>ORJ 17 - Oblast sociální - investice  hrazené z rozpočtu - nad 500 tis. Kč</t>
  </si>
  <si>
    <t>Cílem je snížení počtu uživatelů na vícelůžkových pokojích. Dojde ke zkvalitnění poskytované služby, zvýšení soukromí uživatelů.  Plánujeme vybudování celkem 6 pokojů, a to ze současných 2 velkoplošných obývacích pokojů.   Nově tak vzniknou 2 jedno lůžkové a 4 dvou lůžkové pokoje. Na rok 2020 požadujeme zpracování projektové dokumentace ( statik, stavební povolení,...) a na rok 2021 vlastní realizaci.</t>
  </si>
  <si>
    <t>Vystavění nové budovy umožní navýšení kapacity domova pro seniory o 20 uživatelů a domova se zvláštním režimem o 11 uživatelů a odlehčovací služby o 6 uživatelů. Díky přestěhování do nové budovy bude možné zrušení tří a čtyřlůžkových pokojů v domově se zvláštním režimem a třílůžkových pokojů v domově pro seniory. Tak bychom vyhověli materiálně technickému standardu a zvýšili komfort bydlení uživatelů našich služeb.</t>
  </si>
  <si>
    <t>2021 - 2023</t>
  </si>
  <si>
    <t>pouze PD 2000</t>
  </si>
  <si>
    <t>Cílem je odstranění letitých nánosů bahna v rybníce (odbahnění) a oprava drenáží přivádějící vodu do rybníka z potoka v délce cca 150 m. Rovněž tak je nutná oprava odvodních drenáží přepadové vody z rybníka. Obojí drenáže, které přivádí i odvádí vodu, vedou v zemi parkem a jsou prorostlé kořeny stromů a místy propadlé. Takže v období sucha nejsou schopny přivádět a odvádět vodu. Po posouzení odborníka by bylo asi vhodné zpevnit břehy, aby se zabránilo případné erozi břehů rybníka.</t>
  </si>
  <si>
    <t>pouze PD 400</t>
  </si>
  <si>
    <t>Celkem za ORJ 17 - oblast sociální - opravy a investice</t>
  </si>
  <si>
    <t>Vincentinum - poskytovatel sociálních služeb Šternberk - Parkoviště osobních automobilů</t>
  </si>
  <si>
    <t>Příjezdové cesta do areálu včetně opěrné zdi - technický vjezd a parkoviště pro osobní automobily. Výstavba  oplocené parkovací plochy, včetně přístupových chodníků a zámkové dlažby s obrubníky.</t>
  </si>
  <si>
    <t>pouze PD 500</t>
  </si>
  <si>
    <t xml:space="preserve">Domov "Na Zámku" - Rekonstrukce budovy terapií </t>
  </si>
  <si>
    <t xml:space="preserve">Budova terapií slouží k aktivizaci klientů v oblasti keramiky, košíkářství a hudebního kroužku. Bezprostředně sousedí s tréninkovým  bydlením.  Je třeba nad těmito prostorami provést rekontsrukci střechy, podlah a nevyhovujícího schodiště z důvodu bezpečnosti. </t>
  </si>
  <si>
    <t>Domov pro seniory Radkova Lhota - Zateplení fasády jižní strana Hl. budovy vč. rek. zimní zahrady</t>
  </si>
  <si>
    <t>Dokončit zateplení celé budovy, v roce 2018 bylo provedeneno zateplení celé severní části. Současně se zateplením poslední části budovy je nutné provést rekonstrukci zimní zahrady, která je součásti budovy. Tím bude celá budova dokončena. Poslední etapou na další období je plánována nová střecha a zateplení stropů.</t>
  </si>
  <si>
    <t>Domov seniorů POHODA Chválkovice - Rekonstrukce staré uhelny</t>
  </si>
  <si>
    <t>Přebudování staré uhelny na dílnu a na garáže pro parkování služebních vozidel a zahradní techniky. Stávající stav nevyhovuje a předpokládá výměnu oken, vrat, opravu omítek,elektroinstalace a podlahy.</t>
  </si>
  <si>
    <t>opravy</t>
  </si>
  <si>
    <t>Domov Štíty-Jedlí -Oprava pokojů + koupelen Štíty</t>
  </si>
  <si>
    <t>Oprava všech pokojů na budově Štíty spolu s koupelnami. Každý z 18 pokojů, jehož součástí je i koupelna, je v původním stavu, bez úprav či rekonstručních zásahů. I vzhledem k MTS bude v budoucnu potřeba jejich rekonstrukce. Cena úpravy jednoho pokoje s koupelnou by vyšla cca 180.000 Kč. Součástí by byla i projektová dokumentace.</t>
  </si>
  <si>
    <t>Centrum sociálních služeb Prostějov - Oprava komunikace SO-13 a SO-14</t>
  </si>
  <si>
    <t>Oprava komunikace - křižovatka mezi klubovým zařízením "Pod lipou" SO-13 a mezi budovou ergo domku SO-14. V těchto místech je komunikace ještě stále nerekonstruována, plná výmolů a děr. Vzuhledem k bezpečnosti uživatelů, zaměstnanců i návštěvníků je nutná oprava. Jedná se o cca 600 m2, nutné odstranění stávajícího podkladu. 
Sloučeno s akcí Oprava komunikace u budov SO3 směr S013 - investiční žádanka 2017/00742.
Jedná se o opravu křižovatky mezi klubovým zařízením "Pod lipou" SO-13 a mezi budovou 3C SO-03.</t>
  </si>
  <si>
    <t>Domov Na zámečku Rokytnice, příspěvková organizace - Prosklený výtah</t>
  </si>
  <si>
    <t>Výběr výtahu s ohledem a kulturní památku</t>
  </si>
  <si>
    <t>vymazat - řeší OI v jiné akci</t>
  </si>
  <si>
    <t>Centrum Dominika Kokory, příspěvková organizace - Klimatizace na podkroví (pokoje klientů)  a THP úseku na pracovišti Kokory</t>
  </si>
  <si>
    <t>Vybudování klimatizace v části hlavní budovy v Kokorách v podkroví a kancelářích, kde teploty  dosahují v letním období až 35 stupňů.</t>
  </si>
  <si>
    <t>vymazat již na OI</t>
  </si>
  <si>
    <t>ORJ 17 - Oblast kultury - Investice připravené k realizaci</t>
  </si>
  <si>
    <t>Vynaloženo             k 31. 12. 2019              v tis. Kč</t>
  </si>
  <si>
    <t>Muzeum Komenského v Přerově - stavební úpravy depozitáře knihovny v budově Horní nám.č.35, Přerov</t>
  </si>
  <si>
    <t>Výměna elektroinstalce, kanalizace, rozvodu vody, oken na dvorní fasádě, podlah, dveří. Stavební úpravy sociálního zařízení, sanace sklepa, oprava fasády, instalace datových rozvodů.</t>
  </si>
  <si>
    <t>aktualizace PD, realizace</t>
  </si>
  <si>
    <t>Muzeum Komenského v Přerově - rekonstrukce budovy ORNIS</t>
  </si>
  <si>
    <t>Rekonstrukce stávajícího objektu a přístavba nového objektu. Přístavbou budou řešeny nedostačující prostory depozitáře ornitologických sbírek, knihovny a hygienické zázemí pro návštěvníky. Stávající objekt nevyhovuje současným požadavkům na úsporu energií.</t>
  </si>
  <si>
    <t>2020-2022</t>
  </si>
  <si>
    <t>Celkem za ORJ 17 - oblast kultury - Investice připravené k realizaci</t>
  </si>
  <si>
    <t>Do rozpočtu na rok 2021</t>
  </si>
  <si>
    <t>Vlastivědné muzeum Jesenicka, příspěvková organizace - Stavební úpravy pavlače Vodní tvrze</t>
  </si>
  <si>
    <r>
      <rPr>
        <sz val="10"/>
        <rFont val="Arial CE"/>
        <charset val="238"/>
      </rPr>
      <t>Celková rekonstrukce pavlače 1. patra Vodní tvrze, oprava fasády v jejím nádvoří a vyspravení omítek, výměna všech deštěných oken a vnějších dveří objektu. Vzhledem ke skutečnosti, že se jedná o nástupní místo veřejnosti a zároveň místo odpočinku, je nutné dokončit tuto fázi související s celkovou rekonstrukcí Vodní tvrze. Současný stav je tristní a návštěvníky jsme upozorňováni na potřebu nové fasády. Před opravou vlastní fasády je potřeba vyměnit okna, která budou řešena i na vnější fasádě</t>
    </r>
    <r>
      <rPr>
        <sz val="10"/>
        <color rgb="FFFF0000"/>
        <rFont val="Arial CE"/>
        <charset val="238"/>
      </rPr>
      <t>. Není dořešena restituce Vodní tvrze, současný majitel Lesy ČR nechtějí již dávat souhlas s technickým zhodnocením budovy.</t>
    </r>
  </si>
  <si>
    <t xml:space="preserve">ORJ 19 - Oblast kultury - investice  hrazené z rozpočtu </t>
  </si>
  <si>
    <t>Poř. důležitosi OK</t>
  </si>
  <si>
    <t>Vlastivědné muzeum Jesenicka - Stavební úpravy WC a rozvodů teplé vody (2. fáze projektové dokumentace)</t>
  </si>
  <si>
    <t>Navžené toalety jsou umísteny ve stavajícím prostoru toalet, ale byla přepracována dispozice.
Návrh splňuje požadavek muzea na možnost využití toalet mimo otvírací dobu muzea
pro soukromé akce v tzv. Rytiřském sale.</t>
  </si>
  <si>
    <t>Př</t>
  </si>
  <si>
    <t>Muzeum Komenského v Přerově - Modernizace objektových zařízení EZS v objektech na Horním nám. 1/1 a 7/7 v Přerově</t>
  </si>
  <si>
    <t>Policie ČR nám oznámila, že v souvislosti s přechodem na novou rádiovou přenosovou síť systému centralizované ochrany (SCO), je nutná modernizace objektových zařízení ve stávajících, připojených, střežených objektech. Vzhledem k tomu, že stávající radiová přenosová síť bude k 31. 12. 2020 vypnuta, je nutné provést modernizaci objektových zařízení v roce 2020. Dne 7. 6. 2017 uzavřelo MV ČR „Rámcovou smlouvu na zajištění modernizace systému centralizované ochrany objektů“ se společností TRADE FIDES a.s.</t>
  </si>
  <si>
    <t>Pv</t>
  </si>
  <si>
    <t>Muzeum a galerie v Prostějově - Parkovací stání</t>
  </si>
  <si>
    <t>Výstavba parkovacích míst pro stání osobních vozidel za budovou nově budované přístavby depozitáře v počtu sedm. Jedná se o vybudování podloží a zpevnění plochy. Současně musí být odstraněna stávající stavba /kovový přístřešek/.</t>
  </si>
  <si>
    <t>Muzeum a galerie v Prostějově - Oprava střechy Depozitář Lidická</t>
  </si>
  <si>
    <t xml:space="preserve">Nový depozitář jevil od samého začátku, kdy byla stavba předána, značné technické nedostatky. Vzhledem k tomu, že se od jeho postavení do budovy nijak neinvestovalo, nebyly prováděny údržbové práce, je v současné době stav naprosto nevyhovující. Je třeba opravit střechu, skrze kterou do depozitáře zatéká, opravit venkovní omítky včetně izolace. Zabezpečit stálost teploty vnitřních prostor. Stav budovy nevyhovuje pro uskladnění sbírkových předmětů.  </t>
  </si>
  <si>
    <t>Vědecká knihovna v Olomouci - Klimatizace 4. a 5. NP Bezručova 3</t>
  </si>
  <si>
    <t>Zřízení klimatizace ve 4. a 5. NP budovy Bezručova 3. Cenový odhad byl stanoven na základě konzultace s odbornou firmou.</t>
  </si>
  <si>
    <t>Muzeum Komenského v Přerově - Sanace hradby Kravařského předhradí na hradě Helfštýn - severozápadní část</t>
  </si>
  <si>
    <t xml:space="preserve">Severozápadní část hradby Kravařského předhradí hradu Helfštýn je značně poškozena klimatickými vlivy. Koruna hradby je rozrušená, kameny jsou zvětralé, v některých úsecích chybí. Zdivo hradby je nutné v celé ploše přespárovat a  přezdít korunu hradby.
</t>
  </si>
  <si>
    <t>Celkem za ORJ 19- oblast kultury - opravy a investice</t>
  </si>
  <si>
    <t>realizace do 500</t>
  </si>
  <si>
    <t>Vlastivědné muzeum v Olomouci - Vybudování dětského hřiště v parku ABL</t>
  </si>
  <si>
    <t xml:space="preserve">Vybudování dětského "koutku" pro návštěvníky parku (včetně průlezky se skluzavkou). </t>
  </si>
  <si>
    <t>opravy do 500</t>
  </si>
  <si>
    <t>Vlastivědné muzeum v Olomouci - Úprava nádvoří VMO</t>
  </si>
  <si>
    <t>Oprava porušené kanallizace, předláždění</t>
  </si>
  <si>
    <t>Vlastivědné muzeum Jesenicka - Komplexní výměna podlahové krytiny v technicko-organizačním zázemí VMJ</t>
  </si>
  <si>
    <t>VMJ navrhuje sjednotit vzhled podlah v historické budově Vodní tvrze tím, že do technicko-organizačního zázemí o ploše cca 130 m2 bude položena podlaha z dřevěných parket, tzv. stromečkový vzor. Ještě předtím je nutné odstranit stávající krytinu a znivelovat a zdrsnit její betonové podloží.</t>
  </si>
  <si>
    <t>Vlastivědné muzeum Jesenicka - Komplexní výměna osvětlení v technicko-organizačním zázemí VMJ</t>
  </si>
  <si>
    <t>VMJ by rádo přistoupilo ke komplexní výměně osvětlení v technicko-organizačním zázemí dle platné legislativy a s šetrným přístupem vzhledem k historickému rázu místností. Součástí výměny bude profesionální demontáž a likvidace stávajícího osvětlení a instalace nového.</t>
  </si>
  <si>
    <t>Muzeum Komenského v Přerově - Oprava plotu před domem nábřeží dr. E. Beneše č.p.274 , Přerov</t>
  </si>
  <si>
    <t>Jedná se o opravu betonové podezdívky, přezdění pilíře, omítnutí všech pilířů, výměna výplní a osazení nových krycích desek.</t>
  </si>
  <si>
    <t>realizace nad 500</t>
  </si>
  <si>
    <t>Muzeum Komenského v Přerově - Revitalizace expozic na zámku v Přerově 1. etapa</t>
  </si>
  <si>
    <t>Bude instalována nová expozice (vitríny, osvětlení, repliky a modelů, audiovizuální technika).</t>
  </si>
  <si>
    <t>2020 - 2021</t>
  </si>
  <si>
    <t>Vlastivědné muzeum Jesenicka - Sanace přístupového mostu Vodní tvrze</t>
  </si>
  <si>
    <t xml:space="preserve">V roce 2011 byly v rámci jiné akce provedeny stavební práce, při nichž byla rozebrána dlažba mostu a odkryt rub kamenné klenby, jež byl očištěn, vyspárován a opatřen izolačním nátěrem, avšak tento zákrok nebyl dostačující. Statika Olomouc s. r. o. předkládá v rámci posudku „Vlastivědné muzeum Jesenicka, Statické zabezpečení Vodní tvrze III/2018 Návrh sanace přístupového mostu“ ze dne 30. 9. 2018, resp. jeho revize z 20. 2. 2019 (viz příloha) návrh sanačních prací. </t>
  </si>
  <si>
    <t>Stávající plastová okna jsou značně opotřebovaná. Výměnou za nová bude zamezeno úniku tepla. Tím dojde k úspoře tepelné energie i finančních prostředků.</t>
  </si>
  <si>
    <t>Střední škola sociální péče a služeb, Zábřeh, nám. 8. května 2 - Výměna plastových oken na budově školy, Bezručova 2a, Zábřeh</t>
  </si>
  <si>
    <t>Provedení opravy fasády staré části budovy - oprava poškozených míst fasády a nový nátěr celé fasády.</t>
  </si>
  <si>
    <t>Gymnázium, Zábřeh, náměstí Osvobození 20 - Oprava fasády na Gymnáziu</t>
  </si>
  <si>
    <t>Výměna oken na historické budově Hanácká 3, stávající netěsnící okna nahradit dřevěnými kastlovými (schválení odborem památkové péče).</t>
  </si>
  <si>
    <t>Střední škola, Základní škola a Mateřská škola Šumperk, Hanácká 3 - Výměna oken na historické budově Hanácká 3</t>
  </si>
  <si>
    <t>Investičním záměrem je oprava, popřípadě doplnění stávajících zpevněných ploch a doplnění o další funkční celky, které by mohly souviset s celkovým venkovním provozem. Technický stav stávajících zpevněných ploch již neodpovídá stavu, kterému by odpovídalo bezproblémové užívání.</t>
  </si>
  <si>
    <t>Střední škola, Základní škola a Mateřská škola Prostějov, Komenského 10 - Oprava stávajících chodníků a venkovních ploch MŠ Stanislava  Manharda , Prostějov</t>
  </si>
  <si>
    <t>Skleníky a hangáry na školní zahradě slouží pro výuku OV oboru 41-52-E/01 Zahradnické práce. Zasklení hangárů a skleníku je „vypáleno“ sluncem, sklo je křehké a velmi často praská, čímž ohrožuje bezpečný pohyb žáků a zaměstnanců školy. Kovové konstrukce jsou vlivem vlhkého prostředí místy značně zrezivělé a z důvodu bezpečnosti vyžadují neodkladnou opravu. Cílem je celková oprava skleníku a hahangárů, t.j. demontáž a likvidace zasklení, očištění, oprava a nátěr kovových prvků a kompletní zasklení helio skly</t>
  </si>
  <si>
    <t>Odborné učiliště a Základní škola, Křenovice -OU a ZŠ Křenovice - Oprava skelníku a hangárů</t>
  </si>
  <si>
    <t>Výměna starých oken a vrat dílny odborného výcviku.</t>
  </si>
  <si>
    <t>Střední škola zemědělská, Přerov, Osmek 47 - Oprava budovy mechanizace - vrata, okna</t>
  </si>
  <si>
    <t xml:space="preserve">Výroba a montáž nových dřevěných historických dveří včetně vybourání původních dveří, 3. patro. </t>
  </si>
  <si>
    <t>Střední škola technická  a obchodní, Olomouc, Kosinova 4 - Výměna historických dveří</t>
  </si>
  <si>
    <t>Navazující činnost na žádanku č. 2017/00868.
Vydláždění dvoru u hl. budovy (vybagrovat, kanalizace, dlažba) - 700 000 Kč.
Pokud nebude žádanka č. 2017/00868 realizována, tak jsou velmi nutné ještě tyto opravy:
- rekonstrukce sedající podlahy na dílně D8 - 250 000 Kč;
- rekonstrukce zábradlí na hl. budově - 150 000 Kč;
- výměna dosluhujících zářivkových těles na hl. budově v počtu 120 Ks x 1500 = 180 000 Kč.</t>
  </si>
  <si>
    <t>Střední škola technická  a obchodní, Olomouc, Kosinova 4 - Opravy areálu odborného výcviku</t>
  </si>
  <si>
    <t>Výměna vnitřních dveří a zárubní (značně poškozené, opotřebené) v budově domova mládeže, náhrada vchodových dveří do buněk a kuchyněk protipožárními dveřmi z důvodu zajištění bezpečnosti ubytovaných a dodržení protipožárních předpisů, výměna ostatních dveří a zárubní a jejích náhrada novými dveřmi; stavební práce související s výměnou</t>
  </si>
  <si>
    <t>Střední zdravotnická škola a Vyšší odborná škola zdravotnická Emanuela Pöttinga a Jazyková škola s právem státní jazykové zkoušky Olomouc - Výměna vnitřních dveří v budově domova mládeže</t>
  </si>
  <si>
    <t>Výměna stávajících dřevěnných kastlových oken a jejich náhrada novými, skla jsou jsou narušena slunečním zářením, rámy netěsní, dochází k úniku tepla z budovy, v případě nižších venkovních teplot jsou vyšší nároky na dosažení přijatelných teplot v učebnách, kabinetech, společných prostorách budovy</t>
  </si>
  <si>
    <t>Střední zdravotnická škola a Vyšší odborná škola zdravotnická Emanuela Pöttinga a Jazyková škola s právem státní jazykové zkoušky Olomouc - Výměna oken budovy školy</t>
  </si>
  <si>
    <t>Výměna stávajícího poškozeného PVC na chodbách a v učebnách školy</t>
  </si>
  <si>
    <t>Střední zdravotnická škola a Vyšší odborná škola zdravotnická Emanuela Pöttinga a Jazyková škola s právem státní jazykové zkoušky Olomouc - Výměna PVC</t>
  </si>
  <si>
    <t>Stávající řešení vnitřního ozvučení školy je dosluhující a nespolehlivé. Systém je za svou životností (přes 30 let) a jeho oprava je nereálná (zastaralá technologie, bezpečnostní požadavky). Navržené řešení prostřednictvím VoIP splňuje požadavky na zajištění bezpečnosti osob v areálu školy při výjimečných situacích a také umožňuje cílené nebo všesměrové vysílání hlasových sdělení či jiných zvukových formátů. Systém využijeme i při výuce jazyků v běžných učebnách, za podpory mobilních zařízení pedagogů.</t>
  </si>
  <si>
    <t>Vyšší odborná škola a Střední průmyslová škola elektrotechnická, Olomouc, Božetěchova 3 - VoIP ozvučení - rozhlas + výuka cizích jazyků</t>
  </si>
  <si>
    <t>Oprava stávajícího plotu areálu školy. Původní plot j z 30tých let minulého století a je v nevyhovujícím stavu. Zhoršující se stabilita nosných prvků může být postupem času bezpečnostním rizikem.</t>
  </si>
  <si>
    <t>Vyšší odborná škola a Střední průmyslová škola elektrotechnická, Olomouc, Božetěchova 3 - Oprava plotu areálu školy</t>
  </si>
  <si>
    <t>V průběhu opravy dojde k výměně povrchu a nový povrch bude v silnější a kvalitnější vrstvě, což bude mít dopad na hygienická hlediska provozování fyzických aktivit žáků.</t>
  </si>
  <si>
    <t>Základní škola a Mateřská škola logopedická Olomouc - Oprava hřiště na Tř. Svornosti 900/37, Olomouc</t>
  </si>
  <si>
    <t>Stávající protipožární dveře a zárubně jsou v převážné většině dožité, zdeformované a nesplňují nároky na protipožární odolnost dle požárního řešení stavby, proto žádáme o systémové řešení požární bezpečnosti v prostorách ubytování žáku domova mládeže, dále žáků a pracovníků areálu školy - Výměnu protipožárních dveří a eliminace bezpečnostních rizik formou investice do majetku (infrastruktury) Olomouckého kraje. jedná se celkem o 191 ks dveří různých rozměrů.</t>
  </si>
  <si>
    <t>Střední odborná škola a Střední odborné učiliště strojírenské a stavební, Jeseník, Dukelská 1240 - Výměna protipožárních dveří v areálu školy.</t>
  </si>
  <si>
    <t>opravy nad 500</t>
  </si>
  <si>
    <t>Rekonstrukce dvou jazykových učeben (naplnění požadavků pro MZ a moderní výuku jazyků) a elektrolaboratoře (vybavení učebny bude reagovat na požadavky digitálního vzdělávání a P4). Dále součástí rekonstrukce bude vytvoření regenerační zóny pro žáky školy s možností využívání IT technologií.</t>
  </si>
  <si>
    <t>Střední škola technická a zemědělská Mohelnice - Rekonstrukce učeben</t>
  </si>
  <si>
    <t>Rekonstrukce - výměna / modernizace. Výměna kotlů (nový - tzv. kondenzační) včetně příslušných instalací (zejména komín) z důvodu změny technologie.</t>
  </si>
  <si>
    <t xml:space="preserve">Střední škola železniční, technická a služeb, Šumperk - Rekonstrukce kotelen SŠŽTS Šumperk - OP 03, 14, 15 </t>
  </si>
  <si>
    <t xml:space="preserve">Akustické pásy mezi zářivkové svítidla. Ošetření zadní stěny akustickým absorberem Akusto Wall (možné používat i jako nástěnku). Volně zavěšené absorbéry. Ošetření zadní stěny akustickým absorberem Akusto Wall (možné používat i jako nástěnku).
</t>
  </si>
  <si>
    <t>Obchodní akademie, Prostějov, Palackého 18 - Akustika ve třídách</t>
  </si>
  <si>
    <t>Cílem je komplexní rekonstrukce kuchyní, t.j. výměna podlahy, zrušení střední příčky, výměna dveří, odizolování stěn, nové omítky, změna dispozičního řešení a vybavení novým technologickým zařízením.</t>
  </si>
  <si>
    <t>Odborné učiliště a Základní škola, Křenovice -OU a ZŠ Křenovice - Rekonstrukce cvičných kuchyní</t>
  </si>
  <si>
    <t>Potřeba vybudování systému na zadržení vody v zahradnictví z důvodu úspory vody.</t>
  </si>
  <si>
    <t>Střední škola zemědělská, Přerov, Osmek 47 -Vybudování systému na zadržení vody v zahradnictví</t>
  </si>
  <si>
    <t>Stávající PC síť je v nevyhovujícícm stavu. Byla vybudována pro omezený počet PC stanic. S rozvojem nových technologií, zavedení počítačů do všech kabinetů i učeben (el. třídní kniha) dochází k častým výpadkům počítačové sítě.</t>
  </si>
  <si>
    <t>Gymnázium Jana Blahoslava a Střední pedagogická škola, Přerov, Denisova 3 - Rekonstrukce PC sítě v obou budovách školy</t>
  </si>
  <si>
    <t>Modernizace  výrobního střediska v 2. NP budovy odloučeného pracoviště školy - Střediska odborné přípravy žáků gastrooborů, které nebylo součástí projektu v rámci ROP. Je nutné provést výměnu obkladů a dlažeb na základě příslušných hygienických předpisů, rekonstrukci elektrických rozvodů, vodoinstalace a kanalizace a její napojení na rekonstruované části. 
Současně je třeba tyto prostory vybavit gastrotechnologiemi (konvektomat, myčka, plynová stolička apod.) jako náhrada za dosluhující zařízení.</t>
  </si>
  <si>
    <t>Střední škola gastronomie a služeb, Přerov, Šířava 7 -Dokončení modernizace Střediska odborné přípravy žáků Školní restaurace Bečva</t>
  </si>
  <si>
    <t>Škole chybí počítačová učebna, přičemž výuka práce s grafickými programy je v dnešní době nutnou samozřejmostí.
Investice předpokládá rozšíření současné učebny fotografie a fotokomory o přilehlé půdní prostory. Novým půdorysným řešením tak vznikne učebna fotografie, fotokomora a počítačová učebna.  Tu budou využívat všichni žáci a učitelé školy.</t>
  </si>
  <si>
    <t>Základní umělecká škola Miloslava Stibora - výtvarný obor, Olomouc, Pionýrská 4 - Počítačová učebna, fotoateliér</t>
  </si>
  <si>
    <t>Pořízení nové výměníkové stanice z důvodu předpokladu skončení výroby náhradních dílů</t>
  </si>
  <si>
    <t>Střední odborná škola obchodu a služeb, Olomouc, Štursova 14 - Výměníková stanice</t>
  </si>
  <si>
    <t>Dodávka a montáž plošiny pro tělesně postižené v 1. patře na jednom schodišti v hlavní budově školy 						
a vybudování bezbariérových přístupových cest k této plošině.</t>
  </si>
  <si>
    <t>Střední škola polygrafická, Olomouc, Střední novosadská 87/53 - Dodávka a montáž plošiny pro tělesně postižené v 1. patře na jednom schodišti v hlavní budově školy</t>
  </si>
  <si>
    <t>Rekonstrukce žákovských šaten. Původní třídní "klece" budou nahrazeny skříňkami pro jednotlivé žáky. Současně dojde k opravě podlahy - dlažby, osvětlení, omítek a malby. Tato žádanka se týká investiční části - opravy stavebních částí.</t>
  </si>
  <si>
    <t>Sigmundova střední škola strojírenská, Lutín - Rekonstrukce žákovských šaten</t>
  </si>
  <si>
    <t>Současné stav vnitřního vybavení je na hranici nebo za hranicí životnosti. Tento projekt řeší invenstiční část - podlahy a osvětlení.</t>
  </si>
  <si>
    <t>Sigmundova střední škola strojírenská, Lutín - Obnova vnitřního vybavení DM</t>
  </si>
  <si>
    <t>Rekonstrukce zastaralé regulace vzduchotechniky a kotelny, náhrada zastaralého, poruchového systému, na který již nejsou dostupné náhradní díly, novou technologií</t>
  </si>
  <si>
    <t>Střední zdravotnická škola a Vyšší odborná škola zdravotnická Emanuela Pöttinga a Jazyková škola s právem státní jazykové zkoušky Olomouc - Rekonstrukce systému měření a regulace v budových školy</t>
  </si>
  <si>
    <t>Pořízení klimatizačních jednotek pro 2. NP budovy A - učebny, malá zasedací místnost, počítačová učebna a části 2. NP budovy B - učebny, kabinety vedení, sborovna</t>
  </si>
  <si>
    <t>Střední zdravotnická škola a Vyšší odborná škola zdravotnická Emanuela Pöttinga a Jazyková škola s právem státní jazykové zkoušky Olomouc - Klimatizace části prostor druhé nadzemního podlaží budov A a B</t>
  </si>
  <si>
    <t>Odklimatizování areálu učeben výpočetní techniky v půdních prostorách školy, které jsou v jarních, letních a podzimních měsících pro výuku nevyhovující z hlediska vysokých teplot bez možnosti jejich regulace.</t>
  </si>
  <si>
    <t>Vyšší odborná škola a Střední průmyslová škola elektrotechnická, Olomouc, Božetěchova 3 - Odklimatizování areálu LVT</t>
  </si>
  <si>
    <t>Vybudování dvou vjezdových bran na čip do areálu školy.</t>
  </si>
  <si>
    <t>Gymnázium, Olomouc - Hejčín, Tomkova 45 - Instalace vjezdových bran na parkoviště Gymnázia, Olomouc - Hejčín</t>
  </si>
  <si>
    <t>Zateplení obvodového pláště budovy Dílny, včetně finální povrchové úpravy.
Dílna byla kompletně rekonstruována, avšak obvodový plášť nesplňuje nároky na tepelnou izolaci, což má za následek vysoké tepelné ztráty.
Dalším problémem je, že současné vnější omítka je oddělena od nosné konstrukce, čímž dochází k jejímu opadávání, což je rizikový prvek - nebezpečí úrazu.</t>
  </si>
  <si>
    <t>Základní škola Uničov, Šternberská 456 - Zateplení budovy Dílna</t>
  </si>
  <si>
    <t>Je nutné provedení nových vnitřních omítek a kompletní výměny všech vrstev podlahové konstrukce.
V současné době jsou vnitřní omítky včetně stropu oddělené od nosné konstrukce, čímž dochází k jejich odlupování, opadávání, a to je rizikový prvek během výuky /nebezpečí úrazu/.
Podlaha nesplňuje základní požadavky kladené na sportovní aktivity v souvislosti se sportovním využitím této místnosti.</t>
  </si>
  <si>
    <t>Základní škola Uničov, Šternberská 456 - Rekonstrukce sportovního sálku</t>
  </si>
  <si>
    <t>Organizace vlastní tři služební automobily a nemá dostatečné prostory na garážování ( v současné době pronájem jedné garáže pro organizaci, částka za rok činí Kč 12 600,00). 
Skladovací prostory pro zahradní techniku (stávající skladovací prostory jsou v havarijním stavu a jsou prostorově nedostatečné).
V roce 2017 jsme uhradili projektovou dokumentaci.</t>
  </si>
  <si>
    <t>Základní škola a Mateřská škola logopedická Olomouc - Kryté stání vozového parku a sklad zahradní techniky</t>
  </si>
  <si>
    <t>Odstranění objektu unimobuněk.</t>
  </si>
  <si>
    <t>Střední škola gastronomie a farmářství Jeseník - Odstranění unimobuněk</t>
  </si>
  <si>
    <t>Revitalizace  podlah v areálu dílen praktické výuky - v odborných dílnách pro výuku žáků učebních oborů strojní mechanik, obráběč kovů a instalatér se nachází podlahy v nehyhovujícím stavu. Podlahy jsou dožité, nerovné, praské a vykazují bezpečnostní riziko pro žáky a učitele odborných předmětů. Navrhujeme revitalizaci a odstranění závady formou investice do majetku (infrastruktury) Olomouckého kraje.</t>
  </si>
  <si>
    <t>Střední odborná škola a Střední odborné učiliště strojírenské a stavební, Jeseník, Dukelská 1240 - Revitalizace podlah v areálu dílen praktické výuky - velká hala, dílna instalatérů.</t>
  </si>
  <si>
    <t>Současný systém zavlažování pozemků je starý 30 let. Gumové hadice jsou vedeny pod terénem, po povrchu a starým topným kanálem. Hadice jsou děravé a dochází k úniku vody. Povrchové rozvody jsou zinkové a podléhají kapénkové korozi. Cílem je vybudovat zavlažování z PE potrubí, které bude vedeno v zemi.</t>
  </si>
  <si>
    <t>Střední škola sociální péče a služeb, Zábřeh, nám. 8. května 2 - Oprava zavlažování pozemků, Na Hejtmance 1, Zábřeh</t>
  </si>
  <si>
    <t>Výmalba všech prostor budovy MŠ, ZŠ a internátu  na ul.Třebízského.  Vzhledem k rostoucí ceně práce  provozní rozpočet nepokryje všechny potřeby budov, ve kterých škola působí.</t>
  </si>
  <si>
    <t xml:space="preserve">Střední škola, Základní škola a Mateřská škola Šumperk, Hanácká 3 - Výmalba budovy MŠ, ZŠ a internátu  na ul.Třebízského </t>
  </si>
  <si>
    <t>Výměna vchodových dveří  - vstup pro žáky a oprava dveří - hlavní vstup. Jedná se o dveře z masivu, které mají podpořit historický ráz budovy.</t>
  </si>
  <si>
    <t>Střední škola, Základní škola a Mateřská škola Šumperk, Hanácká 3 - Oprava vchodových dveří</t>
  </si>
  <si>
    <t>2020-2023</t>
  </si>
  <si>
    <t>Oprava podlah</t>
  </si>
  <si>
    <t>Střední odborná škola Prostějov - Oprav a podlah</t>
  </si>
  <si>
    <t>V budově školy bude provedena rekonstrukce sociálního zařízení a vybudování výtahu. Z důvodu těchto stavebních prací bude nutné odstranit stávající dřevěné obložení chodeb a budou vybudovány nové vchody do sociálního zařízení. Z důvodu porušení stávajících obkladů a výmalby žádáme o finanční prostředky na výmalbu chodeb a nové ochrané nátěry  soklů. Stávasjící dřevěné obložení chodeb, které je velmi zastaralé a místy porušené bude odstraněno. Technický stav stávajícího obložení již neodpovídá bezproblémovému užívání.</t>
  </si>
  <si>
    <t>Střední škola, Základní škola a Mateřská škola Prostějov, Komenského 10 - Odstranění stávajícího odbložení, výmalba chodeb, ochranné nátěry soklů</t>
  </si>
  <si>
    <t>Natěry stropních kovových kazet, které jsou v učebnách vykazujících korozy a opotřebení - jsou již od roku 1985.</t>
  </si>
  <si>
    <t>Střední zdravotnická škola, Hranice, Nová 1820 - Oprava stropních kazet v učebnách školy</t>
  </si>
  <si>
    <t>Opravy, výměna litinových za plechové, obnova nátěrů.</t>
  </si>
  <si>
    <t>Obchodní akademie a Jazyková škola s právem státní jazykové zkoušky, Přerov, Bartošova 24 - Radiátory</t>
  </si>
  <si>
    <t>Jedná se o výrobu nových částí dveří a repasování obložek v 1. patře historické části budovy školy. Dveře jsou zkroucené,  nedoléhají a tím již nelze některé ani zamknout. Jejich současná 2,5 metrová výška bude v horní části snížena prosklenou vložkou.</t>
  </si>
  <si>
    <t>Střední lesnická škola, Hranice, Jurikova 588 - Výměna dveří v historické části budovy školy</t>
  </si>
  <si>
    <t>Oprava oplocení pracoviště PPP Šumperk</t>
  </si>
  <si>
    <t>Pedagogicko - psychologická poradna a Speciálně pedagogické centrum Olomouckého kraje, Olomouc, U Sportovní haly 1a - Oprava oplocení</t>
  </si>
  <si>
    <t>Vymalování prostor tříd, laboratoří, kabinetů, chodeb, šaten, sklepů, sociálních zařízení, tělocvičen, auly, kaple, vstupních prostor, kanceláří, ubytovacích buněk, přístupových chodeb, respiria a dalšího technického zabezpečení budov školy - 1. etapa</t>
  </si>
  <si>
    <t>Střední zdravotnická škola a Vyšší odborná škola zdravotnická Emanuela Pöttinga a Jazyková škola s právem státní jazykové zkoušky Olomouc - Malování prostor školy - část 1</t>
  </si>
  <si>
    <t>Výměna radiátorů a části rozvodného systému v budově Šternberská 456 v 19ti místnostech</t>
  </si>
  <si>
    <t>Základní škola Uničov, Šternberská 456 - Výměna radiátorů</t>
  </si>
  <si>
    <t>V rámci akce bude provedena oprava podlahy - konferenční místnost - sborovna na budově A.</t>
  </si>
  <si>
    <t>Gymnázium, Olomouc - Hejčín, Tomkova 45 - Oprava podlahy</t>
  </si>
  <si>
    <t>Výměna vstupní zahradní branky z bezpečnostních důvodů.</t>
  </si>
  <si>
    <t xml:space="preserve">Mateřská škola Olomouc, Blanická 16 - Výměna vstupní brány na zadní zahradu </t>
  </si>
  <si>
    <t>Vyčištění marmolea
Vybroušení marmole
Závěrečné ochrané voskování podlahy</t>
  </si>
  <si>
    <t xml:space="preserve">Mateřská škola Olomouc, Blanická 16 - Renovace podlahové krytiny - marmoleum v učebně dětí </t>
  </si>
  <si>
    <t>Jedná se o:
2 učebny 
1 ředitelna 
1 šatna dětí
2 sociální zařízení dětí
1 jídelna 
1 vstupy a chodby v budově (jedná se o 2 patrovou budovu)
2 sociální zařízení pro zaměstnance 
1 výdejna jídla 
1 šatna zaměstnanci 
půda: 
1 terapeutická místnost 
1 konferenční místnost</t>
  </si>
  <si>
    <t>Mateřská škola Olomouc, Blanická 16 - Vymalování všech vnitřních prostor budovy MŠ</t>
  </si>
  <si>
    <t>Jedná se celkem o 12 dveří v budově z čehož ve dvou případe jde o zabudovanou prosklenou stěnu včetně dveří, kde každá z nich odděluje patro a průchod na schodiště. 
Jedny z dveří jsou vstupními dveřmi do budovy školy.</t>
  </si>
  <si>
    <t>Mateřská škola Olomouc, Blanická 16 - Nátěr, oprava dveří a zárubní</t>
  </si>
  <si>
    <t>Oprava chodiště školy - odstranění starého PVC lina a nesoudržného betonu jednotlivých stupňů schodiště, pokládka nové protiskluzové keramické dlažby.</t>
  </si>
  <si>
    <t>Střední odborná škola a Střední odborné učiliště strojírenské a stavební, Jeseník, Dukelská 1240 - Oprava hlavního schodiště v budově školy - II. etapa.</t>
  </si>
  <si>
    <t>opravy 100-500</t>
  </si>
  <si>
    <t>Stávající jídelna školy je umístěna v suterénu, má poměrně malou velikost a nízký strop. Proto je v ní velký hluk daný také tím, že prostor není členitý a na zemi je dlažba. Zvýšení akustického komfortu chceme dosáhnout designově plánovaným umístěním akustických barevných panelů na boční stěny a strop jídelny. Cena se pohybuje 1300 Kč/m2</t>
  </si>
  <si>
    <t>Gymnázium, Šumperk,Masarykovo náměstí 8 - Zvuková izolace do školní jídelny</t>
  </si>
  <si>
    <t>Vypracování projektové dokumentace na rekonstrukci drobnochovu - vybudování "Malé školní farmy".</t>
  </si>
  <si>
    <t>Střední škola zemědělská, Přerov, Osmek 47 - Projektová dokumentace na rekonstrukci drobnochovu- vybudování "Malé školní farmy"</t>
  </si>
  <si>
    <t>Havarijní stav, který je nutno řešit. Posouzení stavu bylo provedeno odbornou firmou Autocont. Je nutné provést strukturovanou kabeláž a vyměnit celý zastaralý HW včetně SW a provést zabezpečení celého systému.</t>
  </si>
  <si>
    <t>Střední škola a Základní škola Lipník nad Bečvou, Osecká 301 - Modernizace IT technologie</t>
  </si>
  <si>
    <t xml:space="preserve">V rámci rekonstrukce bude proveden rozvod plynu a elektřiny, rozvaděč na stejnosměrné i střídavé nízké napětí, související stavební úpravy podlahy (po umístění rozvodů vyrovnání a položení nové podlahové krytiny) a stěn, vymalování  - 350 tis. Kč. Cena stanovena kvalifikovaným odhadem, pro realizaci nutná PD. 
neivestiční část: bezprostředně navazující na investice - lavic s rozvody NN a plynu, ostatní: pojízdné židle pro žáky, škříňky na pomůcky, police na váhy, šuplíkové skříněk na pomůcky, katedra - 250 tis. Kč bude řešena v rámci 303.
</t>
  </si>
  <si>
    <t>Střední zdravotnická škola a Vyšší odborná škola zdravotnická Emanuela Pöttinga a Jazyková škola s právem státní jazykové zkoušky Olomouc - Rekonstrukce učebny fyziky</t>
  </si>
  <si>
    <t>Modernizace MaR regulace v rozvaděči v kotelně školy a montáž regulace a úprava rozvodů ÚT v tělocvičně.</t>
  </si>
  <si>
    <t>Obchodní akademie, Olomouc, tř. Spojenců 11 - Modernizace regulace plynové kotelny</t>
  </si>
  <si>
    <t>Vybudování sprch, toalet, šatny a koutu na občerstvení pro uklizečky na Gymnáziu.</t>
  </si>
  <si>
    <t xml:space="preserve"> Gymnázium, Olomouc - Hejčín, Tomkova 45 - Vybudování sociálního zázemí pro uklizečky na budově A</t>
  </si>
  <si>
    <t>Vybudování menšího rybníku, naučné stezky a prostor pro výuku v letních měsících.</t>
  </si>
  <si>
    <t>Gymnázium, Olomouc - Hejčín, Tomkova 45 - Vybudování centra environmentální výchovy</t>
  </si>
  <si>
    <t>Zabezpečovací systém budov napojení na centrální pult</t>
  </si>
  <si>
    <t>Gymnázium,  Jeseník,  Komenského 281 -  Elektronické zabezpečení majetku</t>
  </si>
  <si>
    <t>Vytvoření nové učebny v podkroví školy Fučíkova 312 (v současné době půdní prostory).</t>
  </si>
  <si>
    <t>Základní škola a Mateřská škola Jeseník, Fučíkova 312 -  Učebna v podkroví Fučíkova</t>
  </si>
  <si>
    <t>Nepodpořené projekty</t>
  </si>
  <si>
    <t>Celkem za ORJ 19 - oblast školství - opravy a investice</t>
  </si>
  <si>
    <t>Výměna oken na budově Tetín 3, okna jsou nevyhovující, dojde k úsporám</t>
  </si>
  <si>
    <t>Dětský domov a školní jídelna Prostějov - Výměna oken DD</t>
  </si>
  <si>
    <t>Nutná oprava omítek v učebnách 1, 2, 3, 4, 5, 7, 8, 9, 11, 12, 14, 17, 19, 20 a 21. Z důvodů přemístění 12 učitelů u OA do našich prostor je nutno provést stavební úpravu vchodu do kabinetu a úpravu stávající místnosti na kabinet.</t>
  </si>
  <si>
    <t>Střední průmyslová škola elektrotechnická, Mohelnice, Gen. Svobody 2 - Oprava omítek na učebnách</t>
  </si>
  <si>
    <t>Přemístění žáků OA do prostor SPŠE Mohelnice je nutno provést opravy stávajících podlah v učebnách č. 1, 2, 3, 4, 5, 6, 7, 8, 9, 11, 12, 14, 17, 18, 19, 20, 21 a 25, které jsou v nevyhovujícím stavu.</t>
  </si>
  <si>
    <t>Střední průmyslová škola elektrotechnická, Mohelnice, Gen. Svobody 2 - Oprava podlahových krytin učeben</t>
  </si>
  <si>
    <t>Jedná se o provedení ochranného nátěru střešní krytiny, aby nepodléhala korozi. Před nátěrem je nutné přešroubovat šablony uchycené pouze hřebíky, a které jsou na mnohých místech uvolněné. Při opravě je nutné provést opravu opláštění nadstřešní části komína, která se začíná rozpadat a při pádu zvětralého materiálu začne docházet k ohrožení návštěvníků arboreta.</t>
  </si>
  <si>
    <t>Střední lesnická škola, Hranice, Jurikova 588 - Oprava střechy</t>
  </si>
  <si>
    <t>Výtah má velkou četnost závad, celková částka na jejich opravu činí 610 tis.Kč bez DPH. Nabídka na pořízení nového výtahu je ve výši 977 tis.Kč vč.DPH. Oprava se jeví jako nerentabilní, proto navrhujeme plnou výměnu výtahu s moderními bezpečnostními prvky, vyhovující z hlediska bezpečnosti.</t>
  </si>
  <si>
    <t xml:space="preserve">Střední odborná škola, Šumperk, Zemědělská 3 - Výměna výtahu na domově mládeže </t>
  </si>
  <si>
    <t>Výměna 2 ks plynových kotlů za nové včetně výměny 2 ks ohřívačů teplé vody včetně projektové dokumentace. Z důvodu přestavby bytů na ubytování pro žáky je nutné jejich připojení na centrální kotelnu. Její současná kapacita je na hranici a již nezvládne další navýšení vytápěné plochy. Současné vybavení kotelny je z roku 2000. Výměna kotlů a ohřívačů také povede k energetických úsporám.</t>
  </si>
  <si>
    <t>Střední lesnická škola, Hranice, Jurikova 588 -Kotelna domova mládeže</t>
  </si>
  <si>
    <t>Stavební úpravy stávající učebny, zejména rozvody plynu, laboratorních pracovišť pro 16 žáků, instalace digestoře a vybudování skladu pro chemikálie.</t>
  </si>
  <si>
    <t>Střední odborná škola Litovel, Komenského 677 - Odborná učebna- mikrobiologická laboratoř</t>
  </si>
  <si>
    <t>demolice teletníku</t>
  </si>
  <si>
    <t>Střední škola zemědělská, Přerov, Osmek 47 -demolice teletníku</t>
  </si>
  <si>
    <t>stavební úpravy prostor potřebné k výuce žáků s těžkým postižením a s částečnou nebo celkovou imobilitou</t>
  </si>
  <si>
    <t xml:space="preserve">Opravy a investice nemovitého majetku nad 500 tis. Kč </t>
  </si>
  <si>
    <t>Oprava podlahových krytin ve vstupním prostoru budovy</t>
  </si>
  <si>
    <t>Dětský domov a Školní jídelna, Přerov, Sušilova 25 - Oprava podlahových krytin ve vstupním prostoru budovy</t>
  </si>
  <si>
    <t>Oprava podlah v pokojích dětí dle nalehavosti</t>
  </si>
  <si>
    <t>Dětský domov a Školní jídelna, Přerov, Sušilova 25 - Oprava podlahových krytin pokojů dětí</t>
  </si>
  <si>
    <t>Oprava střechy na hlavní budově domova</t>
  </si>
  <si>
    <t>Dětský domov a Školní jídelna, Lipník nad Bečvou, Tyršova 772 - Oprava střechy</t>
  </si>
  <si>
    <t>Výměna garážových vrat, škola má 4 garáže a v roce 2019 vyměnila 2 ks dveří</t>
  </si>
  <si>
    <t>Střední lesnická škola, Hranice, Jurikova 588 - Výměna garážových vrat - 2 ks</t>
  </si>
  <si>
    <t>OR</t>
  </si>
  <si>
    <t>Oprava podlahy na dětských pokojích (jen část pokojů)</t>
  </si>
  <si>
    <t>Oprava osvětlení ve sklepních prostorách a výměna ventilátorů (v roce 2019 proběhla oprava VZT v částce 50 tis. Kč, ale byla nedostatčná výše)</t>
  </si>
  <si>
    <t>Výměna dveří ve vstupu do budovy</t>
  </si>
  <si>
    <t>Dětský domov a Školní jídelna, Olomouc, U Sportovní haly 1a - Výměna dveří ve vstupu do budovy</t>
  </si>
  <si>
    <t>V roce 2019 byla realizovaná výměna okena zateplení budov z prostředků EF. V rámci této akce nenylo možné financovat opravu poškozených teras.</t>
  </si>
  <si>
    <r>
      <t xml:space="preserve">Základní umělecká škola Iši Krejčího Olomouc, Na Vozovce 32 - Oprava terasy - </t>
    </r>
    <r>
      <rPr>
        <b/>
        <u/>
        <sz val="12"/>
        <rFont val="Arial CE"/>
        <charset val="238"/>
      </rPr>
      <t>budova B</t>
    </r>
    <r>
      <rPr>
        <b/>
        <sz val="12"/>
        <rFont val="Arial CE"/>
        <family val="2"/>
        <charset val="238"/>
      </rPr>
      <t xml:space="preserve"> detašované pracoviště Jílová 43a, Olomouc</t>
    </r>
  </si>
  <si>
    <r>
      <t xml:space="preserve">Základní umělecká škola Iši Krejčího Olomouc, Na Vozovce 32 - Oprava terasy - </t>
    </r>
    <r>
      <rPr>
        <b/>
        <u/>
        <sz val="12"/>
        <rFont val="Arial CE"/>
        <charset val="238"/>
      </rPr>
      <t>budova A</t>
    </r>
    <r>
      <rPr>
        <b/>
        <sz val="12"/>
        <rFont val="Arial CE"/>
        <family val="2"/>
        <charset val="238"/>
      </rPr>
      <t xml:space="preserve"> detašované pracoviště Jílová 43a, Olomouc</t>
    </r>
  </si>
  <si>
    <t>3. patro, sundání starého obložení, zednické práce, zapravení a obložení soklů, vymalování</t>
  </si>
  <si>
    <t>Slovanské gymnázium, Olomouc, tř. Jiřího z Poděbrad 13 - Oprava chodeb JzP</t>
  </si>
  <si>
    <t>Budova Pasteurova, pavilon B, 1. patro</t>
  </si>
  <si>
    <t>Slovanské gymnázium, Olomouc, tř. Jiřího z Poděbrad 13 - Výměna podlahové krytiny</t>
  </si>
  <si>
    <t>Jedná se o budova J z Poděbrad, 5 tříd a chodba u šaten</t>
  </si>
  <si>
    <t>Slovanské gymnázium, Olomouc, tř. Jiřího z Poděbrad 13 - Malování tříd a chodeb</t>
  </si>
  <si>
    <t>Dochází k praskání zdiva, přístavba školy se posouvá.</t>
  </si>
  <si>
    <t>Gymnázium Jiřího Wolkera, Prostějov, Kollárova 3 - Provedení statického průzkumu pohybu přístavby školy</t>
  </si>
  <si>
    <t>Jedná se o celkovou opravu žlabů a svodů, které jsou děravé.  Krytina z hliníkového plechu je místy děravá a uvolněná, spojovací materiál je zkorodovaný. Cílem opravy je předejít škodám při vichřici a zabezpečit stávající krytinu, zamezit většímu zatékání do budovy.</t>
  </si>
  <si>
    <t>Střední škola sociální péče a služeb, Zábřeh, nám. 8. května 2 - Oprava střešní krytiny, žlabů a svodů - Dvorská 17, Zábřeh</t>
  </si>
  <si>
    <t>Oprava stupaček</t>
  </si>
  <si>
    <t>Střední odborná škola Prostějov - Oprava stupaček</t>
  </si>
  <si>
    <t>Neustále dochází k protékání dešťové vody do budovy školy.</t>
  </si>
  <si>
    <t>Gymnázium Jiřího Wolkera, Prostějov, Kollárova 3 - Oprava plochých střech školy</t>
  </si>
  <si>
    <t>Budova na školní zahradě stojící na parc. č. 662 k. ú. Křenovice u Kojetína slouží jako dílna, sklad, šatna a zázemí pro učitele OV oboru 41-52-E/01 Zahradnické práce, byla postavena okolo roku 1970 a do současné doby neprodělala žádnou větší opravu. Střecha je kryta eternitovými vlnovkami, které jsou vlivem stáří popraskané, na mnoha místech dešťová voda prosakuje do budovy. Cílem je komplexní rekonstrukce střechy, t.j. demontáž a likvidace stávající krytiny, nové tesařské a klempířské konstrukce.</t>
  </si>
  <si>
    <t>Odborné učiliště a Základní škola, Křenovice - OU a ZŠ Křenovice - Oprava střechy na školní zahradě</t>
  </si>
  <si>
    <t xml:space="preserve">Oprava sociálního zařízení ( toalety a sprchy), které jsou v současné době ve stavu nepoužitelném.
</t>
  </si>
  <si>
    <t>Střední zdravotnická škola, Hranice, Nová 1820 - Oprava sociálního zařízení a šaten při tělocvičně</t>
  </si>
  <si>
    <t>Nutná výměna sprchových boxů z důvodu častých poruch a nefunkčnosti odpadů.</t>
  </si>
  <si>
    <t>Střední škola zemědělská, Přerov, Osmek 47 - Výměna sprchových boxů na domově mládeže</t>
  </si>
  <si>
    <t>Výměna stupaček a potrubí v prostorách domova - poslední etapa výměny dvou stupaček.</t>
  </si>
  <si>
    <t>Dětský domov a Školní jídelna, Olomouc, U Sportovní haly 1a -Výměna vodovodních stupaček a potrubíýměna vodovodních stupaček a potrubí</t>
  </si>
  <si>
    <t>1.Demontáž soklových lišt a jejich vybroušení a nalakování
2.Vybroušení parket,vytmelení
3.Nalakování parket sportovním lakem ve třech vrstvách
4.Lajnování hřiště</t>
  </si>
  <si>
    <t>Střední odborná škola obchodu a služeb, Olomouc, Štursova 14 - Nátěr podlahy ve školní tělocvičně</t>
  </si>
  <si>
    <t>Stávající rozvody vody jsou taženy v olověných trubkách ,což v dnešní době neodpovídá hzygienickým požadavkům,nehledě na skutečnost neustálého havarijního stavu a následných oprav vodovodních rozvodů</t>
  </si>
  <si>
    <t>Střední odborná škola obchodu a služeb, Olomouc, Štursova 14 - Oprava rozvodů vody</t>
  </si>
  <si>
    <t>Demolice venkovního schodiště v havarijním stavu</t>
  </si>
  <si>
    <t>Střední škola polygrafická, Olomouc, Střední novosadská 87/53 - Demolice venkovního schodiště v havarijním stavu</t>
  </si>
  <si>
    <t>Výměna stávajících rozvodů kanalizace a vody v budovách školy a jejich napojení na kanalizační síť (stávající rozvody jsou zastaralé, ucpané, jejich stáří je cca 50 let)  - stupačky 11, 15, 17</t>
  </si>
  <si>
    <t>Střední zdravotnická škola a Vyšší odborná škola zdravotnická Emanuela Pöttinga a Jazyková škola s právem státní jazykové zkoušky Olomouc - Výměna kanalizačních a vodovodních potrubí budov Pöttingova - část 5</t>
  </si>
  <si>
    <t>Bude blokována funkce běhu klimatizačních jednotek bez chodu vzt jednotky.Pokud vzt jednotka nepojede, nelze spustit klimatizaci. Je také doplněno ovládání klapek k regulaci toku vzduchu, dosud bylo možné jen složitě z lešení. Doplněn taktéž záložní zdroj energie. Nyní při výpadku el. proudu všechny nastavené hodnoty vymazány a vše se muselo znovu složitě nastavovat.</t>
  </si>
  <si>
    <t>Gymnázium, Uničov, Gymnazijní 257 - Úprava ovládání vzduchotechniky a klimatizace na sportovní hale Gymnázia Uničov</t>
  </si>
  <si>
    <t>Výměna posledních 11 oken v budově Horní náměstí 3 na západní straně</t>
  </si>
  <si>
    <t>Gymnázium, Šternberk, Horní náměstí 5 - Výměna oken v budově Horní náměstí 3 - poslední etapa</t>
  </si>
  <si>
    <t>Dojde k výměně 11 oken ze severní strany budovy včetně zapravení a zednických prací</t>
  </si>
  <si>
    <t>Mateřská škola Olomouc, Blanická 16- Výměna starých oken- 2 etapa</t>
  </si>
  <si>
    <t xml:space="preserve">Stručný popis investiční akce - montáže přípojek včetně dodání materiálu: 
- vykopání drah do nezamrzné hloubky cca 45 m (parc. číslo 1408/3) a cca 10 m za silnicí
- protlak přes silnici cca 10 m (parc. číslo 2851/3)
- uložení potrubních rozvodů
- napojení přípojek k veřejným sítím (pravděpodobně na pozemcích parc. čísla 1450/1 a 1450/2)  a k sítím ve školní budově (parc. číslo 1407/2)
- uvedení povrchů do původního stavu
- uvedení přípojek do provozu
Celková délka přípojek je cca 65 m.
</t>
  </si>
  <si>
    <t>Střední škola železniční, technická a služeb, Šumperk, Šumperk, Gen. Krátkého 30 - Kanalizace a vodovod Rapotín</t>
  </si>
  <si>
    <t>Jedná se o výměnu plynových kotlů v kotelnách školy z důvodu poruchovosti a stáří.</t>
  </si>
  <si>
    <t>Střední škola a Základní škola Lipník nad Bečvou, Osecká 301 - Výměna plynových kotlů</t>
  </si>
  <si>
    <t>Instalace nového plastového odlučovače tuku na místo původního betonového, který, který je již za limitem životnosti a neplní svou funkci.</t>
  </si>
  <si>
    <t>Střední odborná škola lesnická a strojírenská Šternberk - Odlučovač tuků</t>
  </si>
  <si>
    <t>Školní dvůr není možné z bezpečnostních důvodů používat, betonový povrch je poškozený a popraskaný, hrozí nebezpečí úrazu. 
Při investiční akci zateplování dvorní fasády vč. izolace základů v roce 2017 byl betonový povrch podél celé budovy rozkopaný. 
V únoru 2019 byla zpracovaná projektová dokumentace na vydláždění školního dvora, úhrada z Fondu investic.</t>
  </si>
  <si>
    <t xml:space="preserve"> Obchodní akademie, Olomouc, tř. Spojenců 11 - Vydláždění školního dvora</t>
  </si>
  <si>
    <t>Realizací investice dojde k odstranění havarijního stavu chodníků a plochy areálu školy, aby se minimalizovalo riziko úrazu. Dojde k opravě zpevněné plochy, chodníku a obrubníků u budov Šternberská 456.</t>
  </si>
  <si>
    <t>Základní škola Uničov, Šternberská 456 - Rekonstrukce chodníků a zpevnění ploch</t>
  </si>
  <si>
    <t>Vybudování bezbariérového vstupu do 1NP objektu a vytvoření důstojných prostor vestibulu pro rodiče čekající na děti. Práce a rozpočet zahrnuje i projektovou dokumentaci a náklady s povolením stavby.</t>
  </si>
  <si>
    <t>Základní škola a Mateřská škola Jeseník, Fučíkova 312 -  Bezbariérový vestibul Rudná</t>
  </si>
  <si>
    <t xml:space="preserve">Opravy a investice nemovitého majetku od 100 tis. Kč do 500 tis. Kč </t>
  </si>
  <si>
    <t>Poř. Důležitosti OK</t>
  </si>
  <si>
    <t xml:space="preserve">ORJ 19 - Oblast školství - investice  hrazené z rozpočtu </t>
  </si>
  <si>
    <t>Střední odborná škola lesnická a strojírenská Šternberk - Realizace úsporných opatření budov Opavská 8</t>
  </si>
  <si>
    <t xml:space="preserve">Rekonstrukce budovy Opavská 8 a přilehlé budovy bez č.p. dílny a kanceláře odborného výcviku
</t>
  </si>
  <si>
    <t>Střední lesnická škola, Hranice, Jurikova 588 - výměna oken na staré budově</t>
  </si>
  <si>
    <t>CSS Prostějov - Nová budova domova pro seniory</t>
  </si>
  <si>
    <t xml:space="preserve">Domov Větrný mlýn Skalička - Revitalizace rybníka </t>
  </si>
  <si>
    <t xml:space="preserve">Projektová dokumentace </t>
  </si>
  <si>
    <t>Projektová dokumentace - Opravy</t>
  </si>
  <si>
    <t>Realizace - nové</t>
  </si>
  <si>
    <t>Domov Sněženka Jeseník - Vybudování 6 nových pokojů - 2. etapa</t>
  </si>
  <si>
    <t>výměna oken na staré budově</t>
  </si>
  <si>
    <t>Hotelová škola Vincenze Priessnitze a Obchodní akademie Jeseník - Odizolvání obvodu  budovy "Staré školy"</t>
  </si>
  <si>
    <t>Střední škola logistiky a chemie, Olomouc, U Hradiska 29 - Rekonstrukce dvou odborných učeben - laboratoře pro výuku oboru Aplikovaná chemie</t>
  </si>
  <si>
    <t xml:space="preserve">Celkem v tis. Kč    </t>
  </si>
  <si>
    <t>Požadavky na rozpočet OK 2020</t>
  </si>
  <si>
    <t>Nové investice a opravy  - projektová dokumentace, realizace</t>
  </si>
  <si>
    <t>3. Nové opravy a investice</t>
  </si>
  <si>
    <t>Dětský domov Šance, Olomouc  - Oprava osvětlení a vzduchotechniky</t>
  </si>
  <si>
    <t>Dětský domov Šance, Olomouc  - Oprava podlah</t>
  </si>
  <si>
    <t>Střední průmyslová škola Jeseník, Dukelská 1240 - stavební úpravy prostor pro výuku žáků a SVP</t>
  </si>
  <si>
    <t>ORJ 03 - Odbor kancelář ředitele - investice  hrazené z rozpočtu</t>
  </si>
  <si>
    <t>Nákup osobních vozidel</t>
  </si>
  <si>
    <t>Pravidelná obměna autoparku KÚOK</t>
  </si>
  <si>
    <t>Rekonstrukce fasády, výměna oken</t>
  </si>
  <si>
    <t xml:space="preserve">Plánované zateplení fasády a výměna oken </t>
  </si>
  <si>
    <t>projektová dokumentace</t>
  </si>
  <si>
    <t>Celkem za ORJ 03 - Odbor kancelář ředitele - investice</t>
  </si>
  <si>
    <t xml:space="preserve">Odbor kancelář hejtmana                                                                                                                                                     </t>
  </si>
  <si>
    <t xml:space="preserve">Správce: </t>
  </si>
  <si>
    <t>Ing. Luděk Niče</t>
  </si>
  <si>
    <t>ORJ 18 - Odbor kancelář hejtmana - investice  hrazené z rozpočtu</t>
  </si>
  <si>
    <t>Kontejner pro logistické zabezpečení v místě zásahu – 4 ks</t>
  </si>
  <si>
    <t>V návaznosti na střednědobý výhled financování HZS Olomouckého kraje pro případné řešení mimořádných událostí nebo krizových situací bylo projednáno Bezpečnostní radou kraje pořízení 4 ks kontejnerů, které budou sloužit pro logistické zabezpečení dlouhodobých zásahů složek IZS. Součástí kontejneru je zázemí pro odpočinek, osobní hygienu, výdej stravy a další činností. Kontejner je vybaven nafukovacím stanem, WC a elektrocentrálou. Kontejner je možné využít jak při společných zásazích složek IZS tak například při zásahu Policie ČR. Kontejner bude přepravován na kontejnerovém nosiči ve výbavě HZS. Kontejnery by byly umístěny na každé centrální požární stanici (Šumperk, Přerov, Olomouc, Prostějov).</t>
  </si>
  <si>
    <t>HZS Olomouckého kraje - Centrální požární stanice a sídla územního odboru v Prostějově</t>
  </si>
  <si>
    <t xml:space="preserve">Zpracování projektové dokumentace na výstavbu nové Centrální požární stanice a sídla územního odboru v Prostějově pro HZS Olomouckého kraje
</t>
  </si>
  <si>
    <t>Celkem za ORJ 18 - Odbor kancelář hejtmana - investice</t>
  </si>
  <si>
    <t xml:space="preserve">Odbor informačních technologií                                                                                                                                                             </t>
  </si>
  <si>
    <t>Mgr. Jiří Šafránek</t>
  </si>
  <si>
    <t>ORJ 06 - Oblast nové investice hrazené z rozpočtu OK</t>
  </si>
  <si>
    <t>600130000000</t>
  </si>
  <si>
    <t>Pořízení licencí na základě požadavků jednotlivých odborů</t>
  </si>
  <si>
    <t>HorizonView (virtualizace) + podpora (60 licencí), micro station, bentley systems, sw na řízení KYBE, privilegované účty – sledování, technické zhodnocení DNHM</t>
  </si>
  <si>
    <t>Celkem za ORJ 06 - oblast nové investice</t>
  </si>
  <si>
    <t>Správce:     Odbor kancelář ředitele</t>
  </si>
  <si>
    <t>Odbor kancelář ředitele</t>
  </si>
  <si>
    <t>Ing. Svatava Špalková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</si>
</sst>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Red]0.00"/>
  </numFmts>
  <fonts count="50" x14ac:knownFonts="1">
    <font>
      <sz val="10"/>
      <name val="Arial"/>
      <charset val="238"/>
    </font>
    <font>
      <sz val="11"/>
      <color theme="1"/>
      <name val="Calibri"/>
      <family val="2"/>
      <charset val="238"/>
      <scheme val="minor"/>
    </font>
    <font>
      <b/>
      <sz val="20"/>
      <color theme="1"/>
      <name val="Arial"/>
      <family val="2"/>
      <charset val="238"/>
    </font>
    <font>
      <b/>
      <sz val="18"/>
      <color theme="1"/>
      <name val="Arial"/>
      <family val="2"/>
      <charset val="238"/>
    </font>
    <font>
      <sz val="10"/>
      <name val="Arial"/>
      <family val="2"/>
      <charset val="238"/>
    </font>
    <font>
      <b/>
      <sz val="14"/>
      <name val="Arial"/>
      <family val="2"/>
      <charset val="238"/>
    </font>
    <font>
      <sz val="12"/>
      <name val="Arial"/>
      <family val="2"/>
      <charset val="238"/>
    </font>
    <font>
      <sz val="14"/>
      <name val="Arial"/>
      <family val="2"/>
      <charset val="238"/>
    </font>
    <font>
      <b/>
      <sz val="16"/>
      <name val="Arial"/>
      <family val="2"/>
      <charset val="238"/>
    </font>
    <font>
      <b/>
      <sz val="18"/>
      <name val="Arial"/>
      <family val="2"/>
      <charset val="238"/>
    </font>
    <font>
      <b/>
      <sz val="10"/>
      <name val="Arial"/>
      <family val="2"/>
      <charset val="238"/>
    </font>
    <font>
      <sz val="11"/>
      <name val="Arial"/>
      <family val="2"/>
      <charset val="238"/>
    </font>
    <font>
      <b/>
      <sz val="11"/>
      <name val="Arial"/>
      <family val="2"/>
      <charset val="238"/>
    </font>
    <font>
      <b/>
      <sz val="12"/>
      <name val="Arial"/>
      <family val="2"/>
      <charset val="238"/>
    </font>
    <font>
      <sz val="12"/>
      <color rgb="FF000000"/>
      <name val="Arial"/>
      <family val="2"/>
      <charset val="238"/>
    </font>
    <font>
      <sz val="10"/>
      <name val="Arial CE"/>
      <charset val="238"/>
    </font>
    <font>
      <sz val="10"/>
      <name val="Arial CE"/>
      <family val="2"/>
      <charset val="238"/>
    </font>
    <font>
      <b/>
      <sz val="12"/>
      <name val="Arial CE"/>
      <family val="2"/>
      <charset val="238"/>
    </font>
    <font>
      <sz val="12"/>
      <name val="Arial CE"/>
      <family val="2"/>
      <charset val="238"/>
    </font>
    <font>
      <sz val="8"/>
      <name val="Arial CE"/>
      <family val="2"/>
      <charset val="238"/>
    </font>
    <font>
      <b/>
      <i/>
      <sz val="16"/>
      <name val="Arial"/>
      <family val="2"/>
      <charset val="238"/>
    </font>
    <font>
      <i/>
      <sz val="16"/>
      <name val="Arial"/>
      <family val="2"/>
      <charset val="238"/>
    </font>
    <font>
      <b/>
      <sz val="11"/>
      <name val="Arial CE"/>
      <family val="2"/>
      <charset val="238"/>
    </font>
    <font>
      <b/>
      <sz val="10"/>
      <name val="Arial CE"/>
      <family val="2"/>
      <charset val="238"/>
    </font>
    <font>
      <b/>
      <i/>
      <sz val="10"/>
      <name val="Arial"/>
      <family val="2"/>
      <charset val="238"/>
    </font>
    <font>
      <sz val="22"/>
      <color rgb="FFFF0000"/>
      <name val="Arial"/>
      <family val="2"/>
      <charset val="238"/>
    </font>
    <font>
      <sz val="10"/>
      <color rgb="FFFF0000"/>
      <name val="Arial CE"/>
      <charset val="238"/>
    </font>
    <font>
      <sz val="12"/>
      <color rgb="FFFF0000"/>
      <name val="Arial"/>
      <family val="2"/>
      <charset val="238"/>
    </font>
    <font>
      <b/>
      <sz val="11"/>
      <color rgb="FFFF0000"/>
      <name val="Arial CE"/>
      <family val="2"/>
      <charset val="238"/>
    </font>
    <font>
      <sz val="10"/>
      <color rgb="FFFF0000"/>
      <name val="Arial CE"/>
      <family val="2"/>
      <charset val="238"/>
    </font>
    <font>
      <b/>
      <sz val="16"/>
      <color rgb="FFFF0000"/>
      <name val="Arial"/>
      <family val="2"/>
      <charset val="238"/>
    </font>
    <font>
      <strike/>
      <sz val="10"/>
      <color rgb="FFFF0000"/>
      <name val="Calibri Light"/>
      <family val="2"/>
      <charset val="238"/>
    </font>
    <font>
      <b/>
      <strike/>
      <sz val="12"/>
      <color rgb="FFFF0000"/>
      <name val="Calibri Light"/>
      <family val="2"/>
      <charset val="238"/>
    </font>
    <font>
      <strike/>
      <sz val="12"/>
      <color rgb="FFFF0000"/>
      <name val="Calibri Light"/>
      <family val="2"/>
      <charset val="238"/>
    </font>
    <font>
      <sz val="10"/>
      <color rgb="FFFF0000"/>
      <name val="Arial"/>
      <family val="2"/>
      <charset val="238"/>
    </font>
    <font>
      <b/>
      <sz val="12"/>
      <color rgb="FFFF0000"/>
      <name val="Arial CE"/>
      <family val="2"/>
      <charset val="238"/>
    </font>
    <font>
      <b/>
      <sz val="12"/>
      <color rgb="FFFF0000"/>
      <name val="Arial"/>
      <family val="2"/>
      <charset val="238"/>
    </font>
    <font>
      <sz val="12"/>
      <color rgb="FFFF0000"/>
      <name val="Arial CE"/>
      <family val="2"/>
      <charset val="238"/>
    </font>
    <font>
      <b/>
      <i/>
      <sz val="12"/>
      <name val="Arial"/>
      <family val="2"/>
      <charset val="238"/>
    </font>
    <font>
      <sz val="11"/>
      <color indexed="8"/>
      <name val="Arial"/>
      <family val="2"/>
      <charset val="238"/>
    </font>
    <font>
      <sz val="10"/>
      <color indexed="8"/>
      <name val="Arial"/>
      <family val="2"/>
      <charset val="238"/>
    </font>
    <font>
      <sz val="28"/>
      <color rgb="FFFF0000"/>
      <name val="Arial"/>
      <family val="2"/>
      <charset val="238"/>
    </font>
    <font>
      <b/>
      <sz val="20"/>
      <color rgb="FFFF0000"/>
      <name val="Arial"/>
      <family val="2"/>
      <charset val="238"/>
    </font>
    <font>
      <sz val="8"/>
      <color indexed="8"/>
      <name val="Arial"/>
      <family val="2"/>
      <charset val="238"/>
    </font>
    <font>
      <sz val="24"/>
      <color rgb="FFFF0000"/>
      <name val="Arial"/>
      <family val="2"/>
      <charset val="238"/>
    </font>
    <font>
      <b/>
      <sz val="14"/>
      <color rgb="FFFF0000"/>
      <name val="Arial"/>
      <family val="2"/>
      <charset val="238"/>
    </font>
    <font>
      <sz val="14"/>
      <color rgb="FFFF0000"/>
      <name val="Arial"/>
      <family val="2"/>
      <charset val="238"/>
    </font>
    <font>
      <b/>
      <sz val="24"/>
      <color rgb="FFFF0000"/>
      <name val="Arial"/>
      <family val="2"/>
      <charset val="238"/>
    </font>
    <font>
      <b/>
      <u/>
      <sz val="12"/>
      <name val="Arial CE"/>
      <charset val="238"/>
    </font>
    <font>
      <sz val="12"/>
      <name val="Arial CE"/>
      <charset val="238"/>
    </font>
  </fonts>
  <fills count="15">
    <fill>
      <patternFill patternType="none"/>
    </fill>
    <fill>
      <patternFill patternType="gray125"/>
    </fill>
    <fill>
      <patternFill patternType="solid">
        <fgColor rgb="FFCCFFFF"/>
        <bgColor rgb="FF000000"/>
      </patternFill>
    </fill>
    <fill>
      <patternFill patternType="solid">
        <fgColor theme="0"/>
        <bgColor rgb="FF000000"/>
      </patternFill>
    </fill>
    <fill>
      <patternFill patternType="solid">
        <fgColor theme="0"/>
        <bgColor indexed="64"/>
      </patternFill>
    </fill>
    <fill>
      <patternFill patternType="solid">
        <fgColor rgb="FFD9D9D9"/>
        <bgColor rgb="FF000000"/>
      </patternFill>
    </fill>
    <fill>
      <patternFill patternType="solid">
        <fgColor theme="0" tint="-0.249977111117893"/>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indexed="9"/>
      </patternFill>
    </fill>
    <fill>
      <patternFill patternType="solid">
        <fgColor theme="9" tint="0.59999389629810485"/>
        <bgColor indexed="64"/>
      </patternFill>
    </fill>
    <fill>
      <patternFill patternType="solid">
        <fgColor theme="0" tint="-0.14999847407452621"/>
        <bgColor rgb="FF000000"/>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8"/>
      </left>
      <right style="thin">
        <color indexed="64"/>
      </right>
      <top style="thin">
        <color indexed="8"/>
      </top>
      <bottom style="thin">
        <color indexed="64"/>
      </bottom>
      <diagonal/>
    </border>
    <border>
      <left style="thin">
        <color indexed="64"/>
      </left>
      <right/>
      <top style="thin">
        <color indexed="8"/>
      </top>
      <bottom style="thin">
        <color indexed="8"/>
      </bottom>
      <diagonal/>
    </border>
    <border>
      <left style="thin">
        <color indexed="64"/>
      </left>
      <right/>
      <top/>
      <bottom/>
      <diagonal/>
    </border>
  </borders>
  <cellStyleXfs count="12">
    <xf numFmtId="0" fontId="0" fillId="0" borderId="0">
      <alignment wrapText="1"/>
    </xf>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wrapText="1"/>
    </xf>
    <xf numFmtId="0" fontId="16" fillId="0" borderId="0"/>
  </cellStyleXfs>
  <cellXfs count="302">
    <xf numFmtId="0" fontId="0" fillId="0" borderId="0" xfId="0">
      <alignment wrapText="1"/>
    </xf>
    <xf numFmtId="0" fontId="1" fillId="0" borderId="0" xfId="1"/>
    <xf numFmtId="0" fontId="3" fillId="0" borderId="0" xfId="1" applyFont="1"/>
    <xf numFmtId="0" fontId="1" fillId="0" borderId="0" xfId="1" applyAlignment="1">
      <alignment horizontal="right" vertical="center"/>
    </xf>
    <xf numFmtId="0" fontId="5" fillId="2" borderId="2"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3" xfId="3" applyFont="1" applyFill="1" applyBorder="1" applyAlignment="1">
      <alignment horizontal="center" vertical="center" wrapText="1"/>
    </xf>
    <xf numFmtId="0" fontId="6" fillId="3" borderId="4" xfId="2" applyFont="1" applyFill="1" applyBorder="1" applyAlignment="1">
      <alignment horizontal="center" vertical="center" wrapText="1"/>
    </xf>
    <xf numFmtId="0" fontId="7" fillId="0" borderId="5" xfId="2" applyFont="1" applyFill="1" applyBorder="1" applyAlignment="1">
      <alignment horizontal="left" vertical="center" indent="1"/>
    </xf>
    <xf numFmtId="0" fontId="7" fillId="0" borderId="6" xfId="2" applyFont="1" applyFill="1" applyBorder="1" applyAlignment="1">
      <alignment horizontal="left" vertical="center" wrapText="1" indent="1"/>
    </xf>
    <xf numFmtId="0" fontId="7" fillId="0" borderId="7" xfId="2" applyFont="1" applyFill="1" applyBorder="1" applyAlignment="1">
      <alignment horizontal="right" vertical="center" wrapText="1" indent="1"/>
    </xf>
    <xf numFmtId="3" fontId="7" fillId="4" borderId="7" xfId="2" applyNumberFormat="1" applyFont="1" applyFill="1" applyBorder="1" applyAlignment="1">
      <alignment horizontal="right" vertical="center" wrapText="1" indent="1"/>
    </xf>
    <xf numFmtId="0" fontId="1" fillId="4" borderId="0" xfId="1" applyFill="1"/>
    <xf numFmtId="0" fontId="6" fillId="0" borderId="7" xfId="2" applyFont="1" applyFill="1" applyBorder="1" applyAlignment="1">
      <alignment vertical="center"/>
    </xf>
    <xf numFmtId="0" fontId="7" fillId="0" borderId="8" xfId="2" applyFont="1" applyFill="1" applyBorder="1" applyAlignment="1">
      <alignment horizontal="left" vertical="center" indent="1"/>
    </xf>
    <xf numFmtId="3" fontId="7" fillId="4" borderId="8" xfId="4" applyNumberFormat="1" applyFont="1" applyFill="1" applyBorder="1" applyAlignment="1">
      <alignment horizontal="right" vertical="center" indent="1"/>
    </xf>
    <xf numFmtId="0" fontId="6" fillId="0" borderId="9" xfId="2" applyFont="1" applyFill="1" applyBorder="1" applyAlignment="1">
      <alignment vertical="center"/>
    </xf>
    <xf numFmtId="0" fontId="8" fillId="5" borderId="1" xfId="2" applyFont="1" applyFill="1" applyBorder="1" applyAlignment="1">
      <alignment horizontal="right" vertical="center" indent="1"/>
    </xf>
    <xf numFmtId="3" fontId="5" fillId="5" borderId="1" xfId="4" applyNumberFormat="1" applyFont="1" applyFill="1" applyBorder="1" applyAlignment="1">
      <alignment horizontal="right" vertical="center" indent="1"/>
    </xf>
    <xf numFmtId="0" fontId="7" fillId="0" borderId="4" xfId="2" applyFont="1" applyFill="1" applyBorder="1" applyAlignment="1">
      <alignment horizontal="left" vertical="center" indent="1"/>
    </xf>
    <xf numFmtId="0" fontId="7" fillId="0" borderId="11" xfId="2" applyFont="1" applyFill="1" applyBorder="1" applyAlignment="1">
      <alignment horizontal="left" vertical="center" wrapText="1" indent="1"/>
    </xf>
    <xf numFmtId="0" fontId="7" fillId="0" borderId="4" xfId="2" applyFont="1" applyFill="1" applyBorder="1" applyAlignment="1">
      <alignment horizontal="right" vertical="center" wrapText="1" indent="1"/>
    </xf>
    <xf numFmtId="3" fontId="7" fillId="3" borderId="13" xfId="4" applyNumberFormat="1" applyFont="1" applyFill="1" applyBorder="1" applyAlignment="1">
      <alignment horizontal="right" vertical="center" indent="1"/>
    </xf>
    <xf numFmtId="0" fontId="7" fillId="0" borderId="7" xfId="2" applyFont="1" applyFill="1" applyBorder="1" applyAlignment="1">
      <alignment horizontal="left" vertical="center" indent="1"/>
    </xf>
    <xf numFmtId="3" fontId="7" fillId="4" borderId="9" xfId="2" applyNumberFormat="1" applyFont="1" applyFill="1" applyBorder="1" applyAlignment="1">
      <alignment horizontal="right" vertical="center" wrapText="1" indent="1"/>
    </xf>
    <xf numFmtId="3" fontId="7" fillId="4" borderId="9" xfId="4" applyNumberFormat="1" applyFont="1" applyFill="1" applyBorder="1" applyAlignment="1">
      <alignment horizontal="right" vertical="center" indent="1"/>
    </xf>
    <xf numFmtId="0" fontId="7" fillId="0" borderId="9" xfId="2" applyFont="1" applyFill="1" applyBorder="1" applyAlignment="1">
      <alignment horizontal="left" vertical="center" indent="1"/>
    </xf>
    <xf numFmtId="0" fontId="7" fillId="0" borderId="14" xfId="2" applyFont="1" applyFill="1" applyBorder="1" applyAlignment="1">
      <alignment horizontal="left" vertical="center" indent="1"/>
    </xf>
    <xf numFmtId="3" fontId="5" fillId="5" borderId="10" xfId="4" applyNumberFormat="1" applyFont="1" applyFill="1" applyBorder="1" applyAlignment="1">
      <alignment horizontal="right" vertical="center" indent="1"/>
    </xf>
    <xf numFmtId="0" fontId="6" fillId="3" borderId="16" xfId="2" applyFont="1" applyFill="1" applyBorder="1" applyAlignment="1">
      <alignment vertical="center"/>
    </xf>
    <xf numFmtId="3" fontId="7" fillId="3" borderId="17" xfId="4" applyNumberFormat="1" applyFont="1" applyFill="1" applyBorder="1" applyAlignment="1">
      <alignment horizontal="right" vertical="center" indent="1"/>
    </xf>
    <xf numFmtId="3" fontId="7" fillId="3" borderId="9" xfId="4" applyNumberFormat="1" applyFont="1" applyFill="1" applyBorder="1" applyAlignment="1">
      <alignment horizontal="right" vertical="center" indent="1"/>
    </xf>
    <xf numFmtId="3" fontId="7" fillId="4" borderId="8" xfId="2" applyNumberFormat="1" applyFont="1" applyFill="1" applyBorder="1" applyAlignment="1">
      <alignment horizontal="right" vertical="center" wrapText="1" indent="1"/>
    </xf>
    <xf numFmtId="0" fontId="9" fillId="0" borderId="2" xfId="2" applyFont="1" applyFill="1" applyBorder="1" applyAlignment="1">
      <alignment horizontal="left" vertical="center" indent="1"/>
    </xf>
    <xf numFmtId="3" fontId="9" fillId="0" borderId="1" xfId="2" applyNumberFormat="1" applyFont="1" applyFill="1" applyBorder="1" applyAlignment="1">
      <alignment horizontal="right" vertical="center" indent="1"/>
    </xf>
    <xf numFmtId="0" fontId="5" fillId="0" borderId="0" xfId="5" applyFont="1" applyFill="1"/>
    <xf numFmtId="0" fontId="4" fillId="0" borderId="0" xfId="5" applyFill="1"/>
    <xf numFmtId="0" fontId="4" fillId="0" borderId="0" xfId="5" applyFill="1" applyAlignment="1"/>
    <xf numFmtId="3" fontId="4" fillId="0" borderId="0" xfId="5" applyNumberFormat="1" applyFill="1"/>
    <xf numFmtId="0" fontId="4" fillId="0" borderId="0" xfId="6" applyFill="1" applyAlignment="1">
      <alignment wrapText="1"/>
    </xf>
    <xf numFmtId="3" fontId="4" fillId="0" borderId="0" xfId="6" applyNumberFormat="1" applyFill="1" applyAlignment="1">
      <alignment horizontal="right" vertical="center"/>
    </xf>
    <xf numFmtId="3" fontId="4" fillId="0" borderId="0" xfId="5" applyNumberFormat="1" applyFill="1" applyAlignment="1">
      <alignment horizontal="center" vertical="center"/>
    </xf>
    <xf numFmtId="3" fontId="4" fillId="0" borderId="0" xfId="5" applyNumberFormat="1" applyFill="1" applyAlignment="1">
      <alignment horizontal="right" vertical="center"/>
    </xf>
    <xf numFmtId="3" fontId="0" fillId="0" borderId="0" xfId="5" applyNumberFormat="1" applyFont="1" applyFill="1" applyAlignment="1">
      <alignment horizontal="right" vertical="center"/>
    </xf>
    <xf numFmtId="0" fontId="4" fillId="0" borderId="0" xfId="5" applyFill="1" applyAlignment="1">
      <alignment vertical="center" wrapText="1"/>
    </xf>
    <xf numFmtId="0" fontId="10" fillId="0" borderId="0" xfId="6" applyFont="1" applyFill="1" applyAlignment="1">
      <alignment horizontal="center"/>
    </xf>
    <xf numFmtId="0" fontId="4" fillId="0" borderId="0" xfId="6" applyFill="1"/>
    <xf numFmtId="0" fontId="11" fillId="0" borderId="0" xfId="7" applyFont="1" applyFill="1"/>
    <xf numFmtId="0" fontId="12" fillId="0" borderId="0" xfId="7" applyFont="1" applyFill="1" applyAlignment="1">
      <alignment horizontal="right"/>
    </xf>
    <xf numFmtId="0" fontId="13" fillId="0" borderId="0" xfId="7" applyFont="1" applyFill="1" applyAlignment="1">
      <alignment horizontal="center"/>
    </xf>
    <xf numFmtId="3" fontId="11" fillId="0" borderId="0" xfId="7" applyNumberFormat="1" applyFont="1" applyFill="1" applyAlignment="1">
      <alignment horizontal="center" vertical="center"/>
    </xf>
    <xf numFmtId="3" fontId="11" fillId="0" borderId="0" xfId="7" applyNumberFormat="1" applyFont="1" applyFill="1" applyAlignment="1">
      <alignment horizontal="right" vertical="center"/>
    </xf>
    <xf numFmtId="0" fontId="11" fillId="0" borderId="0" xfId="7" applyFont="1" applyFill="1" applyAlignment="1">
      <alignment vertical="center" wrapText="1"/>
    </xf>
    <xf numFmtId="3" fontId="11" fillId="0" borderId="0" xfId="7" applyNumberFormat="1" applyFont="1" applyFill="1"/>
    <xf numFmtId="0" fontId="14" fillId="0" borderId="0" xfId="6" applyFont="1" applyAlignment="1">
      <alignment horizontal="right" vertical="center" wrapText="1"/>
    </xf>
    <xf numFmtId="0" fontId="4" fillId="6" borderId="20" xfId="6" applyFill="1" applyBorder="1" applyAlignment="1">
      <alignment vertical="center" wrapText="1"/>
    </xf>
    <xf numFmtId="3" fontId="10" fillId="7" borderId="20" xfId="9" applyNumberFormat="1" applyFont="1" applyFill="1" applyBorder="1" applyAlignment="1">
      <alignment horizontal="center" vertical="center" wrapText="1"/>
    </xf>
    <xf numFmtId="0" fontId="15" fillId="0" borderId="20" xfId="6" applyFont="1" applyFill="1" applyBorder="1" applyAlignment="1">
      <alignment horizontal="center" vertical="center"/>
    </xf>
    <xf numFmtId="0" fontId="16" fillId="0" borderId="20" xfId="6" applyFont="1" applyFill="1" applyBorder="1" applyAlignment="1">
      <alignment horizontal="center" vertical="center"/>
    </xf>
    <xf numFmtId="0" fontId="17" fillId="0" borderId="20" xfId="6" applyFont="1" applyFill="1" applyBorder="1" applyAlignment="1" applyProtection="1">
      <alignment vertical="center" wrapText="1"/>
      <protection locked="0"/>
    </xf>
    <xf numFmtId="0" fontId="11" fillId="4" borderId="20" xfId="6" applyFont="1" applyFill="1" applyBorder="1" applyAlignment="1" applyProtection="1">
      <alignment horizontal="left" vertical="center" wrapText="1"/>
      <protection locked="0"/>
    </xf>
    <xf numFmtId="0" fontId="16" fillId="0" borderId="20" xfId="6" applyFont="1" applyFill="1" applyBorder="1" applyAlignment="1">
      <alignment horizontal="center" vertical="center" wrapText="1"/>
    </xf>
    <xf numFmtId="3" fontId="6" fillId="0" borderId="20" xfId="6" applyNumberFormat="1" applyFont="1" applyFill="1" applyBorder="1" applyAlignment="1">
      <alignment horizontal="right" vertical="center"/>
    </xf>
    <xf numFmtId="0" fontId="4" fillId="0" borderId="20" xfId="6" applyNumberFormat="1" applyFont="1" applyFill="1" applyBorder="1" applyAlignment="1">
      <alignment horizontal="center" vertical="center"/>
    </xf>
    <xf numFmtId="3" fontId="18" fillId="0" borderId="20" xfId="6" applyNumberFormat="1" applyFont="1" applyFill="1" applyBorder="1" applyAlignment="1">
      <alignment horizontal="right" vertical="center"/>
    </xf>
    <xf numFmtId="3" fontId="13" fillId="0" borderId="20" xfId="6" applyNumberFormat="1" applyFont="1" applyFill="1" applyBorder="1" applyAlignment="1">
      <alignment horizontal="right" vertical="center"/>
    </xf>
    <xf numFmtId="3" fontId="6" fillId="0" borderId="20" xfId="10" applyNumberFormat="1" applyFont="1" applyFill="1" applyBorder="1" applyAlignment="1">
      <alignment horizontal="right" vertical="center"/>
    </xf>
    <xf numFmtId="3" fontId="6" fillId="0" borderId="20" xfId="6" applyNumberFormat="1" applyFont="1" applyFill="1" applyBorder="1" applyAlignment="1">
      <alignment horizontal="center" vertical="center" wrapText="1"/>
    </xf>
    <xf numFmtId="0" fontId="4" fillId="0" borderId="0" xfId="6" applyFont="1" applyFill="1" applyAlignment="1">
      <alignment vertical="center"/>
    </xf>
    <xf numFmtId="0" fontId="9" fillId="8" borderId="18" xfId="3" applyFont="1" applyFill="1" applyBorder="1" applyAlignment="1">
      <alignment vertical="center"/>
    </xf>
    <xf numFmtId="0" fontId="9" fillId="8" borderId="19" xfId="3" applyFont="1" applyFill="1" applyBorder="1" applyAlignment="1">
      <alignment vertical="center"/>
    </xf>
    <xf numFmtId="3" fontId="9" fillId="8" borderId="20" xfId="9" applyNumberFormat="1" applyFont="1" applyFill="1" applyBorder="1" applyAlignment="1">
      <alignment horizontal="right" vertical="center" wrapText="1"/>
    </xf>
    <xf numFmtId="3" fontId="9" fillId="8" borderId="20" xfId="9" applyNumberFormat="1" applyFont="1" applyFill="1" applyBorder="1" applyAlignment="1">
      <alignment horizontal="center" vertical="center" wrapText="1"/>
    </xf>
    <xf numFmtId="0" fontId="10" fillId="8" borderId="20" xfId="9" applyFont="1" applyFill="1" applyBorder="1" applyAlignment="1">
      <alignment horizontal="center" vertical="center" wrapText="1"/>
    </xf>
    <xf numFmtId="0" fontId="19" fillId="0" borderId="0" xfId="6" applyFont="1" applyFill="1" applyAlignment="1">
      <alignment wrapText="1"/>
    </xf>
    <xf numFmtId="0" fontId="19" fillId="0" borderId="0" xfId="6" applyFont="1" applyFill="1"/>
    <xf numFmtId="3" fontId="19" fillId="0" borderId="0" xfId="6" applyNumberFormat="1" applyFont="1" applyFill="1" applyAlignment="1">
      <alignment horizontal="right" wrapText="1"/>
    </xf>
    <xf numFmtId="3" fontId="19" fillId="0" borderId="0" xfId="6" applyNumberFormat="1" applyFont="1" applyFill="1" applyAlignment="1">
      <alignment horizontal="right" vertical="center" indent="1"/>
    </xf>
    <xf numFmtId="3" fontId="19" fillId="0" borderId="0" xfId="6" applyNumberFormat="1" applyFont="1" applyFill="1" applyAlignment="1">
      <alignment horizontal="center" vertical="center"/>
    </xf>
    <xf numFmtId="3" fontId="19" fillId="0" borderId="0" xfId="6" applyNumberFormat="1" applyFont="1" applyFill="1" applyAlignment="1">
      <alignment horizontal="right" vertical="center"/>
    </xf>
    <xf numFmtId="0" fontId="4" fillId="0" borderId="0" xfId="6" applyFill="1" applyAlignment="1">
      <alignment vertical="center" wrapText="1"/>
    </xf>
    <xf numFmtId="0" fontId="16" fillId="0" borderId="0" xfId="6" applyFont="1" applyFill="1"/>
    <xf numFmtId="0" fontId="4" fillId="0" borderId="0" xfId="6" applyFill="1" applyAlignment="1">
      <alignment horizontal="right" wrapText="1"/>
    </xf>
    <xf numFmtId="3" fontId="4" fillId="0" borderId="0" xfId="6" applyNumberFormat="1" applyFill="1" applyAlignment="1">
      <alignment horizontal="right" vertical="center" indent="1"/>
    </xf>
    <xf numFmtId="3" fontId="4" fillId="0" borderId="0" xfId="6" applyNumberFormat="1" applyFill="1" applyAlignment="1">
      <alignment horizontal="center" vertical="center"/>
    </xf>
    <xf numFmtId="0" fontId="20" fillId="8" borderId="18" xfId="3" applyFont="1" applyFill="1" applyBorder="1" applyAlignment="1">
      <alignment vertical="center"/>
    </xf>
    <xf numFmtId="0" fontId="20" fillId="8" borderId="19" xfId="3" applyFont="1" applyFill="1" applyBorder="1" applyAlignment="1">
      <alignment vertical="center"/>
    </xf>
    <xf numFmtId="3" fontId="20" fillId="8" borderId="20" xfId="3" applyNumberFormat="1" applyFont="1" applyFill="1" applyBorder="1" applyAlignment="1">
      <alignment horizontal="right" vertical="center" wrapText="1"/>
    </xf>
    <xf numFmtId="3" fontId="20" fillId="8" borderId="20" xfId="3" applyNumberFormat="1" applyFont="1" applyFill="1" applyBorder="1" applyAlignment="1">
      <alignment horizontal="center" vertical="center" wrapText="1"/>
    </xf>
    <xf numFmtId="0" fontId="20" fillId="8" borderId="20" xfId="9" applyFont="1" applyFill="1" applyBorder="1" applyAlignment="1">
      <alignment horizontal="center" vertical="center" wrapText="1"/>
    </xf>
    <xf numFmtId="0" fontId="21" fillId="0" borderId="0" xfId="6" applyFont="1" applyFill="1"/>
    <xf numFmtId="0" fontId="4" fillId="0" borderId="20" xfId="6" applyFont="1" applyFill="1" applyBorder="1" applyAlignment="1">
      <alignment horizontal="center" vertical="center"/>
    </xf>
    <xf numFmtId="3" fontId="13" fillId="0" borderId="20" xfId="10" applyNumberFormat="1" applyFont="1" applyFill="1" applyBorder="1" applyAlignment="1">
      <alignment horizontal="right" vertical="center"/>
    </xf>
    <xf numFmtId="0" fontId="0" fillId="0" borderId="0" xfId="5" applyFont="1" applyFill="1" applyAlignment="1"/>
    <xf numFmtId="0" fontId="20" fillId="8" borderId="20" xfId="3" applyFont="1" applyFill="1" applyBorder="1" applyAlignment="1">
      <alignment vertical="center"/>
    </xf>
    <xf numFmtId="0" fontId="22" fillId="0" borderId="20" xfId="6" applyFont="1" applyFill="1" applyBorder="1" applyAlignment="1" applyProtection="1">
      <alignment vertical="center" wrapText="1"/>
      <protection locked="0"/>
    </xf>
    <xf numFmtId="0" fontId="16" fillId="0" borderId="20" xfId="6" applyFont="1" applyFill="1" applyBorder="1" applyAlignment="1" applyProtection="1">
      <alignment horizontal="left" vertical="center" wrapText="1"/>
      <protection locked="0"/>
    </xf>
    <xf numFmtId="0" fontId="4" fillId="0" borderId="20" xfId="6" applyNumberFormat="1" applyFont="1" applyFill="1" applyBorder="1" applyAlignment="1">
      <alignment horizontal="center" vertical="center" wrapText="1"/>
    </xf>
    <xf numFmtId="0" fontId="4" fillId="0" borderId="20" xfId="6" applyFont="1" applyFill="1" applyBorder="1" applyAlignment="1">
      <alignment horizontal="left" vertical="center" wrapText="1"/>
    </xf>
    <xf numFmtId="0" fontId="22" fillId="9" borderId="20" xfId="6" applyFont="1" applyFill="1" applyBorder="1" applyAlignment="1" applyProtection="1">
      <alignment vertical="center" wrapText="1"/>
      <protection locked="0"/>
    </xf>
    <xf numFmtId="3" fontId="13" fillId="9" borderId="20" xfId="6" applyNumberFormat="1" applyFont="1" applyFill="1" applyBorder="1" applyAlignment="1">
      <alignment horizontal="right" vertical="center"/>
    </xf>
    <xf numFmtId="49" fontId="23" fillId="0" borderId="21" xfId="11" applyNumberFormat="1" applyFont="1" applyFill="1" applyBorder="1" applyAlignment="1">
      <alignment horizontal="left" vertical="center" wrapText="1"/>
    </xf>
    <xf numFmtId="3" fontId="4" fillId="0" borderId="20" xfId="6" applyNumberFormat="1" applyFont="1" applyFill="1" applyBorder="1" applyAlignment="1">
      <alignment horizontal="center" vertical="center" wrapText="1"/>
    </xf>
    <xf numFmtId="0" fontId="4" fillId="0" borderId="0" xfId="6" applyFont="1" applyFill="1"/>
    <xf numFmtId="0" fontId="24" fillId="8" borderId="20" xfId="3" applyFont="1" applyFill="1" applyBorder="1" applyAlignment="1">
      <alignment horizontal="left" vertical="center"/>
    </xf>
    <xf numFmtId="0" fontId="9" fillId="8" borderId="20" xfId="3" applyFont="1" applyFill="1" applyBorder="1" applyAlignment="1">
      <alignment vertical="center"/>
    </xf>
    <xf numFmtId="0" fontId="25" fillId="0" borderId="0" xfId="6" applyFont="1" applyFill="1" applyAlignment="1"/>
    <xf numFmtId="0" fontId="4" fillId="10" borderId="20" xfId="6" applyNumberFormat="1" applyFont="1" applyFill="1" applyBorder="1" applyAlignment="1">
      <alignment horizontal="center" vertical="center"/>
    </xf>
    <xf numFmtId="3" fontId="13" fillId="10" borderId="20" xfId="6" applyNumberFormat="1" applyFont="1" applyFill="1" applyBorder="1" applyAlignment="1">
      <alignment horizontal="right" vertical="center"/>
    </xf>
    <xf numFmtId="0" fontId="16" fillId="0" borderId="20" xfId="6" applyFont="1" applyFill="1" applyBorder="1" applyAlignment="1" applyProtection="1">
      <alignment horizontal="left" vertical="top" wrapText="1"/>
      <protection locked="0"/>
    </xf>
    <xf numFmtId="0" fontId="20" fillId="8" borderId="20" xfId="3" applyFont="1" applyFill="1" applyBorder="1" applyAlignment="1">
      <alignment horizontal="left" vertical="center"/>
    </xf>
    <xf numFmtId="49" fontId="23" fillId="0" borderId="20" xfId="11" applyNumberFormat="1" applyFont="1" applyFill="1" applyBorder="1" applyAlignment="1">
      <alignment horizontal="left" vertical="center" wrapText="1"/>
    </xf>
    <xf numFmtId="0" fontId="9" fillId="0" borderId="0" xfId="6" applyFont="1" applyFill="1" applyAlignment="1"/>
    <xf numFmtId="0" fontId="28" fillId="0" borderId="20" xfId="6" applyFont="1" applyFill="1" applyBorder="1" applyAlignment="1" applyProtection="1">
      <alignment vertical="center" wrapText="1"/>
      <protection locked="0"/>
    </xf>
    <xf numFmtId="0" fontId="29" fillId="0" borderId="20" xfId="6" applyFont="1" applyFill="1" applyBorder="1" applyAlignment="1" applyProtection="1">
      <alignment horizontal="left" vertical="center" wrapText="1"/>
      <protection locked="0"/>
    </xf>
    <xf numFmtId="0" fontId="20" fillId="8" borderId="19" xfId="3" applyFont="1" applyFill="1" applyBorder="1" applyAlignment="1">
      <alignment horizontal="left" vertical="center"/>
    </xf>
    <xf numFmtId="0" fontId="9" fillId="8" borderId="18" xfId="3" applyFont="1" applyFill="1" applyBorder="1" applyAlignment="1">
      <alignment vertical="center"/>
    </xf>
    <xf numFmtId="0" fontId="9" fillId="8" borderId="19" xfId="3" applyFont="1" applyFill="1" applyBorder="1" applyAlignment="1">
      <alignment vertical="center"/>
    </xf>
    <xf numFmtId="0" fontId="4" fillId="0" borderId="20" xfId="6" applyFill="1" applyBorder="1"/>
    <xf numFmtId="0" fontId="21" fillId="0" borderId="20" xfId="6" applyFont="1" applyFill="1" applyBorder="1"/>
    <xf numFmtId="0" fontId="16" fillId="4" borderId="20" xfId="6" applyFont="1" applyFill="1" applyBorder="1" applyAlignment="1">
      <alignment horizontal="center" vertical="center" wrapText="1"/>
    </xf>
    <xf numFmtId="0" fontId="17" fillId="4" borderId="20" xfId="6" applyFont="1" applyFill="1" applyBorder="1" applyAlignment="1" applyProtection="1">
      <alignment vertical="center" wrapText="1"/>
      <protection locked="0"/>
    </xf>
    <xf numFmtId="0" fontId="16" fillId="4" borderId="20" xfId="6" applyFont="1" applyFill="1" applyBorder="1" applyAlignment="1" applyProtection="1">
      <alignment horizontal="left" vertical="center" wrapText="1"/>
      <protection locked="0"/>
    </xf>
    <xf numFmtId="3" fontId="13" fillId="4" borderId="20" xfId="6" applyNumberFormat="1" applyFont="1" applyFill="1" applyBorder="1" applyAlignment="1">
      <alignment horizontal="right" vertical="center"/>
    </xf>
    <xf numFmtId="0" fontId="4" fillId="4" borderId="20" xfId="6" applyNumberFormat="1" applyFont="1" applyFill="1" applyBorder="1" applyAlignment="1">
      <alignment horizontal="center" vertical="center"/>
    </xf>
    <xf numFmtId="3" fontId="18" fillId="4" borderId="20" xfId="6" applyNumberFormat="1" applyFont="1" applyFill="1" applyBorder="1" applyAlignment="1">
      <alignment horizontal="right" vertical="center"/>
    </xf>
    <xf numFmtId="3" fontId="6" fillId="4" borderId="20" xfId="10" applyNumberFormat="1" applyFont="1" applyFill="1" applyBorder="1" applyAlignment="1">
      <alignment horizontal="right" vertical="center"/>
    </xf>
    <xf numFmtId="3" fontId="13" fillId="4" borderId="20" xfId="10" applyNumberFormat="1" applyFont="1" applyFill="1" applyBorder="1" applyAlignment="1">
      <alignment horizontal="right" vertical="center"/>
    </xf>
    <xf numFmtId="0" fontId="4" fillId="4" borderId="20" xfId="6" applyFont="1" applyFill="1" applyBorder="1" applyAlignment="1">
      <alignment horizontal="center" vertical="center"/>
    </xf>
    <xf numFmtId="0" fontId="30" fillId="0" borderId="0" xfId="6" applyFont="1" applyFill="1" applyAlignment="1"/>
    <xf numFmtId="0" fontId="31" fillId="0" borderId="20" xfId="6" applyFont="1" applyFill="1" applyBorder="1" applyAlignment="1">
      <alignment horizontal="center" vertical="center"/>
    </xf>
    <xf numFmtId="0" fontId="31" fillId="0" borderId="20" xfId="6" applyFont="1" applyFill="1" applyBorder="1" applyAlignment="1">
      <alignment horizontal="center" vertical="center" wrapText="1"/>
    </xf>
    <xf numFmtId="0" fontId="32" fillId="0" borderId="20" xfId="6" applyFont="1" applyFill="1" applyBorder="1" applyAlignment="1" applyProtection="1">
      <alignment vertical="center" wrapText="1"/>
      <protection locked="0"/>
    </xf>
    <xf numFmtId="0" fontId="31" fillId="0" borderId="20" xfId="6" applyFont="1" applyFill="1" applyBorder="1" applyAlignment="1" applyProtection="1">
      <alignment horizontal="left" vertical="center" wrapText="1"/>
      <protection locked="0"/>
    </xf>
    <xf numFmtId="3" fontId="32" fillId="0" borderId="20" xfId="6" applyNumberFormat="1" applyFont="1" applyFill="1" applyBorder="1" applyAlignment="1">
      <alignment horizontal="right" vertical="center"/>
    </xf>
    <xf numFmtId="0" fontId="31" fillId="0" borderId="20" xfId="6" applyNumberFormat="1" applyFont="1" applyFill="1" applyBorder="1" applyAlignment="1">
      <alignment horizontal="center" vertical="center"/>
    </xf>
    <xf numFmtId="3" fontId="33" fillId="0" borderId="20" xfId="6" applyNumberFormat="1" applyFont="1" applyFill="1" applyBorder="1" applyAlignment="1">
      <alignment horizontal="right" vertical="center"/>
    </xf>
    <xf numFmtId="3" fontId="33" fillId="0" borderId="20" xfId="10" applyNumberFormat="1" applyFont="1" applyFill="1" applyBorder="1" applyAlignment="1">
      <alignment horizontal="right" vertical="center"/>
    </xf>
    <xf numFmtId="3" fontId="32" fillId="0" borderId="20" xfId="10" applyNumberFormat="1" applyFont="1" applyFill="1" applyBorder="1" applyAlignment="1">
      <alignment horizontal="right" vertical="center"/>
    </xf>
    <xf numFmtId="0" fontId="31" fillId="0" borderId="0" xfId="6" applyFont="1" applyFill="1" applyAlignment="1">
      <alignment vertical="center"/>
    </xf>
    <xf numFmtId="0" fontId="31" fillId="0" borderId="20" xfId="6" applyFont="1" applyFill="1" applyBorder="1" applyAlignment="1">
      <alignment vertical="center"/>
    </xf>
    <xf numFmtId="3" fontId="32" fillId="4" borderId="20" xfId="6" applyNumberFormat="1" applyFont="1" applyFill="1" applyBorder="1" applyAlignment="1">
      <alignment horizontal="right" vertical="center"/>
    </xf>
    <xf numFmtId="0" fontId="6" fillId="0" borderId="20" xfId="6" applyFont="1" applyFill="1" applyBorder="1" applyAlignment="1">
      <alignment vertical="center"/>
    </xf>
    <xf numFmtId="3" fontId="6" fillId="0" borderId="20" xfId="6" applyNumberFormat="1" applyFont="1" applyFill="1" applyBorder="1" applyAlignment="1">
      <alignment horizontal="left" vertical="center" wrapText="1"/>
    </xf>
    <xf numFmtId="0" fontId="34" fillId="10" borderId="0" xfId="6" applyFont="1" applyFill="1" applyAlignment="1">
      <alignment vertical="center"/>
    </xf>
    <xf numFmtId="0" fontId="29" fillId="10" borderId="20" xfId="6" applyFont="1" applyFill="1" applyBorder="1" applyAlignment="1">
      <alignment horizontal="center" vertical="center" wrapText="1"/>
    </xf>
    <xf numFmtId="0" fontId="34" fillId="10" borderId="20" xfId="6" applyFont="1" applyFill="1" applyBorder="1" applyAlignment="1">
      <alignment horizontal="center" vertical="center"/>
    </xf>
    <xf numFmtId="0" fontId="35" fillId="10" borderId="20" xfId="6" applyFont="1" applyFill="1" applyBorder="1" applyAlignment="1" applyProtection="1">
      <alignment vertical="center" wrapText="1"/>
      <protection locked="0"/>
    </xf>
    <xf numFmtId="0" fontId="29" fillId="10" borderId="20" xfId="6" applyFont="1" applyFill="1" applyBorder="1" applyAlignment="1" applyProtection="1">
      <alignment horizontal="left" vertical="center" wrapText="1"/>
      <protection locked="0"/>
    </xf>
    <xf numFmtId="3" fontId="36" fillId="10" borderId="20" xfId="6" applyNumberFormat="1" applyFont="1" applyFill="1" applyBorder="1" applyAlignment="1">
      <alignment horizontal="right" vertical="center"/>
    </xf>
    <xf numFmtId="0" fontId="34" fillId="10" borderId="20" xfId="6" applyNumberFormat="1" applyFont="1" applyFill="1" applyBorder="1" applyAlignment="1">
      <alignment horizontal="center" vertical="center"/>
    </xf>
    <xf numFmtId="3" fontId="37" fillId="10" borderId="20" xfId="6" applyNumberFormat="1" applyFont="1" applyFill="1" applyBorder="1" applyAlignment="1">
      <alignment horizontal="right" vertical="center"/>
    </xf>
    <xf numFmtId="3" fontId="27" fillId="10" borderId="20" xfId="10" applyNumberFormat="1" applyFont="1" applyFill="1" applyBorder="1" applyAlignment="1">
      <alignment horizontal="right" vertical="center"/>
    </xf>
    <xf numFmtId="3" fontId="27" fillId="10" borderId="20" xfId="6" applyNumberFormat="1" applyFont="1" applyFill="1" applyBorder="1" applyAlignment="1">
      <alignment horizontal="center" vertical="center" wrapText="1"/>
    </xf>
    <xf numFmtId="0" fontId="20" fillId="11" borderId="18" xfId="3" applyFont="1" applyFill="1" applyBorder="1" applyAlignment="1">
      <alignment vertical="center"/>
    </xf>
    <xf numFmtId="0" fontId="20" fillId="11" borderId="19" xfId="3" applyFont="1" applyFill="1" applyBorder="1" applyAlignment="1">
      <alignment vertical="center"/>
    </xf>
    <xf numFmtId="0" fontId="20" fillId="11" borderId="19" xfId="3" applyFont="1" applyFill="1" applyBorder="1" applyAlignment="1">
      <alignment horizontal="left" vertical="center"/>
    </xf>
    <xf numFmtId="3" fontId="20" fillId="11" borderId="20" xfId="3" applyNumberFormat="1" applyFont="1" applyFill="1" applyBorder="1" applyAlignment="1">
      <alignment horizontal="right" vertical="center" wrapText="1"/>
    </xf>
    <xf numFmtId="0" fontId="21" fillId="11" borderId="20" xfId="6" applyFont="1" applyFill="1" applyBorder="1"/>
    <xf numFmtId="0" fontId="22" fillId="4" borderId="20" xfId="6" applyFont="1" applyFill="1" applyBorder="1" applyAlignment="1" applyProtection="1">
      <alignment vertical="center" wrapText="1"/>
      <protection locked="0"/>
    </xf>
    <xf numFmtId="3" fontId="6" fillId="4" borderId="20" xfId="6" applyNumberFormat="1" applyFont="1" applyFill="1" applyBorder="1" applyAlignment="1">
      <alignment horizontal="right" vertical="center"/>
    </xf>
    <xf numFmtId="0" fontId="15" fillId="4" borderId="20" xfId="6" applyFont="1" applyFill="1" applyBorder="1" applyAlignment="1" applyProtection="1">
      <alignment horizontal="left" vertical="center" wrapText="1"/>
      <protection locked="0"/>
    </xf>
    <xf numFmtId="0" fontId="4" fillId="4" borderId="20" xfId="6" applyNumberFormat="1" applyFont="1" applyFill="1" applyBorder="1" applyAlignment="1">
      <alignment horizontal="center" vertical="center" wrapText="1"/>
    </xf>
    <xf numFmtId="0" fontId="38" fillId="8" borderId="19" xfId="3" applyFont="1" applyFill="1" applyBorder="1" applyAlignment="1">
      <alignment vertical="center"/>
    </xf>
    <xf numFmtId="49" fontId="17" fillId="0" borderId="20" xfId="11" applyNumberFormat="1" applyFont="1" applyFill="1" applyBorder="1" applyAlignment="1">
      <alignment horizontal="left" vertical="center" wrapText="1"/>
    </xf>
    <xf numFmtId="3" fontId="13" fillId="8" borderId="20" xfId="6" applyNumberFormat="1" applyFont="1" applyFill="1" applyBorder="1" applyAlignment="1">
      <alignment horizontal="right" vertical="center"/>
    </xf>
    <xf numFmtId="0" fontId="5" fillId="0" borderId="0" xfId="6" applyFont="1" applyFill="1" applyAlignment="1"/>
    <xf numFmtId="0" fontId="26" fillId="0" borderId="20" xfId="6" applyFont="1" applyFill="1" applyBorder="1" applyAlignment="1" applyProtection="1">
      <alignment horizontal="left" vertical="center" wrapText="1"/>
      <protection locked="0"/>
    </xf>
    <xf numFmtId="0" fontId="20" fillId="8" borderId="24" xfId="3" applyFont="1" applyFill="1" applyBorder="1" applyAlignment="1">
      <alignment vertical="center"/>
    </xf>
    <xf numFmtId="3" fontId="20" fillId="8" borderId="21" xfId="3" applyNumberFormat="1" applyFont="1" applyFill="1" applyBorder="1" applyAlignment="1">
      <alignment horizontal="right" vertical="center" wrapText="1"/>
    </xf>
    <xf numFmtId="3" fontId="20" fillId="8" borderId="21" xfId="3" applyNumberFormat="1" applyFont="1" applyFill="1" applyBorder="1" applyAlignment="1">
      <alignment horizontal="center" vertical="center" wrapText="1"/>
    </xf>
    <xf numFmtId="0" fontId="4" fillId="4" borderId="18" xfId="6" applyFont="1" applyFill="1" applyBorder="1" applyAlignment="1">
      <alignment horizontal="center" vertical="center"/>
    </xf>
    <xf numFmtId="0" fontId="39" fillId="4" borderId="25" xfId="6" applyFont="1" applyFill="1" applyBorder="1" applyAlignment="1">
      <alignment horizontal="left" vertical="center" wrapText="1"/>
    </xf>
    <xf numFmtId="0" fontId="40" fillId="4" borderId="26" xfId="6" applyFont="1" applyFill="1" applyBorder="1" applyAlignment="1">
      <alignment vertical="top" wrapText="1"/>
    </xf>
    <xf numFmtId="0" fontId="16" fillId="4" borderId="27" xfId="6" applyFont="1" applyFill="1" applyBorder="1" applyAlignment="1">
      <alignment horizontal="center" vertical="center" wrapText="1"/>
    </xf>
    <xf numFmtId="0" fontId="16" fillId="4" borderId="28" xfId="6" applyFont="1" applyFill="1" applyBorder="1" applyAlignment="1">
      <alignment horizontal="center" vertical="center" wrapText="1"/>
    </xf>
    <xf numFmtId="3" fontId="6" fillId="4" borderId="29" xfId="6" applyNumberFormat="1" applyFont="1" applyFill="1" applyBorder="1" applyAlignment="1">
      <alignment horizontal="right" vertical="center"/>
    </xf>
    <xf numFmtId="0" fontId="4" fillId="4" borderId="29" xfId="6" applyNumberFormat="1" applyFont="1" applyFill="1" applyBorder="1" applyAlignment="1">
      <alignment horizontal="center" vertical="center"/>
    </xf>
    <xf numFmtId="3" fontId="18" fillId="4" borderId="29" xfId="6" applyNumberFormat="1" applyFont="1" applyFill="1" applyBorder="1" applyAlignment="1">
      <alignment horizontal="right" vertical="center"/>
    </xf>
    <xf numFmtId="3" fontId="13" fillId="4" borderId="29" xfId="6" applyNumberFormat="1" applyFont="1" applyFill="1" applyBorder="1" applyAlignment="1">
      <alignment horizontal="right" vertical="center"/>
    </xf>
    <xf numFmtId="3" fontId="6" fillId="4" borderId="29" xfId="10" applyNumberFormat="1" applyFont="1" applyFill="1" applyBorder="1" applyAlignment="1">
      <alignment horizontal="right" vertical="center"/>
    </xf>
    <xf numFmtId="3" fontId="6" fillId="4" borderId="23" xfId="10" applyNumberFormat="1" applyFont="1" applyFill="1" applyBorder="1" applyAlignment="1">
      <alignment horizontal="right" vertical="center"/>
    </xf>
    <xf numFmtId="0" fontId="39" fillId="4" borderId="30" xfId="6" applyFont="1" applyFill="1" applyBorder="1" applyAlignment="1">
      <alignment horizontal="left" vertical="center" wrapText="1"/>
    </xf>
    <xf numFmtId="0" fontId="4" fillId="4" borderId="0" xfId="0" applyFont="1" applyFill="1" applyAlignment="1">
      <alignment vertical="center" wrapText="1"/>
    </xf>
    <xf numFmtId="0" fontId="39" fillId="4" borderId="27" xfId="6" applyFont="1" applyFill="1" applyBorder="1" applyAlignment="1">
      <alignment vertical="center" wrapText="1"/>
    </xf>
    <xf numFmtId="0" fontId="40" fillId="4" borderId="27" xfId="6" applyFont="1" applyFill="1" applyBorder="1" applyAlignment="1">
      <alignment vertical="center" wrapText="1"/>
    </xf>
    <xf numFmtId="0" fontId="16" fillId="4" borderId="23" xfId="6" applyFont="1" applyFill="1" applyBorder="1" applyAlignment="1">
      <alignment horizontal="center" vertical="center" wrapText="1"/>
    </xf>
    <xf numFmtId="0" fontId="40" fillId="4" borderId="27" xfId="6" applyFont="1" applyFill="1" applyBorder="1" applyAlignment="1">
      <alignment vertical="top" wrapText="1"/>
    </xf>
    <xf numFmtId="0" fontId="39" fillId="4" borderId="20" xfId="6" applyFont="1" applyFill="1" applyBorder="1" applyAlignment="1">
      <alignment vertical="center" wrapText="1"/>
    </xf>
    <xf numFmtId="0" fontId="40" fillId="4" borderId="20" xfId="6" applyFont="1" applyFill="1" applyBorder="1" applyAlignment="1">
      <alignment vertical="top" wrapText="1"/>
    </xf>
    <xf numFmtId="0" fontId="39" fillId="4" borderId="27" xfId="6" applyFont="1" applyFill="1" applyBorder="1" applyAlignment="1">
      <alignment horizontal="left" vertical="center" wrapText="1"/>
    </xf>
    <xf numFmtId="0" fontId="41" fillId="0" borderId="0" xfId="6" applyFont="1" applyFill="1" applyAlignment="1"/>
    <xf numFmtId="0" fontId="42" fillId="0" borderId="0" xfId="6" applyFont="1" applyFill="1" applyAlignment="1"/>
    <xf numFmtId="0" fontId="4" fillId="0" borderId="18" xfId="6" applyFont="1" applyFill="1" applyBorder="1" applyAlignment="1">
      <alignment horizontal="center" vertical="center"/>
    </xf>
    <xf numFmtId="0" fontId="39" fillId="12" borderId="25" xfId="6" applyFont="1" applyFill="1" applyBorder="1" applyAlignment="1">
      <alignment horizontal="left" vertical="center" wrapText="1"/>
    </xf>
    <xf numFmtId="0" fontId="40" fillId="12" borderId="26" xfId="6" applyFont="1" applyFill="1" applyBorder="1" applyAlignment="1">
      <alignment vertical="center" wrapText="1"/>
    </xf>
    <xf numFmtId="0" fontId="43" fillId="12" borderId="27" xfId="6" applyFont="1" applyFill="1" applyBorder="1" applyAlignment="1">
      <alignment horizontal="center" vertical="center" wrapText="1"/>
    </xf>
    <xf numFmtId="0" fontId="16" fillId="0" borderId="28" xfId="6" applyFont="1" applyFill="1" applyBorder="1" applyAlignment="1">
      <alignment horizontal="center" vertical="center" wrapText="1"/>
    </xf>
    <xf numFmtId="3" fontId="6" fillId="0" borderId="29" xfId="6" applyNumberFormat="1" applyFont="1" applyFill="1" applyBorder="1" applyAlignment="1">
      <alignment horizontal="right" vertical="center"/>
    </xf>
    <xf numFmtId="0" fontId="4" fillId="0" borderId="29" xfId="6" applyNumberFormat="1" applyFont="1" applyFill="1" applyBorder="1" applyAlignment="1">
      <alignment horizontal="center" vertical="center"/>
    </xf>
    <xf numFmtId="3" fontId="18" fillId="0" borderId="29" xfId="6" applyNumberFormat="1" applyFont="1" applyFill="1" applyBorder="1" applyAlignment="1">
      <alignment horizontal="right" vertical="center"/>
    </xf>
    <xf numFmtId="3" fontId="13" fillId="0" borderId="29" xfId="6" applyNumberFormat="1" applyFont="1" applyFill="1" applyBorder="1" applyAlignment="1">
      <alignment horizontal="right" vertical="center"/>
    </xf>
    <xf numFmtId="3" fontId="6" fillId="0" borderId="31" xfId="10" applyNumberFormat="1" applyFont="1" applyFill="1" applyBorder="1" applyAlignment="1">
      <alignment horizontal="right" vertical="center"/>
    </xf>
    <xf numFmtId="3" fontId="13" fillId="0" borderId="26" xfId="10" applyNumberFormat="1" applyFont="1" applyFill="1" applyBorder="1" applyAlignment="1">
      <alignment horizontal="right" vertical="center"/>
    </xf>
    <xf numFmtId="3" fontId="6" fillId="0" borderId="23" xfId="10" applyNumberFormat="1" applyFont="1" applyFill="1" applyBorder="1" applyAlignment="1">
      <alignment horizontal="right" vertical="center"/>
    </xf>
    <xf numFmtId="0" fontId="39" fillId="12" borderId="27" xfId="6" applyFont="1" applyFill="1" applyBorder="1" applyAlignment="1">
      <alignment horizontal="left" vertical="center" wrapText="1"/>
    </xf>
    <xf numFmtId="0" fontId="40" fillId="12" borderId="27" xfId="6" applyFont="1" applyFill="1" applyBorder="1" applyAlignment="1">
      <alignment vertical="top" wrapText="1"/>
    </xf>
    <xf numFmtId="0" fontId="16" fillId="0" borderId="23" xfId="6" applyFont="1" applyFill="1" applyBorder="1" applyAlignment="1">
      <alignment horizontal="center" vertical="center" wrapText="1"/>
    </xf>
    <xf numFmtId="0" fontId="39" fillId="12" borderId="27" xfId="6" applyFont="1" applyFill="1" applyBorder="1" applyAlignment="1">
      <alignment vertical="center" wrapText="1"/>
    </xf>
    <xf numFmtId="0" fontId="39" fillId="0" borderId="20" xfId="6" applyFont="1" applyFill="1" applyBorder="1" applyAlignment="1">
      <alignment vertical="center" wrapText="1"/>
    </xf>
    <xf numFmtId="0" fontId="40" fillId="0" borderId="20" xfId="6" applyFont="1" applyFill="1" applyBorder="1" applyAlignment="1">
      <alignment vertical="top" wrapText="1"/>
    </xf>
    <xf numFmtId="0" fontId="39" fillId="0" borderId="27" xfId="6" applyFont="1" applyFill="1" applyBorder="1" applyAlignment="1">
      <alignment horizontal="left" vertical="center" wrapText="1"/>
    </xf>
    <xf numFmtId="0" fontId="40" fillId="0" borderId="27" xfId="6" applyFont="1" applyFill="1" applyBorder="1" applyAlignment="1">
      <alignment vertical="top" wrapText="1"/>
    </xf>
    <xf numFmtId="0" fontId="9" fillId="8" borderId="18" xfId="3" applyFont="1" applyFill="1" applyBorder="1" applyAlignment="1">
      <alignment vertical="center"/>
    </xf>
    <xf numFmtId="0" fontId="9" fillId="8" borderId="19" xfId="3" applyFont="1" applyFill="1" applyBorder="1" applyAlignment="1">
      <alignment vertical="center"/>
    </xf>
    <xf numFmtId="0" fontId="44" fillId="0" borderId="0" xfId="6" applyFont="1" applyFill="1" applyAlignment="1">
      <alignment horizontal="left"/>
    </xf>
    <xf numFmtId="3" fontId="6" fillId="13" borderId="20" xfId="10" applyNumberFormat="1" applyFont="1" applyFill="1" applyBorder="1" applyAlignment="1">
      <alignment horizontal="right" vertical="center"/>
    </xf>
    <xf numFmtId="3" fontId="13" fillId="13" borderId="20" xfId="10" applyNumberFormat="1" applyFont="1" applyFill="1" applyBorder="1" applyAlignment="1">
      <alignment horizontal="right" vertical="center"/>
    </xf>
    <xf numFmtId="3" fontId="13" fillId="13" borderId="20" xfId="6" applyNumberFormat="1" applyFont="1" applyFill="1" applyBorder="1" applyAlignment="1">
      <alignment horizontal="right" vertical="center"/>
    </xf>
    <xf numFmtId="3" fontId="18" fillId="13" borderId="20" xfId="6" applyNumberFormat="1" applyFont="1" applyFill="1" applyBorder="1" applyAlignment="1">
      <alignment horizontal="right" vertical="center"/>
    </xf>
    <xf numFmtId="0" fontId="4" fillId="13" borderId="20" xfId="6" applyNumberFormat="1" applyFont="1" applyFill="1" applyBorder="1" applyAlignment="1">
      <alignment horizontal="center" vertical="center"/>
    </xf>
    <xf numFmtId="0" fontId="16" fillId="13" borderId="20" xfId="6" applyFont="1" applyFill="1" applyBorder="1" applyAlignment="1">
      <alignment horizontal="center" vertical="center" wrapText="1"/>
    </xf>
    <xf numFmtId="0" fontId="16" fillId="13" borderId="20" xfId="6" applyFont="1" applyFill="1" applyBorder="1" applyAlignment="1" applyProtection="1">
      <alignment horizontal="left" vertical="center" wrapText="1"/>
      <protection locked="0"/>
    </xf>
    <xf numFmtId="0" fontId="17" fillId="13" borderId="20" xfId="6" applyFont="1" applyFill="1" applyBorder="1" applyAlignment="1" applyProtection="1">
      <alignment vertical="center" wrapText="1"/>
      <protection locked="0"/>
    </xf>
    <xf numFmtId="3" fontId="6" fillId="0" borderId="20" xfId="10" applyNumberFormat="1" applyFont="1" applyFill="1" applyBorder="1" applyAlignment="1">
      <alignment vertical="center"/>
    </xf>
    <xf numFmtId="0" fontId="45" fillId="0" borderId="0" xfId="6" applyFont="1" applyFill="1" applyAlignment="1"/>
    <xf numFmtId="0" fontId="4" fillId="0" borderId="20" xfId="6" applyFill="1" applyBorder="1" applyAlignment="1">
      <alignment horizontal="center" vertical="center"/>
    </xf>
    <xf numFmtId="0" fontId="46" fillId="0" borderId="0" xfId="6" applyFont="1" applyFill="1" applyAlignment="1"/>
    <xf numFmtId="0" fontId="4" fillId="0" borderId="0" xfId="6" applyFont="1" applyFill="1" applyBorder="1" applyAlignment="1">
      <alignment vertical="center"/>
    </xf>
    <xf numFmtId="3" fontId="4" fillId="0" borderId="0" xfId="10" applyNumberFormat="1" applyFont="1" applyFill="1" applyBorder="1" applyAlignment="1">
      <alignment horizontal="left" vertical="center" wrapText="1"/>
    </xf>
    <xf numFmtId="0" fontId="47" fillId="0" borderId="0" xfId="6" applyFont="1" applyFill="1" applyAlignment="1"/>
    <xf numFmtId="0" fontId="4" fillId="0" borderId="32" xfId="6" applyFont="1" applyFill="1" applyBorder="1" applyAlignment="1">
      <alignment vertical="center"/>
    </xf>
    <xf numFmtId="0" fontId="15" fillId="0" borderId="20" xfId="6" applyFont="1" applyFill="1" applyBorder="1" applyAlignment="1" applyProtection="1">
      <alignment horizontal="left" vertical="center" wrapText="1"/>
      <protection locked="0"/>
    </xf>
    <xf numFmtId="3" fontId="7" fillId="0" borderId="8" xfId="2" applyNumberFormat="1" applyFont="1" applyFill="1" applyBorder="1" applyAlignment="1">
      <alignment horizontal="right" vertical="center" wrapText="1" indent="1"/>
    </xf>
    <xf numFmtId="3" fontId="4" fillId="0" borderId="20" xfId="6" applyNumberFormat="1" applyFont="1" applyFill="1" applyBorder="1" applyAlignment="1">
      <alignment horizontal="center" vertical="center"/>
    </xf>
    <xf numFmtId="0" fontId="16" fillId="8" borderId="20" xfId="6" applyFont="1" applyFill="1" applyBorder="1" applyAlignment="1">
      <alignment horizontal="center" vertical="center" wrapText="1"/>
    </xf>
    <xf numFmtId="3" fontId="34" fillId="0" borderId="0" xfId="5" applyNumberFormat="1" applyFont="1" applyFill="1" applyAlignment="1">
      <alignment horizontal="right" vertical="center"/>
    </xf>
    <xf numFmtId="0" fontId="20" fillId="8" borderId="24" xfId="3" applyFont="1" applyFill="1" applyBorder="1" applyAlignment="1">
      <alignment horizontal="left" vertical="center"/>
    </xf>
    <xf numFmtId="3" fontId="13" fillId="8" borderId="20" xfId="10" applyNumberFormat="1" applyFont="1" applyFill="1" applyBorder="1" applyAlignment="1">
      <alignment horizontal="right" vertical="center"/>
    </xf>
    <xf numFmtId="3" fontId="13" fillId="8" borderId="26" xfId="10" applyNumberFormat="1" applyFont="1" applyFill="1" applyBorder="1" applyAlignment="1">
      <alignment horizontal="right" vertical="center"/>
    </xf>
    <xf numFmtId="3" fontId="7" fillId="8" borderId="7" xfId="2" applyNumberFormat="1" applyFont="1" applyFill="1" applyBorder="1" applyAlignment="1">
      <alignment horizontal="right" vertical="center" wrapText="1" indent="1"/>
    </xf>
    <xf numFmtId="3" fontId="7" fillId="8" borderId="9" xfId="2" applyNumberFormat="1" applyFont="1" applyFill="1" applyBorder="1" applyAlignment="1">
      <alignment horizontal="right" vertical="center" wrapText="1" indent="1"/>
    </xf>
    <xf numFmtId="3" fontId="7" fillId="14" borderId="12" xfId="4" applyNumberFormat="1" applyFont="1" applyFill="1" applyBorder="1" applyAlignment="1">
      <alignment horizontal="right" vertical="center" indent="1"/>
    </xf>
    <xf numFmtId="0" fontId="9" fillId="8" borderId="18" xfId="3" applyFont="1" applyFill="1" applyBorder="1" applyAlignment="1">
      <alignment vertical="center"/>
    </xf>
    <xf numFmtId="0" fontId="9" fillId="8" borderId="19" xfId="3" applyFont="1" applyFill="1" applyBorder="1" applyAlignment="1">
      <alignment vertical="center"/>
    </xf>
    <xf numFmtId="1" fontId="16" fillId="0" borderId="20" xfId="6" applyNumberFormat="1" applyFont="1" applyFill="1" applyBorder="1" applyAlignment="1">
      <alignment horizontal="center" vertical="center" wrapText="1"/>
    </xf>
    <xf numFmtId="1" fontId="4" fillId="0" borderId="20" xfId="6" applyNumberFormat="1" applyFont="1" applyFill="1" applyBorder="1" applyAlignment="1">
      <alignment horizontal="center" vertical="center"/>
    </xf>
    <xf numFmtId="0" fontId="16" fillId="0" borderId="20" xfId="0" applyFont="1" applyFill="1" applyBorder="1" applyAlignment="1">
      <alignment horizontal="center" vertical="center" wrapText="1"/>
    </xf>
    <xf numFmtId="0" fontId="16" fillId="0" borderId="20" xfId="0" applyFont="1" applyFill="1" applyBorder="1" applyAlignment="1">
      <alignment horizontal="left" vertical="center" wrapText="1"/>
    </xf>
    <xf numFmtId="0" fontId="29" fillId="0" borderId="20" xfId="0" applyFont="1" applyFill="1" applyBorder="1" applyAlignment="1">
      <alignment horizontal="left" vertical="center" wrapText="1"/>
    </xf>
    <xf numFmtId="0" fontId="22" fillId="0" borderId="20" xfId="0" applyFont="1" applyFill="1" applyBorder="1" applyAlignment="1" applyProtection="1">
      <alignment horizontal="left" vertical="center" wrapText="1"/>
      <protection locked="0"/>
    </xf>
    <xf numFmtId="0" fontId="16" fillId="0" borderId="20" xfId="0" applyFont="1" applyFill="1" applyBorder="1" applyAlignment="1" applyProtection="1">
      <alignment horizontal="left" vertical="top" wrapText="1"/>
      <protection locked="0"/>
    </xf>
    <xf numFmtId="3" fontId="27" fillId="0" borderId="20" xfId="0" applyNumberFormat="1" applyFont="1" applyFill="1" applyBorder="1" applyAlignment="1">
      <alignment horizontal="left" vertical="center"/>
    </xf>
    <xf numFmtId="3" fontId="6" fillId="0" borderId="20" xfId="0" applyNumberFormat="1" applyFont="1" applyFill="1" applyBorder="1" applyAlignment="1">
      <alignment horizontal="left" vertical="center" wrapText="1"/>
    </xf>
    <xf numFmtId="0" fontId="0" fillId="0" borderId="0" xfId="0" applyFill="1" applyAlignment="1">
      <alignment horizontal="left"/>
    </xf>
    <xf numFmtId="14" fontId="11" fillId="0" borderId="0" xfId="7" applyNumberFormat="1" applyFont="1" applyFill="1" applyAlignment="1">
      <alignment horizontal="left"/>
    </xf>
    <xf numFmtId="49" fontId="4" fillId="0" borderId="20" xfId="6" applyNumberFormat="1" applyFont="1" applyFill="1" applyBorder="1" applyAlignment="1">
      <alignment horizontal="center" vertical="center"/>
    </xf>
    <xf numFmtId="0" fontId="49" fillId="0" borderId="20" xfId="6" applyFont="1" applyFill="1" applyBorder="1" applyAlignment="1" applyProtection="1">
      <alignment vertical="center" wrapText="1"/>
      <protection locked="0"/>
    </xf>
    <xf numFmtId="1" fontId="4" fillId="0" borderId="20" xfId="0" applyNumberFormat="1" applyFont="1" applyFill="1" applyBorder="1" applyAlignment="1">
      <alignment horizontal="center" vertical="center"/>
    </xf>
    <xf numFmtId="0" fontId="8" fillId="5" borderId="10" xfId="2" applyFont="1" applyFill="1" applyBorder="1" applyAlignment="1">
      <alignment horizontal="left" vertical="center" indent="1"/>
    </xf>
    <xf numFmtId="0" fontId="8" fillId="5" borderId="2" xfId="2" applyFont="1" applyFill="1" applyBorder="1" applyAlignment="1">
      <alignment horizontal="left" vertical="center" indent="1"/>
    </xf>
    <xf numFmtId="0" fontId="9" fillId="0" borderId="10" xfId="2" applyFont="1" applyFill="1" applyBorder="1" applyAlignment="1">
      <alignment horizontal="left" vertical="center" indent="1"/>
    </xf>
    <xf numFmtId="0" fontId="9" fillId="0" borderId="2" xfId="2" applyFont="1" applyFill="1" applyBorder="1" applyAlignment="1">
      <alignment horizontal="left" vertical="center" indent="1"/>
    </xf>
    <xf numFmtId="0" fontId="2" fillId="0" borderId="0" xfId="1" applyFont="1" applyAlignment="1"/>
    <xf numFmtId="0" fontId="0" fillId="0" borderId="0" xfId="0" applyAlignment="1"/>
    <xf numFmtId="0" fontId="5" fillId="2" borderId="1" xfId="2" applyFont="1" applyFill="1" applyBorder="1" applyAlignment="1">
      <alignment horizontal="center" vertical="center" wrapText="1"/>
    </xf>
    <xf numFmtId="0" fontId="8" fillId="5" borderId="15" xfId="2" applyFont="1" applyFill="1" applyBorder="1" applyAlignment="1">
      <alignment horizontal="left" vertical="center" indent="1"/>
    </xf>
    <xf numFmtId="0" fontId="9" fillId="8" borderId="18" xfId="3" applyFont="1" applyFill="1" applyBorder="1" applyAlignment="1">
      <alignment vertical="center"/>
    </xf>
    <xf numFmtId="0" fontId="9" fillId="8" borderId="19" xfId="3" applyFont="1" applyFill="1" applyBorder="1" applyAlignment="1">
      <alignment vertical="center"/>
    </xf>
    <xf numFmtId="0" fontId="4" fillId="0" borderId="19" xfId="6" applyBorder="1" applyAlignment="1">
      <alignment vertical="center"/>
    </xf>
    <xf numFmtId="0" fontId="4" fillId="0" borderId="23" xfId="6" applyBorder="1" applyAlignment="1">
      <alignment vertical="center"/>
    </xf>
    <xf numFmtId="0" fontId="9" fillId="6" borderId="18" xfId="8" applyFont="1" applyFill="1" applyBorder="1" applyAlignment="1">
      <alignment horizontal="left" vertical="center"/>
    </xf>
    <xf numFmtId="0" fontId="9" fillId="6" borderId="19" xfId="8" applyFont="1" applyFill="1" applyBorder="1" applyAlignment="1">
      <alignment horizontal="left" vertical="center"/>
    </xf>
    <xf numFmtId="0" fontId="10" fillId="7" borderId="20" xfId="3" applyFont="1" applyFill="1" applyBorder="1" applyAlignment="1">
      <alignment horizontal="center" vertical="center" textRotation="90" wrapText="1"/>
    </xf>
    <xf numFmtId="0" fontId="10" fillId="7" borderId="20" xfId="3" applyFont="1" applyFill="1" applyBorder="1" applyAlignment="1">
      <alignment horizontal="center" vertical="center" wrapText="1"/>
    </xf>
    <xf numFmtId="0" fontId="10" fillId="7" borderId="21" xfId="3" applyFont="1" applyFill="1" applyBorder="1" applyAlignment="1">
      <alignment horizontal="center" vertical="center" wrapText="1"/>
    </xf>
    <xf numFmtId="0" fontId="10" fillId="7" borderId="22" xfId="3" applyFont="1" applyFill="1" applyBorder="1" applyAlignment="1">
      <alignment horizontal="center" vertical="center" wrapText="1"/>
    </xf>
    <xf numFmtId="0" fontId="10" fillId="7" borderId="21" xfId="3" applyFont="1" applyFill="1" applyBorder="1" applyAlignment="1">
      <alignment horizontal="center" vertical="center" textRotation="90" wrapText="1"/>
    </xf>
    <xf numFmtId="0" fontId="0" fillId="0" borderId="22" xfId="0" applyBorder="1" applyAlignment="1">
      <alignment horizontal="center" vertical="center" textRotation="90" wrapText="1"/>
    </xf>
    <xf numFmtId="164" fontId="10" fillId="7" borderId="20" xfId="3" applyNumberFormat="1" applyFont="1" applyFill="1" applyBorder="1" applyAlignment="1">
      <alignment horizontal="center" vertical="center" textRotation="90" wrapText="1"/>
    </xf>
    <xf numFmtId="164" fontId="10" fillId="7" borderId="20" xfId="3" applyNumberFormat="1" applyFont="1" applyFill="1" applyBorder="1" applyAlignment="1">
      <alignment horizontal="center" vertical="center" wrapText="1"/>
    </xf>
    <xf numFmtId="3" fontId="10" fillId="7" borderId="20" xfId="3" applyNumberFormat="1" applyFont="1" applyFill="1" applyBorder="1" applyAlignment="1">
      <alignment horizontal="center" vertical="center" wrapText="1"/>
    </xf>
    <xf numFmtId="3" fontId="5" fillId="7" borderId="20" xfId="7" applyNumberFormat="1" applyFont="1" applyFill="1" applyBorder="1" applyAlignment="1">
      <alignment horizontal="center" vertical="center"/>
    </xf>
    <xf numFmtId="0" fontId="9" fillId="8" borderId="18" xfId="3" applyFont="1" applyFill="1" applyBorder="1" applyAlignment="1">
      <alignment horizontal="left" vertical="center"/>
    </xf>
    <xf numFmtId="0" fontId="9" fillId="8" borderId="19" xfId="3" applyFont="1" applyFill="1" applyBorder="1" applyAlignment="1">
      <alignment horizontal="left" vertical="center"/>
    </xf>
    <xf numFmtId="0" fontId="9" fillId="8" borderId="23" xfId="3" applyFont="1" applyFill="1" applyBorder="1" applyAlignment="1">
      <alignment horizontal="left" vertical="center"/>
    </xf>
    <xf numFmtId="0" fontId="9" fillId="6" borderId="20" xfId="8" applyFont="1" applyFill="1" applyBorder="1" applyAlignment="1">
      <alignment horizontal="left" vertical="center"/>
    </xf>
    <xf numFmtId="0" fontId="4" fillId="0" borderId="22" xfId="10" applyBorder="1" applyAlignment="1">
      <alignment horizontal="center" vertical="center" textRotation="90" wrapText="1"/>
    </xf>
    <xf numFmtId="0" fontId="9" fillId="4" borderId="18" xfId="3" applyFont="1" applyFill="1" applyBorder="1" applyAlignment="1">
      <alignment vertical="center"/>
    </xf>
    <xf numFmtId="0" fontId="9" fillId="4" borderId="19" xfId="3" applyFont="1" applyFill="1" applyBorder="1" applyAlignment="1">
      <alignment vertical="center"/>
    </xf>
    <xf numFmtId="0" fontId="4" fillId="4" borderId="19" xfId="6" applyFill="1" applyBorder="1" applyAlignment="1">
      <alignment vertical="center"/>
    </xf>
    <xf numFmtId="0" fontId="4" fillId="4" borderId="23" xfId="6" applyFill="1" applyBorder="1" applyAlignment="1">
      <alignment vertical="center"/>
    </xf>
    <xf numFmtId="3" fontId="10" fillId="7" borderId="21" xfId="3" applyNumberFormat="1" applyFont="1" applyFill="1" applyBorder="1" applyAlignment="1">
      <alignment horizontal="center" vertical="center" wrapText="1"/>
    </xf>
    <xf numFmtId="3" fontId="10" fillId="7" borderId="22" xfId="3" applyNumberFormat="1" applyFont="1" applyFill="1" applyBorder="1" applyAlignment="1">
      <alignment horizontal="center" vertical="center" wrapText="1"/>
    </xf>
    <xf numFmtId="164" fontId="10" fillId="7" borderId="21" xfId="3" applyNumberFormat="1" applyFont="1" applyFill="1" applyBorder="1" applyAlignment="1">
      <alignment horizontal="center" vertical="center" textRotation="90" wrapText="1"/>
    </xf>
    <xf numFmtId="164" fontId="10" fillId="7" borderId="22" xfId="3" applyNumberFormat="1" applyFont="1" applyFill="1" applyBorder="1" applyAlignment="1">
      <alignment horizontal="center" vertical="center" textRotation="90" wrapText="1"/>
    </xf>
    <xf numFmtId="164" fontId="10" fillId="7" borderId="21" xfId="3" applyNumberFormat="1" applyFont="1" applyFill="1" applyBorder="1" applyAlignment="1">
      <alignment horizontal="center" vertical="center" wrapText="1"/>
    </xf>
    <xf numFmtId="164" fontId="10" fillId="7" borderId="22" xfId="3" applyNumberFormat="1" applyFont="1" applyFill="1" applyBorder="1" applyAlignment="1">
      <alignment horizontal="center" vertical="center" wrapText="1"/>
    </xf>
    <xf numFmtId="3" fontId="5" fillId="7" borderId="18" xfId="7" applyNumberFormat="1" applyFont="1" applyFill="1" applyBorder="1" applyAlignment="1">
      <alignment horizontal="center" vertical="center"/>
    </xf>
    <xf numFmtId="3" fontId="5" fillId="7" borderId="19" xfId="7" applyNumberFormat="1" applyFont="1" applyFill="1" applyBorder="1" applyAlignment="1">
      <alignment horizontal="center" vertical="center"/>
    </xf>
    <xf numFmtId="3" fontId="5" fillId="7" borderId="23" xfId="7" applyNumberFormat="1" applyFont="1" applyFill="1" applyBorder="1" applyAlignment="1">
      <alignment horizontal="center" vertical="center"/>
    </xf>
    <xf numFmtId="0" fontId="10" fillId="7" borderId="22" xfId="3" applyFont="1" applyFill="1" applyBorder="1" applyAlignment="1">
      <alignment horizontal="center" vertical="center" textRotation="90" wrapText="1"/>
    </xf>
  </cellXfs>
  <cellStyles count="12">
    <cellStyle name="Normální" xfId="0" builtinId="0"/>
    <cellStyle name="Normální 2 2" xfId="1"/>
    <cellStyle name="Normální 3" xfId="6"/>
    <cellStyle name="Normální 5" xfId="10"/>
    <cellStyle name="normální_Investice - opravy 2007 - 14-11-06-HOL (3)1" xfId="8"/>
    <cellStyle name="normální_investice 2005- doprava-upravený2" xfId="7"/>
    <cellStyle name="normální_Investice 2005-školství - úprava (probráno se SEK) 2" xfId="3"/>
    <cellStyle name="normální_Kultura -Přehled investic PO OKPP na rok 2009 - 3.10.2008" xfId="11"/>
    <cellStyle name="normální_kultura2-upravené priority-3" xfId="9"/>
    <cellStyle name="normální_Požadavky na investice 2005 a plnění 2004-úprava 2" xfId="2"/>
    <cellStyle name="normální_Sešit1 2" xfId="4"/>
    <cellStyle name="normální_Sociální - investice a opravy 2009 - sumarizace vč. prior - 10-12-2008"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FI/ROZPO&#268;ET/ROZPO&#268;ET%202020/2020_01_27%20-%20Nov&#233;%20investice/2020_01_27%20-%20Rozpo&#269;et%20OK%202020%20-%20%20Nov&#233;%20opravy%20a%20investice%20z%20rozpo&#269;tu%20-%20celke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hrn "/>
      <sheetName val="Školství - ORJ 19"/>
      <sheetName val="Školství - ORJ 17"/>
      <sheetName val="školství - ORJ 17 - rozpr."/>
      <sheetName val="Sociální - ORJ 19"/>
      <sheetName val="Sociální - ORJ 17"/>
      <sheetName val="sociální - ORJ 17 - rozpr."/>
      <sheetName val="SSOK - ORJ 12  "/>
      <sheetName val="ODSH-nad 200 tis. Kč"/>
      <sheetName val="Doprava - ORJ 17"/>
      <sheetName val="Kultura - ORJ 19"/>
      <sheetName val="Kultura - ORJ 17"/>
      <sheetName val="kultura - ORJ 17 - rozpr."/>
      <sheetName val="Zdravotnictví - ORJ 19"/>
      <sheetName val="Zdravotnictví - ORJ 17"/>
      <sheetName val="zdravotnictí - ORJ 17"/>
      <sheetName val="zdravotnictí - ORJ 17 - rozpr."/>
      <sheetName val="OKŘ - ORJ 03 "/>
      <sheetName val="OKH - ORJ 18 "/>
      <sheetName val="OIT - ORJ 06 "/>
    </sheetNames>
    <sheetDataSet>
      <sheetData sheetId="0"/>
      <sheetData sheetId="1"/>
      <sheetData sheetId="2"/>
      <sheetData sheetId="3"/>
      <sheetData sheetId="4">
        <row r="31">
          <cell r="R31">
            <v>0</v>
          </cell>
        </row>
        <row r="36">
          <cell r="R36">
            <v>0</v>
          </cell>
        </row>
      </sheetData>
      <sheetData sheetId="5">
        <row r="9">
          <cell r="R9">
            <v>0</v>
          </cell>
        </row>
        <row r="12">
          <cell r="R12">
            <v>0</v>
          </cell>
        </row>
      </sheetData>
      <sheetData sheetId="6"/>
      <sheetData sheetId="7"/>
      <sheetData sheetId="8"/>
      <sheetData sheetId="9"/>
      <sheetData sheetId="10">
        <row r="9">
          <cell r="R9">
            <v>0</v>
          </cell>
        </row>
        <row r="14">
          <cell r="R14">
            <v>0</v>
          </cell>
        </row>
        <row r="18">
          <cell r="R18">
            <v>0</v>
          </cell>
        </row>
        <row r="20">
          <cell r="R20">
            <v>0</v>
          </cell>
        </row>
      </sheetData>
      <sheetData sheetId="11">
        <row r="9">
          <cell r="Q9">
            <v>0</v>
          </cell>
        </row>
        <row r="15">
          <cell r="Q15"/>
        </row>
      </sheetData>
      <sheetData sheetId="12"/>
      <sheetData sheetId="13">
        <row r="18">
          <cell r="R18"/>
        </row>
        <row r="28">
          <cell r="R28">
            <v>0</v>
          </cell>
        </row>
      </sheetData>
      <sheetData sheetId="14">
        <row r="8">
          <cell r="R8">
            <v>0</v>
          </cell>
        </row>
        <row r="9">
          <cell r="R9"/>
        </row>
        <row r="15">
          <cell r="R15">
            <v>0</v>
          </cell>
        </row>
        <row r="16">
          <cell r="R16"/>
        </row>
      </sheetData>
      <sheetData sheetId="15"/>
      <sheetData sheetId="16"/>
      <sheetData sheetId="17">
        <row r="16">
          <cell r="Q16">
            <v>6400</v>
          </cell>
        </row>
      </sheetData>
      <sheetData sheetId="18">
        <row r="11">
          <cell r="Q11">
            <v>16000</v>
          </cell>
        </row>
      </sheetData>
      <sheetData sheetId="19">
        <row r="14">
          <cell r="O14">
            <v>2890</v>
          </cell>
        </row>
      </sheetData>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zoomScale="80" zoomScaleNormal="80" workbookViewId="0">
      <selection activeCell="F27" sqref="F27"/>
    </sheetView>
  </sheetViews>
  <sheetFormatPr defaultRowHeight="15" x14ac:dyDescent="0.25"/>
  <cols>
    <col min="1" max="1" width="9.140625" style="1"/>
    <col min="2" max="2" width="27.28515625" style="1" customWidth="1"/>
    <col min="3" max="3" width="72.5703125" style="1" customWidth="1"/>
    <col min="4" max="4" width="26.28515625" style="1" customWidth="1"/>
    <col min="5" max="5" width="22.85546875" style="1" bestFit="1" customWidth="1"/>
    <col min="6" max="6" width="26.5703125" style="1" customWidth="1"/>
    <col min="7" max="7" width="23.42578125" style="1" customWidth="1"/>
    <col min="8" max="8" width="5.7109375" style="1" customWidth="1"/>
    <col min="9" max="9" width="17" style="1" customWidth="1"/>
    <col min="10" max="258" width="9.140625" style="1"/>
    <col min="259" max="259" width="27.28515625" style="1" customWidth="1"/>
    <col min="260" max="260" width="72.5703125" style="1" customWidth="1"/>
    <col min="261" max="261" width="27.42578125" style="1" customWidth="1"/>
    <col min="262" max="262" width="32.140625" style="1" customWidth="1"/>
    <col min="263" max="263" width="32.7109375" style="1" customWidth="1"/>
    <col min="264" max="514" width="9.140625" style="1"/>
    <col min="515" max="515" width="27.28515625" style="1" customWidth="1"/>
    <col min="516" max="516" width="72.5703125" style="1" customWidth="1"/>
    <col min="517" max="517" width="27.42578125" style="1" customWidth="1"/>
    <col min="518" max="518" width="32.140625" style="1" customWidth="1"/>
    <col min="519" max="519" width="32.7109375" style="1" customWidth="1"/>
    <col min="520" max="770" width="9.140625" style="1"/>
    <col min="771" max="771" width="27.28515625" style="1" customWidth="1"/>
    <col min="772" max="772" width="72.5703125" style="1" customWidth="1"/>
    <col min="773" max="773" width="27.42578125" style="1" customWidth="1"/>
    <col min="774" max="774" width="32.140625" style="1" customWidth="1"/>
    <col min="775" max="775" width="32.7109375" style="1" customWidth="1"/>
    <col min="776" max="1026" width="9.140625" style="1"/>
    <col min="1027" max="1027" width="27.28515625" style="1" customWidth="1"/>
    <col min="1028" max="1028" width="72.5703125" style="1" customWidth="1"/>
    <col min="1029" max="1029" width="27.42578125" style="1" customWidth="1"/>
    <col min="1030" max="1030" width="32.140625" style="1" customWidth="1"/>
    <col min="1031" max="1031" width="32.7109375" style="1" customWidth="1"/>
    <col min="1032" max="1282" width="9.140625" style="1"/>
    <col min="1283" max="1283" width="27.28515625" style="1" customWidth="1"/>
    <col min="1284" max="1284" width="72.5703125" style="1" customWidth="1"/>
    <col min="1285" max="1285" width="27.42578125" style="1" customWidth="1"/>
    <col min="1286" max="1286" width="32.140625" style="1" customWidth="1"/>
    <col min="1287" max="1287" width="32.7109375" style="1" customWidth="1"/>
    <col min="1288" max="1538" width="9.140625" style="1"/>
    <col min="1539" max="1539" width="27.28515625" style="1" customWidth="1"/>
    <col min="1540" max="1540" width="72.5703125" style="1" customWidth="1"/>
    <col min="1541" max="1541" width="27.42578125" style="1" customWidth="1"/>
    <col min="1542" max="1542" width="32.140625" style="1" customWidth="1"/>
    <col min="1543" max="1543" width="32.7109375" style="1" customWidth="1"/>
    <col min="1544" max="1794" width="9.140625" style="1"/>
    <col min="1795" max="1795" width="27.28515625" style="1" customWidth="1"/>
    <col min="1796" max="1796" width="72.5703125" style="1" customWidth="1"/>
    <col min="1797" max="1797" width="27.42578125" style="1" customWidth="1"/>
    <col min="1798" max="1798" width="32.140625" style="1" customWidth="1"/>
    <col min="1799" max="1799" width="32.7109375" style="1" customWidth="1"/>
    <col min="1800" max="2050" width="9.140625" style="1"/>
    <col min="2051" max="2051" width="27.28515625" style="1" customWidth="1"/>
    <col min="2052" max="2052" width="72.5703125" style="1" customWidth="1"/>
    <col min="2053" max="2053" width="27.42578125" style="1" customWidth="1"/>
    <col min="2054" max="2054" width="32.140625" style="1" customWidth="1"/>
    <col min="2055" max="2055" width="32.7109375" style="1" customWidth="1"/>
    <col min="2056" max="2306" width="9.140625" style="1"/>
    <col min="2307" max="2307" width="27.28515625" style="1" customWidth="1"/>
    <col min="2308" max="2308" width="72.5703125" style="1" customWidth="1"/>
    <col min="2309" max="2309" width="27.42578125" style="1" customWidth="1"/>
    <col min="2310" max="2310" width="32.140625" style="1" customWidth="1"/>
    <col min="2311" max="2311" width="32.7109375" style="1" customWidth="1"/>
    <col min="2312" max="2562" width="9.140625" style="1"/>
    <col min="2563" max="2563" width="27.28515625" style="1" customWidth="1"/>
    <col min="2564" max="2564" width="72.5703125" style="1" customWidth="1"/>
    <col min="2565" max="2565" width="27.42578125" style="1" customWidth="1"/>
    <col min="2566" max="2566" width="32.140625" style="1" customWidth="1"/>
    <col min="2567" max="2567" width="32.7109375" style="1" customWidth="1"/>
    <col min="2568" max="2818" width="9.140625" style="1"/>
    <col min="2819" max="2819" width="27.28515625" style="1" customWidth="1"/>
    <col min="2820" max="2820" width="72.5703125" style="1" customWidth="1"/>
    <col min="2821" max="2821" width="27.42578125" style="1" customWidth="1"/>
    <col min="2822" max="2822" width="32.140625" style="1" customWidth="1"/>
    <col min="2823" max="2823" width="32.7109375" style="1" customWidth="1"/>
    <col min="2824" max="3074" width="9.140625" style="1"/>
    <col min="3075" max="3075" width="27.28515625" style="1" customWidth="1"/>
    <col min="3076" max="3076" width="72.5703125" style="1" customWidth="1"/>
    <col min="3077" max="3077" width="27.42578125" style="1" customWidth="1"/>
    <col min="3078" max="3078" width="32.140625" style="1" customWidth="1"/>
    <col min="3079" max="3079" width="32.7109375" style="1" customWidth="1"/>
    <col min="3080" max="3330" width="9.140625" style="1"/>
    <col min="3331" max="3331" width="27.28515625" style="1" customWidth="1"/>
    <col min="3332" max="3332" width="72.5703125" style="1" customWidth="1"/>
    <col min="3333" max="3333" width="27.42578125" style="1" customWidth="1"/>
    <col min="3334" max="3334" width="32.140625" style="1" customWidth="1"/>
    <col min="3335" max="3335" width="32.7109375" style="1" customWidth="1"/>
    <col min="3336" max="3586" width="9.140625" style="1"/>
    <col min="3587" max="3587" width="27.28515625" style="1" customWidth="1"/>
    <col min="3588" max="3588" width="72.5703125" style="1" customWidth="1"/>
    <col min="3589" max="3589" width="27.42578125" style="1" customWidth="1"/>
    <col min="3590" max="3590" width="32.140625" style="1" customWidth="1"/>
    <col min="3591" max="3591" width="32.7109375" style="1" customWidth="1"/>
    <col min="3592" max="3842" width="9.140625" style="1"/>
    <col min="3843" max="3843" width="27.28515625" style="1" customWidth="1"/>
    <col min="3844" max="3844" width="72.5703125" style="1" customWidth="1"/>
    <col min="3845" max="3845" width="27.42578125" style="1" customWidth="1"/>
    <col min="3846" max="3846" width="32.140625" style="1" customWidth="1"/>
    <col min="3847" max="3847" width="32.7109375" style="1" customWidth="1"/>
    <col min="3848" max="4098" width="9.140625" style="1"/>
    <col min="4099" max="4099" width="27.28515625" style="1" customWidth="1"/>
    <col min="4100" max="4100" width="72.5703125" style="1" customWidth="1"/>
    <col min="4101" max="4101" width="27.42578125" style="1" customWidth="1"/>
    <col min="4102" max="4102" width="32.140625" style="1" customWidth="1"/>
    <col min="4103" max="4103" width="32.7109375" style="1" customWidth="1"/>
    <col min="4104" max="4354" width="9.140625" style="1"/>
    <col min="4355" max="4355" width="27.28515625" style="1" customWidth="1"/>
    <col min="4356" max="4356" width="72.5703125" style="1" customWidth="1"/>
    <col min="4357" max="4357" width="27.42578125" style="1" customWidth="1"/>
    <col min="4358" max="4358" width="32.140625" style="1" customWidth="1"/>
    <col min="4359" max="4359" width="32.7109375" style="1" customWidth="1"/>
    <col min="4360" max="4610" width="9.140625" style="1"/>
    <col min="4611" max="4611" width="27.28515625" style="1" customWidth="1"/>
    <col min="4612" max="4612" width="72.5703125" style="1" customWidth="1"/>
    <col min="4613" max="4613" width="27.42578125" style="1" customWidth="1"/>
    <col min="4614" max="4614" width="32.140625" style="1" customWidth="1"/>
    <col min="4615" max="4615" width="32.7109375" style="1" customWidth="1"/>
    <col min="4616" max="4866" width="9.140625" style="1"/>
    <col min="4867" max="4867" width="27.28515625" style="1" customWidth="1"/>
    <col min="4868" max="4868" width="72.5703125" style="1" customWidth="1"/>
    <col min="4869" max="4869" width="27.42578125" style="1" customWidth="1"/>
    <col min="4870" max="4870" width="32.140625" style="1" customWidth="1"/>
    <col min="4871" max="4871" width="32.7109375" style="1" customWidth="1"/>
    <col min="4872" max="5122" width="9.140625" style="1"/>
    <col min="5123" max="5123" width="27.28515625" style="1" customWidth="1"/>
    <col min="5124" max="5124" width="72.5703125" style="1" customWidth="1"/>
    <col min="5125" max="5125" width="27.42578125" style="1" customWidth="1"/>
    <col min="5126" max="5126" width="32.140625" style="1" customWidth="1"/>
    <col min="5127" max="5127" width="32.7109375" style="1" customWidth="1"/>
    <col min="5128" max="5378" width="9.140625" style="1"/>
    <col min="5379" max="5379" width="27.28515625" style="1" customWidth="1"/>
    <col min="5380" max="5380" width="72.5703125" style="1" customWidth="1"/>
    <col min="5381" max="5381" width="27.42578125" style="1" customWidth="1"/>
    <col min="5382" max="5382" width="32.140625" style="1" customWidth="1"/>
    <col min="5383" max="5383" width="32.7109375" style="1" customWidth="1"/>
    <col min="5384" max="5634" width="9.140625" style="1"/>
    <col min="5635" max="5635" width="27.28515625" style="1" customWidth="1"/>
    <col min="5636" max="5636" width="72.5703125" style="1" customWidth="1"/>
    <col min="5637" max="5637" width="27.42578125" style="1" customWidth="1"/>
    <col min="5638" max="5638" width="32.140625" style="1" customWidth="1"/>
    <col min="5639" max="5639" width="32.7109375" style="1" customWidth="1"/>
    <col min="5640" max="5890" width="9.140625" style="1"/>
    <col min="5891" max="5891" width="27.28515625" style="1" customWidth="1"/>
    <col min="5892" max="5892" width="72.5703125" style="1" customWidth="1"/>
    <col min="5893" max="5893" width="27.42578125" style="1" customWidth="1"/>
    <col min="5894" max="5894" width="32.140625" style="1" customWidth="1"/>
    <col min="5895" max="5895" width="32.7109375" style="1" customWidth="1"/>
    <col min="5896" max="6146" width="9.140625" style="1"/>
    <col min="6147" max="6147" width="27.28515625" style="1" customWidth="1"/>
    <col min="6148" max="6148" width="72.5703125" style="1" customWidth="1"/>
    <col min="6149" max="6149" width="27.42578125" style="1" customWidth="1"/>
    <col min="6150" max="6150" width="32.140625" style="1" customWidth="1"/>
    <col min="6151" max="6151" width="32.7109375" style="1" customWidth="1"/>
    <col min="6152" max="6402" width="9.140625" style="1"/>
    <col min="6403" max="6403" width="27.28515625" style="1" customWidth="1"/>
    <col min="6404" max="6404" width="72.5703125" style="1" customWidth="1"/>
    <col min="6405" max="6405" width="27.42578125" style="1" customWidth="1"/>
    <col min="6406" max="6406" width="32.140625" style="1" customWidth="1"/>
    <col min="6407" max="6407" width="32.7109375" style="1" customWidth="1"/>
    <col min="6408" max="6658" width="9.140625" style="1"/>
    <col min="6659" max="6659" width="27.28515625" style="1" customWidth="1"/>
    <col min="6660" max="6660" width="72.5703125" style="1" customWidth="1"/>
    <col min="6661" max="6661" width="27.42578125" style="1" customWidth="1"/>
    <col min="6662" max="6662" width="32.140625" style="1" customWidth="1"/>
    <col min="6663" max="6663" width="32.7109375" style="1" customWidth="1"/>
    <col min="6664" max="6914" width="9.140625" style="1"/>
    <col min="6915" max="6915" width="27.28515625" style="1" customWidth="1"/>
    <col min="6916" max="6916" width="72.5703125" style="1" customWidth="1"/>
    <col min="6917" max="6917" width="27.42578125" style="1" customWidth="1"/>
    <col min="6918" max="6918" width="32.140625" style="1" customWidth="1"/>
    <col min="6919" max="6919" width="32.7109375" style="1" customWidth="1"/>
    <col min="6920" max="7170" width="9.140625" style="1"/>
    <col min="7171" max="7171" width="27.28515625" style="1" customWidth="1"/>
    <col min="7172" max="7172" width="72.5703125" style="1" customWidth="1"/>
    <col min="7173" max="7173" width="27.42578125" style="1" customWidth="1"/>
    <col min="7174" max="7174" width="32.140625" style="1" customWidth="1"/>
    <col min="7175" max="7175" width="32.7109375" style="1" customWidth="1"/>
    <col min="7176" max="7426" width="9.140625" style="1"/>
    <col min="7427" max="7427" width="27.28515625" style="1" customWidth="1"/>
    <col min="7428" max="7428" width="72.5703125" style="1" customWidth="1"/>
    <col min="7429" max="7429" width="27.42578125" style="1" customWidth="1"/>
    <col min="7430" max="7430" width="32.140625" style="1" customWidth="1"/>
    <col min="7431" max="7431" width="32.7109375" style="1" customWidth="1"/>
    <col min="7432" max="7682" width="9.140625" style="1"/>
    <col min="7683" max="7683" width="27.28515625" style="1" customWidth="1"/>
    <col min="7684" max="7684" width="72.5703125" style="1" customWidth="1"/>
    <col min="7685" max="7685" width="27.42578125" style="1" customWidth="1"/>
    <col min="7686" max="7686" width="32.140625" style="1" customWidth="1"/>
    <col min="7687" max="7687" width="32.7109375" style="1" customWidth="1"/>
    <col min="7688" max="7938" width="9.140625" style="1"/>
    <col min="7939" max="7939" width="27.28515625" style="1" customWidth="1"/>
    <col min="7940" max="7940" width="72.5703125" style="1" customWidth="1"/>
    <col min="7941" max="7941" width="27.42578125" style="1" customWidth="1"/>
    <col min="7942" max="7942" width="32.140625" style="1" customWidth="1"/>
    <col min="7943" max="7943" width="32.7109375" style="1" customWidth="1"/>
    <col min="7944" max="8194" width="9.140625" style="1"/>
    <col min="8195" max="8195" width="27.28515625" style="1" customWidth="1"/>
    <col min="8196" max="8196" width="72.5703125" style="1" customWidth="1"/>
    <col min="8197" max="8197" width="27.42578125" style="1" customWidth="1"/>
    <col min="8198" max="8198" width="32.140625" style="1" customWidth="1"/>
    <col min="8199" max="8199" width="32.7109375" style="1" customWidth="1"/>
    <col min="8200" max="8450" width="9.140625" style="1"/>
    <col min="8451" max="8451" width="27.28515625" style="1" customWidth="1"/>
    <col min="8452" max="8452" width="72.5703125" style="1" customWidth="1"/>
    <col min="8453" max="8453" width="27.42578125" style="1" customWidth="1"/>
    <col min="8454" max="8454" width="32.140625" style="1" customWidth="1"/>
    <col min="8455" max="8455" width="32.7109375" style="1" customWidth="1"/>
    <col min="8456" max="8706" width="9.140625" style="1"/>
    <col min="8707" max="8707" width="27.28515625" style="1" customWidth="1"/>
    <col min="8708" max="8708" width="72.5703125" style="1" customWidth="1"/>
    <col min="8709" max="8709" width="27.42578125" style="1" customWidth="1"/>
    <col min="8710" max="8710" width="32.140625" style="1" customWidth="1"/>
    <col min="8711" max="8711" width="32.7109375" style="1" customWidth="1"/>
    <col min="8712" max="8962" width="9.140625" style="1"/>
    <col min="8963" max="8963" width="27.28515625" style="1" customWidth="1"/>
    <col min="8964" max="8964" width="72.5703125" style="1" customWidth="1"/>
    <col min="8965" max="8965" width="27.42578125" style="1" customWidth="1"/>
    <col min="8966" max="8966" width="32.140625" style="1" customWidth="1"/>
    <col min="8967" max="8967" width="32.7109375" style="1" customWidth="1"/>
    <col min="8968" max="9218" width="9.140625" style="1"/>
    <col min="9219" max="9219" width="27.28515625" style="1" customWidth="1"/>
    <col min="9220" max="9220" width="72.5703125" style="1" customWidth="1"/>
    <col min="9221" max="9221" width="27.42578125" style="1" customWidth="1"/>
    <col min="9222" max="9222" width="32.140625" style="1" customWidth="1"/>
    <col min="9223" max="9223" width="32.7109375" style="1" customWidth="1"/>
    <col min="9224" max="9474" width="9.140625" style="1"/>
    <col min="9475" max="9475" width="27.28515625" style="1" customWidth="1"/>
    <col min="9476" max="9476" width="72.5703125" style="1" customWidth="1"/>
    <col min="9477" max="9477" width="27.42578125" style="1" customWidth="1"/>
    <col min="9478" max="9478" width="32.140625" style="1" customWidth="1"/>
    <col min="9479" max="9479" width="32.7109375" style="1" customWidth="1"/>
    <col min="9480" max="9730" width="9.140625" style="1"/>
    <col min="9731" max="9731" width="27.28515625" style="1" customWidth="1"/>
    <col min="9732" max="9732" width="72.5703125" style="1" customWidth="1"/>
    <col min="9733" max="9733" width="27.42578125" style="1" customWidth="1"/>
    <col min="9734" max="9734" width="32.140625" style="1" customWidth="1"/>
    <col min="9735" max="9735" width="32.7109375" style="1" customWidth="1"/>
    <col min="9736" max="9986" width="9.140625" style="1"/>
    <col min="9987" max="9987" width="27.28515625" style="1" customWidth="1"/>
    <col min="9988" max="9988" width="72.5703125" style="1" customWidth="1"/>
    <col min="9989" max="9989" width="27.42578125" style="1" customWidth="1"/>
    <col min="9990" max="9990" width="32.140625" style="1" customWidth="1"/>
    <col min="9991" max="9991" width="32.7109375" style="1" customWidth="1"/>
    <col min="9992" max="10242" width="9.140625" style="1"/>
    <col min="10243" max="10243" width="27.28515625" style="1" customWidth="1"/>
    <col min="10244" max="10244" width="72.5703125" style="1" customWidth="1"/>
    <col min="10245" max="10245" width="27.42578125" style="1" customWidth="1"/>
    <col min="10246" max="10246" width="32.140625" style="1" customWidth="1"/>
    <col min="10247" max="10247" width="32.7109375" style="1" customWidth="1"/>
    <col min="10248" max="10498" width="9.140625" style="1"/>
    <col min="10499" max="10499" width="27.28515625" style="1" customWidth="1"/>
    <col min="10500" max="10500" width="72.5703125" style="1" customWidth="1"/>
    <col min="10501" max="10501" width="27.42578125" style="1" customWidth="1"/>
    <col min="10502" max="10502" width="32.140625" style="1" customWidth="1"/>
    <col min="10503" max="10503" width="32.7109375" style="1" customWidth="1"/>
    <col min="10504" max="10754" width="9.140625" style="1"/>
    <col min="10755" max="10755" width="27.28515625" style="1" customWidth="1"/>
    <col min="10756" max="10756" width="72.5703125" style="1" customWidth="1"/>
    <col min="10757" max="10757" width="27.42578125" style="1" customWidth="1"/>
    <col min="10758" max="10758" width="32.140625" style="1" customWidth="1"/>
    <col min="10759" max="10759" width="32.7109375" style="1" customWidth="1"/>
    <col min="10760" max="11010" width="9.140625" style="1"/>
    <col min="11011" max="11011" width="27.28515625" style="1" customWidth="1"/>
    <col min="11012" max="11012" width="72.5703125" style="1" customWidth="1"/>
    <col min="11013" max="11013" width="27.42578125" style="1" customWidth="1"/>
    <col min="11014" max="11014" width="32.140625" style="1" customWidth="1"/>
    <col min="11015" max="11015" width="32.7109375" style="1" customWidth="1"/>
    <col min="11016" max="11266" width="9.140625" style="1"/>
    <col min="11267" max="11267" width="27.28515625" style="1" customWidth="1"/>
    <col min="11268" max="11268" width="72.5703125" style="1" customWidth="1"/>
    <col min="11269" max="11269" width="27.42578125" style="1" customWidth="1"/>
    <col min="11270" max="11270" width="32.140625" style="1" customWidth="1"/>
    <col min="11271" max="11271" width="32.7109375" style="1" customWidth="1"/>
    <col min="11272" max="11522" width="9.140625" style="1"/>
    <col min="11523" max="11523" width="27.28515625" style="1" customWidth="1"/>
    <col min="11524" max="11524" width="72.5703125" style="1" customWidth="1"/>
    <col min="11525" max="11525" width="27.42578125" style="1" customWidth="1"/>
    <col min="11526" max="11526" width="32.140625" style="1" customWidth="1"/>
    <col min="11527" max="11527" width="32.7109375" style="1" customWidth="1"/>
    <col min="11528" max="11778" width="9.140625" style="1"/>
    <col min="11779" max="11779" width="27.28515625" style="1" customWidth="1"/>
    <col min="11780" max="11780" width="72.5703125" style="1" customWidth="1"/>
    <col min="11781" max="11781" width="27.42578125" style="1" customWidth="1"/>
    <col min="11782" max="11782" width="32.140625" style="1" customWidth="1"/>
    <col min="11783" max="11783" width="32.7109375" style="1" customWidth="1"/>
    <col min="11784" max="12034" width="9.140625" style="1"/>
    <col min="12035" max="12035" width="27.28515625" style="1" customWidth="1"/>
    <col min="12036" max="12036" width="72.5703125" style="1" customWidth="1"/>
    <col min="12037" max="12037" width="27.42578125" style="1" customWidth="1"/>
    <col min="12038" max="12038" width="32.140625" style="1" customWidth="1"/>
    <col min="12039" max="12039" width="32.7109375" style="1" customWidth="1"/>
    <col min="12040" max="12290" width="9.140625" style="1"/>
    <col min="12291" max="12291" width="27.28515625" style="1" customWidth="1"/>
    <col min="12292" max="12292" width="72.5703125" style="1" customWidth="1"/>
    <col min="12293" max="12293" width="27.42578125" style="1" customWidth="1"/>
    <col min="12294" max="12294" width="32.140625" style="1" customWidth="1"/>
    <col min="12295" max="12295" width="32.7109375" style="1" customWidth="1"/>
    <col min="12296" max="12546" width="9.140625" style="1"/>
    <col min="12547" max="12547" width="27.28515625" style="1" customWidth="1"/>
    <col min="12548" max="12548" width="72.5703125" style="1" customWidth="1"/>
    <col min="12549" max="12549" width="27.42578125" style="1" customWidth="1"/>
    <col min="12550" max="12550" width="32.140625" style="1" customWidth="1"/>
    <col min="12551" max="12551" width="32.7109375" style="1" customWidth="1"/>
    <col min="12552" max="12802" width="9.140625" style="1"/>
    <col min="12803" max="12803" width="27.28515625" style="1" customWidth="1"/>
    <col min="12804" max="12804" width="72.5703125" style="1" customWidth="1"/>
    <col min="12805" max="12805" width="27.42578125" style="1" customWidth="1"/>
    <col min="12806" max="12806" width="32.140625" style="1" customWidth="1"/>
    <col min="12807" max="12807" width="32.7109375" style="1" customWidth="1"/>
    <col min="12808" max="13058" width="9.140625" style="1"/>
    <col min="13059" max="13059" width="27.28515625" style="1" customWidth="1"/>
    <col min="13060" max="13060" width="72.5703125" style="1" customWidth="1"/>
    <col min="13061" max="13061" width="27.42578125" style="1" customWidth="1"/>
    <col min="13062" max="13062" width="32.140625" style="1" customWidth="1"/>
    <col min="13063" max="13063" width="32.7109375" style="1" customWidth="1"/>
    <col min="13064" max="13314" width="9.140625" style="1"/>
    <col min="13315" max="13315" width="27.28515625" style="1" customWidth="1"/>
    <col min="13316" max="13316" width="72.5703125" style="1" customWidth="1"/>
    <col min="13317" max="13317" width="27.42578125" style="1" customWidth="1"/>
    <col min="13318" max="13318" width="32.140625" style="1" customWidth="1"/>
    <col min="13319" max="13319" width="32.7109375" style="1" customWidth="1"/>
    <col min="13320" max="13570" width="9.140625" style="1"/>
    <col min="13571" max="13571" width="27.28515625" style="1" customWidth="1"/>
    <col min="13572" max="13572" width="72.5703125" style="1" customWidth="1"/>
    <col min="13573" max="13573" width="27.42578125" style="1" customWidth="1"/>
    <col min="13574" max="13574" width="32.140625" style="1" customWidth="1"/>
    <col min="13575" max="13575" width="32.7109375" style="1" customWidth="1"/>
    <col min="13576" max="13826" width="9.140625" style="1"/>
    <col min="13827" max="13827" width="27.28515625" style="1" customWidth="1"/>
    <col min="13828" max="13828" width="72.5703125" style="1" customWidth="1"/>
    <col min="13829" max="13829" width="27.42578125" style="1" customWidth="1"/>
    <col min="13830" max="13830" width="32.140625" style="1" customWidth="1"/>
    <col min="13831" max="13831" width="32.7109375" style="1" customWidth="1"/>
    <col min="13832" max="14082" width="9.140625" style="1"/>
    <col min="14083" max="14083" width="27.28515625" style="1" customWidth="1"/>
    <col min="14084" max="14084" width="72.5703125" style="1" customWidth="1"/>
    <col min="14085" max="14085" width="27.42578125" style="1" customWidth="1"/>
    <col min="14086" max="14086" width="32.140625" style="1" customWidth="1"/>
    <col min="14087" max="14087" width="32.7109375" style="1" customWidth="1"/>
    <col min="14088" max="14338" width="9.140625" style="1"/>
    <col min="14339" max="14339" width="27.28515625" style="1" customWidth="1"/>
    <col min="14340" max="14340" width="72.5703125" style="1" customWidth="1"/>
    <col min="14341" max="14341" width="27.42578125" style="1" customWidth="1"/>
    <col min="14342" max="14342" width="32.140625" style="1" customWidth="1"/>
    <col min="14343" max="14343" width="32.7109375" style="1" customWidth="1"/>
    <col min="14344" max="14594" width="9.140625" style="1"/>
    <col min="14595" max="14595" width="27.28515625" style="1" customWidth="1"/>
    <col min="14596" max="14596" width="72.5703125" style="1" customWidth="1"/>
    <col min="14597" max="14597" width="27.42578125" style="1" customWidth="1"/>
    <col min="14598" max="14598" width="32.140625" style="1" customWidth="1"/>
    <col min="14599" max="14599" width="32.7109375" style="1" customWidth="1"/>
    <col min="14600" max="14850" width="9.140625" style="1"/>
    <col min="14851" max="14851" width="27.28515625" style="1" customWidth="1"/>
    <col min="14852" max="14852" width="72.5703125" style="1" customWidth="1"/>
    <col min="14853" max="14853" width="27.42578125" style="1" customWidth="1"/>
    <col min="14854" max="14854" width="32.140625" style="1" customWidth="1"/>
    <col min="14855" max="14855" width="32.7109375" style="1" customWidth="1"/>
    <col min="14856" max="15106" width="9.140625" style="1"/>
    <col min="15107" max="15107" width="27.28515625" style="1" customWidth="1"/>
    <col min="15108" max="15108" width="72.5703125" style="1" customWidth="1"/>
    <col min="15109" max="15109" width="27.42578125" style="1" customWidth="1"/>
    <col min="15110" max="15110" width="32.140625" style="1" customWidth="1"/>
    <col min="15111" max="15111" width="32.7109375" style="1" customWidth="1"/>
    <col min="15112" max="15362" width="9.140625" style="1"/>
    <col min="15363" max="15363" width="27.28515625" style="1" customWidth="1"/>
    <col min="15364" max="15364" width="72.5703125" style="1" customWidth="1"/>
    <col min="15365" max="15365" width="27.42578125" style="1" customWidth="1"/>
    <col min="15366" max="15366" width="32.140625" style="1" customWidth="1"/>
    <col min="15367" max="15367" width="32.7109375" style="1" customWidth="1"/>
    <col min="15368" max="15618" width="9.140625" style="1"/>
    <col min="15619" max="15619" width="27.28515625" style="1" customWidth="1"/>
    <col min="15620" max="15620" width="72.5703125" style="1" customWidth="1"/>
    <col min="15621" max="15621" width="27.42578125" style="1" customWidth="1"/>
    <col min="15622" max="15622" width="32.140625" style="1" customWidth="1"/>
    <col min="15623" max="15623" width="32.7109375" style="1" customWidth="1"/>
    <col min="15624" max="15874" width="9.140625" style="1"/>
    <col min="15875" max="15875" width="27.28515625" style="1" customWidth="1"/>
    <col min="15876" max="15876" width="72.5703125" style="1" customWidth="1"/>
    <col min="15877" max="15877" width="27.42578125" style="1" customWidth="1"/>
    <col min="15878" max="15878" width="32.140625" style="1" customWidth="1"/>
    <col min="15879" max="15879" width="32.7109375" style="1" customWidth="1"/>
    <col min="15880" max="16130" width="9.140625" style="1"/>
    <col min="16131" max="16131" width="27.28515625" style="1" customWidth="1"/>
    <col min="16132" max="16132" width="72.5703125" style="1" customWidth="1"/>
    <col min="16133" max="16133" width="27.42578125" style="1" customWidth="1"/>
    <col min="16134" max="16134" width="32.140625" style="1" customWidth="1"/>
    <col min="16135" max="16135" width="32.7109375" style="1" customWidth="1"/>
    <col min="16136" max="16384" width="9.140625" style="1"/>
  </cols>
  <sheetData>
    <row r="1" spans="1:8" ht="30.75" customHeight="1" x14ac:dyDescent="0.4">
      <c r="A1" s="263"/>
      <c r="B1" s="264"/>
      <c r="C1" s="264"/>
      <c r="D1" s="264"/>
      <c r="E1" s="264"/>
      <c r="F1" s="264"/>
      <c r="G1" s="264"/>
    </row>
    <row r="2" spans="1:8" ht="28.5" customHeight="1" thickBot="1" x14ac:dyDescent="0.4">
      <c r="A2" s="2" t="s">
        <v>577</v>
      </c>
      <c r="G2" s="3" t="s">
        <v>0</v>
      </c>
    </row>
    <row r="3" spans="1:8" ht="54.75" thickBot="1" x14ac:dyDescent="0.3">
      <c r="A3" s="265" t="s">
        <v>1</v>
      </c>
      <c r="B3" s="265"/>
      <c r="C3" s="4" t="s">
        <v>2</v>
      </c>
      <c r="D3" s="5" t="s">
        <v>3</v>
      </c>
      <c r="E3" s="5" t="s">
        <v>4</v>
      </c>
      <c r="F3" s="5" t="s">
        <v>575</v>
      </c>
      <c r="G3" s="6" t="s">
        <v>5</v>
      </c>
    </row>
    <row r="4" spans="1:8" ht="18" x14ac:dyDescent="0.25">
      <c r="A4" s="7" t="s">
        <v>6</v>
      </c>
      <c r="B4" s="8" t="s">
        <v>7</v>
      </c>
      <c r="C4" s="9" t="s">
        <v>8</v>
      </c>
      <c r="D4" s="10">
        <v>0</v>
      </c>
      <c r="E4" s="11">
        <f>'Školství - ORJ 19'!R32+'Školství - ORJ 19'!R34</f>
        <v>0</v>
      </c>
      <c r="F4" s="240">
        <f>'Školství - ORJ 19'!S32+'Školství - ORJ 19'!S34</f>
        <v>1013</v>
      </c>
      <c r="G4" s="11">
        <f>SUM(D4:F4)</f>
        <v>1013</v>
      </c>
      <c r="H4" s="12"/>
    </row>
    <row r="5" spans="1:8" ht="18" x14ac:dyDescent="0.25">
      <c r="A5" s="13" t="s">
        <v>6</v>
      </c>
      <c r="B5" s="14" t="s">
        <v>7</v>
      </c>
      <c r="C5" s="9" t="s">
        <v>9</v>
      </c>
      <c r="D5" s="10">
        <v>0</v>
      </c>
      <c r="E5" s="11">
        <f>'Školství - ORJ 19'!R9+'Školství - ORJ 19'!R16</f>
        <v>0</v>
      </c>
      <c r="F5" s="240">
        <f>'Školství - ORJ 19'!S9+'Školství - ORJ 19'!S16</f>
        <v>6107</v>
      </c>
      <c r="G5" s="15">
        <f t="shared" ref="G5:G7" si="0">SUM(D5:F5)</f>
        <v>6107</v>
      </c>
      <c r="H5" s="12"/>
    </row>
    <row r="6" spans="1:8" ht="18" x14ac:dyDescent="0.25">
      <c r="A6" s="13" t="s">
        <v>6</v>
      </c>
      <c r="B6" s="14" t="s">
        <v>7</v>
      </c>
      <c r="C6" s="9" t="s">
        <v>10</v>
      </c>
      <c r="D6" s="10">
        <v>0</v>
      </c>
      <c r="E6" s="11">
        <f>'Školství - ORJ 19'!R48+'Školství - ORJ 19'!R54</f>
        <v>10</v>
      </c>
      <c r="F6" s="240">
        <f>'Školství - ORJ 19'!S48+'Školství - ORJ 19'!S54</f>
        <v>9702</v>
      </c>
      <c r="G6" s="15">
        <f t="shared" si="0"/>
        <v>9712</v>
      </c>
      <c r="H6" s="12"/>
    </row>
    <row r="7" spans="1:8" ht="18" x14ac:dyDescent="0.25">
      <c r="A7" s="16" t="s">
        <v>11</v>
      </c>
      <c r="B7" s="14" t="s">
        <v>7</v>
      </c>
      <c r="C7" s="9" t="s">
        <v>21</v>
      </c>
      <c r="D7" s="10">
        <v>0</v>
      </c>
      <c r="E7" s="11">
        <v>0</v>
      </c>
      <c r="F7" s="240">
        <f>'školství - ORJ 17'!Q19</f>
        <v>2400</v>
      </c>
      <c r="G7" s="15">
        <f t="shared" si="0"/>
        <v>2400</v>
      </c>
      <c r="H7" s="12"/>
    </row>
    <row r="8" spans="1:8" ht="18.75" thickBot="1" x14ac:dyDescent="0.3">
      <c r="A8" s="16" t="s">
        <v>11</v>
      </c>
      <c r="B8" s="14" t="s">
        <v>7</v>
      </c>
      <c r="C8" s="9" t="s">
        <v>13</v>
      </c>
      <c r="D8" s="10">
        <v>0</v>
      </c>
      <c r="E8" s="11">
        <v>0</v>
      </c>
      <c r="F8" s="240">
        <f>'školství - ORJ 17'!Q8+'školství - ORJ 17'!Q17</f>
        <v>37778</v>
      </c>
      <c r="G8" s="15">
        <f>SUM(D8:F8)</f>
        <v>37778</v>
      </c>
      <c r="H8" s="12"/>
    </row>
    <row r="9" spans="1:8" ht="21" thickBot="1" x14ac:dyDescent="0.3">
      <c r="A9" s="259" t="s">
        <v>14</v>
      </c>
      <c r="B9" s="260"/>
      <c r="C9" s="260"/>
      <c r="D9" s="17">
        <f>SUM(D4:D8)</f>
        <v>0</v>
      </c>
      <c r="E9" s="18">
        <f>SUM(E4:E8)</f>
        <v>10</v>
      </c>
      <c r="F9" s="18">
        <f>SUM(F4:F8)</f>
        <v>57000</v>
      </c>
      <c r="G9" s="18">
        <f>SUM(G4:G8)</f>
        <v>57010</v>
      </c>
      <c r="H9" s="12"/>
    </row>
    <row r="10" spans="1:8" ht="18" x14ac:dyDescent="0.25">
      <c r="A10" s="13" t="s">
        <v>6</v>
      </c>
      <c r="B10" s="23" t="s">
        <v>15</v>
      </c>
      <c r="C10" s="9" t="s">
        <v>9</v>
      </c>
      <c r="D10" s="10">
        <v>0</v>
      </c>
      <c r="E10" s="24">
        <f>'Sociální - ORJ 19'!R9+'Sociální - ORJ 19'!R16</f>
        <v>160</v>
      </c>
      <c r="F10" s="240">
        <f>'Sociální - ORJ 19'!S9+'Sociální - ORJ 19'!S16</f>
        <v>3612</v>
      </c>
      <c r="G10" s="25">
        <f t="shared" ref="G10:G11" si="1">SUM(D10:F10)</f>
        <v>3772</v>
      </c>
      <c r="H10" s="12"/>
    </row>
    <row r="11" spans="1:8" ht="18" x14ac:dyDescent="0.25">
      <c r="A11" s="13" t="s">
        <v>6</v>
      </c>
      <c r="B11" s="23" t="s">
        <v>15</v>
      </c>
      <c r="C11" s="9" t="s">
        <v>12</v>
      </c>
      <c r="D11" s="10">
        <v>0</v>
      </c>
      <c r="E11" s="11">
        <f>'[1]Sociální - ORJ 19'!R31+'[1]Sociální - ORJ 19'!R36</f>
        <v>0</v>
      </c>
      <c r="F11" s="240">
        <f>'Sociální - ORJ 19'!S27+'Sociální - ORJ 19'!S29</f>
        <v>3176</v>
      </c>
      <c r="G11" s="15">
        <f t="shared" si="1"/>
        <v>3176</v>
      </c>
      <c r="H11" s="12"/>
    </row>
    <row r="12" spans="1:8" ht="18.75" thickBot="1" x14ac:dyDescent="0.3">
      <c r="A12" s="16" t="s">
        <v>11</v>
      </c>
      <c r="B12" s="27" t="s">
        <v>15</v>
      </c>
      <c r="C12" s="9" t="s">
        <v>13</v>
      </c>
      <c r="D12" s="10">
        <v>0</v>
      </c>
      <c r="E12" s="11">
        <f>'[1]Sociální - ORJ 17'!R9+'[1]Sociální - ORJ 17'!R12</f>
        <v>0</v>
      </c>
      <c r="F12" s="240">
        <f>'Sociální - ORJ 17'!S8+'Sociální - ORJ 17'!S11</f>
        <v>1120</v>
      </c>
      <c r="G12" s="15">
        <f>SUM(D12:F12)</f>
        <v>1120</v>
      </c>
      <c r="H12" s="12"/>
    </row>
    <row r="13" spans="1:8" ht="21" thickBot="1" x14ac:dyDescent="0.3">
      <c r="A13" s="259" t="s">
        <v>16</v>
      </c>
      <c r="B13" s="260"/>
      <c r="C13" s="260"/>
      <c r="D13" s="17">
        <f>SUM(D10:D12)</f>
        <v>0</v>
      </c>
      <c r="E13" s="28">
        <f>SUM(E10:E12)</f>
        <v>160</v>
      </c>
      <c r="F13" s="28">
        <f>SUM(F10:F12)</f>
        <v>7908</v>
      </c>
      <c r="G13" s="18">
        <f>SUM(G10:G12)</f>
        <v>8068</v>
      </c>
      <c r="H13" s="12"/>
    </row>
    <row r="14" spans="1:8" ht="18" x14ac:dyDescent="0.25">
      <c r="A14" s="13" t="s">
        <v>6</v>
      </c>
      <c r="B14" s="23" t="s">
        <v>17</v>
      </c>
      <c r="C14" s="9" t="s">
        <v>9</v>
      </c>
      <c r="D14" s="10">
        <v>0</v>
      </c>
      <c r="E14" s="24">
        <f>'[1]Kultura - ORJ 19'!R9+'[1]Kultura - ORJ 19'!R14</f>
        <v>0</v>
      </c>
      <c r="F14" s="241">
        <f>'Kultura - ORJ 19'!R9+'Kultura - ORJ 19'!R13</f>
        <v>1314</v>
      </c>
      <c r="G14" s="11">
        <f t="shared" ref="G14:G15" si="2">SUM(D14:F14)</f>
        <v>1314</v>
      </c>
      <c r="H14" s="12"/>
    </row>
    <row r="15" spans="1:8" ht="18" x14ac:dyDescent="0.25">
      <c r="A15" s="13" t="s">
        <v>6</v>
      </c>
      <c r="B15" s="23" t="s">
        <v>17</v>
      </c>
      <c r="C15" s="9" t="s">
        <v>12</v>
      </c>
      <c r="D15" s="10">
        <v>0</v>
      </c>
      <c r="E15" s="24">
        <f>'[1]Kultura - ORJ 19'!R18+'[1]Kultura - ORJ 19'!R20</f>
        <v>0</v>
      </c>
      <c r="F15" s="241">
        <f>'Kultura - ORJ 19'!R16+'Kultura - ORJ 19'!R18</f>
        <v>1675</v>
      </c>
      <c r="G15" s="11">
        <f t="shared" si="2"/>
        <v>1675</v>
      </c>
      <c r="H15" s="12"/>
    </row>
    <row r="16" spans="1:8" ht="18.75" thickBot="1" x14ac:dyDescent="0.3">
      <c r="A16" s="16" t="s">
        <v>11</v>
      </c>
      <c r="B16" s="26" t="s">
        <v>17</v>
      </c>
      <c r="C16" s="9" t="s">
        <v>13</v>
      </c>
      <c r="D16" s="10">
        <v>0</v>
      </c>
      <c r="E16" s="24">
        <f>'[1]Kultura - ORJ 17'!Q9+'[1]Kultura - ORJ 17'!Q15</f>
        <v>0</v>
      </c>
      <c r="F16" s="241">
        <f>'kultura - ORJ 17 - rozpr.'!Q13</f>
        <v>15300</v>
      </c>
      <c r="G16" s="24">
        <f>SUM(D16:F16)</f>
        <v>15300</v>
      </c>
      <c r="H16" s="12"/>
    </row>
    <row r="17" spans="1:8" ht="21" thickBot="1" x14ac:dyDescent="0.3">
      <c r="A17" s="266" t="s">
        <v>18</v>
      </c>
      <c r="B17" s="260"/>
      <c r="C17" s="260"/>
      <c r="D17" s="17">
        <f>SUM(D14:D15)</f>
        <v>0</v>
      </c>
      <c r="E17" s="18">
        <f>SUM(E14:E15)</f>
        <v>0</v>
      </c>
      <c r="F17" s="18">
        <f>SUM(F14:F16)</f>
        <v>18289</v>
      </c>
      <c r="G17" s="18">
        <f>SUM(G14:G16)</f>
        <v>18289</v>
      </c>
      <c r="H17" s="12"/>
    </row>
    <row r="18" spans="1:8" ht="18" x14ac:dyDescent="0.25">
      <c r="A18" s="13" t="s">
        <v>19</v>
      </c>
      <c r="B18" s="23" t="s">
        <v>20</v>
      </c>
      <c r="C18" s="9" t="s">
        <v>22</v>
      </c>
      <c r="D18" s="10"/>
      <c r="E18" s="24"/>
      <c r="F18" s="241">
        <f>'SSOK - ORJ 12  '!Q10</f>
        <v>11100</v>
      </c>
      <c r="G18" s="11">
        <f>SUM(D18:F18)</f>
        <v>11100</v>
      </c>
      <c r="H18" s="12"/>
    </row>
    <row r="19" spans="1:8" ht="18.75" thickBot="1" x14ac:dyDescent="0.3">
      <c r="A19" s="16" t="s">
        <v>11</v>
      </c>
      <c r="B19" s="26" t="s">
        <v>20</v>
      </c>
      <c r="C19" s="9" t="s">
        <v>21</v>
      </c>
      <c r="D19" s="10">
        <v>0</v>
      </c>
      <c r="E19" s="24">
        <v>0</v>
      </c>
      <c r="F19" s="241">
        <f>'Doprava - ORJ 17'!Q11</f>
        <v>900</v>
      </c>
      <c r="G19" s="24">
        <f t="shared" ref="G19" si="3">SUM(D19:F19)</f>
        <v>900</v>
      </c>
      <c r="H19" s="12"/>
    </row>
    <row r="20" spans="1:8" ht="21" thickBot="1" x14ac:dyDescent="0.3">
      <c r="A20" s="259" t="s">
        <v>23</v>
      </c>
      <c r="B20" s="260"/>
      <c r="C20" s="260"/>
      <c r="D20" s="28">
        <f>SUM(D18:D19)</f>
        <v>0</v>
      </c>
      <c r="E20" s="28">
        <f>SUM(E18:E19)</f>
        <v>0</v>
      </c>
      <c r="F20" s="28">
        <f>SUM(F18:F19)</f>
        <v>12000</v>
      </c>
      <c r="G20" s="18">
        <f>SUM(G18:G19)</f>
        <v>12000</v>
      </c>
      <c r="H20" s="12"/>
    </row>
    <row r="21" spans="1:8" ht="36" x14ac:dyDescent="0.25">
      <c r="A21" s="16" t="s">
        <v>11</v>
      </c>
      <c r="B21" s="26" t="s">
        <v>24</v>
      </c>
      <c r="C21" s="9" t="s">
        <v>576</v>
      </c>
      <c r="D21" s="10">
        <v>0</v>
      </c>
      <c r="E21" s="24">
        <f>'[1]Zdravotnictví - ORJ 17'!R8+'[1]Zdravotnictví - ORJ 17'!R15</f>
        <v>0</v>
      </c>
      <c r="F21" s="241">
        <f>'zdravotnictví - ORJ 17 '!Q8+'zdravotnictví - ORJ 17 '!Q10</f>
        <v>3000</v>
      </c>
      <c r="G21" s="233">
        <f>F21</f>
        <v>3000</v>
      </c>
      <c r="H21" s="12"/>
    </row>
    <row r="22" spans="1:8" ht="18.75" thickBot="1" x14ac:dyDescent="0.3">
      <c r="A22" s="16" t="s">
        <v>11</v>
      </c>
      <c r="B22" s="26" t="s">
        <v>24</v>
      </c>
      <c r="C22" s="9" t="s">
        <v>13</v>
      </c>
      <c r="D22" s="10">
        <v>0</v>
      </c>
      <c r="E22" s="24">
        <f>'[1]Zdravotnictví - ORJ 17'!R9+'[1]Zdravotnictví - ORJ 17'!R16</f>
        <v>0</v>
      </c>
      <c r="F22" s="241">
        <f>'zdravotnictví - ORJ 17 '!Q13</f>
        <v>500</v>
      </c>
      <c r="G22" s="233">
        <f>F22</f>
        <v>500</v>
      </c>
      <c r="H22" s="12"/>
    </row>
    <row r="23" spans="1:8" ht="21" thickBot="1" x14ac:dyDescent="0.3">
      <c r="A23" s="259" t="s">
        <v>25</v>
      </c>
      <c r="B23" s="260"/>
      <c r="C23" s="260"/>
      <c r="D23" s="17">
        <f>SUM(D21:D21)</f>
        <v>0</v>
      </c>
      <c r="E23" s="18">
        <f>SUM(E21:E21)</f>
        <v>0</v>
      </c>
      <c r="F23" s="18">
        <f>SUM(F21:F22)</f>
        <v>3500</v>
      </c>
      <c r="G23" s="18">
        <f>SUM(G21:G22)</f>
        <v>3500</v>
      </c>
      <c r="H23" s="12"/>
    </row>
    <row r="24" spans="1:8" ht="18" x14ac:dyDescent="0.25">
      <c r="A24" s="29" t="s">
        <v>26</v>
      </c>
      <c r="B24" s="19" t="s">
        <v>27</v>
      </c>
      <c r="C24" s="20" t="s">
        <v>28</v>
      </c>
      <c r="D24" s="21">
        <v>0</v>
      </c>
      <c r="E24" s="30">
        <f>'[1]Zdravotnictví - ORJ 19'!R30</f>
        <v>0</v>
      </c>
      <c r="F24" s="242">
        <f>'OKŘ - 03'!Q16</f>
        <v>6400</v>
      </c>
      <c r="G24" s="22">
        <f>SUM(D24:F24)</f>
        <v>6400</v>
      </c>
    </row>
    <row r="25" spans="1:8" ht="18" x14ac:dyDescent="0.25">
      <c r="A25" s="13" t="s">
        <v>29</v>
      </c>
      <c r="B25" s="23" t="s">
        <v>27</v>
      </c>
      <c r="C25" s="9" t="s">
        <v>30</v>
      </c>
      <c r="D25" s="10">
        <v>0</v>
      </c>
      <c r="E25" s="31">
        <f>'[1]Zdravotnictví - ORJ 19'!R18+'[1]Zdravotnictví - ORJ 19'!R28</f>
        <v>0</v>
      </c>
      <c r="F25" s="241">
        <f>'OKH - 18'!Q11</f>
        <v>16000</v>
      </c>
      <c r="G25" s="24">
        <f t="shared" ref="G25:G26" si="4">SUM(D25:F25)</f>
        <v>16000</v>
      </c>
    </row>
    <row r="26" spans="1:8" ht="21.75" customHeight="1" thickBot="1" x14ac:dyDescent="0.3">
      <c r="A26" s="16" t="s">
        <v>31</v>
      </c>
      <c r="B26" s="26" t="s">
        <v>27</v>
      </c>
      <c r="C26" s="9" t="s">
        <v>32</v>
      </c>
      <c r="D26" s="10">
        <v>0</v>
      </c>
      <c r="E26" s="24">
        <v>0</v>
      </c>
      <c r="F26" s="241">
        <f>'OIT - 06'!Q14</f>
        <v>2890</v>
      </c>
      <c r="G26" s="32">
        <f t="shared" si="4"/>
        <v>2890</v>
      </c>
    </row>
    <row r="27" spans="1:8" ht="21" thickBot="1" x14ac:dyDescent="0.3">
      <c r="A27" s="259" t="s">
        <v>33</v>
      </c>
      <c r="B27" s="260"/>
      <c r="C27" s="260"/>
      <c r="D27" s="17">
        <f>SUM(D24:D26)</f>
        <v>0</v>
      </c>
      <c r="E27" s="18">
        <f>SUM(E24:E26)</f>
        <v>0</v>
      </c>
      <c r="F27" s="18">
        <f>SUM(F24:F26)</f>
        <v>25290</v>
      </c>
      <c r="G27" s="18">
        <f>SUM(G24:G26)</f>
        <v>25290</v>
      </c>
    </row>
    <row r="28" spans="1:8" ht="24" thickBot="1" x14ac:dyDescent="0.3">
      <c r="A28" s="261" t="s">
        <v>34</v>
      </c>
      <c r="B28" s="262"/>
      <c r="C28" s="33"/>
      <c r="D28" s="34">
        <f>D9+D13+D17+D20+D23+D27</f>
        <v>0</v>
      </c>
      <c r="E28" s="34">
        <f>E9+E13+E17+E20+E23+E27</f>
        <v>170</v>
      </c>
      <c r="F28" s="34">
        <f>F9+F13+F17+F20+F23+F27</f>
        <v>123987</v>
      </c>
      <c r="G28" s="34">
        <f>G9+G13+G17+G20+G23+G27</f>
        <v>124157</v>
      </c>
    </row>
  </sheetData>
  <mergeCells count="9">
    <mergeCell ref="A23:C23"/>
    <mergeCell ref="A27:C27"/>
    <mergeCell ref="A28:B28"/>
    <mergeCell ref="A1:G1"/>
    <mergeCell ref="A3:B3"/>
    <mergeCell ref="A9:C9"/>
    <mergeCell ref="A13:C13"/>
    <mergeCell ref="A17:C17"/>
    <mergeCell ref="A20:C20"/>
  </mergeCells>
  <pageMargins left="0.70866141732283472" right="0.70866141732283472" top="0.78740157480314965" bottom="0.78740157480314965" header="0.31496062992125984" footer="0.31496062992125984"/>
  <pageSetup paperSize="9" scale="64" firstPageNumber="5" fitToHeight="0" orientation="landscape" useFirstPageNumber="1" r:id="rId1"/>
  <headerFooter>
    <oddFooter>&amp;L&amp;"Arial,Kurzíva"Zastupitelstvo Olomouckého kraje 17.2.2020
5.6. - Rozpočet Olomouckého kraje 2019 - zapojení použitelného zůstatku a návrh na jeho rozdělení 
Příloha č. 3: Nové opravy a investice&amp;R&amp;"Arial,Kurzíva"Strana &amp;P (Celkem 35)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35"/>
  <sheetViews>
    <sheetView showGridLines="0" view="pageBreakPreview" zoomScale="80" zoomScaleNormal="66" zoomScaleSheetLayoutView="80" workbookViewId="0">
      <pane ySplit="7" topLeftCell="A8" activePane="bottomLeft" state="frozenSplit"/>
      <selection activeCell="B29" sqref="B29"/>
      <selection pane="bottomLeft" activeCell="R4" sqref="R4"/>
    </sheetView>
  </sheetViews>
  <sheetFormatPr defaultColWidth="9.140625" defaultRowHeight="12.75" outlineLevelCol="1" x14ac:dyDescent="0.2"/>
  <cols>
    <col min="1" max="1" width="4.7109375" style="46" customWidth="1"/>
    <col min="2" max="2" width="6" style="46" bestFit="1" customWidth="1"/>
    <col min="3" max="4" width="5.5703125" style="46" hidden="1" customWidth="1" outlineLevel="1"/>
    <col min="5" max="5" width="10.85546875" style="46" bestFit="1" customWidth="1" outlineLevel="1"/>
    <col min="6" max="6" width="3.7109375" style="46" hidden="1" customWidth="1" outlineLevel="1"/>
    <col min="7" max="7" width="13" style="46" bestFit="1" customWidth="1" outlineLevel="1"/>
    <col min="8" max="9" width="70.7109375" style="46" customWidth="1"/>
    <col min="10" max="10" width="7.140625" style="46" customWidth="1"/>
    <col min="11" max="11" width="14.7109375" style="39" customWidth="1"/>
    <col min="12" max="12" width="14.28515625" style="40" customWidth="1"/>
    <col min="13" max="13" width="13.7109375" style="84" customWidth="1"/>
    <col min="14" max="14" width="15.140625" style="40" customWidth="1"/>
    <col min="15" max="15" width="14.85546875" style="40" customWidth="1"/>
    <col min="16" max="16" width="13.140625" style="40" customWidth="1"/>
    <col min="17" max="17" width="14.85546875" style="40" customWidth="1"/>
    <col min="18" max="18" width="14.42578125" style="40" customWidth="1"/>
    <col min="19" max="19" width="43.5703125" style="80" hidden="1" customWidth="1"/>
    <col min="20" max="20" width="0" style="46" hidden="1" customWidth="1"/>
    <col min="21" max="16384" width="9.140625" style="46"/>
  </cols>
  <sheetData>
    <row r="1" spans="1:20" ht="18" x14ac:dyDescent="0.25">
      <c r="A1" s="35" t="s">
        <v>77</v>
      </c>
      <c r="B1" s="36"/>
      <c r="C1" s="36"/>
      <c r="D1" s="36"/>
      <c r="E1" s="36"/>
      <c r="F1" s="36"/>
      <c r="G1" s="36"/>
      <c r="H1" s="37"/>
      <c r="I1" s="38"/>
      <c r="J1" s="36"/>
      <c r="M1" s="41"/>
      <c r="N1" s="42"/>
      <c r="P1" s="42"/>
      <c r="Q1" s="42"/>
      <c r="R1" s="43"/>
      <c r="S1" s="44"/>
      <c r="T1" s="45"/>
    </row>
    <row r="2" spans="1:20" ht="15.75" x14ac:dyDescent="0.25">
      <c r="A2" s="47" t="s">
        <v>78</v>
      </c>
      <c r="B2" s="47"/>
      <c r="C2" s="47"/>
      <c r="E2" s="47"/>
      <c r="F2" s="47"/>
      <c r="G2" s="47"/>
      <c r="H2" s="47" t="s">
        <v>79</v>
      </c>
      <c r="I2" s="48" t="s">
        <v>11</v>
      </c>
      <c r="J2" s="49"/>
      <c r="M2" s="50"/>
      <c r="N2" s="51"/>
      <c r="P2" s="51"/>
      <c r="Q2" s="51"/>
      <c r="R2" s="51"/>
      <c r="S2" s="52"/>
      <c r="T2" s="45"/>
    </row>
    <row r="3" spans="1:20" ht="17.25" customHeight="1" x14ac:dyDescent="0.2">
      <c r="A3" s="47"/>
      <c r="B3" s="47"/>
      <c r="C3" s="47"/>
      <c r="E3" s="47"/>
      <c r="F3" s="47"/>
      <c r="G3" s="47"/>
      <c r="H3" s="47" t="s">
        <v>38</v>
      </c>
      <c r="I3" s="53"/>
      <c r="J3" s="47"/>
      <c r="M3" s="50"/>
      <c r="N3" s="51"/>
      <c r="P3" s="51"/>
      <c r="Q3" s="51"/>
      <c r="S3" s="52"/>
      <c r="T3" s="45"/>
    </row>
    <row r="4" spans="1:20" ht="17.25" customHeight="1" x14ac:dyDescent="0.2">
      <c r="A4" s="47"/>
      <c r="B4" s="47"/>
      <c r="C4" s="47"/>
      <c r="D4" s="47"/>
      <c r="E4" s="47"/>
      <c r="F4" s="47"/>
      <c r="G4" s="47"/>
      <c r="H4" s="47"/>
      <c r="I4" s="53"/>
      <c r="J4" s="47"/>
      <c r="M4" s="50"/>
      <c r="N4" s="51"/>
      <c r="P4" s="51"/>
      <c r="Q4" s="51"/>
      <c r="R4" s="54" t="s">
        <v>0</v>
      </c>
      <c r="S4" s="52"/>
      <c r="T4" s="45"/>
    </row>
    <row r="5" spans="1:20" ht="25.5" customHeight="1" x14ac:dyDescent="0.2">
      <c r="A5" s="286" t="s">
        <v>146</v>
      </c>
      <c r="B5" s="286"/>
      <c r="C5" s="286"/>
      <c r="D5" s="286"/>
      <c r="E5" s="286"/>
      <c r="F5" s="286"/>
      <c r="G5" s="286"/>
      <c r="H5" s="286"/>
      <c r="I5" s="286"/>
      <c r="J5" s="286"/>
      <c r="K5" s="286"/>
      <c r="L5" s="286"/>
      <c r="M5" s="286"/>
      <c r="N5" s="286"/>
      <c r="O5" s="286"/>
      <c r="P5" s="286"/>
      <c r="Q5" s="286"/>
      <c r="R5" s="286"/>
      <c r="S5" s="55"/>
    </row>
    <row r="6" spans="1:20" ht="25.5" customHeight="1" x14ac:dyDescent="0.2">
      <c r="A6" s="273" t="s">
        <v>40</v>
      </c>
      <c r="B6" s="273" t="s">
        <v>1</v>
      </c>
      <c r="C6" s="274" t="s">
        <v>41</v>
      </c>
      <c r="D6" s="274" t="s">
        <v>42</v>
      </c>
      <c r="E6" s="274" t="s">
        <v>43</v>
      </c>
      <c r="F6" s="274" t="s">
        <v>44</v>
      </c>
      <c r="G6" s="274" t="s">
        <v>45</v>
      </c>
      <c r="H6" s="274" t="s">
        <v>46</v>
      </c>
      <c r="I6" s="280" t="s">
        <v>47</v>
      </c>
      <c r="J6" s="279" t="s">
        <v>48</v>
      </c>
      <c r="K6" s="280" t="s">
        <v>49</v>
      </c>
      <c r="L6" s="280" t="s">
        <v>50</v>
      </c>
      <c r="M6" s="280" t="s">
        <v>51</v>
      </c>
      <c r="N6" s="281" t="s">
        <v>138</v>
      </c>
      <c r="O6" s="282" t="s">
        <v>53</v>
      </c>
      <c r="P6" s="282"/>
      <c r="Q6" s="282"/>
      <c r="R6" s="281" t="s">
        <v>54</v>
      </c>
      <c r="S6" s="281" t="s">
        <v>55</v>
      </c>
    </row>
    <row r="7" spans="1:20" ht="58.7" customHeight="1" x14ac:dyDescent="0.2">
      <c r="A7" s="273"/>
      <c r="B7" s="273"/>
      <c r="C7" s="274"/>
      <c r="D7" s="274"/>
      <c r="E7" s="274"/>
      <c r="F7" s="274"/>
      <c r="G7" s="274"/>
      <c r="H7" s="274"/>
      <c r="I7" s="280"/>
      <c r="J7" s="279"/>
      <c r="K7" s="280"/>
      <c r="L7" s="280"/>
      <c r="M7" s="280"/>
      <c r="N7" s="281"/>
      <c r="O7" s="56" t="s">
        <v>56</v>
      </c>
      <c r="P7" s="56" t="s">
        <v>81</v>
      </c>
      <c r="Q7" s="56" t="s">
        <v>58</v>
      </c>
      <c r="R7" s="281"/>
      <c r="S7" s="281"/>
    </row>
    <row r="8" spans="1:20" s="90" customFormat="1" ht="20.25" x14ac:dyDescent="0.3">
      <c r="A8" s="94" t="s">
        <v>67</v>
      </c>
      <c r="B8" s="94"/>
      <c r="C8" s="94"/>
      <c r="D8" s="94"/>
      <c r="E8" s="94"/>
      <c r="F8" s="94"/>
      <c r="G8" s="94"/>
      <c r="H8" s="94"/>
      <c r="I8" s="110"/>
      <c r="J8" s="94"/>
      <c r="K8" s="94"/>
      <c r="L8" s="87">
        <f>SUM(L9)</f>
        <v>42000</v>
      </c>
      <c r="M8" s="88"/>
      <c r="N8" s="87">
        <f t="shared" ref="N8:R8" si="0">SUM(N9)</f>
        <v>0</v>
      </c>
      <c r="O8" s="87">
        <f t="shared" si="0"/>
        <v>500</v>
      </c>
      <c r="P8" s="87">
        <f t="shared" si="0"/>
        <v>0</v>
      </c>
      <c r="Q8" s="87">
        <f t="shared" si="0"/>
        <v>500</v>
      </c>
      <c r="R8" s="87">
        <f t="shared" si="0"/>
        <v>41500</v>
      </c>
      <c r="S8" s="89"/>
    </row>
    <row r="9" spans="1:20" ht="32.25" customHeight="1" x14ac:dyDescent="0.2">
      <c r="A9" s="61">
        <v>1</v>
      </c>
      <c r="B9" s="61" t="s">
        <v>68</v>
      </c>
      <c r="C9" s="61">
        <v>3533</v>
      </c>
      <c r="D9" s="61">
        <v>6121</v>
      </c>
      <c r="E9" s="61">
        <v>61</v>
      </c>
      <c r="F9" s="61">
        <v>14</v>
      </c>
      <c r="G9" s="91">
        <v>60005101457</v>
      </c>
      <c r="H9" s="111" t="s">
        <v>148</v>
      </c>
      <c r="I9" s="96" t="s">
        <v>149</v>
      </c>
      <c r="J9" s="61"/>
      <c r="K9" s="61" t="s">
        <v>88</v>
      </c>
      <c r="L9" s="62">
        <v>42000</v>
      </c>
      <c r="M9" s="63" t="s">
        <v>150</v>
      </c>
      <c r="N9" s="64">
        <v>0</v>
      </c>
      <c r="O9" s="65">
        <f>SUM(P9:Q9)</f>
        <v>500</v>
      </c>
      <c r="P9" s="64">
        <v>0</v>
      </c>
      <c r="Q9" s="165">
        <v>500</v>
      </c>
      <c r="R9" s="62">
        <v>41500</v>
      </c>
      <c r="S9" s="67"/>
      <c r="T9" s="46" t="s">
        <v>86</v>
      </c>
    </row>
    <row r="10" spans="1:20" s="90" customFormat="1" ht="23.25" customHeight="1" x14ac:dyDescent="0.3">
      <c r="A10" s="94" t="s">
        <v>569</v>
      </c>
      <c r="B10" s="94"/>
      <c r="C10" s="94"/>
      <c r="D10" s="94"/>
      <c r="E10" s="94"/>
      <c r="F10" s="94"/>
      <c r="G10" s="94"/>
      <c r="H10" s="94"/>
      <c r="I10" s="110"/>
      <c r="J10" s="94"/>
      <c r="K10" s="94"/>
      <c r="L10" s="87">
        <f>SUM(L11)</f>
        <v>10500</v>
      </c>
      <c r="M10" s="88"/>
      <c r="N10" s="87">
        <f t="shared" ref="N10:R10" si="1">SUM(N11)</f>
        <v>0</v>
      </c>
      <c r="O10" s="87">
        <f t="shared" si="1"/>
        <v>2500</v>
      </c>
      <c r="P10" s="87">
        <f t="shared" si="1"/>
        <v>0</v>
      </c>
      <c r="Q10" s="87">
        <f t="shared" si="1"/>
        <v>2500</v>
      </c>
      <c r="R10" s="87">
        <f t="shared" si="1"/>
        <v>8000</v>
      </c>
      <c r="S10" s="89"/>
    </row>
    <row r="11" spans="1:20" s="103" customFormat="1" ht="51" x14ac:dyDescent="0.2">
      <c r="A11" s="61">
        <v>2</v>
      </c>
      <c r="B11" s="61" t="s">
        <v>87</v>
      </c>
      <c r="C11" s="61">
        <v>3522</v>
      </c>
      <c r="D11" s="61">
        <v>6121</v>
      </c>
      <c r="E11" s="61">
        <v>61</v>
      </c>
      <c r="F11" s="61">
        <v>14</v>
      </c>
      <c r="G11" s="91">
        <v>60005101458</v>
      </c>
      <c r="H11" s="95" t="s">
        <v>151</v>
      </c>
      <c r="I11" s="96" t="s">
        <v>152</v>
      </c>
      <c r="J11" s="61"/>
      <c r="K11" s="61" t="s">
        <v>83</v>
      </c>
      <c r="L11" s="62">
        <v>10500</v>
      </c>
      <c r="M11" s="63">
        <v>2021</v>
      </c>
      <c r="N11" s="64">
        <v>0</v>
      </c>
      <c r="O11" s="65">
        <f>SUM(P11:Q11)</f>
        <v>2500</v>
      </c>
      <c r="P11" s="64">
        <v>0</v>
      </c>
      <c r="Q11" s="165">
        <v>2500</v>
      </c>
      <c r="R11" s="62">
        <v>8000</v>
      </c>
      <c r="S11" s="102" t="s">
        <v>105</v>
      </c>
      <c r="T11" s="103" t="s">
        <v>104</v>
      </c>
    </row>
    <row r="12" spans="1:20" s="103" customFormat="1" ht="15.75" hidden="1" x14ac:dyDescent="0.2">
      <c r="A12" s="61"/>
      <c r="B12" s="61"/>
      <c r="C12" s="61"/>
      <c r="D12" s="61"/>
      <c r="E12" s="61"/>
      <c r="F12" s="61"/>
      <c r="G12" s="91"/>
      <c r="H12" s="95"/>
      <c r="I12" s="96"/>
      <c r="J12" s="61"/>
      <c r="K12" s="61"/>
      <c r="L12" s="62"/>
      <c r="M12" s="63"/>
      <c r="N12" s="64"/>
      <c r="O12" s="65"/>
      <c r="P12" s="64"/>
      <c r="Q12" s="65"/>
      <c r="R12" s="62"/>
      <c r="S12" s="102"/>
    </row>
    <row r="13" spans="1:20" s="90" customFormat="1" ht="25.5" customHeight="1" x14ac:dyDescent="0.3">
      <c r="A13" s="94" t="s">
        <v>82</v>
      </c>
      <c r="B13" s="94"/>
      <c r="C13" s="94"/>
      <c r="D13" s="94"/>
      <c r="E13" s="94"/>
      <c r="F13" s="94"/>
      <c r="G13" s="94"/>
      <c r="H13" s="94"/>
      <c r="I13" s="94"/>
      <c r="J13" s="94"/>
      <c r="K13" s="94"/>
      <c r="L13" s="87">
        <f>SUM(L14:L14)</f>
        <v>32000</v>
      </c>
      <c r="M13" s="88"/>
      <c r="N13" s="87">
        <f>SUM(N14:N14)</f>
        <v>949</v>
      </c>
      <c r="O13" s="87">
        <f>SUM(O14:O14)</f>
        <v>500</v>
      </c>
      <c r="P13" s="87">
        <f>SUM(P14:P14)</f>
        <v>0</v>
      </c>
      <c r="Q13" s="87">
        <f>SUM(Q14:Q14)</f>
        <v>500</v>
      </c>
      <c r="R13" s="87">
        <f>SUM(R14:R14)</f>
        <v>30551</v>
      </c>
      <c r="S13" s="89"/>
    </row>
    <row r="14" spans="1:20" ht="67.5" customHeight="1" x14ac:dyDescent="0.2">
      <c r="A14" s="61">
        <v>1</v>
      </c>
      <c r="B14" s="61" t="s">
        <v>59</v>
      </c>
      <c r="C14" s="61">
        <v>3533</v>
      </c>
      <c r="D14" s="61">
        <v>6121</v>
      </c>
      <c r="E14" s="61">
        <v>61</v>
      </c>
      <c r="F14" s="61">
        <v>14</v>
      </c>
      <c r="G14" s="91">
        <v>60005101184</v>
      </c>
      <c r="H14" s="95" t="s">
        <v>139</v>
      </c>
      <c r="I14" s="96" t="s">
        <v>140</v>
      </c>
      <c r="J14" s="61" t="s">
        <v>88</v>
      </c>
      <c r="K14" s="61" t="s">
        <v>141</v>
      </c>
      <c r="L14" s="62">
        <v>32000</v>
      </c>
      <c r="M14" s="63" t="s">
        <v>84</v>
      </c>
      <c r="N14" s="64">
        <v>949</v>
      </c>
      <c r="O14" s="65">
        <f>SUM(P14:Q14)</f>
        <v>500</v>
      </c>
      <c r="P14" s="64">
        <v>0</v>
      </c>
      <c r="Q14" s="165">
        <v>500</v>
      </c>
      <c r="R14" s="62">
        <f>L14-N14-O14</f>
        <v>30551</v>
      </c>
      <c r="S14" s="67"/>
      <c r="T14" s="46" t="s">
        <v>86</v>
      </c>
    </row>
    <row r="15" spans="1:20" ht="35.25" customHeight="1" x14ac:dyDescent="0.2">
      <c r="A15" s="283" t="s">
        <v>147</v>
      </c>
      <c r="B15" s="284"/>
      <c r="C15" s="284"/>
      <c r="D15" s="284"/>
      <c r="E15" s="284"/>
      <c r="F15" s="284"/>
      <c r="G15" s="284"/>
      <c r="H15" s="284"/>
      <c r="I15" s="284"/>
      <c r="J15" s="284"/>
      <c r="K15" s="285"/>
      <c r="L15" s="71">
        <f>+L8+L13+L10</f>
        <v>84500</v>
      </c>
      <c r="M15" s="72"/>
      <c r="N15" s="71">
        <f>+N8+N13+N10</f>
        <v>949</v>
      </c>
      <c r="O15" s="71">
        <f>+O8+O13+O10</f>
        <v>3500</v>
      </c>
      <c r="P15" s="71">
        <f>+P8+P13+P10</f>
        <v>0</v>
      </c>
      <c r="Q15" s="71">
        <f>+Q8+Q13+Q10</f>
        <v>3500</v>
      </c>
      <c r="R15" s="71">
        <f>+R8+R13+R10</f>
        <v>80051</v>
      </c>
      <c r="S15" s="73"/>
    </row>
    <row r="16" spans="1:20" s="40" customFormat="1" x14ac:dyDescent="0.2">
      <c r="A16" s="39"/>
      <c r="B16" s="39"/>
      <c r="C16" s="39"/>
      <c r="D16" s="39"/>
      <c r="E16" s="39"/>
      <c r="F16" s="39"/>
      <c r="G16" s="39"/>
      <c r="H16" s="74"/>
      <c r="I16" s="39"/>
      <c r="J16" s="75"/>
      <c r="K16" s="76"/>
      <c r="L16" s="77"/>
      <c r="M16" s="78"/>
      <c r="N16" s="79"/>
      <c r="S16" s="80"/>
      <c r="T16" s="46"/>
    </row>
    <row r="17" spans="1:20" s="40" customFormat="1" x14ac:dyDescent="0.2">
      <c r="A17" s="39"/>
      <c r="B17" s="39"/>
      <c r="C17" s="39"/>
      <c r="D17" s="39"/>
      <c r="E17" s="39"/>
      <c r="F17" s="39"/>
      <c r="G17" s="39"/>
      <c r="H17" s="39"/>
      <c r="I17" s="39"/>
      <c r="J17" s="81"/>
      <c r="K17" s="82"/>
      <c r="L17" s="83"/>
      <c r="M17" s="84"/>
      <c r="S17" s="80"/>
      <c r="T17" s="46"/>
    </row>
    <row r="18" spans="1:20" s="40" customFormat="1" x14ac:dyDescent="0.2">
      <c r="A18" s="39"/>
      <c r="B18" s="39"/>
      <c r="C18" s="39"/>
      <c r="D18" s="39"/>
      <c r="E18" s="39"/>
      <c r="F18" s="39"/>
      <c r="G18" s="39"/>
      <c r="H18" s="39"/>
      <c r="I18" s="39"/>
      <c r="J18" s="81"/>
      <c r="K18" s="82"/>
      <c r="L18" s="83"/>
      <c r="M18" s="84"/>
      <c r="S18" s="80"/>
      <c r="T18" s="46"/>
    </row>
    <row r="19" spans="1:20" s="40" customFormat="1" hidden="1" x14ac:dyDescent="0.2">
      <c r="A19" s="39"/>
      <c r="B19" s="39"/>
      <c r="C19" s="39"/>
      <c r="D19" s="39"/>
      <c r="E19" s="39"/>
      <c r="F19" s="39"/>
      <c r="G19" s="39"/>
      <c r="H19" s="39"/>
      <c r="I19" s="39"/>
      <c r="J19" s="46"/>
      <c r="K19" s="82"/>
      <c r="L19" s="83"/>
      <c r="M19" s="84"/>
      <c r="S19" s="80"/>
      <c r="T19" s="46"/>
    </row>
    <row r="20" spans="1:20" s="40" customFormat="1" ht="23.25" hidden="1" x14ac:dyDescent="0.35">
      <c r="A20" s="112" t="s">
        <v>142</v>
      </c>
      <c r="B20" s="39"/>
      <c r="C20" s="39"/>
      <c r="D20" s="39"/>
      <c r="E20" s="39"/>
      <c r="F20" s="39"/>
      <c r="G20" s="39"/>
      <c r="H20" s="39"/>
      <c r="I20" s="39"/>
      <c r="J20" s="46"/>
      <c r="K20" s="82"/>
      <c r="L20" s="83"/>
      <c r="M20" s="84"/>
      <c r="S20" s="80"/>
      <c r="T20" s="46"/>
    </row>
    <row r="21" spans="1:20" ht="45" hidden="1" customHeight="1" x14ac:dyDescent="0.2">
      <c r="A21" s="61">
        <v>4</v>
      </c>
      <c r="B21" s="61" t="s">
        <v>59</v>
      </c>
      <c r="C21" s="61">
        <v>3523</v>
      </c>
      <c r="D21" s="61">
        <v>6121</v>
      </c>
      <c r="E21" s="61">
        <v>61</v>
      </c>
      <c r="F21" s="61">
        <v>14</v>
      </c>
      <c r="G21" s="91">
        <v>60005101325</v>
      </c>
      <c r="H21" s="113" t="s">
        <v>143</v>
      </c>
      <c r="I21" s="114" t="s">
        <v>144</v>
      </c>
      <c r="J21" s="61"/>
      <c r="K21" s="61" t="s">
        <v>101</v>
      </c>
      <c r="L21" s="62"/>
      <c r="M21" s="97"/>
      <c r="N21" s="64">
        <v>0</v>
      </c>
      <c r="O21" s="65">
        <f>P21+Q21</f>
        <v>0</v>
      </c>
      <c r="P21" s="64"/>
      <c r="Q21" s="65"/>
      <c r="R21" s="62">
        <f>L21-N21-O21</f>
        <v>0</v>
      </c>
      <c r="S21" s="67" t="s">
        <v>85</v>
      </c>
      <c r="T21" s="46" t="s">
        <v>86</v>
      </c>
    </row>
    <row r="22" spans="1:20" s="40" customFormat="1" hidden="1" x14ac:dyDescent="0.2">
      <c r="A22" s="39"/>
      <c r="B22" s="39"/>
      <c r="C22" s="39"/>
      <c r="D22" s="39"/>
      <c r="E22" s="39"/>
      <c r="F22" s="39"/>
      <c r="G22" s="39"/>
      <c r="H22" s="39"/>
      <c r="I22" s="39"/>
      <c r="J22" s="46"/>
      <c r="K22" s="82"/>
      <c r="L22" s="83"/>
      <c r="M22" s="84"/>
      <c r="S22" s="80"/>
      <c r="T22" s="46"/>
    </row>
    <row r="23" spans="1:20" s="90" customFormat="1" ht="20.25" hidden="1" x14ac:dyDescent="0.3">
      <c r="A23" s="85" t="s">
        <v>145</v>
      </c>
      <c r="B23" s="86"/>
      <c r="C23" s="86"/>
      <c r="D23" s="86"/>
      <c r="E23" s="86"/>
      <c r="F23" s="86"/>
      <c r="G23" s="86"/>
      <c r="H23" s="86"/>
      <c r="I23" s="115"/>
      <c r="J23" s="86"/>
      <c r="K23" s="86"/>
      <c r="L23" s="87">
        <f>SUM(L14:L14)</f>
        <v>32000</v>
      </c>
      <c r="M23" s="88"/>
      <c r="N23" s="87">
        <f>SUM(N14:N14)</f>
        <v>949</v>
      </c>
      <c r="O23" s="87">
        <f>SUM(O14:O14)</f>
        <v>500</v>
      </c>
      <c r="P23" s="87">
        <f>SUM(P14:P14)</f>
        <v>0</v>
      </c>
      <c r="Q23" s="87">
        <f>SUM(Q14:Q14)</f>
        <v>500</v>
      </c>
      <c r="R23" s="87">
        <f>SUM(R14:R14)</f>
        <v>30551</v>
      </c>
      <c r="S23" s="89"/>
    </row>
    <row r="24" spans="1:20" s="40" customFormat="1" hidden="1" x14ac:dyDescent="0.2">
      <c r="A24" s="39"/>
      <c r="B24" s="39"/>
      <c r="C24" s="39"/>
      <c r="D24" s="39"/>
      <c r="E24" s="39"/>
      <c r="F24" s="39"/>
      <c r="G24" s="39"/>
      <c r="H24" s="39"/>
      <c r="I24" s="39"/>
      <c r="J24" s="46"/>
      <c r="K24" s="82"/>
      <c r="L24" s="83"/>
      <c r="M24" s="84"/>
      <c r="S24" s="80"/>
      <c r="T24" s="46"/>
    </row>
    <row r="25" spans="1:20" s="40" customFormat="1" hidden="1" x14ac:dyDescent="0.2">
      <c r="A25" s="39"/>
      <c r="B25" s="39"/>
      <c r="C25" s="39"/>
      <c r="D25" s="39"/>
      <c r="E25" s="39"/>
      <c r="F25" s="39"/>
      <c r="G25" s="39"/>
      <c r="H25" s="39"/>
      <c r="I25" s="39"/>
      <c r="J25" s="46"/>
      <c r="K25" s="82"/>
      <c r="L25" s="83"/>
      <c r="M25" s="84"/>
      <c r="S25" s="80"/>
      <c r="T25" s="46"/>
    </row>
    <row r="26" spans="1:20" s="40" customFormat="1" x14ac:dyDescent="0.2">
      <c r="A26" s="39"/>
      <c r="B26" s="39"/>
      <c r="C26" s="39"/>
      <c r="D26" s="39"/>
      <c r="E26" s="39"/>
      <c r="F26" s="39"/>
      <c r="G26" s="39"/>
      <c r="H26" s="39"/>
      <c r="I26" s="39"/>
      <c r="J26" s="46"/>
      <c r="K26" s="82"/>
      <c r="L26" s="83"/>
      <c r="M26" s="84"/>
      <c r="S26" s="80"/>
      <c r="T26" s="46"/>
    </row>
    <row r="27" spans="1:20" s="40" customFormat="1" x14ac:dyDescent="0.2">
      <c r="A27" s="39"/>
      <c r="B27" s="39"/>
      <c r="C27" s="39"/>
      <c r="D27" s="39"/>
      <c r="E27" s="39"/>
      <c r="F27" s="39"/>
      <c r="G27" s="39"/>
      <c r="H27" s="39"/>
      <c r="I27" s="39"/>
      <c r="J27" s="46"/>
      <c r="K27" s="82"/>
      <c r="L27" s="83"/>
      <c r="M27" s="84"/>
      <c r="S27" s="80"/>
      <c r="T27" s="46"/>
    </row>
    <row r="28" spans="1:20" s="40" customFormat="1" x14ac:dyDescent="0.2">
      <c r="A28" s="39"/>
      <c r="B28" s="39"/>
      <c r="C28" s="39"/>
      <c r="D28" s="39"/>
      <c r="E28" s="39"/>
      <c r="F28" s="39"/>
      <c r="G28" s="39"/>
      <c r="H28" s="39"/>
      <c r="I28" s="39"/>
      <c r="J28" s="46"/>
      <c r="K28" s="82"/>
      <c r="L28" s="83"/>
      <c r="M28" s="84"/>
      <c r="S28" s="80"/>
      <c r="T28" s="46"/>
    </row>
    <row r="29" spans="1:20" s="40" customFormat="1" x14ac:dyDescent="0.2">
      <c r="A29" s="39"/>
      <c r="B29" s="39"/>
      <c r="C29" s="39"/>
      <c r="D29" s="39"/>
      <c r="E29" s="39"/>
      <c r="F29" s="39"/>
      <c r="G29" s="39"/>
      <c r="H29" s="39"/>
      <c r="I29" s="39"/>
      <c r="J29" s="46"/>
      <c r="K29" s="82"/>
      <c r="L29" s="83"/>
      <c r="M29" s="84"/>
      <c r="S29" s="80"/>
      <c r="T29" s="46"/>
    </row>
    <row r="30" spans="1:20" s="40" customFormat="1" x14ac:dyDescent="0.2">
      <c r="A30" s="39"/>
      <c r="B30" s="39"/>
      <c r="C30" s="39"/>
      <c r="D30" s="39"/>
      <c r="E30" s="39"/>
      <c r="F30" s="39"/>
      <c r="G30" s="39"/>
      <c r="H30" s="39"/>
      <c r="I30" s="39"/>
      <c r="J30" s="46"/>
      <c r="K30" s="82"/>
      <c r="L30" s="83"/>
      <c r="M30" s="84"/>
      <c r="S30" s="80"/>
      <c r="T30" s="46"/>
    </row>
    <row r="31" spans="1:20" s="40" customFormat="1" x14ac:dyDescent="0.2">
      <c r="A31" s="39"/>
      <c r="B31" s="39"/>
      <c r="C31" s="39"/>
      <c r="D31" s="39"/>
      <c r="E31" s="39"/>
      <c r="F31" s="39"/>
      <c r="G31" s="39"/>
      <c r="H31" s="39"/>
      <c r="I31" s="39"/>
      <c r="J31" s="46"/>
      <c r="K31" s="82"/>
      <c r="L31" s="83"/>
      <c r="M31" s="84"/>
      <c r="S31" s="80"/>
      <c r="T31" s="46"/>
    </row>
    <row r="32" spans="1:20" s="40" customFormat="1" x14ac:dyDescent="0.2">
      <c r="A32" s="39"/>
      <c r="B32" s="39"/>
      <c r="C32" s="39"/>
      <c r="D32" s="39"/>
      <c r="E32" s="39"/>
      <c r="F32" s="39"/>
      <c r="G32" s="39"/>
      <c r="H32" s="39"/>
      <c r="I32" s="39"/>
      <c r="J32" s="46"/>
      <c r="K32" s="82"/>
      <c r="L32" s="83"/>
      <c r="M32" s="84"/>
      <c r="S32" s="80"/>
      <c r="T32" s="46"/>
    </row>
    <row r="33" spans="1:20" s="40" customFormat="1" x14ac:dyDescent="0.2">
      <c r="A33" s="39"/>
      <c r="B33" s="39"/>
      <c r="C33" s="39"/>
      <c r="D33" s="39"/>
      <c r="E33" s="39"/>
      <c r="F33" s="39"/>
      <c r="G33" s="39"/>
      <c r="H33" s="39"/>
      <c r="I33" s="39"/>
      <c r="J33" s="46"/>
      <c r="K33" s="82"/>
      <c r="L33" s="83"/>
      <c r="M33" s="84"/>
      <c r="S33" s="80"/>
      <c r="T33" s="46"/>
    </row>
    <row r="34" spans="1:20" s="40" customFormat="1" x14ac:dyDescent="0.2">
      <c r="A34" s="46"/>
      <c r="B34" s="46"/>
      <c r="C34" s="46"/>
      <c r="D34" s="46"/>
      <c r="E34" s="46"/>
      <c r="F34" s="46"/>
      <c r="G34" s="46"/>
      <c r="H34" s="46"/>
      <c r="I34" s="46"/>
      <c r="J34" s="46"/>
      <c r="K34" s="39"/>
      <c r="L34" s="83"/>
      <c r="M34" s="84"/>
      <c r="S34" s="80"/>
      <c r="T34" s="46"/>
    </row>
    <row r="35" spans="1:20" s="40" customFormat="1" x14ac:dyDescent="0.2">
      <c r="A35" s="46"/>
      <c r="B35" s="46"/>
      <c r="C35" s="46"/>
      <c r="D35" s="46"/>
      <c r="E35" s="46"/>
      <c r="F35" s="46"/>
      <c r="G35" s="46"/>
      <c r="H35" s="46"/>
      <c r="I35" s="46"/>
      <c r="J35" s="46"/>
      <c r="K35" s="39"/>
      <c r="L35" s="83"/>
      <c r="M35" s="84"/>
      <c r="S35" s="80"/>
      <c r="T35" s="46"/>
    </row>
  </sheetData>
  <mergeCells count="19">
    <mergeCell ref="A5:R5"/>
    <mergeCell ref="A6:A7"/>
    <mergeCell ref="B6:B7"/>
    <mergeCell ref="C6:C7"/>
    <mergeCell ref="D6:D7"/>
    <mergeCell ref="E6:E7"/>
    <mergeCell ref="F6:F7"/>
    <mergeCell ref="G6:G7"/>
    <mergeCell ref="H6:H7"/>
    <mergeCell ref="I6:I7"/>
    <mergeCell ref="R6:R7"/>
    <mergeCell ref="S6:S7"/>
    <mergeCell ref="A15:K15"/>
    <mergeCell ref="J6:J7"/>
    <mergeCell ref="K6:K7"/>
    <mergeCell ref="L6:L7"/>
    <mergeCell ref="M6:M7"/>
    <mergeCell ref="N6:N7"/>
    <mergeCell ref="O6:Q6"/>
  </mergeCells>
  <pageMargins left="0.70866141732283472" right="0.70866141732283472" top="0.78740157480314965" bottom="0.78740157480314965" header="0.31496062992125984" footer="0.31496062992125984"/>
  <pageSetup paperSize="9" scale="44" firstPageNumber="20" fitToHeight="0" orientation="landscape" useFirstPageNumber="1" r:id="rId1"/>
  <headerFooter>
    <oddFooter>&amp;L&amp;"Arial,Kurzíva"Zastupitelstvo Olomouckého kraje 17.2.2020
5.6. - Rozpočet Olomouckého kraje 2019 - zapojení použitelného zůstatku a návrh na jeho rozdělení 
Příloha č. 3: Nové opravy a investice&amp;R&amp;"Arial,Kurzíva"Strana &amp;P (Celkem 35)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view="pageBreakPreview" zoomScaleNormal="100" zoomScaleSheetLayoutView="100" workbookViewId="0">
      <selection activeCell="J6" sqref="J6:J7"/>
    </sheetView>
  </sheetViews>
  <sheetFormatPr defaultColWidth="9.140625" defaultRowHeight="12.75" outlineLevelCol="1" x14ac:dyDescent="0.2"/>
  <cols>
    <col min="1" max="1" width="5.42578125" style="46" customWidth="1"/>
    <col min="2" max="2" width="6.140625" style="46" customWidth="1"/>
    <col min="3" max="4" width="5" style="46" hidden="1" customWidth="1" outlineLevel="1"/>
    <col min="5" max="5" width="9.85546875" style="46" bestFit="1" customWidth="1" outlineLevel="1"/>
    <col min="6" max="6" width="3.28515625" style="46" hidden="1" customWidth="1" outlineLevel="1"/>
    <col min="7" max="7" width="13.140625" style="46" bestFit="1" customWidth="1" outlineLevel="1"/>
    <col min="8" max="8" width="54.7109375" style="46" customWidth="1"/>
    <col min="9" max="9" width="43.42578125" style="46" customWidth="1"/>
    <col min="10" max="10" width="7.140625" style="46" customWidth="1"/>
    <col min="11" max="11" width="14.85546875" style="39" customWidth="1"/>
    <col min="12" max="12" width="13.28515625" style="40" customWidth="1"/>
    <col min="13" max="13" width="12.5703125" style="84" customWidth="1"/>
    <col min="14" max="14" width="15.140625" style="40" customWidth="1"/>
    <col min="15" max="15" width="14.85546875" style="40" customWidth="1"/>
    <col min="16" max="16" width="13.140625" style="40" customWidth="1"/>
    <col min="17" max="17" width="14.85546875" style="40" customWidth="1"/>
    <col min="18" max="18" width="14.42578125" style="40" customWidth="1"/>
    <col min="19" max="19" width="43.5703125" style="80" hidden="1" customWidth="1"/>
    <col min="20" max="20" width="0" style="46" hidden="1" customWidth="1"/>
    <col min="21" max="16384" width="9.140625" style="46"/>
  </cols>
  <sheetData>
    <row r="1" spans="1:20" ht="18" x14ac:dyDescent="0.25">
      <c r="A1" s="35" t="s">
        <v>605</v>
      </c>
      <c r="B1" s="36"/>
      <c r="C1" s="36"/>
      <c r="D1" s="36"/>
      <c r="E1" s="36"/>
      <c r="G1" s="36"/>
      <c r="H1" s="37"/>
      <c r="I1" s="38"/>
      <c r="J1" s="36"/>
      <c r="M1" s="41"/>
      <c r="N1" s="42"/>
      <c r="P1" s="42"/>
      <c r="Q1" s="42"/>
      <c r="R1" s="43"/>
      <c r="S1" s="44"/>
      <c r="T1" s="45"/>
    </row>
    <row r="2" spans="1:20" ht="15.75" x14ac:dyDescent="0.25">
      <c r="A2" s="47" t="s">
        <v>604</v>
      </c>
      <c r="B2" s="47"/>
      <c r="C2" s="47"/>
      <c r="E2" s="47" t="s">
        <v>606</v>
      </c>
      <c r="F2" s="47"/>
      <c r="G2" s="47"/>
      <c r="H2" s="47"/>
      <c r="I2" s="48" t="s">
        <v>26</v>
      </c>
      <c r="J2" s="49"/>
      <c r="M2" s="50"/>
      <c r="N2" s="51"/>
      <c r="P2" s="51"/>
      <c r="Q2" s="51"/>
      <c r="R2" s="51"/>
      <c r="S2" s="52"/>
      <c r="T2" s="45"/>
    </row>
    <row r="3" spans="1:20" ht="14.25" x14ac:dyDescent="0.2">
      <c r="A3" s="47"/>
      <c r="B3" s="47"/>
      <c r="C3" s="47"/>
      <c r="E3" s="47" t="s">
        <v>38</v>
      </c>
      <c r="F3" s="47"/>
      <c r="G3" s="47"/>
      <c r="H3" s="47"/>
      <c r="I3" s="53"/>
      <c r="J3" s="47"/>
      <c r="M3" s="50"/>
      <c r="N3" s="51"/>
      <c r="P3" s="51"/>
      <c r="Q3" s="51"/>
      <c r="S3" s="52"/>
      <c r="T3" s="45"/>
    </row>
    <row r="4" spans="1:20" ht="15" x14ac:dyDescent="0.2">
      <c r="A4" s="47"/>
      <c r="B4" s="47"/>
      <c r="C4" s="47"/>
      <c r="D4" s="47"/>
      <c r="E4" s="47"/>
      <c r="F4" s="47"/>
      <c r="G4" s="47"/>
      <c r="H4" s="47"/>
      <c r="I4" s="53"/>
      <c r="J4" s="47"/>
      <c r="M4" s="50"/>
      <c r="N4" s="51"/>
      <c r="P4" s="51"/>
      <c r="Q4" s="51"/>
      <c r="R4" s="54" t="s">
        <v>0</v>
      </c>
      <c r="S4" s="52"/>
      <c r="T4" s="45"/>
    </row>
    <row r="5" spans="1:20" ht="23.25" x14ac:dyDescent="0.2">
      <c r="A5" s="271" t="s">
        <v>581</v>
      </c>
      <c r="B5" s="272"/>
      <c r="C5" s="272"/>
      <c r="D5" s="272"/>
      <c r="E5" s="272"/>
      <c r="F5" s="272"/>
      <c r="G5" s="272"/>
      <c r="H5" s="272"/>
      <c r="I5" s="272"/>
      <c r="J5" s="272"/>
      <c r="K5" s="272"/>
      <c r="L5" s="272"/>
      <c r="M5" s="272"/>
      <c r="N5" s="272"/>
      <c r="O5" s="272"/>
      <c r="P5" s="272"/>
      <c r="Q5" s="272"/>
      <c r="R5" s="272"/>
      <c r="S5" s="55"/>
    </row>
    <row r="6" spans="1:20" ht="33.75" customHeight="1" x14ac:dyDescent="0.2">
      <c r="A6" s="277" t="s">
        <v>40</v>
      </c>
      <c r="B6" s="277" t="s">
        <v>1</v>
      </c>
      <c r="C6" s="275" t="s">
        <v>41</v>
      </c>
      <c r="D6" s="275" t="s">
        <v>42</v>
      </c>
      <c r="E6" s="275" t="s">
        <v>43</v>
      </c>
      <c r="F6" s="275" t="s">
        <v>44</v>
      </c>
      <c r="G6" s="275" t="s">
        <v>45</v>
      </c>
      <c r="H6" s="275" t="s">
        <v>46</v>
      </c>
      <c r="I6" s="296" t="s">
        <v>47</v>
      </c>
      <c r="J6" s="294" t="s">
        <v>48</v>
      </c>
      <c r="K6" s="296" t="s">
        <v>49</v>
      </c>
      <c r="L6" s="296" t="s">
        <v>50</v>
      </c>
      <c r="M6" s="296" t="s">
        <v>51</v>
      </c>
      <c r="N6" s="292" t="s">
        <v>52</v>
      </c>
      <c r="O6" s="298" t="s">
        <v>53</v>
      </c>
      <c r="P6" s="299"/>
      <c r="Q6" s="300"/>
      <c r="R6" s="292" t="s">
        <v>54</v>
      </c>
      <c r="S6" s="292" t="s">
        <v>55</v>
      </c>
    </row>
    <row r="7" spans="1:20" ht="38.25" x14ac:dyDescent="0.2">
      <c r="A7" s="301"/>
      <c r="B7" s="301"/>
      <c r="C7" s="276"/>
      <c r="D7" s="276"/>
      <c r="E7" s="276"/>
      <c r="F7" s="276"/>
      <c r="G7" s="276"/>
      <c r="H7" s="276"/>
      <c r="I7" s="297"/>
      <c r="J7" s="295"/>
      <c r="K7" s="297"/>
      <c r="L7" s="297"/>
      <c r="M7" s="297"/>
      <c r="N7" s="293"/>
      <c r="O7" s="56" t="s">
        <v>56</v>
      </c>
      <c r="P7" s="56" t="s">
        <v>81</v>
      </c>
      <c r="Q7" s="56" t="s">
        <v>58</v>
      </c>
      <c r="R7" s="293"/>
      <c r="S7" s="293"/>
    </row>
    <row r="8" spans="1:20" s="90" customFormat="1" ht="20.25" x14ac:dyDescent="0.3">
      <c r="A8" s="85" t="s">
        <v>159</v>
      </c>
      <c r="B8" s="86"/>
      <c r="C8" s="86"/>
      <c r="D8" s="86"/>
      <c r="E8" s="86"/>
      <c r="F8" s="86"/>
      <c r="G8" s="86"/>
      <c r="H8" s="86"/>
      <c r="I8" s="86"/>
      <c r="J8" s="86"/>
      <c r="K8" s="86"/>
      <c r="L8" s="87">
        <f>SUM(L9:L11)</f>
        <v>33400</v>
      </c>
      <c r="M8" s="88"/>
      <c r="N8" s="87">
        <f>SUM(N9:N11)</f>
        <v>0</v>
      </c>
      <c r="O8" s="87">
        <f>SUM(O9:O11)</f>
        <v>6400</v>
      </c>
      <c r="P8" s="87">
        <f>SUM(P9:P11)</f>
        <v>0</v>
      </c>
      <c r="Q8" s="87">
        <f>SUM(Q9:Q11)</f>
        <v>6400</v>
      </c>
      <c r="R8" s="87">
        <f>SUM(R9:R11)</f>
        <v>27000</v>
      </c>
      <c r="S8" s="89"/>
    </row>
    <row r="9" spans="1:20" s="68" customFormat="1" ht="15.75" x14ac:dyDescent="0.2">
      <c r="A9" s="61">
        <v>1</v>
      </c>
      <c r="B9" s="61"/>
      <c r="C9" s="61">
        <v>6172</v>
      </c>
      <c r="D9" s="61">
        <v>6123</v>
      </c>
      <c r="E9" s="61">
        <v>61</v>
      </c>
      <c r="F9" s="245"/>
      <c r="G9" s="246">
        <v>600130000000</v>
      </c>
      <c r="H9" s="59" t="s">
        <v>582</v>
      </c>
      <c r="I9" s="96" t="s">
        <v>583</v>
      </c>
      <c r="J9" s="61"/>
      <c r="K9" s="61"/>
      <c r="L9" s="62">
        <v>3400</v>
      </c>
      <c r="M9" s="63">
        <v>2020</v>
      </c>
      <c r="N9" s="64">
        <v>0</v>
      </c>
      <c r="O9" s="65">
        <v>3400</v>
      </c>
      <c r="P9" s="66"/>
      <c r="Q9" s="238">
        <v>3400</v>
      </c>
      <c r="R9" s="66"/>
      <c r="S9" s="67"/>
    </row>
    <row r="10" spans="1:20" ht="25.5" x14ac:dyDescent="0.2">
      <c r="A10" s="61">
        <v>2</v>
      </c>
      <c r="B10" s="61"/>
      <c r="C10" s="61">
        <v>6172</v>
      </c>
      <c r="D10" s="61">
        <v>6121</v>
      </c>
      <c r="E10" s="61">
        <v>61</v>
      </c>
      <c r="F10" s="61"/>
      <c r="G10" s="246">
        <v>600130000000</v>
      </c>
      <c r="H10" s="95" t="s">
        <v>584</v>
      </c>
      <c r="I10" s="96" t="s">
        <v>585</v>
      </c>
      <c r="J10" s="61"/>
      <c r="K10" s="61" t="s">
        <v>586</v>
      </c>
      <c r="L10" s="62">
        <v>30000</v>
      </c>
      <c r="M10" s="63">
        <v>2020</v>
      </c>
      <c r="N10" s="64">
        <v>0</v>
      </c>
      <c r="O10" s="65">
        <v>3000</v>
      </c>
      <c r="P10" s="64"/>
      <c r="Q10" s="165">
        <v>3000</v>
      </c>
      <c r="R10" s="62">
        <v>27000</v>
      </c>
      <c r="S10" s="67" t="s">
        <v>85</v>
      </c>
      <c r="T10" s="46" t="s">
        <v>86</v>
      </c>
    </row>
    <row r="11" spans="1:20" ht="15.75" hidden="1" x14ac:dyDescent="0.2">
      <c r="A11" s="61">
        <v>3</v>
      </c>
      <c r="B11" s="61"/>
      <c r="C11" s="61"/>
      <c r="D11" s="61"/>
      <c r="E11" s="61"/>
      <c r="F11" s="61"/>
      <c r="G11" s="91"/>
      <c r="H11" s="95"/>
      <c r="I11" s="98"/>
      <c r="J11" s="61"/>
      <c r="K11" s="61"/>
      <c r="L11" s="62">
        <f t="shared" ref="L11:L15" si="0">N11+O11+R11</f>
        <v>0</v>
      </c>
      <c r="M11" s="97"/>
      <c r="N11" s="64"/>
      <c r="O11" s="65">
        <f>P11+Q11</f>
        <v>0</v>
      </c>
      <c r="P11" s="64"/>
      <c r="Q11" s="65"/>
      <c r="R11" s="62"/>
      <c r="S11" s="67"/>
    </row>
    <row r="12" spans="1:20" s="90" customFormat="1" ht="20.25" hidden="1" x14ac:dyDescent="0.3">
      <c r="A12" s="85" t="s">
        <v>173</v>
      </c>
      <c r="B12" s="86"/>
      <c r="C12" s="86"/>
      <c r="D12" s="86"/>
      <c r="E12" s="86"/>
      <c r="F12" s="86"/>
      <c r="G12" s="86"/>
      <c r="H12" s="86"/>
      <c r="I12" s="115"/>
      <c r="J12" s="86"/>
      <c r="K12" s="86"/>
      <c r="L12" s="87">
        <f>SUM(L13:L15)</f>
        <v>0</v>
      </c>
      <c r="M12" s="88"/>
      <c r="N12" s="87">
        <f>SUM(N13:N15)</f>
        <v>0</v>
      </c>
      <c r="O12" s="87">
        <f>SUM(O13:O15)</f>
        <v>0</v>
      </c>
      <c r="P12" s="87">
        <f>SUM(P13:P15)</f>
        <v>0</v>
      </c>
      <c r="Q12" s="87">
        <f>SUM(Q13:Q15)</f>
        <v>0</v>
      </c>
      <c r="R12" s="87">
        <f>SUM(R13:R15)</f>
        <v>0</v>
      </c>
      <c r="S12" s="89"/>
    </row>
    <row r="13" spans="1:20" ht="15.75" hidden="1" x14ac:dyDescent="0.2">
      <c r="A13" s="61">
        <v>1</v>
      </c>
      <c r="B13" s="61"/>
      <c r="C13" s="61"/>
      <c r="D13" s="61"/>
      <c r="E13" s="61"/>
      <c r="F13" s="61"/>
      <c r="G13" s="91"/>
      <c r="H13" s="95"/>
      <c r="I13" s="96"/>
      <c r="J13" s="61"/>
      <c r="K13" s="61"/>
      <c r="L13" s="62">
        <f t="shared" si="0"/>
        <v>0</v>
      </c>
      <c r="M13" s="63"/>
      <c r="N13" s="64"/>
      <c r="O13" s="65">
        <f t="shared" ref="O13:O15" si="1">P13+Q13</f>
        <v>0</v>
      </c>
      <c r="P13" s="64"/>
      <c r="Q13" s="65"/>
      <c r="R13" s="62"/>
      <c r="S13" s="67"/>
      <c r="T13" s="46" t="s">
        <v>86</v>
      </c>
    </row>
    <row r="14" spans="1:20" s="103" customFormat="1" ht="38.25" hidden="1" x14ac:dyDescent="0.2">
      <c r="A14" s="61">
        <v>2</v>
      </c>
      <c r="B14" s="61"/>
      <c r="C14" s="61"/>
      <c r="D14" s="61"/>
      <c r="E14" s="61"/>
      <c r="F14" s="61"/>
      <c r="G14" s="91"/>
      <c r="H14" s="95"/>
      <c r="I14" s="96"/>
      <c r="J14" s="61"/>
      <c r="K14" s="61"/>
      <c r="L14" s="62">
        <f t="shared" si="0"/>
        <v>0</v>
      </c>
      <c r="M14" s="63"/>
      <c r="N14" s="64"/>
      <c r="O14" s="65">
        <f t="shared" si="1"/>
        <v>0</v>
      </c>
      <c r="P14" s="64"/>
      <c r="Q14" s="65"/>
      <c r="R14" s="62"/>
      <c r="S14" s="102" t="s">
        <v>105</v>
      </c>
      <c r="T14" s="103" t="s">
        <v>104</v>
      </c>
    </row>
    <row r="15" spans="1:20" s="103" customFormat="1" ht="15.75" hidden="1" x14ac:dyDescent="0.2">
      <c r="A15" s="61">
        <v>3</v>
      </c>
      <c r="B15" s="61"/>
      <c r="C15" s="61"/>
      <c r="D15" s="61"/>
      <c r="E15" s="61"/>
      <c r="F15" s="61"/>
      <c r="G15" s="91"/>
      <c r="H15" s="95"/>
      <c r="I15" s="96"/>
      <c r="J15" s="61"/>
      <c r="K15" s="61"/>
      <c r="L15" s="62">
        <f t="shared" si="0"/>
        <v>0</v>
      </c>
      <c r="M15" s="63"/>
      <c r="N15" s="64"/>
      <c r="O15" s="65">
        <f t="shared" si="1"/>
        <v>0</v>
      </c>
      <c r="P15" s="64">
        <v>0</v>
      </c>
      <c r="Q15" s="65"/>
      <c r="R15" s="62"/>
      <c r="S15" s="102"/>
    </row>
    <row r="16" spans="1:20" ht="23.25" x14ac:dyDescent="0.2">
      <c r="A16" s="243" t="s">
        <v>587</v>
      </c>
      <c r="B16" s="244"/>
      <c r="C16" s="244"/>
      <c r="D16" s="244"/>
      <c r="E16" s="244"/>
      <c r="F16" s="244"/>
      <c r="G16" s="244"/>
      <c r="H16" s="244"/>
      <c r="I16" s="244"/>
      <c r="J16" s="244"/>
      <c r="K16" s="244"/>
      <c r="L16" s="71">
        <f>+L12+L8</f>
        <v>33400</v>
      </c>
      <c r="M16" s="72"/>
      <c r="N16" s="71">
        <f>+N12+N8</f>
        <v>0</v>
      </c>
      <c r="O16" s="71">
        <f>+O12+O8</f>
        <v>6400</v>
      </c>
      <c r="P16" s="71">
        <f>+P12+P8</f>
        <v>0</v>
      </c>
      <c r="Q16" s="71">
        <f>+Q12+Q8</f>
        <v>6400</v>
      </c>
      <c r="R16" s="71">
        <f>+R12+R8</f>
        <v>27000</v>
      </c>
      <c r="S16" s="73"/>
    </row>
    <row r="17" spans="1:20" s="40" customFormat="1" x14ac:dyDescent="0.2">
      <c r="A17" s="39"/>
      <c r="B17" s="39"/>
      <c r="C17" s="39"/>
      <c r="D17" s="39"/>
      <c r="E17" s="39"/>
      <c r="F17" s="39"/>
      <c r="G17" s="39"/>
      <c r="H17" s="74"/>
      <c r="I17" s="39"/>
      <c r="J17" s="75"/>
      <c r="K17" s="76"/>
      <c r="L17" s="77"/>
      <c r="M17" s="78"/>
      <c r="N17" s="79"/>
      <c r="S17" s="80"/>
      <c r="T17" s="46"/>
    </row>
    <row r="18" spans="1:20" s="40" customFormat="1" x14ac:dyDescent="0.2">
      <c r="A18" s="39"/>
      <c r="B18" s="39"/>
      <c r="C18" s="39"/>
      <c r="D18" s="39"/>
      <c r="E18" s="39"/>
      <c r="F18" s="39"/>
      <c r="G18" s="39"/>
      <c r="H18" s="39"/>
      <c r="I18" s="39"/>
      <c r="J18" s="81"/>
      <c r="K18" s="82"/>
      <c r="L18" s="83"/>
      <c r="M18" s="84"/>
      <c r="S18" s="80"/>
      <c r="T18" s="46"/>
    </row>
    <row r="19" spans="1:20" s="40" customFormat="1" x14ac:dyDescent="0.2">
      <c r="A19" s="39"/>
      <c r="B19" s="39"/>
      <c r="C19" s="39"/>
      <c r="D19" s="39"/>
      <c r="E19" s="39"/>
      <c r="F19" s="39"/>
      <c r="G19" s="39"/>
      <c r="H19" s="39"/>
      <c r="I19" s="39"/>
      <c r="J19" s="81"/>
      <c r="K19" s="82"/>
      <c r="L19" s="83"/>
      <c r="M19" s="84"/>
      <c r="S19" s="80"/>
      <c r="T19" s="46"/>
    </row>
    <row r="20" spans="1:20" s="40" customFormat="1" x14ac:dyDescent="0.2">
      <c r="A20" s="39"/>
      <c r="B20" s="39"/>
      <c r="C20" s="39"/>
      <c r="D20" s="39"/>
      <c r="E20" s="39"/>
      <c r="F20" s="39"/>
      <c r="G20" s="39"/>
      <c r="H20" s="39"/>
      <c r="I20" s="39"/>
      <c r="J20" s="46"/>
      <c r="K20" s="82"/>
      <c r="L20" s="83"/>
      <c r="M20" s="84"/>
      <c r="S20" s="80"/>
      <c r="T20" s="46"/>
    </row>
    <row r="21" spans="1:20" s="40" customFormat="1" x14ac:dyDescent="0.2">
      <c r="A21" s="39"/>
      <c r="B21" s="39"/>
      <c r="C21" s="39"/>
      <c r="D21" s="39"/>
      <c r="E21" s="39"/>
      <c r="F21" s="39"/>
      <c r="G21" s="39"/>
      <c r="H21" s="39"/>
      <c r="I21" s="39"/>
      <c r="J21" s="46"/>
      <c r="K21" s="82"/>
      <c r="L21" s="83"/>
      <c r="M21" s="84"/>
      <c r="S21" s="80"/>
      <c r="T21" s="46"/>
    </row>
    <row r="22" spans="1:20" s="40" customFormat="1" x14ac:dyDescent="0.2">
      <c r="A22" s="39"/>
      <c r="B22" s="39"/>
      <c r="C22" s="39"/>
      <c r="D22" s="39"/>
      <c r="E22" s="39"/>
      <c r="F22" s="39"/>
      <c r="G22" s="39"/>
      <c r="H22" s="39"/>
      <c r="I22" s="39"/>
      <c r="J22" s="46"/>
      <c r="K22" s="82"/>
      <c r="L22" s="83"/>
      <c r="M22" s="84"/>
      <c r="S22" s="80"/>
      <c r="T22" s="46"/>
    </row>
    <row r="23" spans="1:20" s="40" customFormat="1" x14ac:dyDescent="0.2">
      <c r="A23" s="39"/>
      <c r="B23" s="39"/>
      <c r="C23" s="39"/>
      <c r="D23" s="39"/>
      <c r="E23" s="39"/>
      <c r="F23" s="39"/>
      <c r="G23" s="39"/>
      <c r="H23" s="39"/>
      <c r="I23" s="39"/>
      <c r="J23" s="46"/>
      <c r="K23" s="82"/>
      <c r="L23" s="83"/>
      <c r="M23" s="84"/>
      <c r="S23" s="80"/>
      <c r="T23" s="46"/>
    </row>
    <row r="24" spans="1:20" s="40" customFormat="1" x14ac:dyDescent="0.2">
      <c r="A24" s="39"/>
      <c r="B24" s="39"/>
      <c r="C24" s="39"/>
      <c r="D24" s="39"/>
      <c r="E24" s="39"/>
      <c r="F24" s="39"/>
      <c r="G24" s="39"/>
      <c r="H24" s="39"/>
      <c r="I24" s="39"/>
      <c r="J24" s="46"/>
      <c r="K24" s="82"/>
      <c r="L24" s="83"/>
      <c r="M24" s="84"/>
      <c r="S24" s="80"/>
      <c r="T24" s="46"/>
    </row>
    <row r="25" spans="1:20" s="40" customFormat="1" x14ac:dyDescent="0.2">
      <c r="A25" s="39"/>
      <c r="B25" s="39"/>
      <c r="C25" s="39"/>
      <c r="D25" s="39"/>
      <c r="E25" s="39"/>
      <c r="F25" s="39"/>
      <c r="G25" s="39"/>
      <c r="H25" s="39"/>
      <c r="I25" s="39"/>
      <c r="J25" s="46"/>
      <c r="K25" s="82"/>
      <c r="L25" s="83"/>
      <c r="M25" s="84"/>
      <c r="S25" s="80"/>
      <c r="T25" s="46"/>
    </row>
    <row r="26" spans="1:20" s="40" customFormat="1" x14ac:dyDescent="0.2">
      <c r="A26" s="39"/>
      <c r="B26" s="39"/>
      <c r="C26" s="39"/>
      <c r="D26" s="39"/>
      <c r="E26" s="39"/>
      <c r="F26" s="39"/>
      <c r="G26" s="39"/>
      <c r="H26" s="39"/>
      <c r="I26" s="39"/>
      <c r="J26" s="46"/>
      <c r="K26" s="82"/>
      <c r="L26" s="83"/>
      <c r="M26" s="84"/>
      <c r="S26" s="80"/>
      <c r="T26" s="46"/>
    </row>
    <row r="27" spans="1:20" s="40" customFormat="1" x14ac:dyDescent="0.2">
      <c r="A27" s="39"/>
      <c r="B27" s="39"/>
      <c r="C27" s="39"/>
      <c r="D27" s="39"/>
      <c r="E27" s="39"/>
      <c r="F27" s="39"/>
      <c r="G27" s="39"/>
      <c r="H27" s="39"/>
      <c r="I27" s="39"/>
      <c r="J27" s="46"/>
      <c r="K27" s="82"/>
      <c r="L27" s="83"/>
      <c r="M27" s="84"/>
      <c r="S27" s="80"/>
      <c r="T27" s="46"/>
    </row>
    <row r="28" spans="1:20" s="40" customFormat="1" x14ac:dyDescent="0.2">
      <c r="A28" s="39"/>
      <c r="B28" s="39"/>
      <c r="C28" s="39"/>
      <c r="D28" s="39"/>
      <c r="E28" s="39"/>
      <c r="F28" s="39"/>
      <c r="G28" s="39"/>
      <c r="H28" s="39"/>
      <c r="I28" s="39"/>
      <c r="J28" s="46"/>
      <c r="K28" s="82"/>
      <c r="L28" s="83"/>
      <c r="M28" s="84"/>
      <c r="S28" s="80"/>
      <c r="T28" s="46"/>
    </row>
    <row r="29" spans="1:20" s="40" customFormat="1" x14ac:dyDescent="0.2">
      <c r="A29" s="39"/>
      <c r="B29" s="39"/>
      <c r="C29" s="39"/>
      <c r="D29" s="39"/>
      <c r="E29" s="39"/>
      <c r="F29" s="39"/>
      <c r="G29" s="39"/>
      <c r="H29" s="39"/>
      <c r="I29" s="39"/>
      <c r="J29" s="46"/>
      <c r="K29" s="82"/>
      <c r="L29" s="83"/>
      <c r="M29" s="84"/>
      <c r="S29" s="80"/>
      <c r="T29" s="46"/>
    </row>
    <row r="30" spans="1:20" s="40" customFormat="1" x14ac:dyDescent="0.2">
      <c r="A30" s="39"/>
      <c r="B30" s="39"/>
      <c r="C30" s="39"/>
      <c r="D30" s="39"/>
      <c r="E30" s="39"/>
      <c r="F30" s="39"/>
      <c r="G30" s="39"/>
      <c r="H30" s="39"/>
      <c r="I30" s="39"/>
      <c r="J30" s="46"/>
      <c r="K30" s="82"/>
      <c r="L30" s="83"/>
      <c r="M30" s="84"/>
      <c r="S30" s="80"/>
      <c r="T30" s="46"/>
    </row>
    <row r="31" spans="1:20" s="40" customFormat="1" x14ac:dyDescent="0.2">
      <c r="A31" s="39"/>
      <c r="B31" s="39"/>
      <c r="C31" s="39"/>
      <c r="D31" s="39"/>
      <c r="E31" s="39"/>
      <c r="F31" s="39"/>
      <c r="G31" s="39"/>
      <c r="H31" s="39"/>
      <c r="I31" s="39"/>
      <c r="J31" s="46"/>
      <c r="K31" s="82"/>
      <c r="L31" s="83"/>
      <c r="M31" s="84"/>
      <c r="S31" s="80"/>
      <c r="T31" s="46"/>
    </row>
    <row r="32" spans="1:20" s="40" customFormat="1" x14ac:dyDescent="0.2">
      <c r="A32" s="39"/>
      <c r="B32" s="39"/>
      <c r="C32" s="39"/>
      <c r="D32" s="39"/>
      <c r="E32" s="39"/>
      <c r="F32" s="39"/>
      <c r="G32" s="39"/>
      <c r="H32" s="39"/>
      <c r="I32" s="39"/>
      <c r="J32" s="46"/>
      <c r="K32" s="82"/>
      <c r="L32" s="83"/>
      <c r="M32" s="84"/>
      <c r="S32" s="80"/>
      <c r="T32" s="46"/>
    </row>
    <row r="33" spans="1:20" s="40" customFormat="1" x14ac:dyDescent="0.2">
      <c r="A33" s="39"/>
      <c r="B33" s="39"/>
      <c r="C33" s="39"/>
      <c r="D33" s="39"/>
      <c r="E33" s="39"/>
      <c r="F33" s="39"/>
      <c r="G33" s="39"/>
      <c r="H33" s="39"/>
      <c r="I33" s="39"/>
      <c r="J33" s="46"/>
      <c r="K33" s="82"/>
      <c r="L33" s="83"/>
      <c r="M33" s="84"/>
      <c r="S33" s="80"/>
      <c r="T33" s="46"/>
    </row>
    <row r="34" spans="1:20" s="40" customFormat="1" x14ac:dyDescent="0.2">
      <c r="A34" s="39"/>
      <c r="B34" s="39"/>
      <c r="C34" s="39"/>
      <c r="D34" s="39"/>
      <c r="E34" s="39"/>
      <c r="F34" s="39"/>
      <c r="G34" s="39"/>
      <c r="H34" s="39"/>
      <c r="I34" s="39"/>
      <c r="J34" s="46"/>
      <c r="K34" s="82"/>
      <c r="L34" s="83"/>
      <c r="M34" s="84"/>
      <c r="S34" s="80"/>
      <c r="T34" s="46"/>
    </row>
    <row r="35" spans="1:20" s="40" customFormat="1" x14ac:dyDescent="0.2">
      <c r="A35" s="39"/>
      <c r="B35" s="39"/>
      <c r="C35" s="39"/>
      <c r="D35" s="39"/>
      <c r="E35" s="39"/>
      <c r="F35" s="39"/>
      <c r="G35" s="39"/>
      <c r="H35" s="39"/>
      <c r="I35" s="39"/>
      <c r="J35" s="46"/>
      <c r="K35" s="82"/>
      <c r="L35" s="83"/>
      <c r="M35" s="84"/>
      <c r="S35" s="80"/>
      <c r="T35" s="46"/>
    </row>
    <row r="36" spans="1:20" s="40" customFormat="1" x14ac:dyDescent="0.2">
      <c r="A36" s="39"/>
      <c r="B36" s="39"/>
      <c r="C36" s="39"/>
      <c r="D36" s="39"/>
      <c r="E36" s="39"/>
      <c r="F36" s="39"/>
      <c r="G36" s="39"/>
      <c r="H36" s="39"/>
      <c r="I36" s="39"/>
      <c r="J36" s="46"/>
      <c r="K36" s="82"/>
      <c r="L36" s="83"/>
      <c r="M36" s="84"/>
      <c r="S36" s="80"/>
      <c r="T36" s="46"/>
    </row>
    <row r="37" spans="1:20" s="40" customFormat="1" x14ac:dyDescent="0.2">
      <c r="A37" s="46"/>
      <c r="B37" s="46"/>
      <c r="C37" s="46"/>
      <c r="D37" s="46"/>
      <c r="E37" s="46"/>
      <c r="F37" s="46"/>
      <c r="G37" s="46"/>
      <c r="H37" s="46"/>
      <c r="I37" s="46"/>
      <c r="J37" s="46"/>
      <c r="K37" s="39"/>
      <c r="L37" s="83"/>
      <c r="M37" s="84"/>
      <c r="S37" s="80"/>
      <c r="T37" s="46"/>
    </row>
    <row r="38" spans="1:20" s="40" customFormat="1" x14ac:dyDescent="0.2">
      <c r="A38" s="46"/>
      <c r="B38" s="46"/>
      <c r="C38" s="46"/>
      <c r="D38" s="46"/>
      <c r="E38" s="46"/>
      <c r="F38" s="46"/>
      <c r="G38" s="46"/>
      <c r="H38" s="46"/>
      <c r="I38" s="46"/>
      <c r="J38" s="46"/>
      <c r="K38" s="39"/>
      <c r="L38" s="83"/>
      <c r="M38" s="84"/>
      <c r="S38" s="80"/>
      <c r="T38" s="46"/>
    </row>
  </sheetData>
  <mergeCells count="18">
    <mergeCell ref="A5:R5"/>
    <mergeCell ref="A6:A7"/>
    <mergeCell ref="B6:B7"/>
    <mergeCell ref="C6:C7"/>
    <mergeCell ref="D6:D7"/>
    <mergeCell ref="E6:E7"/>
    <mergeCell ref="F6:F7"/>
    <mergeCell ref="G6:G7"/>
    <mergeCell ref="H6:H7"/>
    <mergeCell ref="I6:I7"/>
    <mergeCell ref="R6:R7"/>
    <mergeCell ref="S6:S7"/>
    <mergeCell ref="J6:J7"/>
    <mergeCell ref="K6:K7"/>
    <mergeCell ref="L6:L7"/>
    <mergeCell ref="M6:M7"/>
    <mergeCell ref="N6:N7"/>
    <mergeCell ref="O6:Q6"/>
  </mergeCells>
  <pageMargins left="0.70866141732283472" right="0.70866141732283472" top="0.78740157480314965" bottom="0.78740157480314965" header="0.31496062992125984" footer="0.31496062992125984"/>
  <pageSetup paperSize="9" scale="52" firstPageNumber="21" orientation="landscape" useFirstPageNumber="1" r:id="rId1"/>
  <headerFooter>
    <oddFooter>&amp;L&amp;"Arial,Kurzíva"Zastupitelstvo Olomouckého kraje 17.2.2020
5.6. - Rozpočet Olomouckého kraje 2019 - zapojení použitelného zůstatku a návrh na jeho rozdělení 
Příloha č. 3: Nové opravy a investice&amp;R&amp;"Arial,Kurzíva"Strana &amp;P (Celkem 35)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view="pageBreakPreview" zoomScaleNormal="100" zoomScaleSheetLayoutView="100" workbookViewId="0">
      <selection activeCell="N16" sqref="N16"/>
    </sheetView>
  </sheetViews>
  <sheetFormatPr defaultColWidth="9.140625" defaultRowHeight="12.75" outlineLevelCol="1" x14ac:dyDescent="0.2"/>
  <cols>
    <col min="1" max="1" width="5.42578125" style="46" customWidth="1"/>
    <col min="2" max="2" width="4.5703125" style="46" customWidth="1"/>
    <col min="3" max="4" width="5" style="46" hidden="1" customWidth="1" outlineLevel="1"/>
    <col min="5" max="5" width="8.140625" style="46" customWidth="1" outlineLevel="1"/>
    <col min="6" max="6" width="4" style="46" hidden="1" customWidth="1" outlineLevel="1"/>
    <col min="7" max="7" width="13.85546875" style="46" bestFit="1" customWidth="1" outlineLevel="1"/>
    <col min="8" max="8" width="55.140625" style="46" customWidth="1"/>
    <col min="9" max="9" width="49.5703125" style="46" customWidth="1"/>
    <col min="10" max="10" width="7.140625" style="46" customWidth="1"/>
    <col min="11" max="11" width="11.28515625" style="39" customWidth="1"/>
    <col min="12" max="12" width="13.28515625" style="40" customWidth="1"/>
    <col min="13" max="13" width="12.5703125" style="84" customWidth="1"/>
    <col min="14" max="14" width="15.140625" style="40" customWidth="1"/>
    <col min="15" max="15" width="14.85546875" style="40" customWidth="1"/>
    <col min="16" max="16" width="13.140625" style="40" customWidth="1"/>
    <col min="17" max="17" width="14.85546875" style="40" customWidth="1"/>
    <col min="18" max="18" width="14.42578125" style="40" customWidth="1"/>
    <col min="19" max="19" width="43.5703125" style="80" hidden="1" customWidth="1"/>
    <col min="20" max="20" width="0" style="46" hidden="1" customWidth="1"/>
    <col min="21" max="16384" width="9.140625" style="46"/>
  </cols>
  <sheetData>
    <row r="1" spans="1:20" ht="18" x14ac:dyDescent="0.25">
      <c r="A1" s="35" t="s">
        <v>588</v>
      </c>
      <c r="B1" s="36"/>
      <c r="C1" s="36"/>
      <c r="D1" s="36"/>
      <c r="E1" s="36"/>
      <c r="G1" s="36"/>
      <c r="H1" s="37"/>
      <c r="I1" s="38"/>
      <c r="J1" s="36"/>
      <c r="M1" s="41"/>
      <c r="N1" s="42"/>
      <c r="P1" s="42"/>
      <c r="Q1" s="42"/>
      <c r="R1" s="43"/>
      <c r="S1" s="44"/>
      <c r="T1" s="45"/>
    </row>
    <row r="2" spans="1:20" ht="15.75" x14ac:dyDescent="0.25">
      <c r="A2" s="47" t="s">
        <v>589</v>
      </c>
      <c r="B2" s="47"/>
      <c r="C2" s="47"/>
      <c r="E2" s="47" t="s">
        <v>590</v>
      </c>
      <c r="F2" s="47"/>
      <c r="G2" s="47"/>
      <c r="H2" s="47"/>
      <c r="I2" s="48" t="s">
        <v>29</v>
      </c>
      <c r="J2" s="49"/>
      <c r="M2" s="50"/>
      <c r="N2" s="51"/>
      <c r="P2" s="51"/>
      <c r="Q2" s="51"/>
      <c r="R2" s="51"/>
      <c r="S2" s="52"/>
      <c r="T2" s="45"/>
    </row>
    <row r="3" spans="1:20" ht="14.25" x14ac:dyDescent="0.2">
      <c r="A3" s="47"/>
      <c r="B3" s="47"/>
      <c r="C3" s="47"/>
      <c r="E3" s="47" t="s">
        <v>38</v>
      </c>
      <c r="F3" s="47"/>
      <c r="G3" s="47"/>
      <c r="H3" s="47"/>
      <c r="I3" s="53"/>
      <c r="J3" s="47"/>
      <c r="M3" s="50"/>
      <c r="N3" s="51"/>
      <c r="P3" s="51"/>
      <c r="Q3" s="51"/>
      <c r="S3" s="52"/>
      <c r="T3" s="45"/>
    </row>
    <row r="4" spans="1:20" ht="15" x14ac:dyDescent="0.2">
      <c r="A4" s="47"/>
      <c r="B4" s="47"/>
      <c r="C4" s="47"/>
      <c r="D4" s="47"/>
      <c r="E4" s="47"/>
      <c r="F4" s="47"/>
      <c r="G4" s="47"/>
      <c r="H4" s="47"/>
      <c r="I4" s="53"/>
      <c r="J4" s="47"/>
      <c r="M4" s="50"/>
      <c r="N4" s="51"/>
      <c r="P4" s="51"/>
      <c r="Q4" s="51"/>
      <c r="R4" s="54" t="s">
        <v>0</v>
      </c>
      <c r="S4" s="52"/>
      <c r="T4" s="45"/>
    </row>
    <row r="5" spans="1:20" ht="23.25" x14ac:dyDescent="0.2">
      <c r="A5" s="271" t="s">
        <v>591</v>
      </c>
      <c r="B5" s="272"/>
      <c r="C5" s="272"/>
      <c r="D5" s="272"/>
      <c r="E5" s="272"/>
      <c r="F5" s="272"/>
      <c r="G5" s="272"/>
      <c r="H5" s="272"/>
      <c r="I5" s="272"/>
      <c r="J5" s="272"/>
      <c r="K5" s="272"/>
      <c r="L5" s="272"/>
      <c r="M5" s="272"/>
      <c r="N5" s="272"/>
      <c r="O5" s="272"/>
      <c r="P5" s="272"/>
      <c r="Q5" s="272"/>
      <c r="R5" s="272"/>
      <c r="S5" s="55"/>
    </row>
    <row r="6" spans="1:20" ht="32.25" customHeight="1" x14ac:dyDescent="0.2">
      <c r="A6" s="277" t="s">
        <v>40</v>
      </c>
      <c r="B6" s="277" t="s">
        <v>1</v>
      </c>
      <c r="C6" s="275" t="s">
        <v>41</v>
      </c>
      <c r="D6" s="275" t="s">
        <v>42</v>
      </c>
      <c r="E6" s="275" t="s">
        <v>43</v>
      </c>
      <c r="F6" s="275" t="s">
        <v>44</v>
      </c>
      <c r="G6" s="275" t="s">
        <v>45</v>
      </c>
      <c r="H6" s="275" t="s">
        <v>46</v>
      </c>
      <c r="I6" s="296" t="s">
        <v>47</v>
      </c>
      <c r="J6" s="294" t="s">
        <v>48</v>
      </c>
      <c r="K6" s="296" t="s">
        <v>49</v>
      </c>
      <c r="L6" s="296" t="s">
        <v>50</v>
      </c>
      <c r="M6" s="296" t="s">
        <v>51</v>
      </c>
      <c r="N6" s="292" t="s">
        <v>52</v>
      </c>
      <c r="O6" s="298" t="s">
        <v>53</v>
      </c>
      <c r="P6" s="299"/>
      <c r="Q6" s="300"/>
      <c r="R6" s="292" t="s">
        <v>54</v>
      </c>
      <c r="S6" s="292" t="s">
        <v>55</v>
      </c>
    </row>
    <row r="7" spans="1:20" ht="38.25" x14ac:dyDescent="0.2">
      <c r="A7" s="301"/>
      <c r="B7" s="301"/>
      <c r="C7" s="276"/>
      <c r="D7" s="276"/>
      <c r="E7" s="276"/>
      <c r="F7" s="276"/>
      <c r="G7" s="276"/>
      <c r="H7" s="276"/>
      <c r="I7" s="297"/>
      <c r="J7" s="295"/>
      <c r="K7" s="297"/>
      <c r="L7" s="297"/>
      <c r="M7" s="297"/>
      <c r="N7" s="293"/>
      <c r="O7" s="56" t="s">
        <v>56</v>
      </c>
      <c r="P7" s="56" t="s">
        <v>81</v>
      </c>
      <c r="Q7" s="56" t="s">
        <v>58</v>
      </c>
      <c r="R7" s="293"/>
      <c r="S7" s="293"/>
    </row>
    <row r="8" spans="1:20" s="90" customFormat="1" ht="20.25" x14ac:dyDescent="0.3">
      <c r="A8" s="85" t="s">
        <v>159</v>
      </c>
      <c r="B8" s="86"/>
      <c r="C8" s="86"/>
      <c r="D8" s="86"/>
      <c r="E8" s="86"/>
      <c r="F8" s="86"/>
      <c r="G8" s="86"/>
      <c r="H8" s="86"/>
      <c r="I8" s="86"/>
      <c r="J8" s="86"/>
      <c r="K8" s="86"/>
      <c r="L8" s="87">
        <f>SUM(L9:L10)</f>
        <v>16000</v>
      </c>
      <c r="M8" s="88"/>
      <c r="N8" s="87">
        <f>SUM(N9:N10)</f>
        <v>0</v>
      </c>
      <c r="O8" s="87">
        <f>SUM(O9:O10)</f>
        <v>16000</v>
      </c>
      <c r="P8" s="87">
        <f>SUM(P9:P10)</f>
        <v>0</v>
      </c>
      <c r="Q8" s="87">
        <f>SUM(Q9:Q10)</f>
        <v>16000</v>
      </c>
      <c r="R8" s="87">
        <f>SUM(R9:R10)</f>
        <v>0</v>
      </c>
      <c r="S8" s="89"/>
    </row>
    <row r="9" spans="1:20" s="68" customFormat="1" ht="178.5" x14ac:dyDescent="0.2">
      <c r="A9" s="61">
        <v>1</v>
      </c>
      <c r="B9" s="61"/>
      <c r="C9" s="61">
        <v>5511</v>
      </c>
      <c r="D9" s="61">
        <v>6122</v>
      </c>
      <c r="E9" s="61">
        <v>61</v>
      </c>
      <c r="F9" s="245">
        <v>406</v>
      </c>
      <c r="G9" s="63">
        <v>30405003012</v>
      </c>
      <c r="H9" s="59" t="s">
        <v>592</v>
      </c>
      <c r="I9" s="96" t="s">
        <v>593</v>
      </c>
      <c r="J9" s="61"/>
      <c r="K9" s="61"/>
      <c r="L9" s="62">
        <v>14000</v>
      </c>
      <c r="M9" s="63">
        <v>2020</v>
      </c>
      <c r="N9" s="64">
        <v>0</v>
      </c>
      <c r="O9" s="65">
        <v>14000</v>
      </c>
      <c r="P9" s="66"/>
      <c r="Q9" s="238">
        <v>14000</v>
      </c>
      <c r="R9" s="66"/>
      <c r="S9" s="67"/>
    </row>
    <row r="10" spans="1:20" s="254" customFormat="1" ht="51" x14ac:dyDescent="0.2">
      <c r="A10" s="247">
        <v>2</v>
      </c>
      <c r="B10" s="248"/>
      <c r="C10" s="248">
        <v>5273</v>
      </c>
      <c r="D10" s="248">
        <v>6121</v>
      </c>
      <c r="E10" s="247">
        <v>61</v>
      </c>
      <c r="F10" s="248">
        <v>16</v>
      </c>
      <c r="G10" s="258">
        <v>600080000000</v>
      </c>
      <c r="H10" s="250" t="s">
        <v>594</v>
      </c>
      <c r="I10" s="251" t="s">
        <v>595</v>
      </c>
      <c r="J10" s="249"/>
      <c r="K10" s="249"/>
      <c r="L10" s="62">
        <v>2000</v>
      </c>
      <c r="M10" s="63">
        <v>2020</v>
      </c>
      <c r="N10" s="64">
        <v>0</v>
      </c>
      <c r="O10" s="65">
        <v>2000</v>
      </c>
      <c r="P10" s="64"/>
      <c r="Q10" s="165">
        <v>2000</v>
      </c>
      <c r="R10" s="252"/>
      <c r="S10" s="253" t="s">
        <v>85</v>
      </c>
      <c r="T10" s="254" t="s">
        <v>86</v>
      </c>
    </row>
    <row r="11" spans="1:20" ht="23.25" x14ac:dyDescent="0.2">
      <c r="A11" s="243" t="s">
        <v>596</v>
      </c>
      <c r="B11" s="244"/>
      <c r="C11" s="244"/>
      <c r="D11" s="244"/>
      <c r="E11" s="244"/>
      <c r="F11" s="244"/>
      <c r="G11" s="244"/>
      <c r="H11" s="244"/>
      <c r="I11" s="244"/>
      <c r="J11" s="244"/>
      <c r="K11" s="244"/>
      <c r="L11" s="71">
        <f>+L8</f>
        <v>16000</v>
      </c>
      <c r="M11" s="72"/>
      <c r="N11" s="71">
        <f t="shared" ref="N11:R11" si="0">+N8</f>
        <v>0</v>
      </c>
      <c r="O11" s="71">
        <f t="shared" si="0"/>
        <v>16000</v>
      </c>
      <c r="P11" s="71">
        <f t="shared" si="0"/>
        <v>0</v>
      </c>
      <c r="Q11" s="71">
        <f t="shared" si="0"/>
        <v>16000</v>
      </c>
      <c r="R11" s="71">
        <f t="shared" si="0"/>
        <v>0</v>
      </c>
      <c r="S11" s="73"/>
    </row>
    <row r="12" spans="1:20" s="40" customFormat="1" x14ac:dyDescent="0.2">
      <c r="A12" s="39"/>
      <c r="B12" s="39"/>
      <c r="C12" s="39"/>
      <c r="D12" s="39"/>
      <c r="E12" s="39"/>
      <c r="F12" s="39"/>
      <c r="G12" s="39"/>
      <c r="H12" s="74"/>
      <c r="I12" s="39"/>
      <c r="J12" s="75"/>
      <c r="K12" s="76"/>
      <c r="L12" s="77"/>
      <c r="M12" s="78"/>
      <c r="N12" s="79"/>
      <c r="S12" s="80"/>
      <c r="T12" s="46"/>
    </row>
    <row r="13" spans="1:20" s="40" customFormat="1" x14ac:dyDescent="0.2">
      <c r="A13" s="39"/>
      <c r="B13" s="39"/>
      <c r="C13" s="39"/>
      <c r="D13" s="39"/>
      <c r="E13" s="39"/>
      <c r="F13" s="39"/>
      <c r="G13" s="39"/>
      <c r="H13" s="39"/>
      <c r="I13" s="39"/>
      <c r="J13" s="81"/>
      <c r="K13" s="82"/>
      <c r="L13" s="83"/>
      <c r="M13" s="84"/>
      <c r="S13" s="80"/>
      <c r="T13" s="46"/>
    </row>
    <row r="14" spans="1:20" s="40" customFormat="1" x14ac:dyDescent="0.2">
      <c r="A14" s="39"/>
      <c r="B14" s="39"/>
      <c r="C14" s="39"/>
      <c r="D14" s="39"/>
      <c r="E14" s="39"/>
      <c r="F14" s="39"/>
      <c r="G14" s="39"/>
      <c r="H14" s="39"/>
      <c r="I14" s="39"/>
      <c r="J14" s="81"/>
      <c r="K14" s="82"/>
      <c r="L14" s="83"/>
      <c r="M14" s="84"/>
      <c r="S14" s="80"/>
      <c r="T14" s="46"/>
    </row>
    <row r="15" spans="1:20" s="40" customFormat="1" x14ac:dyDescent="0.2">
      <c r="A15" s="39"/>
      <c r="B15" s="39"/>
      <c r="C15" s="39"/>
      <c r="D15" s="39"/>
      <c r="E15" s="39"/>
      <c r="F15" s="39"/>
      <c r="G15" s="39"/>
      <c r="H15" s="39"/>
      <c r="I15" s="39"/>
      <c r="J15" s="46"/>
      <c r="K15" s="82"/>
      <c r="L15" s="83"/>
      <c r="M15" s="84"/>
      <c r="S15" s="80"/>
      <c r="T15" s="46"/>
    </row>
    <row r="16" spans="1:20" s="40" customFormat="1" x14ac:dyDescent="0.2">
      <c r="A16" s="39"/>
      <c r="B16" s="39"/>
      <c r="C16" s="39"/>
      <c r="D16" s="39"/>
      <c r="E16" s="39"/>
      <c r="F16" s="39"/>
      <c r="G16" s="39"/>
      <c r="H16" s="39"/>
      <c r="I16" s="39"/>
      <c r="J16" s="46"/>
      <c r="K16" s="82"/>
      <c r="L16" s="83"/>
      <c r="M16" s="84"/>
      <c r="S16" s="80"/>
      <c r="T16" s="46"/>
    </row>
    <row r="17" spans="1:20" s="40" customFormat="1" x14ac:dyDescent="0.2">
      <c r="A17" s="39"/>
      <c r="B17" s="39"/>
      <c r="C17" s="39"/>
      <c r="D17" s="39"/>
      <c r="E17" s="39"/>
      <c r="F17" s="39"/>
      <c r="G17" s="39"/>
      <c r="H17" s="39"/>
      <c r="I17" s="39"/>
      <c r="J17" s="46"/>
      <c r="K17" s="82"/>
      <c r="L17" s="83"/>
      <c r="M17" s="84"/>
      <c r="S17" s="80"/>
      <c r="T17" s="46"/>
    </row>
    <row r="18" spans="1:20" s="40" customFormat="1" x14ac:dyDescent="0.2">
      <c r="A18" s="39"/>
      <c r="B18" s="39"/>
      <c r="C18" s="39"/>
      <c r="D18" s="39"/>
      <c r="E18" s="39"/>
      <c r="F18" s="39"/>
      <c r="G18" s="39"/>
      <c r="H18" s="39"/>
      <c r="I18" s="39"/>
      <c r="J18" s="46"/>
      <c r="K18" s="82"/>
      <c r="L18" s="83"/>
      <c r="M18" s="84"/>
      <c r="S18" s="80"/>
      <c r="T18" s="46"/>
    </row>
    <row r="19" spans="1:20" s="40" customFormat="1" x14ac:dyDescent="0.2">
      <c r="A19" s="39"/>
      <c r="B19" s="39"/>
      <c r="C19" s="39"/>
      <c r="D19" s="39"/>
      <c r="E19" s="39"/>
      <c r="F19" s="39"/>
      <c r="G19" s="39"/>
      <c r="H19" s="39"/>
      <c r="I19" s="39"/>
      <c r="J19" s="46"/>
      <c r="K19" s="82"/>
      <c r="L19" s="83"/>
      <c r="M19" s="84"/>
      <c r="S19" s="80"/>
      <c r="T19" s="46"/>
    </row>
    <row r="20" spans="1:20" s="40" customFormat="1" x14ac:dyDescent="0.2">
      <c r="A20" s="39"/>
      <c r="B20" s="39"/>
      <c r="C20" s="39"/>
      <c r="D20" s="39"/>
      <c r="E20" s="39"/>
      <c r="F20" s="39"/>
      <c r="G20" s="39"/>
      <c r="H20" s="39"/>
      <c r="I20" s="39"/>
      <c r="J20" s="46"/>
      <c r="K20" s="82"/>
      <c r="L20" s="83"/>
      <c r="M20" s="84"/>
      <c r="S20" s="80"/>
      <c r="T20" s="46"/>
    </row>
    <row r="21" spans="1:20" s="40" customFormat="1" x14ac:dyDescent="0.2">
      <c r="A21" s="39"/>
      <c r="B21" s="39"/>
      <c r="C21" s="39"/>
      <c r="D21" s="39"/>
      <c r="E21" s="39"/>
      <c r="F21" s="39"/>
      <c r="G21" s="39"/>
      <c r="H21" s="39"/>
      <c r="I21" s="39"/>
      <c r="J21" s="46"/>
      <c r="K21" s="82"/>
      <c r="L21" s="83"/>
      <c r="M21" s="84"/>
      <c r="S21" s="80"/>
      <c r="T21" s="46"/>
    </row>
    <row r="22" spans="1:20" s="40" customFormat="1" x14ac:dyDescent="0.2">
      <c r="A22" s="39"/>
      <c r="B22" s="39"/>
      <c r="C22" s="39"/>
      <c r="D22" s="39"/>
      <c r="E22" s="39"/>
      <c r="F22" s="39"/>
      <c r="G22" s="39"/>
      <c r="H22" s="39"/>
      <c r="I22" s="39"/>
      <c r="J22" s="46"/>
      <c r="K22" s="82"/>
      <c r="L22" s="83"/>
      <c r="M22" s="84"/>
      <c r="S22" s="80"/>
      <c r="T22" s="46"/>
    </row>
    <row r="23" spans="1:20" s="40" customFormat="1" x14ac:dyDescent="0.2">
      <c r="A23" s="39"/>
      <c r="B23" s="39"/>
      <c r="C23" s="39"/>
      <c r="D23" s="39"/>
      <c r="E23" s="39"/>
      <c r="F23" s="39"/>
      <c r="G23" s="39"/>
      <c r="H23" s="39"/>
      <c r="I23" s="39"/>
      <c r="J23" s="46"/>
      <c r="K23" s="82"/>
      <c r="L23" s="83"/>
      <c r="M23" s="84"/>
      <c r="S23" s="80"/>
      <c r="T23" s="46"/>
    </row>
    <row r="24" spans="1:20" s="40" customFormat="1" x14ac:dyDescent="0.2">
      <c r="A24" s="39"/>
      <c r="B24" s="39"/>
      <c r="C24" s="39"/>
      <c r="D24" s="39"/>
      <c r="E24" s="39"/>
      <c r="F24" s="39"/>
      <c r="G24" s="39"/>
      <c r="H24" s="39"/>
      <c r="I24" s="39"/>
      <c r="J24" s="46"/>
      <c r="K24" s="82"/>
      <c r="L24" s="83"/>
      <c r="M24" s="84"/>
      <c r="S24" s="80"/>
      <c r="T24" s="46"/>
    </row>
    <row r="25" spans="1:20" s="40" customFormat="1" x14ac:dyDescent="0.2">
      <c r="A25" s="39"/>
      <c r="B25" s="39"/>
      <c r="C25" s="39"/>
      <c r="D25" s="39"/>
      <c r="E25" s="39"/>
      <c r="F25" s="39"/>
      <c r="G25" s="39"/>
      <c r="H25" s="39"/>
      <c r="I25" s="39"/>
      <c r="J25" s="46"/>
      <c r="K25" s="82"/>
      <c r="L25" s="83"/>
      <c r="M25" s="84"/>
      <c r="S25" s="80"/>
      <c r="T25" s="46"/>
    </row>
    <row r="26" spans="1:20" s="40" customFormat="1" x14ac:dyDescent="0.2">
      <c r="A26" s="39"/>
      <c r="B26" s="39"/>
      <c r="C26" s="39"/>
      <c r="D26" s="39"/>
      <c r="E26" s="39"/>
      <c r="F26" s="39"/>
      <c r="G26" s="39"/>
      <c r="H26" s="39"/>
      <c r="I26" s="39"/>
      <c r="J26" s="46"/>
      <c r="K26" s="82"/>
      <c r="L26" s="83"/>
      <c r="M26" s="84"/>
      <c r="S26" s="80"/>
      <c r="T26" s="46"/>
    </row>
    <row r="27" spans="1:20" s="40" customFormat="1" x14ac:dyDescent="0.2">
      <c r="A27" s="39"/>
      <c r="B27" s="39"/>
      <c r="C27" s="39"/>
      <c r="D27" s="39"/>
      <c r="E27" s="39"/>
      <c r="F27" s="39"/>
      <c r="G27" s="39"/>
      <c r="H27" s="39"/>
      <c r="I27" s="39"/>
      <c r="J27" s="46"/>
      <c r="K27" s="82"/>
      <c r="L27" s="83"/>
      <c r="M27" s="84"/>
      <c r="S27" s="80"/>
      <c r="T27" s="46"/>
    </row>
    <row r="28" spans="1:20" s="40" customFormat="1" x14ac:dyDescent="0.2">
      <c r="A28" s="39"/>
      <c r="B28" s="39"/>
      <c r="C28" s="39"/>
      <c r="D28" s="39"/>
      <c r="E28" s="39"/>
      <c r="F28" s="39"/>
      <c r="G28" s="39"/>
      <c r="H28" s="39"/>
      <c r="I28" s="39"/>
      <c r="J28" s="46"/>
      <c r="K28" s="82"/>
      <c r="L28" s="83"/>
      <c r="M28" s="84"/>
      <c r="S28" s="80"/>
      <c r="T28" s="46"/>
    </row>
    <row r="29" spans="1:20" s="40" customFormat="1" x14ac:dyDescent="0.2">
      <c r="A29" s="39"/>
      <c r="B29" s="39"/>
      <c r="C29" s="39"/>
      <c r="D29" s="39"/>
      <c r="E29" s="39"/>
      <c r="F29" s="39"/>
      <c r="G29" s="39"/>
      <c r="H29" s="39"/>
      <c r="I29" s="39"/>
      <c r="J29" s="46"/>
      <c r="K29" s="82"/>
      <c r="L29" s="83"/>
      <c r="M29" s="84"/>
      <c r="S29" s="80"/>
      <c r="T29" s="46"/>
    </row>
    <row r="30" spans="1:20" s="40" customFormat="1" x14ac:dyDescent="0.2">
      <c r="A30" s="39"/>
      <c r="B30" s="39"/>
      <c r="C30" s="39"/>
      <c r="D30" s="39"/>
      <c r="E30" s="39"/>
      <c r="F30" s="39"/>
      <c r="G30" s="39"/>
      <c r="H30" s="39"/>
      <c r="I30" s="39"/>
      <c r="J30" s="46"/>
      <c r="K30" s="82"/>
      <c r="L30" s="83"/>
      <c r="M30" s="84"/>
      <c r="S30" s="80"/>
      <c r="T30" s="46"/>
    </row>
    <row r="31" spans="1:20" s="40" customFormat="1" x14ac:dyDescent="0.2">
      <c r="A31" s="39"/>
      <c r="B31" s="39"/>
      <c r="C31" s="39"/>
      <c r="D31" s="39"/>
      <c r="E31" s="39"/>
      <c r="F31" s="39"/>
      <c r="G31" s="39"/>
      <c r="H31" s="39"/>
      <c r="I31" s="39"/>
      <c r="J31" s="46"/>
      <c r="K31" s="82"/>
      <c r="L31" s="83"/>
      <c r="M31" s="84"/>
      <c r="S31" s="80"/>
      <c r="T31" s="46"/>
    </row>
    <row r="32" spans="1:20" s="40" customFormat="1" x14ac:dyDescent="0.2">
      <c r="A32" s="46"/>
      <c r="B32" s="46"/>
      <c r="C32" s="46"/>
      <c r="D32" s="46"/>
      <c r="E32" s="46"/>
      <c r="F32" s="46"/>
      <c r="G32" s="46"/>
      <c r="H32" s="46"/>
      <c r="I32" s="46"/>
      <c r="J32" s="46"/>
      <c r="K32" s="39"/>
      <c r="L32" s="83"/>
      <c r="M32" s="84"/>
      <c r="S32" s="80"/>
      <c r="T32" s="46"/>
    </row>
    <row r="33" spans="1:20" s="40" customFormat="1" x14ac:dyDescent="0.2">
      <c r="A33" s="46"/>
      <c r="B33" s="46"/>
      <c r="C33" s="46"/>
      <c r="D33" s="46"/>
      <c r="E33" s="46"/>
      <c r="F33" s="46"/>
      <c r="G33" s="46"/>
      <c r="H33" s="46"/>
      <c r="I33" s="46"/>
      <c r="J33" s="46"/>
      <c r="K33" s="39"/>
      <c r="L33" s="83"/>
      <c r="M33" s="84"/>
      <c r="S33" s="80"/>
      <c r="T33" s="46"/>
    </row>
  </sheetData>
  <mergeCells count="18">
    <mergeCell ref="A5:R5"/>
    <mergeCell ref="A6:A7"/>
    <mergeCell ref="B6:B7"/>
    <mergeCell ref="C6:C7"/>
    <mergeCell ref="D6:D7"/>
    <mergeCell ref="E6:E7"/>
    <mergeCell ref="F6:F7"/>
    <mergeCell ref="G6:G7"/>
    <mergeCell ref="H6:H7"/>
    <mergeCell ref="I6:I7"/>
    <mergeCell ref="R6:R7"/>
    <mergeCell ref="S6:S7"/>
    <mergeCell ref="J6:J7"/>
    <mergeCell ref="K6:K7"/>
    <mergeCell ref="L6:L7"/>
    <mergeCell ref="M6:M7"/>
    <mergeCell ref="N6:N7"/>
    <mergeCell ref="O6:Q6"/>
  </mergeCells>
  <pageMargins left="0.70866141732283472" right="0.70866141732283472" top="0.78740157480314965" bottom="0.78740157480314965" header="0.31496062992125984" footer="0.31496062992125984"/>
  <pageSetup paperSize="9" scale="52" firstPageNumber="22" orientation="landscape" useFirstPageNumber="1" r:id="rId1"/>
  <headerFooter>
    <oddFooter>&amp;L&amp;"Arial,Kurzíva"Zastupitelstvo Olomouckého kraje 17.2.2020
5.6. - Rozpočet Olomouckého kraje 2019 - zapojení použitelného zůstatku a návrh na jeho rozdělení 
Příloha č. 3: Nové opravy a investice&amp;R&amp;"Arial,Kurzíva"Strana &amp;P (Celkem 35)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tabSelected="1" view="pageBreakPreview" zoomScaleNormal="100" zoomScaleSheetLayoutView="100" workbookViewId="0">
      <selection activeCell="J6" sqref="J6:J7"/>
    </sheetView>
  </sheetViews>
  <sheetFormatPr defaultColWidth="9.140625" defaultRowHeight="12.75" outlineLevelCol="1" x14ac:dyDescent="0.2"/>
  <cols>
    <col min="1" max="1" width="5.42578125" style="46" customWidth="1"/>
    <col min="2" max="2" width="6" style="46" customWidth="1"/>
    <col min="3" max="3" width="5.5703125" style="46" hidden="1" customWidth="1" outlineLevel="1"/>
    <col min="4" max="4" width="5" style="46" hidden="1" customWidth="1" outlineLevel="1"/>
    <col min="5" max="5" width="9.85546875" style="46" bestFit="1" customWidth="1" outlineLevel="1"/>
    <col min="6" max="6" width="3.28515625" style="46" hidden="1" customWidth="1" outlineLevel="1"/>
    <col min="7" max="7" width="13.140625" style="46" bestFit="1" customWidth="1" outlineLevel="1"/>
    <col min="8" max="9" width="70.7109375" style="46" customWidth="1"/>
    <col min="10" max="10" width="7.140625" style="46" customWidth="1"/>
    <col min="11" max="11" width="14.7109375" style="39" customWidth="1"/>
    <col min="12" max="12" width="14.28515625" style="40" customWidth="1"/>
    <col min="13" max="13" width="13.7109375" style="84" customWidth="1"/>
    <col min="14" max="14" width="15.140625" style="40" customWidth="1"/>
    <col min="15" max="15" width="14.85546875" style="40" customWidth="1"/>
    <col min="16" max="16" width="13.140625" style="40" customWidth="1"/>
    <col min="17" max="17" width="14.85546875" style="40" customWidth="1"/>
    <col min="18" max="18" width="14.42578125" style="40" customWidth="1"/>
    <col min="19" max="19" width="43.5703125" style="80" hidden="1" customWidth="1"/>
    <col min="20" max="20" width="0" style="46" hidden="1" customWidth="1"/>
    <col min="21" max="16384" width="9.140625" style="46"/>
  </cols>
  <sheetData>
    <row r="1" spans="1:20" ht="18" x14ac:dyDescent="0.25">
      <c r="A1" s="35" t="s">
        <v>597</v>
      </c>
      <c r="B1" s="36"/>
      <c r="C1" s="36"/>
      <c r="D1" s="36"/>
      <c r="E1" s="36"/>
      <c r="F1" s="36"/>
      <c r="G1" s="36"/>
      <c r="H1" s="37"/>
      <c r="I1" s="38"/>
      <c r="J1" s="36"/>
      <c r="M1" s="41"/>
      <c r="N1" s="42"/>
      <c r="P1" s="42"/>
      <c r="Q1" s="42"/>
      <c r="R1" s="43"/>
      <c r="S1" s="44"/>
      <c r="T1" s="45"/>
    </row>
    <row r="2" spans="1:20" ht="15.75" x14ac:dyDescent="0.25">
      <c r="A2" s="47" t="s">
        <v>78</v>
      </c>
      <c r="B2" s="47"/>
      <c r="C2" s="47"/>
      <c r="E2" s="47" t="s">
        <v>598</v>
      </c>
      <c r="F2" s="47"/>
      <c r="G2" s="47"/>
      <c r="H2" s="47"/>
      <c r="I2" s="48" t="s">
        <v>31</v>
      </c>
      <c r="J2" s="49"/>
      <c r="M2" s="50"/>
      <c r="N2" s="51"/>
      <c r="P2" s="51"/>
      <c r="Q2" s="51"/>
      <c r="R2" s="51"/>
      <c r="S2" s="52"/>
      <c r="T2" s="45"/>
    </row>
    <row r="3" spans="1:20" ht="14.25" x14ac:dyDescent="0.2">
      <c r="A3" s="47"/>
      <c r="B3" s="47"/>
      <c r="C3" s="47"/>
      <c r="E3" s="47" t="s">
        <v>38</v>
      </c>
      <c r="F3" s="47"/>
      <c r="G3" s="47"/>
      <c r="H3" s="47"/>
      <c r="I3" s="53"/>
      <c r="J3" s="47"/>
      <c r="M3" s="50"/>
      <c r="N3" s="51"/>
      <c r="P3" s="51"/>
      <c r="Q3" s="51"/>
      <c r="S3" s="52"/>
      <c r="T3" s="45"/>
    </row>
    <row r="4" spans="1:20" ht="15" x14ac:dyDescent="0.2">
      <c r="A4" s="47"/>
      <c r="B4" s="47"/>
      <c r="C4" s="47"/>
      <c r="D4" s="47"/>
      <c r="E4" s="47"/>
      <c r="F4" s="47"/>
      <c r="G4" s="47"/>
      <c r="H4" s="255"/>
      <c r="I4" s="53"/>
      <c r="J4" s="47"/>
      <c r="M4" s="50"/>
      <c r="N4" s="51"/>
      <c r="P4" s="51"/>
      <c r="Q4" s="51"/>
      <c r="R4" s="54" t="s">
        <v>0</v>
      </c>
      <c r="S4" s="52"/>
      <c r="T4" s="45"/>
    </row>
    <row r="5" spans="1:20" ht="23.25" x14ac:dyDescent="0.2">
      <c r="A5" s="271" t="s">
        <v>599</v>
      </c>
      <c r="B5" s="272"/>
      <c r="C5" s="272"/>
      <c r="D5" s="272"/>
      <c r="E5" s="272"/>
      <c r="F5" s="272"/>
      <c r="G5" s="272"/>
      <c r="H5" s="272"/>
      <c r="I5" s="272"/>
      <c r="J5" s="272"/>
      <c r="K5" s="272"/>
      <c r="L5" s="272"/>
      <c r="M5" s="272"/>
      <c r="N5" s="272"/>
      <c r="O5" s="272"/>
      <c r="P5" s="272"/>
      <c r="Q5" s="272"/>
      <c r="R5" s="272"/>
      <c r="S5" s="55"/>
    </row>
    <row r="6" spans="1:20" ht="33.75" customHeight="1" x14ac:dyDescent="0.2">
      <c r="A6" s="273" t="s">
        <v>40</v>
      </c>
      <c r="B6" s="273" t="s">
        <v>1</v>
      </c>
      <c r="C6" s="274" t="s">
        <v>41</v>
      </c>
      <c r="D6" s="274" t="s">
        <v>42</v>
      </c>
      <c r="E6" s="275" t="s">
        <v>43</v>
      </c>
      <c r="F6" s="274" t="s">
        <v>44</v>
      </c>
      <c r="G6" s="274" t="s">
        <v>45</v>
      </c>
      <c r="H6" s="274" t="s">
        <v>46</v>
      </c>
      <c r="I6" s="280" t="s">
        <v>47</v>
      </c>
      <c r="J6" s="279" t="s">
        <v>48</v>
      </c>
      <c r="K6" s="280" t="s">
        <v>49</v>
      </c>
      <c r="L6" s="280" t="s">
        <v>50</v>
      </c>
      <c r="M6" s="280" t="s">
        <v>51</v>
      </c>
      <c r="N6" s="281" t="s">
        <v>52</v>
      </c>
      <c r="O6" s="282" t="s">
        <v>53</v>
      </c>
      <c r="P6" s="282"/>
      <c r="Q6" s="282"/>
      <c r="R6" s="281" t="s">
        <v>54</v>
      </c>
      <c r="S6" s="281" t="s">
        <v>55</v>
      </c>
    </row>
    <row r="7" spans="1:20" ht="38.25" x14ac:dyDescent="0.2">
      <c r="A7" s="273"/>
      <c r="B7" s="273"/>
      <c r="C7" s="274"/>
      <c r="D7" s="274"/>
      <c r="E7" s="276"/>
      <c r="F7" s="274"/>
      <c r="G7" s="274"/>
      <c r="H7" s="274"/>
      <c r="I7" s="280"/>
      <c r="J7" s="279"/>
      <c r="K7" s="280"/>
      <c r="L7" s="280"/>
      <c r="M7" s="280"/>
      <c r="N7" s="281"/>
      <c r="O7" s="56" t="s">
        <v>56</v>
      </c>
      <c r="P7" s="56" t="s">
        <v>81</v>
      </c>
      <c r="Q7" s="56" t="s">
        <v>58</v>
      </c>
      <c r="R7" s="281"/>
      <c r="S7" s="281"/>
    </row>
    <row r="8" spans="1:20" s="90" customFormat="1" ht="20.25" x14ac:dyDescent="0.3">
      <c r="A8" s="85" t="s">
        <v>159</v>
      </c>
      <c r="B8" s="86"/>
      <c r="C8" s="86"/>
      <c r="D8" s="86"/>
      <c r="E8" s="86"/>
      <c r="F8" s="86"/>
      <c r="G8" s="86"/>
      <c r="H8" s="86"/>
      <c r="I8" s="86"/>
      <c r="J8" s="86"/>
      <c r="K8" s="86"/>
      <c r="L8" s="87">
        <f>SUM(L9:L9)</f>
        <v>2890</v>
      </c>
      <c r="M8" s="88"/>
      <c r="N8" s="87">
        <f>SUM(N9:N9)</f>
        <v>0</v>
      </c>
      <c r="O8" s="87">
        <f>SUM(O9:O9)</f>
        <v>2890</v>
      </c>
      <c r="P8" s="87">
        <f>SUM(P9:P9)</f>
        <v>0</v>
      </c>
      <c r="Q8" s="87">
        <f>SUM(Q9:Q9)</f>
        <v>2890</v>
      </c>
      <c r="R8" s="87">
        <f>SUM(R9:R9)</f>
        <v>0</v>
      </c>
      <c r="S8" s="89"/>
    </row>
    <row r="9" spans="1:20" s="68" customFormat="1" ht="45" x14ac:dyDescent="0.2">
      <c r="A9" s="61">
        <v>1</v>
      </c>
      <c r="B9" s="61"/>
      <c r="C9" s="61">
        <v>6172</v>
      </c>
      <c r="D9" s="61">
        <v>6111</v>
      </c>
      <c r="E9" s="61">
        <v>61</v>
      </c>
      <c r="F9" s="61">
        <v>16</v>
      </c>
      <c r="G9" s="256" t="s">
        <v>600</v>
      </c>
      <c r="H9" s="257" t="s">
        <v>601</v>
      </c>
      <c r="I9" s="257" t="s">
        <v>602</v>
      </c>
      <c r="J9" s="61"/>
      <c r="K9" s="61"/>
      <c r="L9" s="62">
        <v>2890</v>
      </c>
      <c r="M9" s="63">
        <v>2020</v>
      </c>
      <c r="N9" s="64"/>
      <c r="O9" s="65">
        <v>2890</v>
      </c>
      <c r="P9" s="66"/>
      <c r="Q9" s="238">
        <v>2890</v>
      </c>
      <c r="R9" s="66"/>
      <c r="S9" s="67"/>
    </row>
    <row r="10" spans="1:20" s="90" customFormat="1" ht="20.25" hidden="1" x14ac:dyDescent="0.3">
      <c r="A10" s="85" t="s">
        <v>173</v>
      </c>
      <c r="B10" s="86"/>
      <c r="C10" s="86"/>
      <c r="D10" s="86"/>
      <c r="E10" s="86"/>
      <c r="F10" s="86"/>
      <c r="G10" s="86"/>
      <c r="H10" s="86"/>
      <c r="I10" s="115"/>
      <c r="J10" s="86"/>
      <c r="K10" s="86"/>
      <c r="L10" s="87">
        <f>SUM(L11:L13)</f>
        <v>0</v>
      </c>
      <c r="M10" s="88"/>
      <c r="N10" s="87">
        <f>SUM(N11:N13)</f>
        <v>0</v>
      </c>
      <c r="O10" s="87">
        <f>SUM(O11:O13)</f>
        <v>0</v>
      </c>
      <c r="P10" s="87">
        <f>SUM(P11:P13)</f>
        <v>0</v>
      </c>
      <c r="Q10" s="87">
        <f>SUM(Q11:Q13)</f>
        <v>0</v>
      </c>
      <c r="R10" s="87">
        <f>SUM(R11:R13)</f>
        <v>0</v>
      </c>
      <c r="S10" s="89"/>
    </row>
    <row r="11" spans="1:20" ht="15.75" hidden="1" x14ac:dyDescent="0.2">
      <c r="A11" s="61">
        <v>1</v>
      </c>
      <c r="B11" s="61"/>
      <c r="C11" s="61"/>
      <c r="D11" s="61"/>
      <c r="E11" s="61"/>
      <c r="F11" s="61"/>
      <c r="G11" s="91"/>
      <c r="H11" s="95"/>
      <c r="I11" s="96"/>
      <c r="J11" s="61"/>
      <c r="K11" s="61"/>
      <c r="L11" s="62">
        <f t="shared" ref="L11:L13" si="0">N11+O11+R11</f>
        <v>0</v>
      </c>
      <c r="M11" s="63"/>
      <c r="N11" s="64"/>
      <c r="O11" s="65">
        <f t="shared" ref="O11:O13" si="1">P11+Q11</f>
        <v>0</v>
      </c>
      <c r="P11" s="64"/>
      <c r="Q11" s="65"/>
      <c r="R11" s="62"/>
      <c r="S11" s="67"/>
      <c r="T11" s="46" t="s">
        <v>86</v>
      </c>
    </row>
    <row r="12" spans="1:20" s="103" customFormat="1" ht="38.25" hidden="1" x14ac:dyDescent="0.2">
      <c r="A12" s="61">
        <v>2</v>
      </c>
      <c r="B12" s="61"/>
      <c r="C12" s="61"/>
      <c r="D12" s="61"/>
      <c r="E12" s="61"/>
      <c r="F12" s="61"/>
      <c r="G12" s="91"/>
      <c r="H12" s="95"/>
      <c r="I12" s="96"/>
      <c r="J12" s="61"/>
      <c r="K12" s="61"/>
      <c r="L12" s="62">
        <f t="shared" si="0"/>
        <v>0</v>
      </c>
      <c r="M12" s="63"/>
      <c r="N12" s="64"/>
      <c r="O12" s="65">
        <f t="shared" si="1"/>
        <v>0</v>
      </c>
      <c r="P12" s="64"/>
      <c r="Q12" s="65"/>
      <c r="R12" s="62"/>
      <c r="S12" s="102" t="s">
        <v>105</v>
      </c>
      <c r="T12" s="103" t="s">
        <v>104</v>
      </c>
    </row>
    <row r="13" spans="1:20" s="103" customFormat="1" ht="15.75" hidden="1" x14ac:dyDescent="0.2">
      <c r="A13" s="61">
        <v>3</v>
      </c>
      <c r="B13" s="61"/>
      <c r="C13" s="61"/>
      <c r="D13" s="61"/>
      <c r="E13" s="61"/>
      <c r="F13" s="61"/>
      <c r="G13" s="91"/>
      <c r="H13" s="95"/>
      <c r="I13" s="96"/>
      <c r="J13" s="61"/>
      <c r="K13" s="61"/>
      <c r="L13" s="62">
        <f t="shared" si="0"/>
        <v>0</v>
      </c>
      <c r="M13" s="63"/>
      <c r="N13" s="64"/>
      <c r="O13" s="65">
        <f t="shared" si="1"/>
        <v>0</v>
      </c>
      <c r="P13" s="64">
        <v>0</v>
      </c>
      <c r="Q13" s="65"/>
      <c r="R13" s="62"/>
      <c r="S13" s="102"/>
    </row>
    <row r="14" spans="1:20" ht="23.25" x14ac:dyDescent="0.2">
      <c r="A14" s="243" t="s">
        <v>603</v>
      </c>
      <c r="B14" s="244"/>
      <c r="C14" s="244"/>
      <c r="D14" s="244"/>
      <c r="E14" s="244"/>
      <c r="F14" s="244"/>
      <c r="G14" s="244"/>
      <c r="H14" s="244"/>
      <c r="I14" s="244"/>
      <c r="J14" s="244"/>
      <c r="K14" s="244"/>
      <c r="L14" s="71">
        <f>+L10+L8</f>
        <v>2890</v>
      </c>
      <c r="M14" s="72"/>
      <c r="N14" s="71">
        <f>+N10+N8</f>
        <v>0</v>
      </c>
      <c r="O14" s="71">
        <f>+O10+O8</f>
        <v>2890</v>
      </c>
      <c r="P14" s="71">
        <f>+P10+P8</f>
        <v>0</v>
      </c>
      <c r="Q14" s="71">
        <f>+Q10+Q8</f>
        <v>2890</v>
      </c>
      <c r="R14" s="71">
        <f>+R10+R8</f>
        <v>0</v>
      </c>
      <c r="S14" s="73"/>
    </row>
    <row r="15" spans="1:20" s="40" customFormat="1" x14ac:dyDescent="0.2">
      <c r="A15" s="39"/>
      <c r="B15" s="39"/>
      <c r="C15" s="39"/>
      <c r="D15" s="39"/>
      <c r="E15" s="39"/>
      <c r="F15" s="39"/>
      <c r="G15" s="39"/>
      <c r="H15" s="74"/>
      <c r="I15" s="39"/>
      <c r="J15" s="75"/>
      <c r="K15" s="76"/>
      <c r="L15" s="77"/>
      <c r="M15" s="78"/>
      <c r="N15" s="79"/>
      <c r="S15" s="80"/>
      <c r="T15" s="46"/>
    </row>
    <row r="16" spans="1:20" s="40" customFormat="1" x14ac:dyDescent="0.2">
      <c r="A16" s="39"/>
      <c r="B16" s="39"/>
      <c r="C16" s="39"/>
      <c r="D16" s="39"/>
      <c r="E16" s="39"/>
      <c r="F16" s="39"/>
      <c r="G16" s="39"/>
      <c r="H16" s="39"/>
      <c r="I16" s="39"/>
      <c r="J16" s="81"/>
      <c r="K16" s="82"/>
      <c r="L16" s="83"/>
      <c r="M16" s="84"/>
      <c r="S16" s="80"/>
      <c r="T16" s="46"/>
    </row>
    <row r="17" spans="1:20" s="40" customFormat="1" x14ac:dyDescent="0.2">
      <c r="A17" s="39"/>
      <c r="B17" s="39"/>
      <c r="C17" s="39"/>
      <c r="D17" s="39"/>
      <c r="E17" s="39"/>
      <c r="F17" s="39"/>
      <c r="G17" s="39"/>
      <c r="H17" s="39"/>
      <c r="I17" s="39"/>
      <c r="J17" s="81"/>
      <c r="K17" s="82"/>
      <c r="L17" s="83"/>
      <c r="M17" s="84"/>
      <c r="S17" s="80"/>
      <c r="T17" s="46"/>
    </row>
    <row r="18" spans="1:20" s="40" customFormat="1" x14ac:dyDescent="0.2">
      <c r="A18" s="39"/>
      <c r="B18" s="39"/>
      <c r="C18" s="39"/>
      <c r="D18" s="39"/>
      <c r="E18" s="39"/>
      <c r="F18" s="39"/>
      <c r="G18" s="39"/>
      <c r="H18" s="39"/>
      <c r="I18" s="39"/>
      <c r="J18" s="46"/>
      <c r="K18" s="82"/>
      <c r="L18" s="83"/>
      <c r="M18" s="84"/>
      <c r="S18" s="80"/>
      <c r="T18" s="46"/>
    </row>
    <row r="19" spans="1:20" s="40" customFormat="1" x14ac:dyDescent="0.2">
      <c r="A19" s="39"/>
      <c r="B19" s="39"/>
      <c r="C19" s="39"/>
      <c r="D19" s="39"/>
      <c r="E19" s="39"/>
      <c r="F19" s="39"/>
      <c r="G19" s="39"/>
      <c r="H19" s="39"/>
      <c r="I19" s="39"/>
      <c r="J19" s="46"/>
      <c r="K19" s="82"/>
      <c r="L19" s="83"/>
      <c r="M19" s="84"/>
      <c r="S19" s="80"/>
      <c r="T19" s="46"/>
    </row>
    <row r="20" spans="1:20" s="40" customFormat="1" x14ac:dyDescent="0.2">
      <c r="A20" s="39"/>
      <c r="B20" s="39"/>
      <c r="C20" s="39"/>
      <c r="D20" s="39"/>
      <c r="E20" s="39"/>
      <c r="F20" s="39"/>
      <c r="G20" s="39"/>
      <c r="H20" s="39"/>
      <c r="I20" s="39"/>
      <c r="J20" s="46"/>
      <c r="K20" s="82"/>
      <c r="L20" s="83"/>
      <c r="M20" s="84"/>
      <c r="S20" s="80"/>
      <c r="T20" s="46"/>
    </row>
    <row r="21" spans="1:20" s="40" customFormat="1" x14ac:dyDescent="0.2">
      <c r="A21" s="39"/>
      <c r="B21" s="39"/>
      <c r="C21" s="39"/>
      <c r="D21" s="39"/>
      <c r="E21" s="39"/>
      <c r="F21" s="39"/>
      <c r="G21" s="39"/>
      <c r="H21" s="39"/>
      <c r="I21" s="39"/>
      <c r="J21" s="46"/>
      <c r="K21" s="82"/>
      <c r="L21" s="83"/>
      <c r="M21" s="84"/>
      <c r="S21" s="80"/>
      <c r="T21" s="46"/>
    </row>
    <row r="22" spans="1:20" s="40" customFormat="1" x14ac:dyDescent="0.2">
      <c r="A22" s="39"/>
      <c r="B22" s="39"/>
      <c r="C22" s="39"/>
      <c r="D22" s="39"/>
      <c r="E22" s="39"/>
      <c r="F22" s="39"/>
      <c r="G22" s="39"/>
      <c r="H22" s="39"/>
      <c r="I22" s="39"/>
      <c r="J22" s="46"/>
      <c r="K22" s="82"/>
      <c r="L22" s="83"/>
      <c r="M22" s="84"/>
      <c r="S22" s="80"/>
      <c r="T22" s="46"/>
    </row>
    <row r="23" spans="1:20" s="40" customFormat="1" x14ac:dyDescent="0.2">
      <c r="A23" s="39"/>
      <c r="B23" s="39"/>
      <c r="C23" s="39"/>
      <c r="D23" s="39"/>
      <c r="E23" s="39"/>
      <c r="F23" s="39"/>
      <c r="G23" s="39"/>
      <c r="H23" s="39"/>
      <c r="I23" s="39"/>
      <c r="J23" s="46"/>
      <c r="K23" s="82"/>
      <c r="L23" s="83"/>
      <c r="M23" s="84"/>
      <c r="S23" s="80"/>
      <c r="T23" s="46"/>
    </row>
    <row r="24" spans="1:20" s="40" customFormat="1" x14ac:dyDescent="0.2">
      <c r="A24" s="39"/>
      <c r="B24" s="39"/>
      <c r="C24" s="39"/>
      <c r="D24" s="39"/>
      <c r="E24" s="39"/>
      <c r="F24" s="39"/>
      <c r="G24" s="39"/>
      <c r="H24" s="39"/>
      <c r="I24" s="39"/>
      <c r="J24" s="46"/>
      <c r="K24" s="82"/>
      <c r="L24" s="83"/>
      <c r="M24" s="84"/>
      <c r="S24" s="80"/>
      <c r="T24" s="46"/>
    </row>
    <row r="25" spans="1:20" s="40" customFormat="1" x14ac:dyDescent="0.2">
      <c r="A25" s="39"/>
      <c r="B25" s="39"/>
      <c r="C25" s="39"/>
      <c r="D25" s="39"/>
      <c r="E25" s="39"/>
      <c r="F25" s="39"/>
      <c r="G25" s="39"/>
      <c r="H25" s="39"/>
      <c r="I25" s="39"/>
      <c r="J25" s="46"/>
      <c r="K25" s="82"/>
      <c r="L25" s="83"/>
      <c r="M25" s="84"/>
      <c r="S25" s="80"/>
      <c r="T25" s="46"/>
    </row>
    <row r="26" spans="1:20" s="40" customFormat="1" x14ac:dyDescent="0.2">
      <c r="A26" s="39"/>
      <c r="B26" s="39"/>
      <c r="C26" s="39"/>
      <c r="D26" s="39"/>
      <c r="E26" s="39"/>
      <c r="F26" s="39"/>
      <c r="G26" s="39"/>
      <c r="H26" s="39"/>
      <c r="I26" s="39"/>
      <c r="J26" s="46"/>
      <c r="K26" s="82"/>
      <c r="L26" s="83"/>
      <c r="M26" s="84"/>
      <c r="S26" s="80"/>
      <c r="T26" s="46"/>
    </row>
    <row r="27" spans="1:20" s="40" customFormat="1" x14ac:dyDescent="0.2">
      <c r="A27" s="39"/>
      <c r="B27" s="39"/>
      <c r="C27" s="39"/>
      <c r="D27" s="39"/>
      <c r="E27" s="39"/>
      <c r="F27" s="39"/>
      <c r="G27" s="39"/>
      <c r="H27" s="39"/>
      <c r="I27" s="39"/>
      <c r="J27" s="46"/>
      <c r="K27" s="82"/>
      <c r="L27" s="83"/>
      <c r="M27" s="84"/>
      <c r="S27" s="80"/>
      <c r="T27" s="46"/>
    </row>
    <row r="28" spans="1:20" s="40" customFormat="1" x14ac:dyDescent="0.2">
      <c r="A28" s="39"/>
      <c r="B28" s="39"/>
      <c r="C28" s="39"/>
      <c r="D28" s="39"/>
      <c r="E28" s="39"/>
      <c r="F28" s="39"/>
      <c r="G28" s="39"/>
      <c r="H28" s="39"/>
      <c r="I28" s="39"/>
      <c r="J28" s="46"/>
      <c r="K28" s="82"/>
      <c r="L28" s="83"/>
      <c r="M28" s="84"/>
      <c r="S28" s="80"/>
      <c r="T28" s="46"/>
    </row>
    <row r="29" spans="1:20" s="40" customFormat="1" x14ac:dyDescent="0.2">
      <c r="A29" s="39"/>
      <c r="B29" s="39"/>
      <c r="C29" s="39"/>
      <c r="D29" s="39"/>
      <c r="E29" s="39"/>
      <c r="F29" s="39"/>
      <c r="G29" s="39"/>
      <c r="H29" s="39"/>
      <c r="I29" s="39"/>
      <c r="J29" s="46"/>
      <c r="K29" s="82"/>
      <c r="L29" s="83"/>
      <c r="M29" s="84"/>
      <c r="S29" s="80"/>
      <c r="T29" s="46"/>
    </row>
    <row r="30" spans="1:20" s="40" customFormat="1" x14ac:dyDescent="0.2">
      <c r="A30" s="39"/>
      <c r="B30" s="39"/>
      <c r="C30" s="39"/>
      <c r="D30" s="39"/>
      <c r="E30" s="39"/>
      <c r="F30" s="39"/>
      <c r="G30" s="39"/>
      <c r="H30" s="39"/>
      <c r="I30" s="39"/>
      <c r="J30" s="46"/>
      <c r="K30" s="82"/>
      <c r="L30" s="83"/>
      <c r="M30" s="84"/>
      <c r="S30" s="80"/>
      <c r="T30" s="46"/>
    </row>
    <row r="31" spans="1:20" s="40" customFormat="1" x14ac:dyDescent="0.2">
      <c r="A31" s="39"/>
      <c r="B31" s="39"/>
      <c r="C31" s="39"/>
      <c r="D31" s="39"/>
      <c r="E31" s="39"/>
      <c r="F31" s="39"/>
      <c r="G31" s="39"/>
      <c r="H31" s="39"/>
      <c r="I31" s="39"/>
      <c r="J31" s="46"/>
      <c r="K31" s="82"/>
      <c r="L31" s="83"/>
      <c r="M31" s="84"/>
      <c r="S31" s="80"/>
      <c r="T31" s="46"/>
    </row>
    <row r="32" spans="1:20" s="40" customFormat="1" x14ac:dyDescent="0.2">
      <c r="A32" s="39"/>
      <c r="B32" s="39"/>
      <c r="C32" s="39"/>
      <c r="D32" s="39"/>
      <c r="E32" s="39"/>
      <c r="F32" s="39"/>
      <c r="G32" s="39"/>
      <c r="H32" s="39"/>
      <c r="I32" s="39"/>
      <c r="J32" s="46"/>
      <c r="K32" s="82"/>
      <c r="L32" s="83"/>
      <c r="M32" s="84"/>
      <c r="S32" s="80"/>
      <c r="T32" s="46"/>
    </row>
    <row r="33" spans="1:20" s="40" customFormat="1" x14ac:dyDescent="0.2">
      <c r="A33" s="39"/>
      <c r="B33" s="39"/>
      <c r="C33" s="39"/>
      <c r="D33" s="39"/>
      <c r="E33" s="39"/>
      <c r="F33" s="39"/>
      <c r="G33" s="39"/>
      <c r="H33" s="39"/>
      <c r="I33" s="39"/>
      <c r="J33" s="46"/>
      <c r="K33" s="82"/>
      <c r="L33" s="83"/>
      <c r="M33" s="84"/>
      <c r="S33" s="80"/>
      <c r="T33" s="46"/>
    </row>
    <row r="34" spans="1:20" s="40" customFormat="1" x14ac:dyDescent="0.2">
      <c r="A34" s="39"/>
      <c r="B34" s="39"/>
      <c r="C34" s="39"/>
      <c r="D34" s="39"/>
      <c r="E34" s="39"/>
      <c r="F34" s="39"/>
      <c r="G34" s="39"/>
      <c r="H34" s="39"/>
      <c r="I34" s="39"/>
      <c r="J34" s="46"/>
      <c r="K34" s="82"/>
      <c r="L34" s="83"/>
      <c r="M34" s="84"/>
      <c r="S34" s="80"/>
      <c r="T34" s="46"/>
    </row>
    <row r="35" spans="1:20" s="40" customFormat="1" x14ac:dyDescent="0.2">
      <c r="A35" s="46"/>
      <c r="B35" s="46"/>
      <c r="C35" s="46"/>
      <c r="D35" s="46"/>
      <c r="E35" s="46"/>
      <c r="F35" s="46"/>
      <c r="G35" s="46"/>
      <c r="H35" s="46"/>
      <c r="I35" s="46"/>
      <c r="J35" s="46"/>
      <c r="K35" s="39"/>
      <c r="L35" s="83"/>
      <c r="M35" s="84"/>
      <c r="S35" s="80"/>
      <c r="T35" s="46"/>
    </row>
    <row r="36" spans="1:20" s="40" customFormat="1" x14ac:dyDescent="0.2">
      <c r="A36" s="46"/>
      <c r="B36" s="46"/>
      <c r="C36" s="46"/>
      <c r="D36" s="46"/>
      <c r="E36" s="46"/>
      <c r="F36" s="46"/>
      <c r="G36" s="46"/>
      <c r="H36" s="46"/>
      <c r="I36" s="46"/>
      <c r="J36" s="46"/>
      <c r="K36" s="39"/>
      <c r="L36" s="83"/>
      <c r="M36" s="84"/>
      <c r="S36" s="80"/>
      <c r="T36" s="46"/>
    </row>
  </sheetData>
  <mergeCells count="18">
    <mergeCell ref="A5:R5"/>
    <mergeCell ref="A6:A7"/>
    <mergeCell ref="B6:B7"/>
    <mergeCell ref="C6:C7"/>
    <mergeCell ref="D6:D7"/>
    <mergeCell ref="E6:E7"/>
    <mergeCell ref="F6:F7"/>
    <mergeCell ref="G6:G7"/>
    <mergeCell ref="H6:H7"/>
    <mergeCell ref="I6:I7"/>
    <mergeCell ref="R6:R7"/>
    <mergeCell ref="S6:S7"/>
    <mergeCell ref="J6:J7"/>
    <mergeCell ref="K6:K7"/>
    <mergeCell ref="L6:L7"/>
    <mergeCell ref="M6:M7"/>
    <mergeCell ref="N6:N7"/>
    <mergeCell ref="O6:Q6"/>
  </mergeCells>
  <pageMargins left="0.70866141732283472" right="0.70866141732283472" top="0.78740157480314965" bottom="0.78740157480314965" header="0.31496062992125984" footer="0.31496062992125984"/>
  <pageSetup paperSize="9" scale="44" firstPageNumber="23" orientation="landscape" useFirstPageNumber="1" r:id="rId1"/>
  <headerFooter>
    <oddFooter>&amp;L&amp;"Arial,Kurzíva"Zastupitelstvo Olomouckého kraje 17.2.2020
5.6. - Rozpočet Olomouckého kraje 2019 - zapojení použitelného zůstatku a návrh na jeho rozdělení 
Příloha č. 3: Nové opravy a investice&amp;R&amp;"Arial,Kurzíva"Strana &amp;P (Celkem 35)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134"/>
  <sheetViews>
    <sheetView showGridLines="0" view="pageBreakPreview" topLeftCell="B1" zoomScale="70" zoomScaleNormal="73" zoomScaleSheetLayoutView="70" workbookViewId="0">
      <pane ySplit="7" topLeftCell="A53" activePane="bottomLeft" state="frozenSplit"/>
      <selection activeCell="B29" sqref="B29"/>
      <selection pane="bottomLeft" activeCell="J52" sqref="J52"/>
    </sheetView>
  </sheetViews>
  <sheetFormatPr defaultColWidth="9.140625" defaultRowHeight="12.75" outlineLevelCol="1" x14ac:dyDescent="0.2"/>
  <cols>
    <col min="1" max="1" width="6.85546875" style="46" hidden="1" customWidth="1"/>
    <col min="2" max="2" width="5.42578125" style="46" customWidth="1"/>
    <col min="3" max="3" width="5.42578125" style="46" hidden="1" customWidth="1"/>
    <col min="4" max="4" width="6" style="46" customWidth="1"/>
    <col min="5" max="5" width="6.5703125" style="46" hidden="1" customWidth="1" outlineLevel="1"/>
    <col min="6" max="6" width="5.42578125" style="46" hidden="1" customWidth="1" outlineLevel="1"/>
    <col min="7" max="7" width="10.5703125" style="46" bestFit="1" customWidth="1" outlineLevel="1"/>
    <col min="8" max="8" width="4" style="46" hidden="1" customWidth="1" outlineLevel="1"/>
    <col min="9" max="9" width="12.5703125" style="46" bestFit="1" customWidth="1" outlineLevel="1"/>
    <col min="10" max="11" width="70.7109375" style="46" customWidth="1"/>
    <col min="12" max="12" width="7.140625" style="46" customWidth="1"/>
    <col min="13" max="13" width="14.7109375" style="39" customWidth="1"/>
    <col min="14" max="14" width="21.7109375" style="40" customWidth="1"/>
    <col min="15" max="15" width="13.7109375" style="84" customWidth="1"/>
    <col min="16" max="16" width="16.5703125" style="40" customWidth="1"/>
    <col min="17" max="17" width="21.85546875" style="40" customWidth="1"/>
    <col min="18" max="18" width="16.85546875" style="40" customWidth="1"/>
    <col min="19" max="19" width="22" style="40" customWidth="1"/>
    <col min="20" max="20" width="14.42578125" style="40" customWidth="1"/>
    <col min="21" max="21" width="9.140625" style="46" customWidth="1"/>
    <col min="22" max="16384" width="9.140625" style="46"/>
  </cols>
  <sheetData>
    <row r="1" spans="1:21" ht="18" x14ac:dyDescent="0.25">
      <c r="B1" s="35" t="s">
        <v>153</v>
      </c>
      <c r="C1" s="35"/>
      <c r="D1" s="36"/>
      <c r="E1" s="36"/>
      <c r="F1" s="36"/>
      <c r="G1" s="36"/>
      <c r="H1" s="36"/>
      <c r="I1" s="36"/>
      <c r="J1" s="37"/>
      <c r="K1" s="38"/>
      <c r="L1" s="36"/>
      <c r="O1" s="41"/>
      <c r="P1" s="42"/>
      <c r="R1" s="42"/>
      <c r="S1" s="42"/>
      <c r="T1" s="236"/>
      <c r="U1" s="45"/>
    </row>
    <row r="2" spans="1:21" ht="15.75" x14ac:dyDescent="0.25">
      <c r="B2" s="47" t="s">
        <v>78</v>
      </c>
      <c r="C2" s="47"/>
      <c r="D2" s="47"/>
      <c r="G2" s="47"/>
      <c r="H2" s="47"/>
      <c r="I2" s="47"/>
      <c r="J2" s="47" t="s">
        <v>154</v>
      </c>
      <c r="K2" s="48" t="s">
        <v>6</v>
      </c>
      <c r="L2" s="49"/>
      <c r="O2" s="50"/>
      <c r="P2" s="51"/>
      <c r="R2" s="51"/>
      <c r="S2" s="51"/>
      <c r="T2" s="51"/>
      <c r="U2" s="45"/>
    </row>
    <row r="3" spans="1:21" ht="17.25" customHeight="1" x14ac:dyDescent="0.2">
      <c r="B3" s="47"/>
      <c r="C3" s="47"/>
      <c r="D3" s="47"/>
      <c r="G3" s="47"/>
      <c r="H3" s="47"/>
      <c r="I3" s="47"/>
      <c r="J3" s="47" t="s">
        <v>38</v>
      </c>
      <c r="K3" s="53"/>
      <c r="L3" s="47"/>
      <c r="O3" s="50"/>
      <c r="P3" s="51"/>
      <c r="R3" s="51"/>
      <c r="S3" s="51"/>
      <c r="U3" s="45"/>
    </row>
    <row r="4" spans="1:21" ht="17.25" customHeight="1" x14ac:dyDescent="0.2">
      <c r="B4" s="47"/>
      <c r="C4" s="47"/>
      <c r="D4" s="47"/>
      <c r="E4" s="47"/>
      <c r="F4" s="47"/>
      <c r="G4" s="47"/>
      <c r="H4" s="47"/>
      <c r="I4" s="47"/>
      <c r="J4" s="47"/>
      <c r="K4" s="53"/>
      <c r="L4" s="47"/>
      <c r="O4" s="50"/>
      <c r="P4" s="51"/>
      <c r="R4" s="51"/>
      <c r="S4" s="51"/>
      <c r="T4" s="54" t="s">
        <v>0</v>
      </c>
      <c r="U4" s="45"/>
    </row>
    <row r="5" spans="1:21" ht="25.5" customHeight="1" x14ac:dyDescent="0.2">
      <c r="B5" s="271" t="s">
        <v>561</v>
      </c>
      <c r="C5" s="272"/>
      <c r="D5" s="272"/>
      <c r="E5" s="272"/>
      <c r="F5" s="272"/>
      <c r="G5" s="272"/>
      <c r="H5" s="272"/>
      <c r="I5" s="272"/>
      <c r="J5" s="272"/>
      <c r="K5" s="272"/>
      <c r="L5" s="272"/>
      <c r="M5" s="272"/>
      <c r="N5" s="272"/>
      <c r="O5" s="272"/>
      <c r="P5" s="272"/>
      <c r="Q5" s="272"/>
      <c r="R5" s="272"/>
      <c r="S5" s="272"/>
      <c r="T5" s="272"/>
    </row>
    <row r="6" spans="1:21" ht="25.5" customHeight="1" x14ac:dyDescent="0.2">
      <c r="B6" s="273" t="s">
        <v>156</v>
      </c>
      <c r="C6" s="277" t="s">
        <v>560</v>
      </c>
      <c r="D6" s="273" t="s">
        <v>1</v>
      </c>
      <c r="E6" s="274" t="s">
        <v>41</v>
      </c>
      <c r="F6" s="274" t="s">
        <v>42</v>
      </c>
      <c r="G6" s="275" t="s">
        <v>43</v>
      </c>
      <c r="H6" s="274" t="s">
        <v>44</v>
      </c>
      <c r="I6" s="274" t="s">
        <v>45</v>
      </c>
      <c r="J6" s="274" t="s">
        <v>46</v>
      </c>
      <c r="K6" s="280" t="s">
        <v>47</v>
      </c>
      <c r="L6" s="279" t="s">
        <v>48</v>
      </c>
      <c r="M6" s="280" t="s">
        <v>49</v>
      </c>
      <c r="N6" s="280" t="s">
        <v>50</v>
      </c>
      <c r="O6" s="280" t="s">
        <v>51</v>
      </c>
      <c r="P6" s="281" t="s">
        <v>52</v>
      </c>
      <c r="Q6" s="282" t="s">
        <v>53</v>
      </c>
      <c r="R6" s="282"/>
      <c r="S6" s="282"/>
      <c r="T6" s="281" t="s">
        <v>54</v>
      </c>
    </row>
    <row r="7" spans="1:21" ht="58.7" customHeight="1" x14ac:dyDescent="0.2">
      <c r="B7" s="273"/>
      <c r="C7" s="278"/>
      <c r="D7" s="273"/>
      <c r="E7" s="274"/>
      <c r="F7" s="274"/>
      <c r="G7" s="276"/>
      <c r="H7" s="274"/>
      <c r="I7" s="274"/>
      <c r="J7" s="274"/>
      <c r="K7" s="280"/>
      <c r="L7" s="279"/>
      <c r="M7" s="280"/>
      <c r="N7" s="280"/>
      <c r="O7" s="280"/>
      <c r="P7" s="281"/>
      <c r="Q7" s="56" t="s">
        <v>574</v>
      </c>
      <c r="R7" s="56" t="s">
        <v>81</v>
      </c>
      <c r="S7" s="56" t="s">
        <v>58</v>
      </c>
      <c r="T7" s="281"/>
    </row>
    <row r="8" spans="1:21" ht="35.25" customHeight="1" x14ac:dyDescent="0.2">
      <c r="B8" s="267" t="s">
        <v>559</v>
      </c>
      <c r="C8" s="268"/>
      <c r="D8" s="269"/>
      <c r="E8" s="269"/>
      <c r="F8" s="269"/>
      <c r="G8" s="269"/>
      <c r="H8" s="269"/>
      <c r="I8" s="269"/>
      <c r="J8" s="269"/>
      <c r="K8" s="269"/>
      <c r="L8" s="269"/>
      <c r="M8" s="269"/>
      <c r="N8" s="269"/>
      <c r="O8" s="269"/>
      <c r="P8" s="269"/>
      <c r="Q8" s="269"/>
      <c r="R8" s="269"/>
      <c r="S8" s="269"/>
      <c r="T8" s="270"/>
    </row>
    <row r="9" spans="1:21" s="90" customFormat="1" ht="25.5" customHeight="1" x14ac:dyDescent="0.3">
      <c r="B9" s="85" t="s">
        <v>159</v>
      </c>
      <c r="C9" s="86"/>
      <c r="D9" s="86"/>
      <c r="E9" s="86"/>
      <c r="F9" s="86"/>
      <c r="G9" s="86"/>
      <c r="H9" s="86"/>
      <c r="I9" s="86"/>
      <c r="J9" s="86"/>
      <c r="K9" s="86"/>
      <c r="L9" s="86"/>
      <c r="M9" s="86"/>
      <c r="N9" s="87">
        <f>SUM(N10:N15)</f>
        <v>2431</v>
      </c>
      <c r="O9" s="87"/>
      <c r="P9" s="87">
        <f>SUM(P10:P15)</f>
        <v>95</v>
      </c>
      <c r="Q9" s="87">
        <f>SUM(Q10:Q15)</f>
        <v>2336</v>
      </c>
      <c r="R9" s="87">
        <f>SUM(R10:R15)</f>
        <v>0</v>
      </c>
      <c r="S9" s="87">
        <f>SUM(S10:S15)</f>
        <v>2336</v>
      </c>
      <c r="T9" s="87">
        <f>SUM(T10:T15)</f>
        <v>0</v>
      </c>
    </row>
    <row r="10" spans="1:21" s="68" customFormat="1" ht="64.5" customHeight="1" x14ac:dyDescent="0.2">
      <c r="A10" s="91">
        <v>1</v>
      </c>
      <c r="B10" s="61">
        <v>1</v>
      </c>
      <c r="C10" s="61"/>
      <c r="D10" s="61" t="s">
        <v>62</v>
      </c>
      <c r="E10" s="61">
        <v>3114</v>
      </c>
      <c r="F10" s="61">
        <v>6351</v>
      </c>
      <c r="G10" s="61">
        <v>63</v>
      </c>
      <c r="H10" s="61">
        <v>10</v>
      </c>
      <c r="I10" s="91">
        <v>66010001043</v>
      </c>
      <c r="J10" s="59" t="s">
        <v>558</v>
      </c>
      <c r="K10" s="96" t="s">
        <v>557</v>
      </c>
      <c r="L10" s="61"/>
      <c r="M10" s="61" t="s">
        <v>101</v>
      </c>
      <c r="N10" s="65">
        <f>P10+Q10+T10</f>
        <v>400</v>
      </c>
      <c r="O10" s="63">
        <v>2020</v>
      </c>
      <c r="P10" s="64">
        <v>0</v>
      </c>
      <c r="Q10" s="65">
        <f t="shared" ref="Q10:Q15" si="0">R10+S10</f>
        <v>400</v>
      </c>
      <c r="R10" s="66">
        <v>0</v>
      </c>
      <c r="S10" s="238">
        <v>400</v>
      </c>
      <c r="T10" s="66">
        <v>0</v>
      </c>
    </row>
    <row r="11" spans="1:21" s="68" customFormat="1" ht="64.5" customHeight="1" x14ac:dyDescent="0.2">
      <c r="A11" s="91">
        <v>5</v>
      </c>
      <c r="B11" s="61">
        <v>2</v>
      </c>
      <c r="C11" s="61"/>
      <c r="D11" s="61" t="s">
        <v>59</v>
      </c>
      <c r="E11" s="61">
        <v>3114</v>
      </c>
      <c r="F11" s="61">
        <v>6351</v>
      </c>
      <c r="G11" s="61">
        <v>63</v>
      </c>
      <c r="H11" s="61">
        <v>10</v>
      </c>
      <c r="I11" s="91">
        <v>66010001033</v>
      </c>
      <c r="J11" s="59" t="s">
        <v>556</v>
      </c>
      <c r="K11" s="96" t="s">
        <v>555</v>
      </c>
      <c r="L11" s="61"/>
      <c r="M11" s="61" t="s">
        <v>83</v>
      </c>
      <c r="N11" s="65">
        <f t="shared" ref="N11:N15" si="1">P11+Q11+T11</f>
        <v>460</v>
      </c>
      <c r="O11" s="63">
        <v>2020</v>
      </c>
      <c r="P11" s="64">
        <v>0</v>
      </c>
      <c r="Q11" s="65">
        <f t="shared" si="0"/>
        <v>460</v>
      </c>
      <c r="R11" s="66">
        <v>0</v>
      </c>
      <c r="S11" s="165">
        <v>460</v>
      </c>
      <c r="T11" s="66">
        <v>0</v>
      </c>
    </row>
    <row r="12" spans="1:21" s="68" customFormat="1" ht="103.5" customHeight="1" x14ac:dyDescent="0.2">
      <c r="A12" s="91">
        <v>9</v>
      </c>
      <c r="B12" s="61">
        <v>3</v>
      </c>
      <c r="C12" s="61"/>
      <c r="D12" s="61" t="s">
        <v>59</v>
      </c>
      <c r="E12" s="61">
        <v>3122</v>
      </c>
      <c r="F12" s="61">
        <v>6351</v>
      </c>
      <c r="G12" s="61">
        <v>63</v>
      </c>
      <c r="H12" s="61">
        <v>10</v>
      </c>
      <c r="I12" s="91">
        <v>66010001150</v>
      </c>
      <c r="J12" s="59" t="s">
        <v>554</v>
      </c>
      <c r="K12" s="96" t="s">
        <v>553</v>
      </c>
      <c r="L12" s="61" t="s">
        <v>88</v>
      </c>
      <c r="M12" s="61" t="s">
        <v>83</v>
      </c>
      <c r="N12" s="65">
        <f t="shared" si="1"/>
        <v>375</v>
      </c>
      <c r="O12" s="63">
        <v>2020</v>
      </c>
      <c r="P12" s="64">
        <v>25</v>
      </c>
      <c r="Q12" s="65">
        <f t="shared" si="0"/>
        <v>350</v>
      </c>
      <c r="R12" s="66">
        <v>0</v>
      </c>
      <c r="S12" s="165">
        <v>350</v>
      </c>
      <c r="T12" s="66">
        <v>0</v>
      </c>
    </row>
    <row r="13" spans="1:21" s="68" customFormat="1" ht="64.5" customHeight="1" x14ac:dyDescent="0.2">
      <c r="A13" s="91">
        <v>13</v>
      </c>
      <c r="B13" s="61">
        <v>4</v>
      </c>
      <c r="C13" s="61"/>
      <c r="D13" s="61" t="s">
        <v>59</v>
      </c>
      <c r="E13" s="61">
        <v>3127</v>
      </c>
      <c r="F13" s="61">
        <v>6351</v>
      </c>
      <c r="G13" s="61">
        <v>63</v>
      </c>
      <c r="H13" s="61">
        <v>10</v>
      </c>
      <c r="I13" s="91">
        <v>66010001208</v>
      </c>
      <c r="J13" s="59" t="s">
        <v>552</v>
      </c>
      <c r="K13" s="96" t="s">
        <v>551</v>
      </c>
      <c r="L13" s="61"/>
      <c r="M13" s="61" t="s">
        <v>83</v>
      </c>
      <c r="N13" s="65">
        <f t="shared" si="1"/>
        <v>302</v>
      </c>
      <c r="O13" s="63">
        <v>2020</v>
      </c>
      <c r="P13" s="64">
        <v>0</v>
      </c>
      <c r="Q13" s="65">
        <f t="shared" si="0"/>
        <v>302</v>
      </c>
      <c r="R13" s="66">
        <v>0</v>
      </c>
      <c r="S13" s="165">
        <v>302</v>
      </c>
      <c r="T13" s="66">
        <v>0</v>
      </c>
    </row>
    <row r="14" spans="1:21" s="68" customFormat="1" ht="64.5" customHeight="1" x14ac:dyDescent="0.2">
      <c r="A14" s="91">
        <v>14</v>
      </c>
      <c r="B14" s="61">
        <v>5</v>
      </c>
      <c r="C14" s="61"/>
      <c r="D14" s="61" t="s">
        <v>87</v>
      </c>
      <c r="E14" s="61">
        <v>3114</v>
      </c>
      <c r="F14" s="61">
        <v>6351</v>
      </c>
      <c r="G14" s="61">
        <v>63</v>
      </c>
      <c r="H14" s="61">
        <v>10</v>
      </c>
      <c r="I14" s="91">
        <v>66010001038</v>
      </c>
      <c r="J14" s="59" t="s">
        <v>550</v>
      </c>
      <c r="K14" s="96" t="s">
        <v>549</v>
      </c>
      <c r="L14" s="61"/>
      <c r="M14" s="61" t="s">
        <v>83</v>
      </c>
      <c r="N14" s="65">
        <f t="shared" si="1"/>
        <v>424</v>
      </c>
      <c r="O14" s="63">
        <v>2020</v>
      </c>
      <c r="P14" s="64">
        <v>0</v>
      </c>
      <c r="Q14" s="65">
        <f t="shared" si="0"/>
        <v>424</v>
      </c>
      <c r="R14" s="66">
        <v>0</v>
      </c>
      <c r="S14" s="165">
        <v>424</v>
      </c>
      <c r="T14" s="66">
        <v>0</v>
      </c>
    </row>
    <row r="15" spans="1:21" ht="150" customHeight="1" x14ac:dyDescent="0.2">
      <c r="A15" s="91">
        <v>17</v>
      </c>
      <c r="B15" s="61">
        <v>6</v>
      </c>
      <c r="C15" s="61"/>
      <c r="D15" s="61" t="s">
        <v>93</v>
      </c>
      <c r="E15" s="61">
        <v>3127</v>
      </c>
      <c r="F15" s="61">
        <v>5331</v>
      </c>
      <c r="G15" s="61">
        <v>53</v>
      </c>
      <c r="H15" s="61">
        <v>10</v>
      </c>
      <c r="I15" s="91">
        <v>33010001140</v>
      </c>
      <c r="J15" s="59" t="s">
        <v>548</v>
      </c>
      <c r="K15" s="96" t="s">
        <v>547</v>
      </c>
      <c r="L15" s="61" t="s">
        <v>168</v>
      </c>
      <c r="M15" s="61" t="s">
        <v>83</v>
      </c>
      <c r="N15" s="65">
        <f t="shared" si="1"/>
        <v>470</v>
      </c>
      <c r="O15" s="63">
        <v>2020</v>
      </c>
      <c r="P15" s="64">
        <v>70</v>
      </c>
      <c r="Q15" s="65">
        <f t="shared" si="0"/>
        <v>400</v>
      </c>
      <c r="R15" s="66">
        <v>0</v>
      </c>
      <c r="S15" s="238">
        <v>400</v>
      </c>
      <c r="T15" s="66"/>
    </row>
    <row r="16" spans="1:21" s="90" customFormat="1" ht="20.25" x14ac:dyDescent="0.3">
      <c r="A16" s="119"/>
      <c r="B16" s="85" t="s">
        <v>173</v>
      </c>
      <c r="C16" s="86"/>
      <c r="D16" s="86"/>
      <c r="E16" s="86"/>
      <c r="F16" s="86"/>
      <c r="G16" s="86"/>
      <c r="H16" s="86"/>
      <c r="I16" s="86"/>
      <c r="J16" s="86"/>
      <c r="K16" s="115"/>
      <c r="L16" s="86"/>
      <c r="M16" s="86"/>
      <c r="N16" s="87">
        <f>SUM(N17:N30)</f>
        <v>3771</v>
      </c>
      <c r="O16" s="87"/>
      <c r="P16" s="87">
        <f>SUM(P17:P30)</f>
        <v>0</v>
      </c>
      <c r="Q16" s="87">
        <f>SUM(Q17:Q30)</f>
        <v>3771</v>
      </c>
      <c r="R16" s="87">
        <f>SUM(R17:R30)</f>
        <v>0</v>
      </c>
      <c r="S16" s="87">
        <f>SUM(S17:S30)</f>
        <v>3771</v>
      </c>
      <c r="T16" s="87">
        <f>SUM(T17:T30)</f>
        <v>0</v>
      </c>
    </row>
    <row r="17" spans="1:20" s="68" customFormat="1" ht="64.5" customHeight="1" x14ac:dyDescent="0.2">
      <c r="A17" s="226">
        <v>3</v>
      </c>
      <c r="B17" s="61">
        <v>1</v>
      </c>
      <c r="C17" s="61"/>
      <c r="D17" s="61" t="s">
        <v>59</v>
      </c>
      <c r="E17" s="61">
        <v>3112</v>
      </c>
      <c r="F17" s="61">
        <v>5331</v>
      </c>
      <c r="G17" s="61">
        <v>53</v>
      </c>
      <c r="H17" s="61">
        <v>10</v>
      </c>
      <c r="I17" s="91">
        <v>33010001001</v>
      </c>
      <c r="J17" s="59" t="s">
        <v>546</v>
      </c>
      <c r="K17" s="96" t="s">
        <v>545</v>
      </c>
      <c r="L17" s="61"/>
      <c r="M17" s="61" t="s">
        <v>83</v>
      </c>
      <c r="N17" s="65">
        <f t="shared" ref="N17:N30" si="2">P17+Q17+T17</f>
        <v>250</v>
      </c>
      <c r="O17" s="63">
        <v>2020</v>
      </c>
      <c r="P17" s="64">
        <v>0</v>
      </c>
      <c r="Q17" s="65">
        <f t="shared" ref="Q17:Q30" si="3">R17+S17</f>
        <v>250</v>
      </c>
      <c r="R17" s="66">
        <v>0</v>
      </c>
      <c r="S17" s="238">
        <v>250</v>
      </c>
      <c r="T17" s="66">
        <v>0</v>
      </c>
    </row>
    <row r="18" spans="1:20" s="68" customFormat="1" ht="64.5" customHeight="1" x14ac:dyDescent="0.2">
      <c r="A18" s="226">
        <v>10</v>
      </c>
      <c r="B18" s="61">
        <v>2</v>
      </c>
      <c r="C18" s="61"/>
      <c r="D18" s="61" t="s">
        <v>59</v>
      </c>
      <c r="E18" s="61">
        <v>3121</v>
      </c>
      <c r="F18" s="61">
        <v>5331</v>
      </c>
      <c r="G18" s="61">
        <v>53</v>
      </c>
      <c r="H18" s="61">
        <v>10</v>
      </c>
      <c r="I18" s="91">
        <v>33010001104</v>
      </c>
      <c r="J18" s="59" t="s">
        <v>544</v>
      </c>
      <c r="K18" s="96" t="s">
        <v>543</v>
      </c>
      <c r="L18" s="61"/>
      <c r="M18" s="61" t="s">
        <v>83</v>
      </c>
      <c r="N18" s="65">
        <f t="shared" si="2"/>
        <v>218</v>
      </c>
      <c r="O18" s="63">
        <v>2020</v>
      </c>
      <c r="P18" s="64">
        <v>0</v>
      </c>
      <c r="Q18" s="65">
        <f t="shared" si="3"/>
        <v>218</v>
      </c>
      <c r="R18" s="66">
        <v>0</v>
      </c>
      <c r="S18" s="238">
        <v>218</v>
      </c>
      <c r="T18" s="66">
        <v>0</v>
      </c>
    </row>
    <row r="19" spans="1:20" s="68" customFormat="1" ht="82.5" customHeight="1" x14ac:dyDescent="0.2">
      <c r="A19" s="226">
        <v>11</v>
      </c>
      <c r="B19" s="61">
        <v>3</v>
      </c>
      <c r="C19" s="61"/>
      <c r="D19" s="61" t="s">
        <v>59</v>
      </c>
      <c r="E19" s="61">
        <v>3121</v>
      </c>
      <c r="F19" s="61">
        <v>5331</v>
      </c>
      <c r="G19" s="61">
        <v>53</v>
      </c>
      <c r="H19" s="61">
        <v>10</v>
      </c>
      <c r="I19" s="91">
        <v>33010001105</v>
      </c>
      <c r="J19" s="59" t="s">
        <v>542</v>
      </c>
      <c r="K19" s="96" t="s">
        <v>541</v>
      </c>
      <c r="L19" s="61"/>
      <c r="M19" s="61" t="s">
        <v>83</v>
      </c>
      <c r="N19" s="65">
        <f t="shared" si="2"/>
        <v>123</v>
      </c>
      <c r="O19" s="63">
        <v>2020</v>
      </c>
      <c r="P19" s="64">
        <v>0</v>
      </c>
      <c r="Q19" s="65">
        <f t="shared" si="3"/>
        <v>123</v>
      </c>
      <c r="R19" s="66">
        <v>0</v>
      </c>
      <c r="S19" s="238">
        <v>123</v>
      </c>
      <c r="T19" s="66">
        <v>0</v>
      </c>
    </row>
    <row r="20" spans="1:20" s="68" customFormat="1" ht="89.25" customHeight="1" x14ac:dyDescent="0.2">
      <c r="A20" s="226">
        <v>15</v>
      </c>
      <c r="B20" s="61">
        <v>4</v>
      </c>
      <c r="C20" s="61"/>
      <c r="D20" s="61" t="s">
        <v>59</v>
      </c>
      <c r="E20" s="61">
        <v>3122</v>
      </c>
      <c r="F20" s="61">
        <v>5331</v>
      </c>
      <c r="G20" s="61">
        <v>53</v>
      </c>
      <c r="H20" s="61">
        <v>10</v>
      </c>
      <c r="I20" s="91">
        <v>33010001160</v>
      </c>
      <c r="J20" s="59" t="s">
        <v>540</v>
      </c>
      <c r="K20" s="96" t="s">
        <v>539</v>
      </c>
      <c r="L20" s="61"/>
      <c r="M20" s="61" t="s">
        <v>83</v>
      </c>
      <c r="N20" s="65">
        <f t="shared" si="2"/>
        <v>200</v>
      </c>
      <c r="O20" s="63">
        <v>2020</v>
      </c>
      <c r="P20" s="64">
        <v>0</v>
      </c>
      <c r="Q20" s="65">
        <f t="shared" si="3"/>
        <v>200</v>
      </c>
      <c r="R20" s="66">
        <v>0</v>
      </c>
      <c r="S20" s="238">
        <v>200</v>
      </c>
      <c r="T20" s="66">
        <v>0</v>
      </c>
    </row>
    <row r="21" spans="1:20" s="68" customFormat="1" ht="64.5" customHeight="1" x14ac:dyDescent="0.2">
      <c r="A21" s="226">
        <v>16</v>
      </c>
      <c r="B21" s="61">
        <v>5</v>
      </c>
      <c r="C21" s="61"/>
      <c r="D21" s="61" t="s">
        <v>59</v>
      </c>
      <c r="E21" s="61">
        <v>3127</v>
      </c>
      <c r="F21" s="61">
        <v>5331</v>
      </c>
      <c r="G21" s="61">
        <v>53</v>
      </c>
      <c r="H21" s="61">
        <v>10</v>
      </c>
      <c r="I21" s="91">
        <v>33010001205</v>
      </c>
      <c r="J21" s="59" t="s">
        <v>538</v>
      </c>
      <c r="K21" s="96" t="s">
        <v>537</v>
      </c>
      <c r="L21" s="61"/>
      <c r="M21" s="61" t="s">
        <v>83</v>
      </c>
      <c r="N21" s="65">
        <f t="shared" si="2"/>
        <v>150</v>
      </c>
      <c r="O21" s="63">
        <v>2020</v>
      </c>
      <c r="P21" s="64">
        <v>0</v>
      </c>
      <c r="Q21" s="65">
        <f t="shared" si="3"/>
        <v>150</v>
      </c>
      <c r="R21" s="66">
        <v>0</v>
      </c>
      <c r="S21" s="238">
        <v>150</v>
      </c>
      <c r="T21" s="66">
        <v>0</v>
      </c>
    </row>
    <row r="22" spans="1:20" s="68" customFormat="1" ht="64.5" customHeight="1" x14ac:dyDescent="0.2">
      <c r="A22" s="226">
        <v>17</v>
      </c>
      <c r="B22" s="61">
        <v>6</v>
      </c>
      <c r="C22" s="61"/>
      <c r="D22" s="61" t="s">
        <v>59</v>
      </c>
      <c r="E22" s="61">
        <v>3127</v>
      </c>
      <c r="F22" s="61">
        <v>5331</v>
      </c>
      <c r="G22" s="61">
        <v>53</v>
      </c>
      <c r="H22" s="61">
        <v>10</v>
      </c>
      <c r="I22" s="91">
        <v>33010001206</v>
      </c>
      <c r="J22" s="59" t="s">
        <v>536</v>
      </c>
      <c r="K22" s="96" t="s">
        <v>535</v>
      </c>
      <c r="L22" s="61"/>
      <c r="M22" s="61" t="s">
        <v>83</v>
      </c>
      <c r="N22" s="65">
        <f t="shared" si="2"/>
        <v>350</v>
      </c>
      <c r="O22" s="63">
        <v>2020</v>
      </c>
      <c r="P22" s="64">
        <v>0</v>
      </c>
      <c r="Q22" s="65">
        <f t="shared" si="3"/>
        <v>350</v>
      </c>
      <c r="R22" s="66">
        <v>0</v>
      </c>
      <c r="S22" s="238">
        <v>350</v>
      </c>
      <c r="T22" s="66">
        <v>0</v>
      </c>
    </row>
    <row r="23" spans="1:20" s="68" customFormat="1" ht="64.5" customHeight="1" x14ac:dyDescent="0.2">
      <c r="A23" s="226">
        <v>18</v>
      </c>
      <c r="B23" s="61">
        <v>7</v>
      </c>
      <c r="C23" s="61"/>
      <c r="D23" s="61" t="s">
        <v>59</v>
      </c>
      <c r="E23" s="61">
        <v>3127</v>
      </c>
      <c r="F23" s="61">
        <v>5331</v>
      </c>
      <c r="G23" s="61">
        <v>53</v>
      </c>
      <c r="H23" s="61">
        <v>10</v>
      </c>
      <c r="I23" s="91">
        <v>33010001206</v>
      </c>
      <c r="J23" s="59" t="s">
        <v>534</v>
      </c>
      <c r="K23" s="96" t="s">
        <v>533</v>
      </c>
      <c r="L23" s="61"/>
      <c r="M23" s="61" t="s">
        <v>83</v>
      </c>
      <c r="N23" s="65">
        <f t="shared" si="2"/>
        <v>300</v>
      </c>
      <c r="O23" s="63">
        <v>2020</v>
      </c>
      <c r="P23" s="64">
        <v>0</v>
      </c>
      <c r="Q23" s="65">
        <f t="shared" si="3"/>
        <v>300</v>
      </c>
      <c r="R23" s="66">
        <v>0</v>
      </c>
      <c r="S23" s="238">
        <v>300</v>
      </c>
      <c r="T23" s="66">
        <v>0</v>
      </c>
    </row>
    <row r="24" spans="1:20" s="68" customFormat="1" ht="64.5" customHeight="1" x14ac:dyDescent="0.2">
      <c r="A24" s="226">
        <v>19</v>
      </c>
      <c r="B24" s="61">
        <v>8</v>
      </c>
      <c r="C24" s="61"/>
      <c r="D24" s="61" t="s">
        <v>59</v>
      </c>
      <c r="E24" s="61">
        <v>3133</v>
      </c>
      <c r="F24" s="61">
        <v>5331</v>
      </c>
      <c r="G24" s="61">
        <v>53</v>
      </c>
      <c r="H24" s="61">
        <v>10</v>
      </c>
      <c r="I24" s="91">
        <v>33010001400</v>
      </c>
      <c r="J24" s="59" t="s">
        <v>532</v>
      </c>
      <c r="K24" s="96" t="s">
        <v>531</v>
      </c>
      <c r="L24" s="61"/>
      <c r="M24" s="61" t="s">
        <v>83</v>
      </c>
      <c r="N24" s="65">
        <f t="shared" si="2"/>
        <v>300</v>
      </c>
      <c r="O24" s="63">
        <v>2020</v>
      </c>
      <c r="P24" s="64">
        <v>0</v>
      </c>
      <c r="Q24" s="65">
        <f t="shared" si="3"/>
        <v>300</v>
      </c>
      <c r="R24" s="66">
        <v>0</v>
      </c>
      <c r="S24" s="238">
        <v>300</v>
      </c>
      <c r="T24" s="66">
        <v>0</v>
      </c>
    </row>
    <row r="25" spans="1:20" s="68" customFormat="1" ht="64.5" customHeight="1" x14ac:dyDescent="0.2">
      <c r="A25" s="226">
        <v>22</v>
      </c>
      <c r="B25" s="61">
        <v>9</v>
      </c>
      <c r="C25" s="61"/>
      <c r="D25" s="61" t="s">
        <v>87</v>
      </c>
      <c r="E25" s="61">
        <v>3127</v>
      </c>
      <c r="F25" s="61">
        <v>5331</v>
      </c>
      <c r="G25" s="61">
        <v>53</v>
      </c>
      <c r="H25" s="61">
        <v>10</v>
      </c>
      <c r="I25" s="91">
        <v>33010001134</v>
      </c>
      <c r="J25" s="59" t="s">
        <v>530</v>
      </c>
      <c r="K25" s="96" t="s">
        <v>529</v>
      </c>
      <c r="L25" s="61"/>
      <c r="M25" s="61" t="s">
        <v>83</v>
      </c>
      <c r="N25" s="65">
        <f t="shared" si="2"/>
        <v>450</v>
      </c>
      <c r="O25" s="63">
        <v>2020</v>
      </c>
      <c r="P25" s="64">
        <v>0</v>
      </c>
      <c r="Q25" s="65">
        <f t="shared" si="3"/>
        <v>450</v>
      </c>
      <c r="R25" s="66">
        <v>0</v>
      </c>
      <c r="S25" s="165">
        <v>450</v>
      </c>
      <c r="T25" s="66">
        <v>0</v>
      </c>
    </row>
    <row r="26" spans="1:20" s="68" customFormat="1" ht="64.5" customHeight="1" x14ac:dyDescent="0.2">
      <c r="A26" s="226">
        <v>24</v>
      </c>
      <c r="B26" s="61">
        <v>10</v>
      </c>
      <c r="C26" s="61"/>
      <c r="D26" s="61" t="s">
        <v>87</v>
      </c>
      <c r="E26" s="61">
        <v>3127</v>
      </c>
      <c r="F26" s="61">
        <v>5331</v>
      </c>
      <c r="G26" s="61">
        <v>53</v>
      </c>
      <c r="H26" s="61">
        <v>10</v>
      </c>
      <c r="I26" s="91">
        <v>33010001162</v>
      </c>
      <c r="J26" s="59" t="s">
        <v>528</v>
      </c>
      <c r="K26" s="96" t="s">
        <v>527</v>
      </c>
      <c r="L26" s="61"/>
      <c r="M26" s="61" t="s">
        <v>83</v>
      </c>
      <c r="N26" s="65">
        <f t="shared" si="2"/>
        <v>490</v>
      </c>
      <c r="O26" s="63">
        <v>2020</v>
      </c>
      <c r="P26" s="64">
        <v>0</v>
      </c>
      <c r="Q26" s="65">
        <f t="shared" si="3"/>
        <v>490</v>
      </c>
      <c r="R26" s="66">
        <v>0</v>
      </c>
      <c r="S26" s="165">
        <v>490</v>
      </c>
      <c r="T26" s="66">
        <v>0</v>
      </c>
    </row>
    <row r="27" spans="1:20" s="68" customFormat="1" ht="97.5" customHeight="1" x14ac:dyDescent="0.2">
      <c r="A27" s="226">
        <v>26</v>
      </c>
      <c r="B27" s="61">
        <v>11</v>
      </c>
      <c r="C27" s="61"/>
      <c r="D27" s="61" t="s">
        <v>87</v>
      </c>
      <c r="E27" s="61">
        <v>3124</v>
      </c>
      <c r="F27" s="61">
        <v>5331</v>
      </c>
      <c r="G27" s="61">
        <v>53</v>
      </c>
      <c r="H27" s="61">
        <v>10</v>
      </c>
      <c r="I27" s="91">
        <v>33010001218</v>
      </c>
      <c r="J27" s="59" t="s">
        <v>526</v>
      </c>
      <c r="K27" s="96" t="s">
        <v>525</v>
      </c>
      <c r="L27" s="61"/>
      <c r="M27" s="61" t="s">
        <v>83</v>
      </c>
      <c r="N27" s="65">
        <f t="shared" si="2"/>
        <v>250</v>
      </c>
      <c r="O27" s="63">
        <v>2020</v>
      </c>
      <c r="P27" s="64">
        <v>0</v>
      </c>
      <c r="Q27" s="65">
        <f t="shared" si="3"/>
        <v>250</v>
      </c>
      <c r="R27" s="66">
        <v>0</v>
      </c>
      <c r="S27" s="165">
        <v>250</v>
      </c>
      <c r="T27" s="66">
        <v>0</v>
      </c>
    </row>
    <row r="28" spans="1:20" s="68" customFormat="1" ht="64.5" customHeight="1" x14ac:dyDescent="0.2">
      <c r="A28" s="226">
        <v>28</v>
      </c>
      <c r="B28" s="61">
        <v>12</v>
      </c>
      <c r="C28" s="61"/>
      <c r="D28" s="61" t="s">
        <v>68</v>
      </c>
      <c r="E28" s="61">
        <v>3121</v>
      </c>
      <c r="F28" s="61">
        <v>5331</v>
      </c>
      <c r="G28" s="61">
        <v>53</v>
      </c>
      <c r="H28" s="61">
        <v>10</v>
      </c>
      <c r="I28" s="91">
        <v>33010001106</v>
      </c>
      <c r="J28" s="59" t="s">
        <v>524</v>
      </c>
      <c r="K28" s="96" t="s">
        <v>523</v>
      </c>
      <c r="L28" s="61"/>
      <c r="M28" s="61" t="s">
        <v>83</v>
      </c>
      <c r="N28" s="65">
        <f t="shared" si="2"/>
        <v>300</v>
      </c>
      <c r="O28" s="63">
        <v>2020</v>
      </c>
      <c r="P28" s="64">
        <v>0</v>
      </c>
      <c r="Q28" s="65">
        <f t="shared" si="3"/>
        <v>300</v>
      </c>
      <c r="R28" s="66">
        <v>0</v>
      </c>
      <c r="S28" s="165">
        <v>300</v>
      </c>
      <c r="T28" s="66">
        <v>0</v>
      </c>
    </row>
    <row r="29" spans="1:20" s="68" customFormat="1" ht="64.5" customHeight="1" x14ac:dyDescent="0.2">
      <c r="A29" s="226">
        <v>29</v>
      </c>
      <c r="B29" s="61">
        <v>13</v>
      </c>
      <c r="C29" s="61"/>
      <c r="D29" s="61" t="s">
        <v>68</v>
      </c>
      <c r="E29" s="61">
        <v>3127</v>
      </c>
      <c r="F29" s="61">
        <v>5331</v>
      </c>
      <c r="G29" s="61">
        <v>53</v>
      </c>
      <c r="H29" s="61">
        <v>10</v>
      </c>
      <c r="I29" s="91">
        <v>33010001212</v>
      </c>
      <c r="J29" s="59" t="s">
        <v>522</v>
      </c>
      <c r="K29" s="96" t="s">
        <v>521</v>
      </c>
      <c r="L29" s="61"/>
      <c r="M29" s="61" t="s">
        <v>83</v>
      </c>
      <c r="N29" s="65">
        <f t="shared" si="2"/>
        <v>200</v>
      </c>
      <c r="O29" s="63">
        <v>2020</v>
      </c>
      <c r="P29" s="64">
        <v>0</v>
      </c>
      <c r="Q29" s="65">
        <f t="shared" si="3"/>
        <v>200</v>
      </c>
      <c r="R29" s="66">
        <v>0</v>
      </c>
      <c r="S29" s="165">
        <v>200</v>
      </c>
      <c r="T29" s="66">
        <v>0</v>
      </c>
    </row>
    <row r="30" spans="1:20" s="68" customFormat="1" ht="64.5" customHeight="1" x14ac:dyDescent="0.2">
      <c r="A30" s="226">
        <v>34</v>
      </c>
      <c r="B30" s="61">
        <v>14</v>
      </c>
      <c r="C30" s="61"/>
      <c r="D30" s="61" t="s">
        <v>93</v>
      </c>
      <c r="E30" s="61">
        <v>3127</v>
      </c>
      <c r="F30" s="61">
        <v>5331</v>
      </c>
      <c r="G30" s="61">
        <v>53</v>
      </c>
      <c r="H30" s="61">
        <v>10</v>
      </c>
      <c r="I30" s="91">
        <v>33010001223</v>
      </c>
      <c r="J30" s="59" t="s">
        <v>520</v>
      </c>
      <c r="K30" s="96" t="s">
        <v>519</v>
      </c>
      <c r="L30" s="61"/>
      <c r="M30" s="61" t="s">
        <v>83</v>
      </c>
      <c r="N30" s="65">
        <f t="shared" si="2"/>
        <v>190</v>
      </c>
      <c r="O30" s="63">
        <v>2020</v>
      </c>
      <c r="P30" s="64">
        <v>0</v>
      </c>
      <c r="Q30" s="65">
        <f t="shared" si="3"/>
        <v>190</v>
      </c>
      <c r="R30" s="66">
        <v>0</v>
      </c>
      <c r="S30" s="238">
        <v>190</v>
      </c>
      <c r="T30" s="66">
        <v>0</v>
      </c>
    </row>
    <row r="31" spans="1:20" ht="35.25" customHeight="1" x14ac:dyDescent="0.2">
      <c r="A31" s="118"/>
      <c r="B31" s="267" t="s">
        <v>238</v>
      </c>
      <c r="C31" s="268"/>
      <c r="D31" s="269"/>
      <c r="E31" s="269"/>
      <c r="F31" s="269"/>
      <c r="G31" s="269"/>
      <c r="H31" s="269"/>
      <c r="I31" s="269"/>
      <c r="J31" s="269"/>
      <c r="K31" s="269"/>
      <c r="L31" s="269"/>
      <c r="M31" s="269"/>
      <c r="N31" s="269"/>
      <c r="O31" s="269"/>
      <c r="P31" s="269"/>
      <c r="Q31" s="269"/>
      <c r="R31" s="269"/>
      <c r="S31" s="269"/>
      <c r="T31" s="270"/>
    </row>
    <row r="32" spans="1:20" s="90" customFormat="1" ht="27" customHeight="1" x14ac:dyDescent="0.3">
      <c r="A32" s="119"/>
      <c r="B32" s="85" t="s">
        <v>159</v>
      </c>
      <c r="C32" s="86"/>
      <c r="D32" s="86"/>
      <c r="E32" s="86"/>
      <c r="F32" s="86"/>
      <c r="G32" s="86"/>
      <c r="H32" s="86"/>
      <c r="I32" s="86"/>
      <c r="J32" s="86"/>
      <c r="K32" s="115"/>
      <c r="L32" s="86"/>
      <c r="M32" s="86"/>
      <c r="N32" s="87">
        <f>SUM(N33:N33)</f>
        <v>100</v>
      </c>
      <c r="O32" s="87"/>
      <c r="P32" s="87">
        <f>SUM(P33:P33)</f>
        <v>0</v>
      </c>
      <c r="Q32" s="87">
        <f>SUM(Q33:Q33)</f>
        <v>100</v>
      </c>
      <c r="R32" s="87">
        <f>SUM(R33:R33)</f>
        <v>0</v>
      </c>
      <c r="S32" s="87">
        <f>SUM(S33:S33)</f>
        <v>100</v>
      </c>
      <c r="T32" s="87">
        <f>SUM(T33:T33)</f>
        <v>0</v>
      </c>
    </row>
    <row r="33" spans="1:20" s="68" customFormat="1" ht="99.75" customHeight="1" x14ac:dyDescent="0.2">
      <c r="A33" s="91">
        <v>2</v>
      </c>
      <c r="B33" s="61">
        <v>1</v>
      </c>
      <c r="C33" s="61"/>
      <c r="D33" s="61" t="s">
        <v>68</v>
      </c>
      <c r="E33" s="61">
        <v>3121</v>
      </c>
      <c r="F33" s="61">
        <v>6351</v>
      </c>
      <c r="G33" s="61">
        <v>63</v>
      </c>
      <c r="H33" s="61">
        <v>10</v>
      </c>
      <c r="I33" s="91">
        <v>66010001106</v>
      </c>
      <c r="J33" s="59" t="s">
        <v>518</v>
      </c>
      <c r="K33" s="96" t="s">
        <v>517</v>
      </c>
      <c r="L33" s="61"/>
      <c r="M33" s="61" t="s">
        <v>88</v>
      </c>
      <c r="N33" s="65">
        <f>P33+Q33+T33</f>
        <v>100</v>
      </c>
      <c r="O33" s="63">
        <v>2020</v>
      </c>
      <c r="P33" s="64">
        <v>0</v>
      </c>
      <c r="Q33" s="65">
        <f>R33+S33</f>
        <v>100</v>
      </c>
      <c r="R33" s="66">
        <v>0</v>
      </c>
      <c r="S33" s="165">
        <v>100</v>
      </c>
      <c r="T33" s="66">
        <v>0</v>
      </c>
    </row>
    <row r="34" spans="1:20" s="90" customFormat="1" ht="27" customHeight="1" x14ac:dyDescent="0.3">
      <c r="A34" s="119"/>
      <c r="B34" s="85" t="s">
        <v>173</v>
      </c>
      <c r="C34" s="86"/>
      <c r="D34" s="86"/>
      <c r="E34" s="86"/>
      <c r="F34" s="86"/>
      <c r="G34" s="86"/>
      <c r="H34" s="86"/>
      <c r="I34" s="86"/>
      <c r="J34" s="86"/>
      <c r="K34" s="115"/>
      <c r="L34" s="86"/>
      <c r="M34" s="86"/>
      <c r="N34" s="87">
        <f>SUM(N35:N46)</f>
        <v>913</v>
      </c>
      <c r="O34" s="87"/>
      <c r="P34" s="87">
        <f>SUM(P35:P46)</f>
        <v>0</v>
      </c>
      <c r="Q34" s="87">
        <f>SUM(Q35:Q46)</f>
        <v>913</v>
      </c>
      <c r="R34" s="87">
        <f>SUM(R35:R46)</f>
        <v>0</v>
      </c>
      <c r="S34" s="87">
        <f>SUM(S35:S46)</f>
        <v>913</v>
      </c>
      <c r="T34" s="87">
        <f>SUM(T35:T46)</f>
        <v>0</v>
      </c>
    </row>
    <row r="35" spans="1:20" s="68" customFormat="1" ht="97.5" customHeight="1" x14ac:dyDescent="0.2">
      <c r="A35" s="91">
        <v>1</v>
      </c>
      <c r="B35" s="61">
        <v>1</v>
      </c>
      <c r="C35" s="61"/>
      <c r="D35" s="61" t="s">
        <v>59</v>
      </c>
      <c r="E35" s="61">
        <v>3121</v>
      </c>
      <c r="F35" s="61">
        <v>5331</v>
      </c>
      <c r="G35" s="61">
        <v>53</v>
      </c>
      <c r="H35" s="61">
        <v>10</v>
      </c>
      <c r="I35" s="91">
        <v>33010001102</v>
      </c>
      <c r="J35" s="59" t="s">
        <v>516</v>
      </c>
      <c r="K35" s="96" t="s">
        <v>515</v>
      </c>
      <c r="L35" s="61"/>
      <c r="M35" s="61" t="s">
        <v>83</v>
      </c>
      <c r="N35" s="65">
        <f t="shared" ref="N35:N46" si="4">P35+Q35+T35</f>
        <v>49</v>
      </c>
      <c r="O35" s="63">
        <v>2020</v>
      </c>
      <c r="P35" s="64">
        <v>0</v>
      </c>
      <c r="Q35" s="65">
        <f t="shared" ref="Q35:Q46" si="5">R35+S35</f>
        <v>49</v>
      </c>
      <c r="R35" s="66">
        <v>0</v>
      </c>
      <c r="S35" s="165">
        <v>49</v>
      </c>
      <c r="T35" s="66">
        <v>0</v>
      </c>
    </row>
    <row r="36" spans="1:20" s="68" customFormat="1" ht="97.5" customHeight="1" x14ac:dyDescent="0.2">
      <c r="A36" s="91">
        <v>2</v>
      </c>
      <c r="B36" s="61">
        <v>2</v>
      </c>
      <c r="C36" s="61"/>
      <c r="D36" s="61" t="s">
        <v>59</v>
      </c>
      <c r="E36" s="61">
        <v>3121</v>
      </c>
      <c r="F36" s="61">
        <v>5331</v>
      </c>
      <c r="G36" s="61">
        <v>53</v>
      </c>
      <c r="H36" s="61">
        <v>10</v>
      </c>
      <c r="I36" s="91">
        <v>33010001102</v>
      </c>
      <c r="J36" s="59" t="s">
        <v>514</v>
      </c>
      <c r="K36" s="96" t="s">
        <v>513</v>
      </c>
      <c r="L36" s="61"/>
      <c r="M36" s="61" t="s">
        <v>83</v>
      </c>
      <c r="N36" s="65">
        <f t="shared" si="4"/>
        <v>70</v>
      </c>
      <c r="O36" s="63">
        <v>2020</v>
      </c>
      <c r="P36" s="64">
        <v>0</v>
      </c>
      <c r="Q36" s="65">
        <f t="shared" si="5"/>
        <v>70</v>
      </c>
      <c r="R36" s="66">
        <v>0</v>
      </c>
      <c r="S36" s="165">
        <v>70</v>
      </c>
      <c r="T36" s="66">
        <v>0</v>
      </c>
    </row>
    <row r="37" spans="1:20" s="68" customFormat="1" ht="97.5" customHeight="1" x14ac:dyDescent="0.2">
      <c r="A37" s="91">
        <v>3</v>
      </c>
      <c r="B37" s="61">
        <v>3</v>
      </c>
      <c r="C37" s="61"/>
      <c r="D37" s="61" t="s">
        <v>59</v>
      </c>
      <c r="E37" s="61">
        <v>3121</v>
      </c>
      <c r="F37" s="61">
        <v>5331</v>
      </c>
      <c r="G37" s="61">
        <v>53</v>
      </c>
      <c r="H37" s="61">
        <v>10</v>
      </c>
      <c r="I37" s="91">
        <v>33010001102</v>
      </c>
      <c r="J37" s="59" t="s">
        <v>512</v>
      </c>
      <c r="K37" s="96" t="s">
        <v>511</v>
      </c>
      <c r="L37" s="61"/>
      <c r="M37" s="61" t="s">
        <v>83</v>
      </c>
      <c r="N37" s="65">
        <f t="shared" si="4"/>
        <v>49</v>
      </c>
      <c r="O37" s="63">
        <v>2020</v>
      </c>
      <c r="P37" s="64">
        <v>0</v>
      </c>
      <c r="Q37" s="65">
        <f t="shared" si="5"/>
        <v>49</v>
      </c>
      <c r="R37" s="66">
        <v>0</v>
      </c>
      <c r="S37" s="165">
        <v>49</v>
      </c>
      <c r="T37" s="66">
        <v>0</v>
      </c>
    </row>
    <row r="38" spans="1:20" s="68" customFormat="1" ht="97.5" customHeight="1" x14ac:dyDescent="0.2">
      <c r="A38" s="91">
        <v>4</v>
      </c>
      <c r="B38" s="61">
        <v>4</v>
      </c>
      <c r="C38" s="61"/>
      <c r="D38" s="61" t="s">
        <v>59</v>
      </c>
      <c r="E38" s="61">
        <v>3231</v>
      </c>
      <c r="F38" s="61">
        <v>5331</v>
      </c>
      <c r="G38" s="61">
        <v>53</v>
      </c>
      <c r="H38" s="61">
        <v>10</v>
      </c>
      <c r="I38" s="91">
        <v>33010001300</v>
      </c>
      <c r="J38" s="59" t="s">
        <v>510</v>
      </c>
      <c r="K38" s="96" t="s">
        <v>508</v>
      </c>
      <c r="L38" s="61"/>
      <c r="M38" s="61" t="s">
        <v>83</v>
      </c>
      <c r="N38" s="65">
        <f t="shared" si="4"/>
        <v>95</v>
      </c>
      <c r="O38" s="63">
        <v>2020</v>
      </c>
      <c r="P38" s="64">
        <v>0</v>
      </c>
      <c r="Q38" s="65">
        <f t="shared" si="5"/>
        <v>95</v>
      </c>
      <c r="R38" s="66">
        <v>0</v>
      </c>
      <c r="S38" s="165">
        <v>95</v>
      </c>
      <c r="T38" s="66">
        <v>0</v>
      </c>
    </row>
    <row r="39" spans="1:20" s="68" customFormat="1" ht="97.5" customHeight="1" x14ac:dyDescent="0.2">
      <c r="A39" s="91">
        <v>5</v>
      </c>
      <c r="B39" s="61">
        <v>5</v>
      </c>
      <c r="C39" s="61"/>
      <c r="D39" s="61" t="s">
        <v>59</v>
      </c>
      <c r="E39" s="61">
        <v>3231</v>
      </c>
      <c r="F39" s="61">
        <v>5331</v>
      </c>
      <c r="G39" s="61">
        <v>53</v>
      </c>
      <c r="H39" s="61">
        <v>10</v>
      </c>
      <c r="I39" s="91">
        <v>33010001300</v>
      </c>
      <c r="J39" s="59" t="s">
        <v>509</v>
      </c>
      <c r="K39" s="96" t="s">
        <v>508</v>
      </c>
      <c r="L39" s="61"/>
      <c r="M39" s="61" t="s">
        <v>83</v>
      </c>
      <c r="N39" s="65">
        <f t="shared" si="4"/>
        <v>95</v>
      </c>
      <c r="O39" s="63">
        <v>2020</v>
      </c>
      <c r="P39" s="64">
        <v>0</v>
      </c>
      <c r="Q39" s="65">
        <f t="shared" si="5"/>
        <v>95</v>
      </c>
      <c r="R39" s="66">
        <v>0</v>
      </c>
      <c r="S39" s="165">
        <v>95</v>
      </c>
      <c r="T39" s="66">
        <v>0</v>
      </c>
    </row>
    <row r="40" spans="1:20" s="68" customFormat="1" ht="97.5" customHeight="1" x14ac:dyDescent="0.2">
      <c r="A40" s="91">
        <v>6</v>
      </c>
      <c r="B40" s="61">
        <v>6</v>
      </c>
      <c r="C40" s="61"/>
      <c r="D40" s="61" t="s">
        <v>59</v>
      </c>
      <c r="E40" s="61">
        <v>3133</v>
      </c>
      <c r="F40" s="61">
        <v>5331</v>
      </c>
      <c r="G40" s="61">
        <v>53</v>
      </c>
      <c r="H40" s="61">
        <v>10</v>
      </c>
      <c r="I40" s="91">
        <v>33010001400</v>
      </c>
      <c r="J40" s="59" t="s">
        <v>507</v>
      </c>
      <c r="K40" s="96" t="s">
        <v>506</v>
      </c>
      <c r="L40" s="61"/>
      <c r="M40" s="61" t="s">
        <v>83</v>
      </c>
      <c r="N40" s="65">
        <f t="shared" si="4"/>
        <v>90</v>
      </c>
      <c r="O40" s="63">
        <v>2020</v>
      </c>
      <c r="P40" s="64">
        <v>0</v>
      </c>
      <c r="Q40" s="65">
        <f t="shared" si="5"/>
        <v>90</v>
      </c>
      <c r="R40" s="66">
        <v>0</v>
      </c>
      <c r="S40" s="165">
        <v>90</v>
      </c>
      <c r="T40" s="66">
        <v>0</v>
      </c>
    </row>
    <row r="41" spans="1:20" s="68" customFormat="1" ht="97.5" customHeight="1" x14ac:dyDescent="0.2">
      <c r="A41" s="91">
        <v>7</v>
      </c>
      <c r="B41" s="61">
        <v>7</v>
      </c>
      <c r="C41" s="61"/>
      <c r="D41" s="61" t="s">
        <v>59</v>
      </c>
      <c r="E41" s="61">
        <v>3133</v>
      </c>
      <c r="F41" s="61">
        <v>5331</v>
      </c>
      <c r="G41" s="61">
        <v>53</v>
      </c>
      <c r="H41" s="61">
        <v>10</v>
      </c>
      <c r="I41" s="91">
        <v>33010001400</v>
      </c>
      <c r="J41" s="59" t="s">
        <v>578</v>
      </c>
      <c r="K41" s="96" t="s">
        <v>505</v>
      </c>
      <c r="L41" s="61"/>
      <c r="M41" s="61" t="s">
        <v>83</v>
      </c>
      <c r="N41" s="65">
        <f t="shared" si="4"/>
        <v>90</v>
      </c>
      <c r="O41" s="63">
        <v>2020</v>
      </c>
      <c r="P41" s="64">
        <v>0</v>
      </c>
      <c r="Q41" s="65">
        <f t="shared" si="5"/>
        <v>90</v>
      </c>
      <c r="R41" s="66">
        <v>0</v>
      </c>
      <c r="S41" s="165">
        <v>90</v>
      </c>
      <c r="T41" s="66">
        <v>0</v>
      </c>
    </row>
    <row r="42" spans="1:20" s="68" customFormat="1" ht="97.5" customHeight="1" x14ac:dyDescent="0.2">
      <c r="A42" s="91">
        <v>8</v>
      </c>
      <c r="B42" s="61">
        <v>8</v>
      </c>
      <c r="C42" s="61"/>
      <c r="D42" s="61" t="s">
        <v>59</v>
      </c>
      <c r="E42" s="61">
        <v>3133</v>
      </c>
      <c r="F42" s="61">
        <v>5331</v>
      </c>
      <c r="G42" s="61">
        <v>53</v>
      </c>
      <c r="H42" s="61">
        <v>10</v>
      </c>
      <c r="I42" s="91">
        <v>33010001400</v>
      </c>
      <c r="J42" s="59" t="s">
        <v>579</v>
      </c>
      <c r="K42" s="96" t="s">
        <v>504</v>
      </c>
      <c r="L42" s="61"/>
      <c r="M42" s="61" t="s">
        <v>83</v>
      </c>
      <c r="N42" s="65">
        <f t="shared" si="4"/>
        <v>40</v>
      </c>
      <c r="O42" s="63">
        <v>2020</v>
      </c>
      <c r="P42" s="64">
        <v>0</v>
      </c>
      <c r="Q42" s="65">
        <f t="shared" si="5"/>
        <v>40</v>
      </c>
      <c r="R42" s="66">
        <v>0</v>
      </c>
      <c r="S42" s="165">
        <v>40</v>
      </c>
      <c r="T42" s="66">
        <v>0</v>
      </c>
    </row>
    <row r="43" spans="1:20" s="68" customFormat="1" ht="97.5" customHeight="1" x14ac:dyDescent="0.2">
      <c r="A43" s="91">
        <v>11</v>
      </c>
      <c r="B43" s="61">
        <v>11</v>
      </c>
      <c r="C43" s="61"/>
      <c r="D43" s="61" t="s">
        <v>503</v>
      </c>
      <c r="E43" s="61">
        <v>3127</v>
      </c>
      <c r="F43" s="61">
        <v>5331</v>
      </c>
      <c r="G43" s="61">
        <v>53</v>
      </c>
      <c r="H43" s="61">
        <v>10</v>
      </c>
      <c r="I43" s="91">
        <v>33010001132</v>
      </c>
      <c r="J43" s="59" t="s">
        <v>502</v>
      </c>
      <c r="K43" s="96" t="s">
        <v>501</v>
      </c>
      <c r="L43" s="61"/>
      <c r="M43" s="61" t="s">
        <v>83</v>
      </c>
      <c r="N43" s="65">
        <f t="shared" si="4"/>
        <v>85</v>
      </c>
      <c r="O43" s="63">
        <v>2020</v>
      </c>
      <c r="P43" s="64">
        <v>0</v>
      </c>
      <c r="Q43" s="65">
        <f t="shared" si="5"/>
        <v>85</v>
      </c>
      <c r="R43" s="66">
        <v>0</v>
      </c>
      <c r="S43" s="165">
        <v>85</v>
      </c>
      <c r="T43" s="66">
        <v>0</v>
      </c>
    </row>
    <row r="44" spans="1:20" s="68" customFormat="1" ht="97.5" customHeight="1" x14ac:dyDescent="0.2">
      <c r="A44" s="91">
        <v>12</v>
      </c>
      <c r="B44" s="61">
        <v>12</v>
      </c>
      <c r="C44" s="61"/>
      <c r="D44" s="61" t="s">
        <v>87</v>
      </c>
      <c r="E44" s="61">
        <v>3133</v>
      </c>
      <c r="F44" s="61">
        <v>5331</v>
      </c>
      <c r="G44" s="61">
        <v>53</v>
      </c>
      <c r="H44" s="61">
        <v>10</v>
      </c>
      <c r="I44" s="91">
        <v>33010001404</v>
      </c>
      <c r="J44" s="59" t="s">
        <v>500</v>
      </c>
      <c r="K44" s="96" t="s">
        <v>499</v>
      </c>
      <c r="L44" s="61"/>
      <c r="M44" s="61" t="s">
        <v>83</v>
      </c>
      <c r="N44" s="65">
        <f t="shared" si="4"/>
        <v>90</v>
      </c>
      <c r="O44" s="63">
        <v>2020</v>
      </c>
      <c r="P44" s="64">
        <v>0</v>
      </c>
      <c r="Q44" s="65">
        <f t="shared" si="5"/>
        <v>90</v>
      </c>
      <c r="R44" s="66">
        <v>0</v>
      </c>
      <c r="S44" s="165">
        <v>90</v>
      </c>
      <c r="T44" s="66">
        <v>0</v>
      </c>
    </row>
    <row r="45" spans="1:20" s="68" customFormat="1" ht="97.5" customHeight="1" x14ac:dyDescent="0.2">
      <c r="A45" s="91">
        <v>15</v>
      </c>
      <c r="B45" s="61">
        <v>13</v>
      </c>
      <c r="C45" s="61"/>
      <c r="D45" s="61" t="s">
        <v>87</v>
      </c>
      <c r="E45" s="61">
        <v>3133</v>
      </c>
      <c r="F45" s="61">
        <v>5331</v>
      </c>
      <c r="G45" s="61">
        <v>53</v>
      </c>
      <c r="H45" s="61">
        <v>10</v>
      </c>
      <c r="I45" s="91">
        <v>33010001405</v>
      </c>
      <c r="J45" s="59" t="s">
        <v>498</v>
      </c>
      <c r="K45" s="96" t="s">
        <v>497</v>
      </c>
      <c r="L45" s="61"/>
      <c r="M45" s="61" t="s">
        <v>83</v>
      </c>
      <c r="N45" s="65">
        <f t="shared" si="4"/>
        <v>80</v>
      </c>
      <c r="O45" s="63">
        <v>2020</v>
      </c>
      <c r="P45" s="64">
        <v>0</v>
      </c>
      <c r="Q45" s="65">
        <f t="shared" si="5"/>
        <v>80</v>
      </c>
      <c r="R45" s="66">
        <v>0</v>
      </c>
      <c r="S45" s="165">
        <v>80</v>
      </c>
      <c r="T45" s="66">
        <v>0</v>
      </c>
    </row>
    <row r="46" spans="1:20" s="68" customFormat="1" ht="97.5" customHeight="1" x14ac:dyDescent="0.2">
      <c r="A46" s="91">
        <v>16</v>
      </c>
      <c r="B46" s="61">
        <v>14</v>
      </c>
      <c r="C46" s="61"/>
      <c r="D46" s="61" t="s">
        <v>87</v>
      </c>
      <c r="E46" s="61">
        <v>3133</v>
      </c>
      <c r="F46" s="61">
        <v>5331</v>
      </c>
      <c r="G46" s="61">
        <v>53</v>
      </c>
      <c r="H46" s="61">
        <v>10</v>
      </c>
      <c r="I46" s="91">
        <v>33010001405</v>
      </c>
      <c r="J46" s="59" t="s">
        <v>496</v>
      </c>
      <c r="K46" s="96" t="s">
        <v>495</v>
      </c>
      <c r="L46" s="61"/>
      <c r="M46" s="61" t="s">
        <v>83</v>
      </c>
      <c r="N46" s="65">
        <f t="shared" si="4"/>
        <v>80</v>
      </c>
      <c r="O46" s="63">
        <v>2020</v>
      </c>
      <c r="P46" s="64">
        <v>0</v>
      </c>
      <c r="Q46" s="65">
        <f t="shared" si="5"/>
        <v>80</v>
      </c>
      <c r="R46" s="66">
        <v>0</v>
      </c>
      <c r="S46" s="165">
        <v>80</v>
      </c>
      <c r="T46" s="66">
        <v>0</v>
      </c>
    </row>
    <row r="47" spans="1:20" ht="35.25" customHeight="1" x14ac:dyDescent="0.2">
      <c r="A47" s="118"/>
      <c r="B47" s="267" t="s">
        <v>494</v>
      </c>
      <c r="C47" s="268"/>
      <c r="D47" s="269"/>
      <c r="E47" s="269"/>
      <c r="F47" s="269"/>
      <c r="G47" s="269"/>
      <c r="H47" s="269"/>
      <c r="I47" s="269"/>
      <c r="J47" s="269"/>
      <c r="K47" s="269"/>
      <c r="L47" s="269"/>
      <c r="M47" s="269"/>
      <c r="N47" s="269"/>
      <c r="O47" s="269"/>
      <c r="P47" s="269"/>
      <c r="Q47" s="269"/>
      <c r="R47" s="269"/>
      <c r="S47" s="269"/>
      <c r="T47" s="270"/>
    </row>
    <row r="48" spans="1:20" s="90" customFormat="1" ht="27" customHeight="1" x14ac:dyDescent="0.3">
      <c r="A48" s="119"/>
      <c r="B48" s="85" t="s">
        <v>159</v>
      </c>
      <c r="C48" s="86"/>
      <c r="D48" s="86"/>
      <c r="E48" s="86"/>
      <c r="F48" s="86"/>
      <c r="G48" s="86"/>
      <c r="H48" s="86"/>
      <c r="I48" s="86"/>
      <c r="J48" s="86"/>
      <c r="K48" s="115"/>
      <c r="L48" s="86"/>
      <c r="M48" s="86"/>
      <c r="N48" s="87">
        <f t="shared" ref="N48:R48" si="6">SUM(N49:N53)</f>
        <v>7653</v>
      </c>
      <c r="O48" s="87">
        <f t="shared" si="6"/>
        <v>10101</v>
      </c>
      <c r="P48" s="87">
        <f t="shared" si="6"/>
        <v>0</v>
      </c>
      <c r="Q48" s="87">
        <f t="shared" si="6"/>
        <v>5077</v>
      </c>
      <c r="R48" s="87">
        <f t="shared" si="6"/>
        <v>0</v>
      </c>
      <c r="S48" s="87">
        <f>SUM(S49:S53)</f>
        <v>5077</v>
      </c>
      <c r="T48" s="87">
        <f>SUM(T49:T53)</f>
        <v>2576</v>
      </c>
    </row>
    <row r="49" spans="1:21" s="68" customFormat="1" ht="93.75" customHeight="1" x14ac:dyDescent="0.2">
      <c r="A49" s="91">
        <v>1</v>
      </c>
      <c r="B49" s="61">
        <v>1</v>
      </c>
      <c r="C49" s="61"/>
      <c r="D49" s="61" t="s">
        <v>62</v>
      </c>
      <c r="E49" s="61">
        <v>3127</v>
      </c>
      <c r="F49" s="61">
        <v>6351</v>
      </c>
      <c r="G49" s="61">
        <v>63</v>
      </c>
      <c r="H49" s="61">
        <v>10</v>
      </c>
      <c r="I49" s="91">
        <v>66010001142</v>
      </c>
      <c r="J49" s="59" t="s">
        <v>580</v>
      </c>
      <c r="K49" s="96" t="s">
        <v>493</v>
      </c>
      <c r="L49" s="61"/>
      <c r="M49" s="61" t="s">
        <v>88</v>
      </c>
      <c r="N49" s="65">
        <v>2476</v>
      </c>
      <c r="O49" s="63">
        <v>2021</v>
      </c>
      <c r="P49" s="64">
        <v>0</v>
      </c>
      <c r="Q49" s="65">
        <f>R49+S49</f>
        <v>200</v>
      </c>
      <c r="R49" s="66">
        <v>0</v>
      </c>
      <c r="S49" s="238">
        <v>200</v>
      </c>
      <c r="T49" s="66">
        <f>N49-Q49</f>
        <v>2276</v>
      </c>
    </row>
    <row r="50" spans="1:21" s="68" customFormat="1" ht="64.5" customHeight="1" x14ac:dyDescent="0.2">
      <c r="A50" s="91">
        <v>23</v>
      </c>
      <c r="B50" s="61">
        <v>2</v>
      </c>
      <c r="C50" s="61"/>
      <c r="D50" s="61" t="s">
        <v>87</v>
      </c>
      <c r="E50" s="61">
        <v>3127</v>
      </c>
      <c r="F50" s="61">
        <v>6351</v>
      </c>
      <c r="G50" s="61">
        <v>63</v>
      </c>
      <c r="H50" s="61">
        <v>10</v>
      </c>
      <c r="I50" s="91">
        <v>66010001134</v>
      </c>
      <c r="J50" s="59" t="s">
        <v>492</v>
      </c>
      <c r="K50" s="96" t="s">
        <v>491</v>
      </c>
      <c r="L50" s="61"/>
      <c r="M50" s="61"/>
      <c r="N50" s="65">
        <v>2500</v>
      </c>
      <c r="O50" s="63">
        <v>2020</v>
      </c>
      <c r="P50" s="64">
        <v>0</v>
      </c>
      <c r="Q50" s="65">
        <f>R50+S50</f>
        <v>2200</v>
      </c>
      <c r="R50" s="66">
        <v>0</v>
      </c>
      <c r="S50" s="165">
        <v>2200</v>
      </c>
      <c r="T50" s="66">
        <v>300</v>
      </c>
    </row>
    <row r="51" spans="1:21" s="68" customFormat="1" ht="64.5" customHeight="1" x14ac:dyDescent="0.2">
      <c r="A51" s="91">
        <v>14</v>
      </c>
      <c r="B51" s="61">
        <v>4</v>
      </c>
      <c r="C51" s="61"/>
      <c r="D51" s="61" t="s">
        <v>59</v>
      </c>
      <c r="E51" s="61">
        <v>3127</v>
      </c>
      <c r="F51" s="61">
        <v>6351</v>
      </c>
      <c r="G51" s="61">
        <v>63</v>
      </c>
      <c r="H51" s="61">
        <v>10</v>
      </c>
      <c r="I51" s="91">
        <v>66010001200</v>
      </c>
      <c r="J51" s="59" t="s">
        <v>490</v>
      </c>
      <c r="K51" s="96" t="s">
        <v>489</v>
      </c>
      <c r="L51" s="61" t="s">
        <v>88</v>
      </c>
      <c r="M51" s="61" t="s">
        <v>83</v>
      </c>
      <c r="N51" s="65">
        <f>P51+Q51+T51</f>
        <v>1500</v>
      </c>
      <c r="O51" s="63">
        <v>2020</v>
      </c>
      <c r="P51" s="64">
        <v>0</v>
      </c>
      <c r="Q51" s="65">
        <f>R51+S51</f>
        <v>1500</v>
      </c>
      <c r="R51" s="66">
        <v>0</v>
      </c>
      <c r="S51" s="165">
        <v>1500</v>
      </c>
      <c r="T51" s="66">
        <v>0</v>
      </c>
      <c r="U51" s="231"/>
    </row>
    <row r="52" spans="1:21" s="68" customFormat="1" ht="88.5" customHeight="1" x14ac:dyDescent="0.2">
      <c r="A52" s="91">
        <v>21</v>
      </c>
      <c r="B52" s="61">
        <v>5</v>
      </c>
      <c r="C52" s="61"/>
      <c r="D52" s="61" t="s">
        <v>87</v>
      </c>
      <c r="E52" s="61">
        <v>3127</v>
      </c>
      <c r="F52" s="61">
        <v>6351</v>
      </c>
      <c r="G52" s="61">
        <v>63</v>
      </c>
      <c r="H52" s="61">
        <v>10</v>
      </c>
      <c r="I52" s="91">
        <v>66010001132</v>
      </c>
      <c r="J52" s="59" t="s">
        <v>488</v>
      </c>
      <c r="K52" s="96" t="s">
        <v>487</v>
      </c>
      <c r="L52" s="61"/>
      <c r="M52" s="61" t="s">
        <v>101</v>
      </c>
      <c r="N52" s="65">
        <f>P52+Q52+T52</f>
        <v>200</v>
      </c>
      <c r="O52" s="63">
        <v>2020</v>
      </c>
      <c r="P52" s="64">
        <v>0</v>
      </c>
      <c r="Q52" s="65">
        <f>R52+S52</f>
        <v>200</v>
      </c>
      <c r="R52" s="66">
        <v>0</v>
      </c>
      <c r="S52" s="165">
        <v>200</v>
      </c>
      <c r="T52" s="66">
        <v>0</v>
      </c>
    </row>
    <row r="53" spans="1:21" s="68" customFormat="1" ht="64.5" customHeight="1" x14ac:dyDescent="0.2">
      <c r="A53" s="91">
        <v>27</v>
      </c>
      <c r="B53" s="61">
        <v>6</v>
      </c>
      <c r="C53" s="61"/>
      <c r="D53" s="61" t="s">
        <v>93</v>
      </c>
      <c r="E53" s="61">
        <v>3122</v>
      </c>
      <c r="F53" s="61">
        <v>6351</v>
      </c>
      <c r="G53" s="61">
        <v>63</v>
      </c>
      <c r="H53" s="61">
        <v>10</v>
      </c>
      <c r="I53" s="63">
        <v>66010001138</v>
      </c>
      <c r="J53" s="59" t="s">
        <v>486</v>
      </c>
      <c r="K53" s="96" t="s">
        <v>485</v>
      </c>
      <c r="L53" s="61"/>
      <c r="M53" s="61" t="s">
        <v>83</v>
      </c>
      <c r="N53" s="65">
        <v>977</v>
      </c>
      <c r="O53" s="63">
        <v>2020</v>
      </c>
      <c r="P53" s="64">
        <v>0</v>
      </c>
      <c r="Q53" s="65">
        <f t="shared" ref="Q53" si="7">R53+S53</f>
        <v>977</v>
      </c>
      <c r="R53" s="66">
        <v>0</v>
      </c>
      <c r="S53" s="238">
        <v>977</v>
      </c>
      <c r="T53" s="66">
        <v>0</v>
      </c>
    </row>
    <row r="54" spans="1:21" s="90" customFormat="1" ht="27" customHeight="1" x14ac:dyDescent="0.3">
      <c r="A54" s="119"/>
      <c r="B54" s="85" t="s">
        <v>173</v>
      </c>
      <c r="C54" s="86"/>
      <c r="D54" s="86"/>
      <c r="E54" s="86"/>
      <c r="F54" s="86"/>
      <c r="G54" s="86"/>
      <c r="H54" s="86"/>
      <c r="I54" s="86"/>
      <c r="J54" s="86"/>
      <c r="K54" s="115"/>
      <c r="L54" s="86"/>
      <c r="M54" s="86"/>
      <c r="N54" s="87">
        <f>SUM(N55:N58)</f>
        <v>4635</v>
      </c>
      <c r="O54" s="87"/>
      <c r="P54" s="87">
        <f t="shared" ref="P54:T54" si="8">SUM(P55:P58)</f>
        <v>0</v>
      </c>
      <c r="Q54" s="87">
        <f t="shared" si="8"/>
        <v>4635</v>
      </c>
      <c r="R54" s="87">
        <f t="shared" si="8"/>
        <v>10</v>
      </c>
      <c r="S54" s="87">
        <f>SUM(S55:S58)</f>
        <v>4625</v>
      </c>
      <c r="T54" s="87">
        <f t="shared" si="8"/>
        <v>0</v>
      </c>
    </row>
    <row r="55" spans="1:21" s="68" customFormat="1" ht="93.75" customHeight="1" x14ac:dyDescent="0.2">
      <c r="A55" s="91">
        <v>13</v>
      </c>
      <c r="B55" s="61">
        <v>1</v>
      </c>
      <c r="C55" s="61"/>
      <c r="D55" s="61" t="s">
        <v>87</v>
      </c>
      <c r="E55" s="61">
        <v>3127</v>
      </c>
      <c r="F55" s="61">
        <v>5331</v>
      </c>
      <c r="G55" s="61">
        <v>53</v>
      </c>
      <c r="H55" s="61">
        <v>10</v>
      </c>
      <c r="I55" s="91">
        <v>33010001132</v>
      </c>
      <c r="J55" s="59" t="s">
        <v>484</v>
      </c>
      <c r="K55" s="96" t="s">
        <v>483</v>
      </c>
      <c r="L55" s="61"/>
      <c r="M55" s="61" t="s">
        <v>83</v>
      </c>
      <c r="N55" s="65">
        <f>P55+Q55+T55</f>
        <v>550</v>
      </c>
      <c r="O55" s="63">
        <v>2020</v>
      </c>
      <c r="P55" s="64">
        <v>0</v>
      </c>
      <c r="Q55" s="65">
        <f>R55+S55</f>
        <v>550</v>
      </c>
      <c r="R55" s="66">
        <v>0</v>
      </c>
      <c r="S55" s="165">
        <v>550</v>
      </c>
      <c r="T55" s="66">
        <v>0</v>
      </c>
    </row>
    <row r="56" spans="1:21" s="68" customFormat="1" ht="64.5" customHeight="1" x14ac:dyDescent="0.2">
      <c r="A56" s="91">
        <v>21</v>
      </c>
      <c r="B56" s="61">
        <v>2</v>
      </c>
      <c r="C56" s="61"/>
      <c r="D56" s="61" t="s">
        <v>93</v>
      </c>
      <c r="E56" s="61">
        <v>3122</v>
      </c>
      <c r="F56" s="61">
        <v>5331</v>
      </c>
      <c r="G56" s="61">
        <v>53</v>
      </c>
      <c r="H56" s="61">
        <v>10</v>
      </c>
      <c r="I56" s="63">
        <v>33010001137</v>
      </c>
      <c r="J56" s="59" t="s">
        <v>482</v>
      </c>
      <c r="K56" s="96" t="s">
        <v>481</v>
      </c>
      <c r="L56" s="61"/>
      <c r="M56" s="61" t="s">
        <v>83</v>
      </c>
      <c r="N56" s="65">
        <f>P56+Q56+T56</f>
        <v>1637</v>
      </c>
      <c r="O56" s="63">
        <v>2020</v>
      </c>
      <c r="P56" s="64">
        <v>0</v>
      </c>
      <c r="Q56" s="65">
        <f>R56+S56</f>
        <v>1637</v>
      </c>
      <c r="R56" s="66">
        <v>5</v>
      </c>
      <c r="S56" s="238">
        <v>1632</v>
      </c>
      <c r="T56" s="66">
        <v>0</v>
      </c>
    </row>
    <row r="57" spans="1:21" s="68" customFormat="1" ht="64.5" customHeight="1" x14ac:dyDescent="0.2">
      <c r="A57" s="91">
        <v>22</v>
      </c>
      <c r="B57" s="61">
        <v>3</v>
      </c>
      <c r="C57" s="61"/>
      <c r="D57" s="61" t="s">
        <v>93</v>
      </c>
      <c r="E57" s="61">
        <v>3122</v>
      </c>
      <c r="F57" s="61">
        <v>5331</v>
      </c>
      <c r="G57" s="61">
        <v>53</v>
      </c>
      <c r="H57" s="61">
        <v>10</v>
      </c>
      <c r="I57" s="63">
        <v>33010001137</v>
      </c>
      <c r="J57" s="59" t="s">
        <v>480</v>
      </c>
      <c r="K57" s="96" t="s">
        <v>479</v>
      </c>
      <c r="L57" s="61"/>
      <c r="M57" s="61" t="s">
        <v>83</v>
      </c>
      <c r="N57" s="65">
        <f>P57+Q57+T57</f>
        <v>1458</v>
      </c>
      <c r="O57" s="63">
        <v>2020</v>
      </c>
      <c r="P57" s="64">
        <v>0</v>
      </c>
      <c r="Q57" s="65">
        <f>R57+S57</f>
        <v>1458</v>
      </c>
      <c r="R57" s="66">
        <v>5</v>
      </c>
      <c r="S57" s="238">
        <v>1453</v>
      </c>
      <c r="T57" s="66">
        <v>0</v>
      </c>
    </row>
    <row r="58" spans="1:21" s="68" customFormat="1" ht="64.5" customHeight="1" x14ac:dyDescent="0.2">
      <c r="A58" s="91"/>
      <c r="B58" s="61">
        <v>4</v>
      </c>
      <c r="C58" s="61"/>
      <c r="D58" s="61" t="s">
        <v>68</v>
      </c>
      <c r="E58" s="61">
        <v>3133</v>
      </c>
      <c r="F58" s="61">
        <v>5331</v>
      </c>
      <c r="G58" s="61">
        <v>53</v>
      </c>
      <c r="H58" s="61">
        <v>10</v>
      </c>
      <c r="I58" s="63">
        <v>33010001017</v>
      </c>
      <c r="J58" s="59" t="s">
        <v>478</v>
      </c>
      <c r="K58" s="96" t="s">
        <v>477</v>
      </c>
      <c r="L58" s="61"/>
      <c r="M58" s="61" t="s">
        <v>83</v>
      </c>
      <c r="N58" s="65">
        <v>990</v>
      </c>
      <c r="O58" s="63">
        <v>2020</v>
      </c>
      <c r="P58" s="64">
        <v>0</v>
      </c>
      <c r="Q58" s="65">
        <f>R58+S58</f>
        <v>990</v>
      </c>
      <c r="R58" s="66"/>
      <c r="S58" s="238">
        <v>990</v>
      </c>
      <c r="T58" s="66"/>
    </row>
    <row r="59" spans="1:21" ht="35.25" customHeight="1" x14ac:dyDescent="0.2">
      <c r="A59" s="118"/>
      <c r="B59" s="213" t="s">
        <v>476</v>
      </c>
      <c r="C59" s="214"/>
      <c r="D59" s="214"/>
      <c r="E59" s="214"/>
      <c r="F59" s="214"/>
      <c r="G59" s="214"/>
      <c r="H59" s="214"/>
      <c r="I59" s="214"/>
      <c r="J59" s="214"/>
      <c r="K59" s="214"/>
      <c r="L59" s="214"/>
      <c r="M59" s="214"/>
      <c r="N59" s="71">
        <f>+N9+N16+N32+N34+N48+N54</f>
        <v>19503</v>
      </c>
      <c r="O59" s="71"/>
      <c r="P59" s="71">
        <f>+P9+P16+P32+P34+P48+P54</f>
        <v>95</v>
      </c>
      <c r="Q59" s="71">
        <f>+Q9+Q16+Q32+Q34+Q48+Q54</f>
        <v>16832</v>
      </c>
      <c r="R59" s="71">
        <f>+R9+R16+R32+R34+R48+R54</f>
        <v>10</v>
      </c>
      <c r="S59" s="71">
        <f>+S9+S16+S32+S34+S48+S54</f>
        <v>16822</v>
      </c>
      <c r="T59" s="71">
        <f>+T9+T16+T32+T34+T48+T54</f>
        <v>2576</v>
      </c>
    </row>
    <row r="60" spans="1:21" s="40" customFormat="1" x14ac:dyDescent="0.2">
      <c r="B60" s="39"/>
      <c r="C60" s="39"/>
      <c r="D60" s="39"/>
      <c r="E60" s="39"/>
      <c r="F60" s="39"/>
      <c r="G60" s="39"/>
      <c r="H60" s="39"/>
      <c r="I60" s="39"/>
      <c r="J60" s="39"/>
      <c r="K60" s="39"/>
      <c r="L60" s="46"/>
      <c r="M60" s="82"/>
      <c r="N60" s="83"/>
      <c r="O60" s="84"/>
      <c r="U60" s="46"/>
    </row>
    <row r="61" spans="1:21" s="40" customFormat="1" x14ac:dyDescent="0.2">
      <c r="B61" s="39"/>
      <c r="C61" s="39"/>
      <c r="D61" s="39"/>
      <c r="E61" s="39"/>
      <c r="F61" s="39"/>
      <c r="G61" s="39"/>
      <c r="H61" s="39"/>
      <c r="I61" s="39"/>
      <c r="J61" s="39"/>
      <c r="K61" s="39"/>
      <c r="L61" s="46"/>
      <c r="M61" s="82"/>
      <c r="N61" s="83"/>
      <c r="O61" s="84"/>
      <c r="U61" s="46"/>
    </row>
    <row r="62" spans="1:21" s="40" customFormat="1" ht="30" hidden="1" x14ac:dyDescent="0.4">
      <c r="B62" s="230" t="s">
        <v>475</v>
      </c>
      <c r="C62" s="39"/>
      <c r="D62" s="39"/>
      <c r="E62" s="39"/>
      <c r="F62" s="39"/>
      <c r="G62" s="39"/>
      <c r="H62" s="39"/>
      <c r="I62" s="39"/>
      <c r="J62" s="39"/>
      <c r="K62" s="39"/>
      <c r="L62" s="46"/>
      <c r="M62" s="82"/>
      <c r="N62" s="83"/>
      <c r="O62" s="84"/>
      <c r="U62" s="46"/>
    </row>
    <row r="63" spans="1:21" s="40" customFormat="1" hidden="1" x14ac:dyDescent="0.2">
      <c r="B63" s="39"/>
      <c r="C63" s="39"/>
      <c r="D63" s="39"/>
      <c r="E63" s="39"/>
      <c r="F63" s="39"/>
      <c r="G63" s="39"/>
      <c r="H63" s="39"/>
      <c r="I63" s="39"/>
      <c r="J63" s="39"/>
      <c r="K63" s="39"/>
      <c r="L63" s="46"/>
      <c r="M63" s="82"/>
      <c r="N63" s="83"/>
      <c r="O63" s="84"/>
      <c r="U63" s="46"/>
    </row>
    <row r="64" spans="1:21" s="68" customFormat="1" ht="64.5" hidden="1" customHeight="1" x14ac:dyDescent="0.2">
      <c r="A64" s="91">
        <v>2</v>
      </c>
      <c r="B64" s="61">
        <v>3</v>
      </c>
      <c r="C64" s="61"/>
      <c r="D64" s="61" t="s">
        <v>62</v>
      </c>
      <c r="E64" s="61">
        <v>3114</v>
      </c>
      <c r="F64" s="61">
        <v>6351</v>
      </c>
      <c r="G64" s="61">
        <v>63</v>
      </c>
      <c r="H64" s="61">
        <v>10</v>
      </c>
      <c r="I64" s="91">
        <v>66010001043</v>
      </c>
      <c r="J64" s="59" t="s">
        <v>474</v>
      </c>
      <c r="K64" s="96" t="s">
        <v>473</v>
      </c>
      <c r="L64" s="61"/>
      <c r="M64" s="61" t="s">
        <v>83</v>
      </c>
      <c r="N64" s="65">
        <f t="shared" ref="N64:N72" si="9">P64+Q64+T64</f>
        <v>492</v>
      </c>
      <c r="O64" s="63">
        <v>2020</v>
      </c>
      <c r="P64" s="64">
        <v>0</v>
      </c>
      <c r="Q64" s="65">
        <f t="shared" ref="Q64:Q72" si="10">R64+S64</f>
        <v>492</v>
      </c>
      <c r="R64" s="66">
        <v>0</v>
      </c>
      <c r="S64" s="92">
        <v>492</v>
      </c>
      <c r="T64" s="66">
        <v>0</v>
      </c>
    </row>
    <row r="65" spans="1:23" s="68" customFormat="1" ht="64.5" hidden="1" customHeight="1" x14ac:dyDescent="0.2">
      <c r="A65" s="91">
        <v>3</v>
      </c>
      <c r="B65" s="61">
        <v>3</v>
      </c>
      <c r="C65" s="61"/>
      <c r="D65" s="61" t="s">
        <v>62</v>
      </c>
      <c r="E65" s="61">
        <v>3121</v>
      </c>
      <c r="F65" s="61">
        <v>6351</v>
      </c>
      <c r="G65" s="61">
        <v>63</v>
      </c>
      <c r="H65" s="61">
        <v>10</v>
      </c>
      <c r="I65" s="91">
        <v>66010001113</v>
      </c>
      <c r="J65" s="59" t="s">
        <v>472</v>
      </c>
      <c r="K65" s="96" t="s">
        <v>471</v>
      </c>
      <c r="L65" s="61"/>
      <c r="M65" s="61" t="s">
        <v>83</v>
      </c>
      <c r="N65" s="65">
        <f t="shared" si="9"/>
        <v>400</v>
      </c>
      <c r="O65" s="63">
        <v>2020</v>
      </c>
      <c r="P65" s="64">
        <v>0</v>
      </c>
      <c r="Q65" s="65">
        <f t="shared" si="10"/>
        <v>400</v>
      </c>
      <c r="R65" s="66">
        <v>0</v>
      </c>
      <c r="S65" s="92">
        <v>400</v>
      </c>
      <c r="T65" s="66">
        <v>0</v>
      </c>
    </row>
    <row r="66" spans="1:23" s="68" customFormat="1" ht="64.5" hidden="1" customHeight="1" x14ac:dyDescent="0.2">
      <c r="A66" s="91">
        <v>6</v>
      </c>
      <c r="B66" s="61">
        <v>9</v>
      </c>
      <c r="C66" s="61"/>
      <c r="D66" s="61" t="s">
        <v>59</v>
      </c>
      <c r="E66" s="61">
        <v>3121</v>
      </c>
      <c r="F66" s="61">
        <v>6351</v>
      </c>
      <c r="G66" s="61">
        <v>63</v>
      </c>
      <c r="H66" s="61">
        <v>10</v>
      </c>
      <c r="I66" s="91">
        <v>66010001103</v>
      </c>
      <c r="J66" s="59" t="s">
        <v>470</v>
      </c>
      <c r="K66" s="96" t="s">
        <v>469</v>
      </c>
      <c r="L66" s="61"/>
      <c r="M66" s="61" t="s">
        <v>101</v>
      </c>
      <c r="N66" s="65">
        <f t="shared" si="9"/>
        <v>210</v>
      </c>
      <c r="O66" s="63">
        <v>2020</v>
      </c>
      <c r="P66" s="64">
        <v>0</v>
      </c>
      <c r="Q66" s="65">
        <f t="shared" si="10"/>
        <v>210</v>
      </c>
      <c r="R66" s="66">
        <v>60</v>
      </c>
      <c r="S66" s="65">
        <v>150</v>
      </c>
      <c r="T66" s="66">
        <v>0</v>
      </c>
    </row>
    <row r="67" spans="1:23" s="68" customFormat="1" ht="64.5" hidden="1" customHeight="1" x14ac:dyDescent="0.2">
      <c r="A67" s="91">
        <v>7</v>
      </c>
      <c r="B67" s="61">
        <v>8</v>
      </c>
      <c r="C67" s="61"/>
      <c r="D67" s="61" t="s">
        <v>59</v>
      </c>
      <c r="E67" s="61">
        <v>3121</v>
      </c>
      <c r="F67" s="61">
        <v>6351</v>
      </c>
      <c r="G67" s="61">
        <v>63</v>
      </c>
      <c r="H67" s="61">
        <v>10</v>
      </c>
      <c r="I67" s="91">
        <v>66010001103</v>
      </c>
      <c r="J67" s="59" t="s">
        <v>468</v>
      </c>
      <c r="K67" s="96" t="s">
        <v>467</v>
      </c>
      <c r="L67" s="61"/>
      <c r="M67" s="61" t="s">
        <v>83</v>
      </c>
      <c r="N67" s="65">
        <f t="shared" si="9"/>
        <v>480</v>
      </c>
      <c r="O67" s="63">
        <v>2020</v>
      </c>
      <c r="P67" s="64">
        <v>0</v>
      </c>
      <c r="Q67" s="65">
        <f t="shared" si="10"/>
        <v>480</v>
      </c>
      <c r="R67" s="66">
        <v>0</v>
      </c>
      <c r="S67" s="65">
        <v>480</v>
      </c>
      <c r="T67" s="66">
        <v>0</v>
      </c>
    </row>
    <row r="68" spans="1:23" s="68" customFormat="1" ht="64.5" hidden="1" customHeight="1" x14ac:dyDescent="0.2">
      <c r="A68" s="91">
        <v>10</v>
      </c>
      <c r="B68" s="61">
        <v>2</v>
      </c>
      <c r="C68" s="61"/>
      <c r="D68" s="61" t="s">
        <v>59</v>
      </c>
      <c r="E68" s="61">
        <v>3122</v>
      </c>
      <c r="F68" s="61">
        <v>6351</v>
      </c>
      <c r="G68" s="61">
        <v>63</v>
      </c>
      <c r="H68" s="61">
        <v>10</v>
      </c>
      <c r="I68" s="91">
        <v>66010001150</v>
      </c>
      <c r="J68" s="59" t="s">
        <v>466</v>
      </c>
      <c r="K68" s="96" t="s">
        <v>465</v>
      </c>
      <c r="L68" s="61"/>
      <c r="M68" s="61" t="s">
        <v>83</v>
      </c>
      <c r="N68" s="65">
        <f t="shared" si="9"/>
        <v>361</v>
      </c>
      <c r="O68" s="63">
        <v>2020</v>
      </c>
      <c r="P68" s="64">
        <v>0</v>
      </c>
      <c r="Q68" s="65">
        <f t="shared" si="10"/>
        <v>361</v>
      </c>
      <c r="R68" s="66">
        <v>0</v>
      </c>
      <c r="S68" s="65">
        <v>361</v>
      </c>
      <c r="T68" s="66">
        <v>0</v>
      </c>
    </row>
    <row r="69" spans="1:23" s="68" customFormat="1" ht="150.75" hidden="1" customHeight="1" x14ac:dyDescent="0.2">
      <c r="A69" s="91">
        <v>11</v>
      </c>
      <c r="B69" s="61">
        <v>3</v>
      </c>
      <c r="C69" s="61"/>
      <c r="D69" s="61" t="s">
        <v>59</v>
      </c>
      <c r="E69" s="61">
        <v>3122</v>
      </c>
      <c r="F69" s="61">
        <v>6351</v>
      </c>
      <c r="G69" s="61">
        <v>63</v>
      </c>
      <c r="H69" s="61">
        <v>10</v>
      </c>
      <c r="I69" s="91">
        <v>66010001160</v>
      </c>
      <c r="J69" s="59" t="s">
        <v>464</v>
      </c>
      <c r="K69" s="122" t="s">
        <v>463</v>
      </c>
      <c r="L69" s="61"/>
      <c r="M69" s="61" t="s">
        <v>101</v>
      </c>
      <c r="N69" s="65">
        <f t="shared" si="9"/>
        <v>350</v>
      </c>
      <c r="O69" s="63">
        <v>2020</v>
      </c>
      <c r="P69" s="64">
        <v>0</v>
      </c>
      <c r="Q69" s="65">
        <f t="shared" si="10"/>
        <v>350</v>
      </c>
      <c r="R69" s="66">
        <v>0</v>
      </c>
      <c r="S69" s="92">
        <v>350</v>
      </c>
      <c r="T69" s="66">
        <v>0</v>
      </c>
      <c r="V69" s="229"/>
      <c r="W69" s="228"/>
    </row>
    <row r="70" spans="1:23" s="68" customFormat="1" ht="87" hidden="1" customHeight="1" x14ac:dyDescent="0.2">
      <c r="A70" s="91">
        <v>15</v>
      </c>
      <c r="B70" s="61">
        <v>2</v>
      </c>
      <c r="C70" s="61"/>
      <c r="D70" s="61" t="s">
        <v>87</v>
      </c>
      <c r="E70" s="61">
        <v>3114</v>
      </c>
      <c r="F70" s="61">
        <v>6351</v>
      </c>
      <c r="G70" s="61">
        <v>63</v>
      </c>
      <c r="H70" s="61">
        <v>10</v>
      </c>
      <c r="I70" s="91">
        <v>66010001038</v>
      </c>
      <c r="J70" s="59" t="s">
        <v>462</v>
      </c>
      <c r="K70" s="96" t="s">
        <v>461</v>
      </c>
      <c r="L70" s="61"/>
      <c r="M70" s="61" t="s">
        <v>83</v>
      </c>
      <c r="N70" s="65">
        <f t="shared" si="9"/>
        <v>350</v>
      </c>
      <c r="O70" s="63">
        <v>2020</v>
      </c>
      <c r="P70" s="64">
        <v>0</v>
      </c>
      <c r="Q70" s="65">
        <f t="shared" si="10"/>
        <v>350</v>
      </c>
      <c r="R70" s="66">
        <v>0</v>
      </c>
      <c r="S70" s="65">
        <v>350</v>
      </c>
      <c r="T70" s="66">
        <v>0</v>
      </c>
    </row>
    <row r="71" spans="1:23" s="68" customFormat="1" ht="64.5" hidden="1" customHeight="1" x14ac:dyDescent="0.2">
      <c r="A71" s="91">
        <v>16</v>
      </c>
      <c r="B71" s="61">
        <v>4</v>
      </c>
      <c r="C71" s="61"/>
      <c r="D71" s="61" t="s">
        <v>87</v>
      </c>
      <c r="E71" s="61">
        <v>3127</v>
      </c>
      <c r="F71" s="61">
        <v>6351</v>
      </c>
      <c r="G71" s="61">
        <v>63</v>
      </c>
      <c r="H71" s="61">
        <v>10</v>
      </c>
      <c r="I71" s="91">
        <v>66010001134</v>
      </c>
      <c r="J71" s="59" t="s">
        <v>460</v>
      </c>
      <c r="K71" s="96" t="s">
        <v>459</v>
      </c>
      <c r="L71" s="61"/>
      <c r="M71" s="61" t="s">
        <v>88</v>
      </c>
      <c r="N71" s="65">
        <f t="shared" si="9"/>
        <v>300</v>
      </c>
      <c r="O71" s="63">
        <v>2020</v>
      </c>
      <c r="P71" s="64">
        <v>0</v>
      </c>
      <c r="Q71" s="65">
        <f t="shared" si="10"/>
        <v>300</v>
      </c>
      <c r="R71" s="66">
        <v>0</v>
      </c>
      <c r="S71" s="65">
        <v>300</v>
      </c>
      <c r="T71" s="66">
        <v>0</v>
      </c>
    </row>
    <row r="72" spans="1:23" s="68" customFormat="1" ht="64.5" hidden="1" customHeight="1" x14ac:dyDescent="0.2">
      <c r="A72" s="91"/>
      <c r="B72" s="61">
        <v>1</v>
      </c>
      <c r="C72" s="61"/>
      <c r="D72" s="61" t="s">
        <v>93</v>
      </c>
      <c r="E72" s="61">
        <v>3121</v>
      </c>
      <c r="F72" s="61">
        <v>6351</v>
      </c>
      <c r="G72" s="61">
        <v>63</v>
      </c>
      <c r="H72" s="61">
        <v>10</v>
      </c>
      <c r="I72" s="91">
        <v>66010001111</v>
      </c>
      <c r="J72" s="95" t="s">
        <v>458</v>
      </c>
      <c r="K72" s="96" t="s">
        <v>457</v>
      </c>
      <c r="L72" s="61"/>
      <c r="M72" s="61" t="s">
        <v>83</v>
      </c>
      <c r="N72" s="65">
        <f t="shared" si="9"/>
        <v>140</v>
      </c>
      <c r="O72" s="97">
        <v>2020</v>
      </c>
      <c r="P72" s="64">
        <v>0</v>
      </c>
      <c r="Q72" s="65">
        <f t="shared" si="10"/>
        <v>140</v>
      </c>
      <c r="R72" s="64">
        <v>50</v>
      </c>
      <c r="S72" s="65">
        <v>90</v>
      </c>
      <c r="T72" s="62">
        <v>0</v>
      </c>
    </row>
    <row r="73" spans="1:23" s="40" customFormat="1" hidden="1" x14ac:dyDescent="0.2">
      <c r="B73" s="39"/>
      <c r="C73" s="39"/>
      <c r="D73" s="39"/>
      <c r="E73" s="39"/>
      <c r="F73" s="39"/>
      <c r="G73" s="39"/>
      <c r="H73" s="39"/>
      <c r="I73" s="39"/>
      <c r="J73" s="39"/>
      <c r="K73" s="39"/>
      <c r="L73" s="46"/>
      <c r="M73" s="82"/>
      <c r="N73" s="83"/>
      <c r="O73" s="84"/>
      <c r="U73" s="46"/>
    </row>
    <row r="74" spans="1:23" s="40" customFormat="1" ht="18" hidden="1" x14ac:dyDescent="0.25">
      <c r="B74" s="227" t="s">
        <v>456</v>
      </c>
      <c r="C74" s="39"/>
      <c r="D74" s="39"/>
      <c r="E74" s="39"/>
      <c r="F74" s="39"/>
      <c r="G74" s="39"/>
      <c r="H74" s="39"/>
      <c r="I74" s="39"/>
      <c r="J74" s="39"/>
      <c r="K74" s="39"/>
      <c r="L74" s="46"/>
      <c r="M74" s="82"/>
      <c r="N74" s="83"/>
      <c r="O74" s="84"/>
      <c r="U74" s="46"/>
    </row>
    <row r="75" spans="1:23" ht="66" hidden="1" customHeight="1" x14ac:dyDescent="0.2">
      <c r="A75" s="226">
        <v>2</v>
      </c>
      <c r="B75" s="61">
        <v>6</v>
      </c>
      <c r="C75" s="61"/>
      <c r="D75" s="61" t="s">
        <v>62</v>
      </c>
      <c r="E75" s="61">
        <v>3127</v>
      </c>
      <c r="F75" s="61">
        <v>5331</v>
      </c>
      <c r="G75" s="61">
        <v>53</v>
      </c>
      <c r="H75" s="61">
        <v>10</v>
      </c>
      <c r="I75" s="91">
        <v>33010001142</v>
      </c>
      <c r="J75" s="59" t="s">
        <v>455</v>
      </c>
      <c r="K75" s="96" t="s">
        <v>454</v>
      </c>
      <c r="L75" s="61"/>
      <c r="M75" s="61" t="s">
        <v>83</v>
      </c>
      <c r="N75" s="65">
        <f t="shared" ref="N75:N90" si="11">P75+Q75+T75</f>
        <v>150</v>
      </c>
      <c r="O75" s="63">
        <v>2020</v>
      </c>
      <c r="P75" s="64">
        <v>0</v>
      </c>
      <c r="Q75" s="65">
        <f t="shared" ref="Q75:Q90" si="12">R75+S75</f>
        <v>150</v>
      </c>
      <c r="R75" s="66">
        <v>0</v>
      </c>
      <c r="S75" s="92">
        <v>150</v>
      </c>
      <c r="T75" s="62"/>
    </row>
    <row r="76" spans="1:23" s="68" customFormat="1" ht="64.5" hidden="1" customHeight="1" x14ac:dyDescent="0.2">
      <c r="A76" s="226">
        <v>4</v>
      </c>
      <c r="B76" s="61">
        <v>2</v>
      </c>
      <c r="C76" s="61"/>
      <c r="D76" s="61" t="s">
        <v>59</v>
      </c>
      <c r="E76" s="61">
        <v>3112</v>
      </c>
      <c r="F76" s="61">
        <v>5331</v>
      </c>
      <c r="G76" s="61">
        <v>53</v>
      </c>
      <c r="H76" s="61">
        <v>10</v>
      </c>
      <c r="I76" s="91">
        <v>33010001001</v>
      </c>
      <c r="J76" s="59" t="s">
        <v>453</v>
      </c>
      <c r="K76" s="96" t="s">
        <v>452</v>
      </c>
      <c r="L76" s="61"/>
      <c r="M76" s="61" t="s">
        <v>83</v>
      </c>
      <c r="N76" s="65">
        <f t="shared" si="11"/>
        <v>140</v>
      </c>
      <c r="O76" s="63">
        <v>2020</v>
      </c>
      <c r="P76" s="64">
        <v>0</v>
      </c>
      <c r="Q76" s="65">
        <f t="shared" si="12"/>
        <v>140</v>
      </c>
      <c r="R76" s="66">
        <v>0</v>
      </c>
      <c r="S76" s="92">
        <v>140</v>
      </c>
      <c r="T76" s="66">
        <v>0</v>
      </c>
    </row>
    <row r="77" spans="1:23" s="68" customFormat="1" ht="207" hidden="1" customHeight="1" x14ac:dyDescent="0.2">
      <c r="A77" s="226">
        <v>5</v>
      </c>
      <c r="B77" s="61">
        <v>4</v>
      </c>
      <c r="C77" s="61"/>
      <c r="D77" s="61" t="s">
        <v>59</v>
      </c>
      <c r="E77" s="61">
        <v>3112</v>
      </c>
      <c r="F77" s="61">
        <v>5331</v>
      </c>
      <c r="G77" s="61">
        <v>53</v>
      </c>
      <c r="H77" s="61">
        <v>10</v>
      </c>
      <c r="I77" s="91">
        <v>33010001001</v>
      </c>
      <c r="J77" s="59" t="s">
        <v>451</v>
      </c>
      <c r="K77" s="96" t="s">
        <v>450</v>
      </c>
      <c r="L77" s="61"/>
      <c r="M77" s="61" t="s">
        <v>83</v>
      </c>
      <c r="N77" s="65">
        <f t="shared" si="11"/>
        <v>170</v>
      </c>
      <c r="O77" s="63">
        <v>2020</v>
      </c>
      <c r="P77" s="64">
        <v>0</v>
      </c>
      <c r="Q77" s="65">
        <f t="shared" si="12"/>
        <v>170</v>
      </c>
      <c r="R77" s="66">
        <v>0</v>
      </c>
      <c r="S77" s="92">
        <v>170</v>
      </c>
      <c r="T77" s="66">
        <v>0</v>
      </c>
    </row>
    <row r="78" spans="1:23" s="68" customFormat="1" ht="64.5" hidden="1" customHeight="1" x14ac:dyDescent="0.2">
      <c r="A78" s="226">
        <v>6</v>
      </c>
      <c r="B78" s="61">
        <v>6</v>
      </c>
      <c r="C78" s="61"/>
      <c r="D78" s="61" t="s">
        <v>59</v>
      </c>
      <c r="E78" s="61">
        <v>3112</v>
      </c>
      <c r="F78" s="61">
        <v>5331</v>
      </c>
      <c r="G78" s="61">
        <v>53</v>
      </c>
      <c r="H78" s="61">
        <v>10</v>
      </c>
      <c r="I78" s="91">
        <v>33010001001</v>
      </c>
      <c r="J78" s="59" t="s">
        <v>449</v>
      </c>
      <c r="K78" s="96" t="s">
        <v>448</v>
      </c>
      <c r="L78" s="61"/>
      <c r="M78" s="61" t="s">
        <v>83</v>
      </c>
      <c r="N78" s="65">
        <f t="shared" si="11"/>
        <v>150</v>
      </c>
      <c r="O78" s="63">
        <v>2020</v>
      </c>
      <c r="P78" s="64">
        <v>0</v>
      </c>
      <c r="Q78" s="65">
        <f t="shared" si="12"/>
        <v>150</v>
      </c>
      <c r="R78" s="66">
        <v>0</v>
      </c>
      <c r="S78" s="92">
        <v>150</v>
      </c>
      <c r="T78" s="66">
        <v>0</v>
      </c>
    </row>
    <row r="79" spans="1:23" s="68" customFormat="1" ht="64.5" hidden="1" customHeight="1" x14ac:dyDescent="0.2">
      <c r="A79" s="226">
        <v>7</v>
      </c>
      <c r="B79" s="61">
        <v>5</v>
      </c>
      <c r="C79" s="61"/>
      <c r="D79" s="61" t="s">
        <v>59</v>
      </c>
      <c r="E79" s="61">
        <v>3112</v>
      </c>
      <c r="F79" s="61">
        <v>5331</v>
      </c>
      <c r="G79" s="61">
        <v>53</v>
      </c>
      <c r="H79" s="61">
        <v>10</v>
      </c>
      <c r="I79" s="91">
        <v>33010001001</v>
      </c>
      <c r="J79" s="59" t="s">
        <v>447</v>
      </c>
      <c r="K79" s="96" t="s">
        <v>446</v>
      </c>
      <c r="L79" s="61"/>
      <c r="M79" s="61" t="s">
        <v>83</v>
      </c>
      <c r="N79" s="65">
        <f t="shared" si="11"/>
        <v>105</v>
      </c>
      <c r="O79" s="63">
        <v>2020</v>
      </c>
      <c r="P79" s="64">
        <v>0</v>
      </c>
      <c r="Q79" s="65">
        <f t="shared" si="12"/>
        <v>105</v>
      </c>
      <c r="R79" s="66">
        <v>0</v>
      </c>
      <c r="S79" s="92">
        <v>105</v>
      </c>
      <c r="T79" s="66">
        <v>0</v>
      </c>
    </row>
    <row r="80" spans="1:23" s="68" customFormat="1" ht="64.5" hidden="1" customHeight="1" x14ac:dyDescent="0.2">
      <c r="A80" s="226">
        <v>8</v>
      </c>
      <c r="B80" s="61">
        <v>7</v>
      </c>
      <c r="C80" s="61"/>
      <c r="D80" s="61" t="s">
        <v>59</v>
      </c>
      <c r="E80" s="61">
        <v>3121</v>
      </c>
      <c r="F80" s="61">
        <v>6351</v>
      </c>
      <c r="G80" s="61">
        <v>63</v>
      </c>
      <c r="H80" s="61">
        <v>10</v>
      </c>
      <c r="I80" s="91">
        <v>66010001103</v>
      </c>
      <c r="J80" s="59" t="s">
        <v>445</v>
      </c>
      <c r="K80" s="122" t="s">
        <v>444</v>
      </c>
      <c r="L80" s="61"/>
      <c r="M80" s="61" t="s">
        <v>83</v>
      </c>
      <c r="N80" s="65">
        <f t="shared" si="11"/>
        <v>150</v>
      </c>
      <c r="O80" s="63">
        <v>2020</v>
      </c>
      <c r="P80" s="64">
        <v>0</v>
      </c>
      <c r="Q80" s="65">
        <f t="shared" si="12"/>
        <v>150</v>
      </c>
      <c r="R80" s="66">
        <v>0</v>
      </c>
      <c r="S80" s="65">
        <v>150</v>
      </c>
      <c r="T80" s="66">
        <v>0</v>
      </c>
    </row>
    <row r="81" spans="1:21" s="68" customFormat="1" ht="64.5" hidden="1" customHeight="1" x14ac:dyDescent="0.2">
      <c r="A81" s="226">
        <v>9</v>
      </c>
      <c r="B81" s="61">
        <v>3</v>
      </c>
      <c r="C81" s="61"/>
      <c r="D81" s="61" t="s">
        <v>59</v>
      </c>
      <c r="E81" s="61">
        <v>3114</v>
      </c>
      <c r="F81" s="61">
        <v>5331</v>
      </c>
      <c r="G81" s="61">
        <v>53</v>
      </c>
      <c r="H81" s="61">
        <v>10</v>
      </c>
      <c r="I81" s="91">
        <v>33010001033</v>
      </c>
      <c r="J81" s="59" t="s">
        <v>443</v>
      </c>
      <c r="K81" s="96" t="s">
        <v>442</v>
      </c>
      <c r="L81" s="61"/>
      <c r="M81" s="61" t="s">
        <v>83</v>
      </c>
      <c r="N81" s="65">
        <f t="shared" si="11"/>
        <v>480</v>
      </c>
      <c r="O81" s="63">
        <v>2020</v>
      </c>
      <c r="P81" s="64">
        <v>0</v>
      </c>
      <c r="Q81" s="65">
        <f t="shared" si="12"/>
        <v>480</v>
      </c>
      <c r="R81" s="66">
        <v>0</v>
      </c>
      <c r="S81" s="92">
        <v>480</v>
      </c>
      <c r="T81" s="66">
        <v>0</v>
      </c>
    </row>
    <row r="82" spans="1:21" s="68" customFormat="1" ht="64.5" hidden="1" customHeight="1" x14ac:dyDescent="0.2">
      <c r="A82" s="226">
        <v>14</v>
      </c>
      <c r="B82" s="61">
        <v>10</v>
      </c>
      <c r="C82" s="61"/>
      <c r="D82" s="61" t="s">
        <v>59</v>
      </c>
      <c r="E82" s="61">
        <v>3122</v>
      </c>
      <c r="F82" s="61">
        <v>5331</v>
      </c>
      <c r="G82" s="61">
        <v>53</v>
      </c>
      <c r="H82" s="61">
        <v>10</v>
      </c>
      <c r="I82" s="91">
        <v>33010001160</v>
      </c>
      <c r="J82" s="59" t="s">
        <v>441</v>
      </c>
      <c r="K82" s="96" t="s">
        <v>440</v>
      </c>
      <c r="L82" s="61"/>
      <c r="M82" s="61" t="s">
        <v>83</v>
      </c>
      <c r="N82" s="65">
        <f t="shared" si="11"/>
        <v>250</v>
      </c>
      <c r="O82" s="63">
        <v>2020</v>
      </c>
      <c r="P82" s="64">
        <v>0</v>
      </c>
      <c r="Q82" s="65">
        <f t="shared" si="12"/>
        <v>250</v>
      </c>
      <c r="R82" s="66">
        <v>0</v>
      </c>
      <c r="S82" s="92">
        <v>250</v>
      </c>
      <c r="T82" s="66">
        <v>0</v>
      </c>
    </row>
    <row r="83" spans="1:21" s="68" customFormat="1" ht="64.5" hidden="1" customHeight="1" x14ac:dyDescent="0.2">
      <c r="A83" s="226">
        <v>20</v>
      </c>
      <c r="B83" s="61">
        <v>1</v>
      </c>
      <c r="C83" s="61"/>
      <c r="D83" s="61" t="s">
        <v>59</v>
      </c>
      <c r="E83" s="61">
        <v>3146</v>
      </c>
      <c r="F83" s="61">
        <v>5331</v>
      </c>
      <c r="G83" s="61">
        <v>53</v>
      </c>
      <c r="H83" s="61">
        <v>10</v>
      </c>
      <c r="I83" s="91">
        <v>33010001450</v>
      </c>
      <c r="J83" s="59" t="s">
        <v>439</v>
      </c>
      <c r="K83" s="96" t="s">
        <v>438</v>
      </c>
      <c r="L83" s="61"/>
      <c r="M83" s="61" t="s">
        <v>83</v>
      </c>
      <c r="N83" s="65">
        <f t="shared" si="11"/>
        <v>300</v>
      </c>
      <c r="O83" s="63">
        <v>2020</v>
      </c>
      <c r="P83" s="64">
        <v>0</v>
      </c>
      <c r="Q83" s="65">
        <f t="shared" si="12"/>
        <v>300</v>
      </c>
      <c r="R83" s="66">
        <v>0</v>
      </c>
      <c r="S83" s="92">
        <v>300</v>
      </c>
      <c r="T83" s="66">
        <v>0</v>
      </c>
      <c r="U83" s="68">
        <v>0</v>
      </c>
    </row>
    <row r="84" spans="1:21" s="68" customFormat="1" ht="64.5" hidden="1" customHeight="1" x14ac:dyDescent="0.2">
      <c r="A84" s="226">
        <v>21</v>
      </c>
      <c r="B84" s="61">
        <v>5</v>
      </c>
      <c r="C84" s="61"/>
      <c r="D84" s="61" t="s">
        <v>87</v>
      </c>
      <c r="E84" s="61">
        <v>3127</v>
      </c>
      <c r="F84" s="61">
        <v>5331</v>
      </c>
      <c r="G84" s="61">
        <v>53</v>
      </c>
      <c r="H84" s="61">
        <v>10</v>
      </c>
      <c r="I84" s="91">
        <v>33010001132</v>
      </c>
      <c r="J84" s="59" t="s">
        <v>437</v>
      </c>
      <c r="K84" s="96" t="s">
        <v>436</v>
      </c>
      <c r="L84" s="120"/>
      <c r="M84" s="61" t="s">
        <v>83</v>
      </c>
      <c r="N84" s="65">
        <f t="shared" si="11"/>
        <v>300</v>
      </c>
      <c r="O84" s="63">
        <v>2020</v>
      </c>
      <c r="P84" s="64">
        <v>0</v>
      </c>
      <c r="Q84" s="65">
        <f t="shared" si="12"/>
        <v>300</v>
      </c>
      <c r="R84" s="66">
        <v>0</v>
      </c>
      <c r="S84" s="65">
        <v>300</v>
      </c>
      <c r="T84" s="66">
        <v>0</v>
      </c>
    </row>
    <row r="85" spans="1:21" s="68" customFormat="1" ht="64.5" hidden="1" customHeight="1" x14ac:dyDescent="0.2">
      <c r="A85" s="226">
        <v>23</v>
      </c>
      <c r="B85" s="61">
        <v>1</v>
      </c>
      <c r="C85" s="61"/>
      <c r="D85" s="61" t="s">
        <v>87</v>
      </c>
      <c r="E85" s="61">
        <v>3122</v>
      </c>
      <c r="F85" s="61">
        <v>5331</v>
      </c>
      <c r="G85" s="61">
        <v>53</v>
      </c>
      <c r="H85" s="61">
        <v>10</v>
      </c>
      <c r="I85" s="91">
        <v>33010001152</v>
      </c>
      <c r="J85" s="59" t="s">
        <v>435</v>
      </c>
      <c r="K85" s="96" t="s">
        <v>434</v>
      </c>
      <c r="L85" s="120"/>
      <c r="M85" s="61" t="s">
        <v>83</v>
      </c>
      <c r="N85" s="65">
        <f t="shared" si="11"/>
        <v>136</v>
      </c>
      <c r="O85" s="63">
        <v>2020</v>
      </c>
      <c r="P85" s="64">
        <v>0</v>
      </c>
      <c r="Q85" s="65">
        <f t="shared" si="12"/>
        <v>136</v>
      </c>
      <c r="R85" s="66">
        <v>0</v>
      </c>
      <c r="S85" s="65">
        <v>136</v>
      </c>
      <c r="T85" s="66">
        <v>0</v>
      </c>
    </row>
    <row r="86" spans="1:21" s="68" customFormat="1" ht="64.5" hidden="1" customHeight="1" x14ac:dyDescent="0.2">
      <c r="A86" s="226">
        <v>25</v>
      </c>
      <c r="B86" s="61">
        <v>2</v>
      </c>
      <c r="C86" s="61"/>
      <c r="D86" s="61" t="s">
        <v>87</v>
      </c>
      <c r="E86" s="61">
        <v>3127</v>
      </c>
      <c r="F86" s="61">
        <v>5331</v>
      </c>
      <c r="G86" s="61">
        <v>53</v>
      </c>
      <c r="H86" s="61">
        <v>10</v>
      </c>
      <c r="I86" s="91">
        <v>33010001162</v>
      </c>
      <c r="J86" s="59" t="s">
        <v>433</v>
      </c>
      <c r="K86" s="96" t="s">
        <v>432</v>
      </c>
      <c r="L86" s="120"/>
      <c r="M86" s="61" t="s">
        <v>83</v>
      </c>
      <c r="N86" s="65">
        <f t="shared" si="11"/>
        <v>360</v>
      </c>
      <c r="O86" s="63">
        <v>2020</v>
      </c>
      <c r="P86" s="64">
        <v>0</v>
      </c>
      <c r="Q86" s="65">
        <f t="shared" si="12"/>
        <v>360</v>
      </c>
      <c r="R86" s="66">
        <v>0</v>
      </c>
      <c r="S86" s="65">
        <v>360</v>
      </c>
      <c r="T86" s="66">
        <v>0</v>
      </c>
    </row>
    <row r="87" spans="1:21" s="68" customFormat="1" ht="112.5" hidden="1" customHeight="1" x14ac:dyDescent="0.2">
      <c r="A87" s="226">
        <v>27</v>
      </c>
      <c r="B87" s="61">
        <v>1</v>
      </c>
      <c r="C87" s="61"/>
      <c r="D87" s="61" t="s">
        <v>68</v>
      </c>
      <c r="E87" s="61">
        <v>3114</v>
      </c>
      <c r="F87" s="61">
        <v>5331</v>
      </c>
      <c r="G87" s="61">
        <v>53</v>
      </c>
      <c r="H87" s="61">
        <v>10</v>
      </c>
      <c r="I87" s="91">
        <v>33010001016</v>
      </c>
      <c r="J87" s="59" t="s">
        <v>431</v>
      </c>
      <c r="K87" s="96" t="s">
        <v>430</v>
      </c>
      <c r="L87" s="61"/>
      <c r="M87" s="61" t="s">
        <v>83</v>
      </c>
      <c r="N87" s="65">
        <f t="shared" si="11"/>
        <v>380</v>
      </c>
      <c r="O87" s="63">
        <v>2020</v>
      </c>
      <c r="P87" s="64">
        <v>0</v>
      </c>
      <c r="Q87" s="65">
        <f t="shared" si="12"/>
        <v>380</v>
      </c>
      <c r="R87" s="66">
        <v>0</v>
      </c>
      <c r="S87" s="65">
        <v>380</v>
      </c>
      <c r="T87" s="66">
        <v>0</v>
      </c>
    </row>
    <row r="88" spans="1:21" s="68" customFormat="1" ht="64.5" hidden="1" customHeight="1" x14ac:dyDescent="0.2">
      <c r="A88" s="226">
        <v>30</v>
      </c>
      <c r="B88" s="61">
        <v>2</v>
      </c>
      <c r="C88" s="61"/>
      <c r="D88" s="61" t="s">
        <v>68</v>
      </c>
      <c r="E88" s="61">
        <v>3127</v>
      </c>
      <c r="F88" s="61">
        <v>5331</v>
      </c>
      <c r="G88" s="61">
        <v>53</v>
      </c>
      <c r="H88" s="61">
        <v>10</v>
      </c>
      <c r="I88" s="91">
        <v>33010001212</v>
      </c>
      <c r="J88" s="59" t="s">
        <v>429</v>
      </c>
      <c r="K88" s="96" t="s">
        <v>428</v>
      </c>
      <c r="L88" s="61"/>
      <c r="M88" s="61" t="s">
        <v>83</v>
      </c>
      <c r="N88" s="65">
        <f t="shared" si="11"/>
        <v>1400</v>
      </c>
      <c r="O88" s="63" t="s">
        <v>427</v>
      </c>
      <c r="P88" s="64">
        <v>0</v>
      </c>
      <c r="Q88" s="65">
        <f t="shared" si="12"/>
        <v>200</v>
      </c>
      <c r="R88" s="66">
        <v>0</v>
      </c>
      <c r="S88" s="65">
        <v>200</v>
      </c>
      <c r="T88" s="66">
        <v>1200</v>
      </c>
    </row>
    <row r="89" spans="1:21" s="68" customFormat="1" ht="64.5" hidden="1" customHeight="1" x14ac:dyDescent="0.2">
      <c r="A89" s="226">
        <v>31</v>
      </c>
      <c r="B89" s="61">
        <v>3</v>
      </c>
      <c r="C89" s="61"/>
      <c r="D89" s="61" t="s">
        <v>93</v>
      </c>
      <c r="E89" s="61">
        <v>3114</v>
      </c>
      <c r="F89" s="61">
        <v>5331</v>
      </c>
      <c r="G89" s="61">
        <v>53</v>
      </c>
      <c r="H89" s="61">
        <v>10</v>
      </c>
      <c r="I89" s="91">
        <v>33010001040</v>
      </c>
      <c r="J89" s="59" t="s">
        <v>426</v>
      </c>
      <c r="K89" s="96" t="s">
        <v>425</v>
      </c>
      <c r="L89" s="61"/>
      <c r="M89" s="61" t="s">
        <v>83</v>
      </c>
      <c r="N89" s="65">
        <f t="shared" si="11"/>
        <v>200</v>
      </c>
      <c r="O89" s="63">
        <v>2020</v>
      </c>
      <c r="P89" s="64">
        <v>0</v>
      </c>
      <c r="Q89" s="65">
        <f t="shared" si="12"/>
        <v>200</v>
      </c>
      <c r="R89" s="66">
        <v>0</v>
      </c>
      <c r="S89" s="92">
        <v>200</v>
      </c>
      <c r="T89" s="66">
        <v>0</v>
      </c>
    </row>
    <row r="90" spans="1:21" s="68" customFormat="1" ht="64.5" hidden="1" customHeight="1" x14ac:dyDescent="0.2">
      <c r="A90" s="226">
        <v>32</v>
      </c>
      <c r="B90" s="61">
        <v>4</v>
      </c>
      <c r="C90" s="61"/>
      <c r="D90" s="61" t="s">
        <v>93</v>
      </c>
      <c r="E90" s="61">
        <v>3114</v>
      </c>
      <c r="F90" s="61">
        <v>5331</v>
      </c>
      <c r="G90" s="61">
        <v>53</v>
      </c>
      <c r="H90" s="61">
        <v>10</v>
      </c>
      <c r="I90" s="91">
        <v>33010001040</v>
      </c>
      <c r="J90" s="59" t="s">
        <v>424</v>
      </c>
      <c r="K90" s="96" t="s">
        <v>423</v>
      </c>
      <c r="L90" s="61"/>
      <c r="M90" s="61" t="s">
        <v>83</v>
      </c>
      <c r="N90" s="65">
        <f t="shared" si="11"/>
        <v>290</v>
      </c>
      <c r="O90" s="63">
        <v>2020</v>
      </c>
      <c r="P90" s="64">
        <v>0</v>
      </c>
      <c r="Q90" s="65">
        <f t="shared" si="12"/>
        <v>290</v>
      </c>
      <c r="R90" s="66">
        <v>100</v>
      </c>
      <c r="S90" s="92">
        <v>190</v>
      </c>
      <c r="T90" s="66">
        <v>0</v>
      </c>
    </row>
    <row r="91" spans="1:21" s="68" customFormat="1" ht="64.5" hidden="1" customHeight="1" x14ac:dyDescent="0.2">
      <c r="A91" s="226">
        <v>33</v>
      </c>
      <c r="B91" s="61">
        <v>3</v>
      </c>
      <c r="C91" s="61"/>
      <c r="D91" s="61" t="s">
        <v>93</v>
      </c>
      <c r="E91" s="61">
        <v>3127</v>
      </c>
      <c r="F91" s="61">
        <v>5351</v>
      </c>
      <c r="G91" s="61">
        <v>53</v>
      </c>
      <c r="H91" s="61">
        <v>10</v>
      </c>
      <c r="I91" s="91">
        <v>33010001223</v>
      </c>
      <c r="J91" s="59" t="s">
        <v>422</v>
      </c>
      <c r="K91" s="96" t="s">
        <v>421</v>
      </c>
      <c r="L91" s="61"/>
      <c r="M91" s="61" t="s">
        <v>83</v>
      </c>
      <c r="N91" s="65">
        <v>266</v>
      </c>
      <c r="O91" s="63">
        <v>2020</v>
      </c>
      <c r="P91" s="64">
        <v>0</v>
      </c>
      <c r="Q91" s="65">
        <v>266</v>
      </c>
      <c r="R91" s="66">
        <v>0</v>
      </c>
      <c r="S91" s="92">
        <v>266</v>
      </c>
      <c r="T91" s="66">
        <v>0</v>
      </c>
    </row>
    <row r="92" spans="1:21" s="40" customFormat="1" ht="18" hidden="1" x14ac:dyDescent="0.25">
      <c r="B92" s="225" t="s">
        <v>342</v>
      </c>
      <c r="C92" s="39"/>
      <c r="D92" s="39"/>
      <c r="E92" s="39"/>
      <c r="F92" s="39"/>
      <c r="G92" s="39"/>
      <c r="H92" s="39"/>
      <c r="I92" s="39"/>
      <c r="J92" s="39"/>
      <c r="K92" s="39"/>
      <c r="L92" s="46"/>
      <c r="M92" s="82"/>
      <c r="N92" s="83"/>
      <c r="O92" s="84"/>
      <c r="U92" s="46"/>
    </row>
    <row r="93" spans="1:21" s="68" customFormat="1" ht="93.75" hidden="1" customHeight="1" x14ac:dyDescent="0.2">
      <c r="A93" s="91">
        <v>1</v>
      </c>
      <c r="B93" s="61">
        <v>3</v>
      </c>
      <c r="C93" s="61"/>
      <c r="D93" s="61" t="s">
        <v>62</v>
      </c>
      <c r="E93" s="61">
        <v>3127</v>
      </c>
      <c r="F93" s="61">
        <v>6351</v>
      </c>
      <c r="G93" s="61">
        <v>63</v>
      </c>
      <c r="H93" s="61">
        <v>10</v>
      </c>
      <c r="I93" s="91">
        <v>66010001142</v>
      </c>
      <c r="J93" s="59" t="s">
        <v>420</v>
      </c>
      <c r="K93" s="96" t="s">
        <v>419</v>
      </c>
      <c r="L93" s="61"/>
      <c r="M93" s="61" t="s">
        <v>83</v>
      </c>
      <c r="N93" s="65">
        <f t="shared" ref="N93:N109" si="13">P93+Q93+T93</f>
        <v>3000</v>
      </c>
      <c r="O93" s="63">
        <v>2020</v>
      </c>
      <c r="P93" s="64">
        <v>0</v>
      </c>
      <c r="Q93" s="65">
        <f t="shared" ref="Q93:Q109" si="14">R93+S93</f>
        <v>3000</v>
      </c>
      <c r="R93" s="66">
        <v>0</v>
      </c>
      <c r="S93" s="127">
        <v>3000</v>
      </c>
      <c r="T93" s="66">
        <v>0</v>
      </c>
    </row>
    <row r="94" spans="1:21" s="68" customFormat="1" ht="64.5" hidden="1" customHeight="1" x14ac:dyDescent="0.2">
      <c r="A94" s="91">
        <v>3</v>
      </c>
      <c r="B94" s="61">
        <v>7</v>
      </c>
      <c r="C94" s="61"/>
      <c r="D94" s="61" t="s">
        <v>62</v>
      </c>
      <c r="E94" s="61">
        <v>3127</v>
      </c>
      <c r="F94" s="61">
        <v>6351</v>
      </c>
      <c r="G94" s="61">
        <v>63</v>
      </c>
      <c r="H94" s="61">
        <v>10</v>
      </c>
      <c r="I94" s="91">
        <v>66010001226</v>
      </c>
      <c r="J94" s="59" t="s">
        <v>418</v>
      </c>
      <c r="K94" s="96" t="s">
        <v>417</v>
      </c>
      <c r="L94" s="61"/>
      <c r="M94" s="61" t="s">
        <v>83</v>
      </c>
      <c r="N94" s="65">
        <f t="shared" si="13"/>
        <v>1000</v>
      </c>
      <c r="O94" s="63">
        <v>2020</v>
      </c>
      <c r="P94" s="64">
        <v>0</v>
      </c>
      <c r="Q94" s="65">
        <f t="shared" si="14"/>
        <v>1000</v>
      </c>
      <c r="R94" s="66">
        <v>0</v>
      </c>
      <c r="S94" s="127">
        <v>1000</v>
      </c>
      <c r="T94" s="66">
        <v>0</v>
      </c>
    </row>
    <row r="95" spans="1:21" s="68" customFormat="1" ht="89.25" hidden="1" customHeight="1" x14ac:dyDescent="0.2">
      <c r="A95" s="91">
        <v>5</v>
      </c>
      <c r="B95" s="61">
        <v>2</v>
      </c>
      <c r="C95" s="61"/>
      <c r="D95" s="61" t="s">
        <v>59</v>
      </c>
      <c r="E95" s="61">
        <v>3114</v>
      </c>
      <c r="F95" s="61">
        <v>6351</v>
      </c>
      <c r="G95" s="61">
        <v>63</v>
      </c>
      <c r="H95" s="61">
        <v>10</v>
      </c>
      <c r="I95" s="63">
        <v>66010001012</v>
      </c>
      <c r="J95" s="59" t="s">
        <v>416</v>
      </c>
      <c r="K95" s="96" t="s">
        <v>415</v>
      </c>
      <c r="L95" s="61" t="s">
        <v>88</v>
      </c>
      <c r="M95" s="61" t="s">
        <v>83</v>
      </c>
      <c r="N95" s="65">
        <f t="shared" si="13"/>
        <v>1646</v>
      </c>
      <c r="O95" s="63">
        <v>2020</v>
      </c>
      <c r="P95" s="64">
        <v>0</v>
      </c>
      <c r="Q95" s="65">
        <f t="shared" si="14"/>
        <v>1646</v>
      </c>
      <c r="R95" s="66">
        <v>0</v>
      </c>
      <c r="S95" s="127">
        <v>1646</v>
      </c>
      <c r="T95" s="66">
        <v>0</v>
      </c>
    </row>
    <row r="96" spans="1:21" s="68" customFormat="1" ht="108" hidden="1" customHeight="1" x14ac:dyDescent="0.2">
      <c r="A96" s="91">
        <v>7</v>
      </c>
      <c r="B96" s="61">
        <v>5</v>
      </c>
      <c r="C96" s="61"/>
      <c r="D96" s="61" t="s">
        <v>59</v>
      </c>
      <c r="E96" s="61">
        <v>3114</v>
      </c>
      <c r="F96" s="61">
        <v>6351</v>
      </c>
      <c r="G96" s="61">
        <v>63</v>
      </c>
      <c r="H96" s="61">
        <v>10</v>
      </c>
      <c r="I96" s="63">
        <v>66010001033</v>
      </c>
      <c r="J96" s="59" t="s">
        <v>414</v>
      </c>
      <c r="K96" s="96" t="s">
        <v>413</v>
      </c>
      <c r="L96" s="61"/>
      <c r="M96" s="61" t="s">
        <v>101</v>
      </c>
      <c r="N96" s="65">
        <f t="shared" si="13"/>
        <v>1500</v>
      </c>
      <c r="O96" s="63">
        <v>2020</v>
      </c>
      <c r="P96" s="64">
        <v>0</v>
      </c>
      <c r="Q96" s="65">
        <f t="shared" si="14"/>
        <v>1500</v>
      </c>
      <c r="R96" s="66">
        <v>0</v>
      </c>
      <c r="S96" s="127">
        <v>1500</v>
      </c>
      <c r="T96" s="66">
        <v>0</v>
      </c>
    </row>
    <row r="97" spans="1:20" s="68" customFormat="1" ht="102.75" hidden="1" customHeight="1" x14ac:dyDescent="0.2">
      <c r="A97" s="91">
        <v>8</v>
      </c>
      <c r="B97" s="61">
        <v>4</v>
      </c>
      <c r="C97" s="61"/>
      <c r="D97" s="61" t="s">
        <v>59</v>
      </c>
      <c r="E97" s="61">
        <v>3114</v>
      </c>
      <c r="F97" s="61">
        <v>6351</v>
      </c>
      <c r="G97" s="61">
        <v>63</v>
      </c>
      <c r="H97" s="61">
        <v>10</v>
      </c>
      <c r="I97" s="63">
        <v>66010001033</v>
      </c>
      <c r="J97" s="59" t="s">
        <v>412</v>
      </c>
      <c r="K97" s="96" t="s">
        <v>411</v>
      </c>
      <c r="L97" s="61"/>
      <c r="M97" s="61" t="s">
        <v>101</v>
      </c>
      <c r="N97" s="65">
        <f t="shared" si="13"/>
        <v>700</v>
      </c>
      <c r="O97" s="63">
        <v>2020</v>
      </c>
      <c r="P97" s="64">
        <v>0</v>
      </c>
      <c r="Q97" s="65">
        <f t="shared" si="14"/>
        <v>700</v>
      </c>
      <c r="R97" s="66">
        <v>0</v>
      </c>
      <c r="S97" s="127">
        <v>700</v>
      </c>
      <c r="T97" s="66">
        <v>0</v>
      </c>
    </row>
    <row r="98" spans="1:20" s="68" customFormat="1" ht="64.5" hidden="1" customHeight="1" x14ac:dyDescent="0.2">
      <c r="A98" s="91">
        <v>9</v>
      </c>
      <c r="B98" s="61">
        <v>6</v>
      </c>
      <c r="C98" s="61"/>
      <c r="D98" s="61" t="s">
        <v>59</v>
      </c>
      <c r="E98" s="61">
        <v>3121</v>
      </c>
      <c r="F98" s="61">
        <v>6351</v>
      </c>
      <c r="G98" s="61">
        <v>63</v>
      </c>
      <c r="H98" s="61">
        <v>10</v>
      </c>
      <c r="I98" s="63">
        <v>66010001103</v>
      </c>
      <c r="J98" s="59" t="s">
        <v>410</v>
      </c>
      <c r="K98" s="96" t="s">
        <v>409</v>
      </c>
      <c r="L98" s="61"/>
      <c r="M98" s="61" t="s">
        <v>83</v>
      </c>
      <c r="N98" s="65">
        <f t="shared" si="13"/>
        <v>900</v>
      </c>
      <c r="O98" s="63">
        <v>2020</v>
      </c>
      <c r="P98" s="64">
        <v>0</v>
      </c>
      <c r="Q98" s="65">
        <f t="shared" si="14"/>
        <v>900</v>
      </c>
      <c r="R98" s="66">
        <v>0</v>
      </c>
      <c r="S98" s="127">
        <v>900</v>
      </c>
      <c r="T98" s="66">
        <v>0</v>
      </c>
    </row>
    <row r="99" spans="1:20" s="68" customFormat="1" ht="64.5" hidden="1" customHeight="1" x14ac:dyDescent="0.2">
      <c r="A99" s="91">
        <v>10</v>
      </c>
      <c r="B99" s="61">
        <v>3</v>
      </c>
      <c r="C99" s="61"/>
      <c r="D99" s="61" t="s">
        <v>59</v>
      </c>
      <c r="E99" s="61">
        <v>3122</v>
      </c>
      <c r="F99" s="61">
        <v>6351</v>
      </c>
      <c r="G99" s="61">
        <v>63</v>
      </c>
      <c r="H99" s="61">
        <v>10</v>
      </c>
      <c r="I99" s="63">
        <v>66010001120</v>
      </c>
      <c r="J99" s="59" t="s">
        <v>408</v>
      </c>
      <c r="K99" s="96" t="s">
        <v>407</v>
      </c>
      <c r="L99" s="61"/>
      <c r="M99" s="61" t="s">
        <v>101</v>
      </c>
      <c r="N99" s="65">
        <f t="shared" si="13"/>
        <v>950</v>
      </c>
      <c r="O99" s="63">
        <v>2020</v>
      </c>
      <c r="P99" s="64">
        <v>0</v>
      </c>
      <c r="Q99" s="65">
        <f t="shared" si="14"/>
        <v>950</v>
      </c>
      <c r="R99" s="66">
        <v>0</v>
      </c>
      <c r="S99" s="127">
        <v>950</v>
      </c>
      <c r="T99" s="224">
        <v>0</v>
      </c>
    </row>
    <row r="100" spans="1:20" s="68" customFormat="1" ht="64.5" hidden="1" customHeight="1" x14ac:dyDescent="0.2">
      <c r="A100" s="91">
        <v>11</v>
      </c>
      <c r="B100" s="61">
        <v>7</v>
      </c>
      <c r="C100" s="61"/>
      <c r="D100" s="61" t="s">
        <v>59</v>
      </c>
      <c r="E100" s="61">
        <v>3122</v>
      </c>
      <c r="F100" s="61">
        <v>6351</v>
      </c>
      <c r="G100" s="61">
        <v>63</v>
      </c>
      <c r="H100" s="61">
        <v>10</v>
      </c>
      <c r="I100" s="63">
        <v>66010001160</v>
      </c>
      <c r="J100" s="59" t="s">
        <v>406</v>
      </c>
      <c r="K100" s="96" t="s">
        <v>405</v>
      </c>
      <c r="L100" s="61"/>
      <c r="M100" s="61" t="s">
        <v>101</v>
      </c>
      <c r="N100" s="65">
        <f t="shared" si="13"/>
        <v>3950</v>
      </c>
      <c r="O100" s="63">
        <v>2020</v>
      </c>
      <c r="P100" s="64">
        <v>0</v>
      </c>
      <c r="Q100" s="65">
        <f t="shared" si="14"/>
        <v>3950</v>
      </c>
      <c r="R100" s="66">
        <v>0</v>
      </c>
      <c r="S100" s="127">
        <v>3950</v>
      </c>
      <c r="T100" s="66"/>
    </row>
    <row r="101" spans="1:20" s="68" customFormat="1" ht="64.5" hidden="1" customHeight="1" x14ac:dyDescent="0.2">
      <c r="A101" s="91">
        <v>13</v>
      </c>
      <c r="B101" s="61">
        <v>5</v>
      </c>
      <c r="C101" s="61"/>
      <c r="D101" s="61" t="s">
        <v>59</v>
      </c>
      <c r="E101" s="61">
        <v>3122</v>
      </c>
      <c r="F101" s="61">
        <v>6351</v>
      </c>
      <c r="G101" s="61">
        <v>63</v>
      </c>
      <c r="H101" s="61">
        <v>10</v>
      </c>
      <c r="I101" s="63">
        <v>66010001160</v>
      </c>
      <c r="J101" s="59" t="s">
        <v>404</v>
      </c>
      <c r="K101" s="96" t="s">
        <v>403</v>
      </c>
      <c r="L101" s="61"/>
      <c r="M101" s="61" t="s">
        <v>101</v>
      </c>
      <c r="N101" s="65">
        <f t="shared" si="13"/>
        <v>1440</v>
      </c>
      <c r="O101" s="63">
        <v>2020</v>
      </c>
      <c r="P101" s="64">
        <v>0</v>
      </c>
      <c r="Q101" s="65">
        <f t="shared" si="14"/>
        <v>1440</v>
      </c>
      <c r="R101" s="66">
        <v>0</v>
      </c>
      <c r="S101" s="127">
        <v>1440</v>
      </c>
      <c r="T101" s="66">
        <v>0</v>
      </c>
    </row>
    <row r="102" spans="1:20" s="68" customFormat="1" ht="64.5" hidden="1" customHeight="1" x14ac:dyDescent="0.2">
      <c r="A102" s="91">
        <v>15</v>
      </c>
      <c r="B102" s="61">
        <v>3</v>
      </c>
      <c r="C102" s="61"/>
      <c r="D102" s="61" t="s">
        <v>59</v>
      </c>
      <c r="E102" s="61">
        <v>3123</v>
      </c>
      <c r="F102" s="61">
        <v>6351</v>
      </c>
      <c r="G102" s="61">
        <v>63</v>
      </c>
      <c r="H102" s="61">
        <v>10</v>
      </c>
      <c r="I102" s="63">
        <v>66010001201</v>
      </c>
      <c r="J102" s="59" t="s">
        <v>402</v>
      </c>
      <c r="K102" s="96" t="s">
        <v>401</v>
      </c>
      <c r="L102" s="61"/>
      <c r="M102" s="61" t="s">
        <v>101</v>
      </c>
      <c r="N102" s="65">
        <f t="shared" si="13"/>
        <v>1520</v>
      </c>
      <c r="O102" s="63">
        <v>2020</v>
      </c>
      <c r="P102" s="64">
        <v>0</v>
      </c>
      <c r="Q102" s="65">
        <f t="shared" si="14"/>
        <v>1520</v>
      </c>
      <c r="R102" s="66">
        <v>320</v>
      </c>
      <c r="S102" s="127">
        <v>1200</v>
      </c>
      <c r="T102" s="66">
        <v>0</v>
      </c>
    </row>
    <row r="103" spans="1:20" s="68" customFormat="1" ht="64.5" hidden="1" customHeight="1" x14ac:dyDescent="0.2">
      <c r="A103" s="91">
        <v>16</v>
      </c>
      <c r="B103" s="61">
        <v>2</v>
      </c>
      <c r="C103" s="61"/>
      <c r="D103" s="61" t="s">
        <v>59</v>
      </c>
      <c r="E103" s="61">
        <v>3123</v>
      </c>
      <c r="F103" s="61">
        <v>6351</v>
      </c>
      <c r="G103" s="61">
        <v>63</v>
      </c>
      <c r="H103" s="61">
        <v>10</v>
      </c>
      <c r="I103" s="63">
        <v>66010001201</v>
      </c>
      <c r="J103" s="59" t="s">
        <v>400</v>
      </c>
      <c r="K103" s="96" t="s">
        <v>399</v>
      </c>
      <c r="L103" s="61"/>
      <c r="M103" s="61" t="s">
        <v>83</v>
      </c>
      <c r="N103" s="65">
        <f t="shared" si="13"/>
        <v>850</v>
      </c>
      <c r="O103" s="63">
        <v>2020</v>
      </c>
      <c r="P103" s="64">
        <v>0</v>
      </c>
      <c r="Q103" s="65">
        <f t="shared" si="14"/>
        <v>850</v>
      </c>
      <c r="R103" s="66">
        <v>150</v>
      </c>
      <c r="S103" s="127">
        <v>700</v>
      </c>
      <c r="T103" s="66">
        <v>0</v>
      </c>
    </row>
    <row r="104" spans="1:20" s="68" customFormat="1" ht="64.5" hidden="1" customHeight="1" x14ac:dyDescent="0.2">
      <c r="A104" s="91">
        <v>17</v>
      </c>
      <c r="B104" s="61">
        <v>4</v>
      </c>
      <c r="C104" s="61"/>
      <c r="D104" s="61" t="s">
        <v>59</v>
      </c>
      <c r="E104" s="61">
        <v>3127</v>
      </c>
      <c r="F104" s="61">
        <v>6351</v>
      </c>
      <c r="G104" s="61">
        <v>63</v>
      </c>
      <c r="H104" s="61">
        <v>10</v>
      </c>
      <c r="I104" s="63">
        <v>66010001205</v>
      </c>
      <c r="J104" s="59" t="s">
        <v>398</v>
      </c>
      <c r="K104" s="96" t="s">
        <v>397</v>
      </c>
      <c r="L104" s="61"/>
      <c r="M104" s="61" t="s">
        <v>101</v>
      </c>
      <c r="N104" s="65">
        <f t="shared" si="13"/>
        <v>1000</v>
      </c>
      <c r="O104" s="63">
        <v>2020</v>
      </c>
      <c r="P104" s="64">
        <v>0</v>
      </c>
      <c r="Q104" s="65">
        <f t="shared" si="14"/>
        <v>1000</v>
      </c>
      <c r="R104" s="66">
        <v>0</v>
      </c>
      <c r="S104" s="127">
        <v>1000</v>
      </c>
      <c r="T104" s="66">
        <v>0</v>
      </c>
    </row>
    <row r="105" spans="1:20" s="68" customFormat="1" ht="64.5" hidden="1" customHeight="1" x14ac:dyDescent="0.2">
      <c r="A105" s="91">
        <v>18</v>
      </c>
      <c r="B105" s="61">
        <v>1</v>
      </c>
      <c r="C105" s="61"/>
      <c r="D105" s="61" t="s">
        <v>59</v>
      </c>
      <c r="E105" s="61">
        <v>3127</v>
      </c>
      <c r="F105" s="61">
        <v>6351</v>
      </c>
      <c r="G105" s="61">
        <v>63</v>
      </c>
      <c r="H105" s="61">
        <v>10</v>
      </c>
      <c r="I105" s="63">
        <v>66010001206</v>
      </c>
      <c r="J105" s="59" t="s">
        <v>396</v>
      </c>
      <c r="K105" s="96" t="s">
        <v>395</v>
      </c>
      <c r="L105" s="61"/>
      <c r="M105" s="61" t="s">
        <v>101</v>
      </c>
      <c r="N105" s="65">
        <f t="shared" si="13"/>
        <v>1500</v>
      </c>
      <c r="O105" s="63">
        <v>2020</v>
      </c>
      <c r="P105" s="64">
        <v>0</v>
      </c>
      <c r="Q105" s="65">
        <f t="shared" si="14"/>
        <v>1500</v>
      </c>
      <c r="R105" s="66">
        <v>0</v>
      </c>
      <c r="S105" s="127">
        <v>1500</v>
      </c>
      <c r="T105" s="66">
        <v>0</v>
      </c>
    </row>
    <row r="106" spans="1:20" s="68" customFormat="1" ht="87" hidden="1" customHeight="1" x14ac:dyDescent="0.2">
      <c r="A106" s="91">
        <v>19</v>
      </c>
      <c r="B106" s="221">
        <v>1</v>
      </c>
      <c r="C106" s="221"/>
      <c r="D106" s="221" t="s">
        <v>59</v>
      </c>
      <c r="E106" s="221">
        <v>3231</v>
      </c>
      <c r="F106" s="221">
        <v>6351</v>
      </c>
      <c r="G106" s="221">
        <v>63</v>
      </c>
      <c r="H106" s="221">
        <v>10</v>
      </c>
      <c r="I106" s="220">
        <v>66010001302</v>
      </c>
      <c r="J106" s="223" t="s">
        <v>394</v>
      </c>
      <c r="K106" s="222" t="s">
        <v>393</v>
      </c>
      <c r="L106" s="221" t="s">
        <v>217</v>
      </c>
      <c r="M106" s="221" t="s">
        <v>88</v>
      </c>
      <c r="N106" s="218">
        <f t="shared" si="13"/>
        <v>5075</v>
      </c>
      <c r="O106" s="220">
        <v>2020</v>
      </c>
      <c r="P106" s="219">
        <v>0</v>
      </c>
      <c r="Q106" s="218">
        <f t="shared" si="14"/>
        <v>5075</v>
      </c>
      <c r="R106" s="216">
        <v>800</v>
      </c>
      <c r="S106" s="217">
        <v>4275</v>
      </c>
      <c r="T106" s="216"/>
    </row>
    <row r="107" spans="1:20" s="68" customFormat="1" ht="114" hidden="1" customHeight="1" x14ac:dyDescent="0.2">
      <c r="A107" s="91">
        <v>20</v>
      </c>
      <c r="B107" s="61">
        <v>1</v>
      </c>
      <c r="C107" s="61"/>
      <c r="D107" s="61" t="s">
        <v>87</v>
      </c>
      <c r="E107" s="61">
        <v>3127</v>
      </c>
      <c r="F107" s="61">
        <v>6351</v>
      </c>
      <c r="G107" s="61">
        <v>63</v>
      </c>
      <c r="H107" s="61">
        <v>10</v>
      </c>
      <c r="I107" s="91">
        <v>66010001131</v>
      </c>
      <c r="J107" s="59" t="s">
        <v>392</v>
      </c>
      <c r="K107" s="96" t="s">
        <v>391</v>
      </c>
      <c r="L107" s="61"/>
      <c r="M107" s="61" t="s">
        <v>101</v>
      </c>
      <c r="N107" s="65">
        <f t="shared" si="13"/>
        <v>3800</v>
      </c>
      <c r="O107" s="63">
        <v>2020</v>
      </c>
      <c r="P107" s="64">
        <v>0</v>
      </c>
      <c r="Q107" s="65">
        <f t="shared" si="14"/>
        <v>3800</v>
      </c>
      <c r="R107" s="66">
        <v>0</v>
      </c>
      <c r="S107" s="123">
        <v>3800</v>
      </c>
      <c r="T107" s="66">
        <v>0</v>
      </c>
    </row>
    <row r="108" spans="1:20" s="68" customFormat="1" ht="97.5" hidden="1" customHeight="1" x14ac:dyDescent="0.2">
      <c r="A108" s="91">
        <v>22</v>
      </c>
      <c r="B108" s="61">
        <v>2</v>
      </c>
      <c r="C108" s="61"/>
      <c r="D108" s="61" t="s">
        <v>87</v>
      </c>
      <c r="E108" s="61">
        <v>3127</v>
      </c>
      <c r="F108" s="61">
        <v>6351</v>
      </c>
      <c r="G108" s="61">
        <v>63</v>
      </c>
      <c r="H108" s="61">
        <v>10</v>
      </c>
      <c r="I108" s="91">
        <v>66010001133</v>
      </c>
      <c r="J108" s="59" t="s">
        <v>390</v>
      </c>
      <c r="K108" s="96" t="s">
        <v>389</v>
      </c>
      <c r="L108" s="61"/>
      <c r="M108" s="61" t="s">
        <v>88</v>
      </c>
      <c r="N108" s="65">
        <f t="shared" si="13"/>
        <v>1284</v>
      </c>
      <c r="O108" s="63" t="s">
        <v>84</v>
      </c>
      <c r="P108" s="64">
        <v>0</v>
      </c>
      <c r="Q108" s="65">
        <f t="shared" si="14"/>
        <v>26</v>
      </c>
      <c r="R108" s="66">
        <v>0</v>
      </c>
      <c r="S108" s="123">
        <v>26</v>
      </c>
      <c r="T108" s="66">
        <v>1258</v>
      </c>
    </row>
    <row r="109" spans="1:20" s="68" customFormat="1" ht="64.5" hidden="1" customHeight="1" x14ac:dyDescent="0.2">
      <c r="A109" s="91">
        <v>23</v>
      </c>
      <c r="B109" s="61">
        <v>7</v>
      </c>
      <c r="C109" s="61"/>
      <c r="D109" s="61" t="s">
        <v>87</v>
      </c>
      <c r="E109" s="61">
        <v>3127</v>
      </c>
      <c r="F109" s="61">
        <v>6351</v>
      </c>
      <c r="G109" s="61">
        <v>63</v>
      </c>
      <c r="H109" s="61">
        <v>10</v>
      </c>
      <c r="I109" s="91">
        <v>66010001134</v>
      </c>
      <c r="J109" s="59" t="s">
        <v>388</v>
      </c>
      <c r="K109" s="96" t="s">
        <v>387</v>
      </c>
      <c r="L109" s="61"/>
      <c r="M109" s="61" t="s">
        <v>101</v>
      </c>
      <c r="N109" s="65">
        <f t="shared" si="13"/>
        <v>1000</v>
      </c>
      <c r="O109" s="63">
        <v>2020</v>
      </c>
      <c r="P109" s="64">
        <v>0</v>
      </c>
      <c r="Q109" s="65">
        <f t="shared" si="14"/>
        <v>1000</v>
      </c>
      <c r="R109" s="66">
        <v>0</v>
      </c>
      <c r="S109" s="123">
        <v>1000</v>
      </c>
      <c r="T109" s="66">
        <v>0</v>
      </c>
    </row>
    <row r="110" spans="1:20" s="68" customFormat="1" ht="64.5" hidden="1" customHeight="1" x14ac:dyDescent="0.2">
      <c r="A110" s="91">
        <v>24</v>
      </c>
      <c r="B110" s="61">
        <v>1</v>
      </c>
      <c r="C110" s="61"/>
      <c r="D110" s="61" t="s">
        <v>87</v>
      </c>
      <c r="E110" s="61">
        <v>3124</v>
      </c>
      <c r="F110" s="61">
        <v>6351</v>
      </c>
      <c r="G110" s="61">
        <v>63</v>
      </c>
      <c r="H110" s="61">
        <v>10</v>
      </c>
      <c r="I110" s="91">
        <v>66010001218</v>
      </c>
      <c r="J110" s="59" t="s">
        <v>386</v>
      </c>
      <c r="K110" s="96" t="s">
        <v>385</v>
      </c>
      <c r="L110" s="61"/>
      <c r="M110" s="61" t="s">
        <v>101</v>
      </c>
      <c r="N110" s="65">
        <v>1140</v>
      </c>
      <c r="O110" s="63">
        <v>2020</v>
      </c>
      <c r="P110" s="64">
        <v>0</v>
      </c>
      <c r="Q110" s="65">
        <v>1140</v>
      </c>
      <c r="R110" s="66">
        <v>0</v>
      </c>
      <c r="S110" s="123">
        <v>1140</v>
      </c>
      <c r="T110" s="66">
        <v>0</v>
      </c>
    </row>
    <row r="111" spans="1:20" s="68" customFormat="1" ht="90.75" hidden="1" customHeight="1" x14ac:dyDescent="0.2">
      <c r="A111" s="91">
        <v>25</v>
      </c>
      <c r="B111" s="61">
        <v>1</v>
      </c>
      <c r="C111" s="61"/>
      <c r="D111" s="61" t="s">
        <v>68</v>
      </c>
      <c r="E111" s="61">
        <v>3122</v>
      </c>
      <c r="F111" s="61">
        <v>6351</v>
      </c>
      <c r="G111" s="61">
        <v>63</v>
      </c>
      <c r="H111" s="61">
        <v>10</v>
      </c>
      <c r="I111" s="91">
        <v>66010001151</v>
      </c>
      <c r="J111" s="59" t="s">
        <v>384</v>
      </c>
      <c r="K111" s="96" t="s">
        <v>383</v>
      </c>
      <c r="L111" s="61"/>
      <c r="M111" s="61" t="s">
        <v>83</v>
      </c>
      <c r="N111" s="65">
        <v>1500</v>
      </c>
      <c r="O111" s="63">
        <v>2020</v>
      </c>
      <c r="P111" s="64">
        <v>0</v>
      </c>
      <c r="Q111" s="65">
        <v>1500</v>
      </c>
      <c r="R111" s="66">
        <v>0</v>
      </c>
      <c r="S111" s="127">
        <v>1500</v>
      </c>
      <c r="T111" s="66">
        <v>0</v>
      </c>
    </row>
    <row r="112" spans="1:20" s="68" customFormat="1" ht="64.5" hidden="1" customHeight="1" x14ac:dyDescent="0.2">
      <c r="A112" s="91">
        <v>28</v>
      </c>
      <c r="B112" s="61">
        <v>1</v>
      </c>
      <c r="C112" s="61"/>
      <c r="D112" s="61" t="s">
        <v>93</v>
      </c>
      <c r="E112" s="61">
        <v>3127</v>
      </c>
      <c r="F112" s="61">
        <v>6351</v>
      </c>
      <c r="G112" s="61">
        <v>63</v>
      </c>
      <c r="H112" s="61">
        <v>10</v>
      </c>
      <c r="I112" s="63">
        <v>66010001140</v>
      </c>
      <c r="J112" s="59" t="s">
        <v>382</v>
      </c>
      <c r="K112" s="96" t="s">
        <v>381</v>
      </c>
      <c r="L112" s="61"/>
      <c r="M112" s="61" t="s">
        <v>101</v>
      </c>
      <c r="N112" s="65">
        <v>1107</v>
      </c>
      <c r="O112" s="63">
        <v>2020</v>
      </c>
      <c r="P112" s="64">
        <v>0</v>
      </c>
      <c r="Q112" s="65">
        <v>1107</v>
      </c>
      <c r="R112" s="66">
        <v>0</v>
      </c>
      <c r="S112" s="127">
        <v>1107</v>
      </c>
      <c r="T112" s="66">
        <v>0</v>
      </c>
    </row>
    <row r="113" spans="1:21" s="68" customFormat="1" ht="81.75" hidden="1" customHeight="1" x14ac:dyDescent="0.2">
      <c r="A113" s="91">
        <v>29</v>
      </c>
      <c r="B113" s="61">
        <v>1</v>
      </c>
      <c r="C113" s="61"/>
      <c r="D113" s="61" t="s">
        <v>93</v>
      </c>
      <c r="E113" s="61">
        <v>3127</v>
      </c>
      <c r="F113" s="61">
        <v>6351</v>
      </c>
      <c r="G113" s="61">
        <v>63</v>
      </c>
      <c r="H113" s="61">
        <v>10</v>
      </c>
      <c r="I113" s="63">
        <v>66010001174</v>
      </c>
      <c r="J113" s="59" t="s">
        <v>380</v>
      </c>
      <c r="K113" s="96" t="s">
        <v>379</v>
      </c>
      <c r="L113" s="61" t="s">
        <v>88</v>
      </c>
      <c r="M113" s="61" t="s">
        <v>159</v>
      </c>
      <c r="N113" s="65">
        <v>5120</v>
      </c>
      <c r="O113" s="63">
        <v>2020</v>
      </c>
      <c r="P113" s="64">
        <v>0</v>
      </c>
      <c r="Q113" s="65">
        <v>5120</v>
      </c>
      <c r="R113" s="66">
        <v>0</v>
      </c>
      <c r="S113" s="92">
        <v>5120</v>
      </c>
      <c r="T113" s="66">
        <v>0</v>
      </c>
    </row>
    <row r="114" spans="1:21" s="40" customFormat="1" hidden="1" x14ac:dyDescent="0.2">
      <c r="B114" s="39"/>
      <c r="C114" s="39"/>
      <c r="D114" s="39"/>
      <c r="E114" s="39"/>
      <c r="F114" s="39"/>
      <c r="G114" s="39"/>
      <c r="H114" s="39"/>
      <c r="I114" s="39"/>
      <c r="J114" s="39"/>
      <c r="K114" s="39"/>
      <c r="L114" s="46"/>
      <c r="M114" s="82"/>
      <c r="N114" s="83"/>
      <c r="O114" s="84"/>
      <c r="U114" s="46"/>
    </row>
    <row r="115" spans="1:21" s="40" customFormat="1" ht="30" hidden="1" x14ac:dyDescent="0.4">
      <c r="B115" s="215" t="s">
        <v>378</v>
      </c>
      <c r="C115" s="39"/>
      <c r="D115" s="39"/>
      <c r="E115" s="39"/>
      <c r="F115" s="39"/>
      <c r="G115" s="39"/>
      <c r="H115" s="39"/>
      <c r="I115" s="39"/>
      <c r="J115" s="39"/>
      <c r="K115" s="39"/>
      <c r="L115" s="46"/>
      <c r="M115" s="82"/>
      <c r="N115" s="83"/>
      <c r="O115" s="84"/>
      <c r="U115" s="46"/>
    </row>
    <row r="116" spans="1:21" s="68" customFormat="1" ht="96" hidden="1" customHeight="1" x14ac:dyDescent="0.2">
      <c r="A116" s="91">
        <v>1</v>
      </c>
      <c r="B116" s="61">
        <v>4</v>
      </c>
      <c r="C116" s="61"/>
      <c r="D116" s="61" t="s">
        <v>62</v>
      </c>
      <c r="E116" s="61">
        <v>3127</v>
      </c>
      <c r="F116" s="61">
        <v>5331</v>
      </c>
      <c r="G116" s="61">
        <v>53</v>
      </c>
      <c r="H116" s="61">
        <v>10</v>
      </c>
      <c r="I116" s="91">
        <v>33010001142</v>
      </c>
      <c r="J116" s="59" t="s">
        <v>377</v>
      </c>
      <c r="K116" s="96" t="s">
        <v>376</v>
      </c>
      <c r="L116" s="61"/>
      <c r="M116" s="61" t="s">
        <v>83</v>
      </c>
      <c r="N116" s="65">
        <f t="shared" ref="N116:N130" si="15">P116+Q116+T116</f>
        <v>4007.0149999999999</v>
      </c>
      <c r="O116" s="63">
        <v>2020</v>
      </c>
      <c r="P116" s="64">
        <v>0</v>
      </c>
      <c r="Q116" s="65">
        <f t="shared" ref="Q116:Q130" si="16">R116+S116</f>
        <v>4007.0149999999999</v>
      </c>
      <c r="R116" s="66">
        <v>0</v>
      </c>
      <c r="S116" s="127">
        <v>4007.0149999999999</v>
      </c>
      <c r="T116" s="66">
        <v>0</v>
      </c>
    </row>
    <row r="117" spans="1:21" s="68" customFormat="1" ht="64.5" hidden="1" customHeight="1" x14ac:dyDescent="0.2">
      <c r="A117" s="91">
        <v>2</v>
      </c>
      <c r="B117" s="61">
        <v>4</v>
      </c>
      <c r="C117" s="61"/>
      <c r="D117" s="61" t="s">
        <v>59</v>
      </c>
      <c r="E117" s="61">
        <v>3114</v>
      </c>
      <c r="F117" s="61">
        <v>5331</v>
      </c>
      <c r="G117" s="61">
        <v>53</v>
      </c>
      <c r="H117" s="61">
        <v>10</v>
      </c>
      <c r="I117" s="63">
        <v>33010001012</v>
      </c>
      <c r="J117" s="59" t="s">
        <v>375</v>
      </c>
      <c r="K117" s="96" t="s">
        <v>374</v>
      </c>
      <c r="L117" s="61"/>
      <c r="M117" s="61" t="s">
        <v>83</v>
      </c>
      <c r="N117" s="65">
        <f t="shared" si="15"/>
        <v>1000</v>
      </c>
      <c r="O117" s="63">
        <v>2020</v>
      </c>
      <c r="P117" s="64">
        <v>0</v>
      </c>
      <c r="Q117" s="65">
        <f t="shared" si="16"/>
        <v>1000</v>
      </c>
      <c r="R117" s="66">
        <v>0</v>
      </c>
      <c r="S117" s="127">
        <v>1000</v>
      </c>
      <c r="T117" s="66">
        <v>0</v>
      </c>
    </row>
    <row r="118" spans="1:21" s="68" customFormat="1" ht="64.5" hidden="1" customHeight="1" x14ac:dyDescent="0.2">
      <c r="A118" s="91">
        <v>4</v>
      </c>
      <c r="B118" s="61">
        <v>7</v>
      </c>
      <c r="C118" s="61"/>
      <c r="D118" s="61" t="s">
        <v>59</v>
      </c>
      <c r="E118" s="61">
        <v>3122</v>
      </c>
      <c r="F118" s="61">
        <v>5331</v>
      </c>
      <c r="G118" s="61">
        <v>53</v>
      </c>
      <c r="H118" s="61">
        <v>10</v>
      </c>
      <c r="I118" s="63">
        <v>33010001120</v>
      </c>
      <c r="J118" s="59" t="s">
        <v>373</v>
      </c>
      <c r="K118" s="96" t="s">
        <v>372</v>
      </c>
      <c r="L118" s="61"/>
      <c r="M118" s="61" t="s">
        <v>83</v>
      </c>
      <c r="N118" s="65">
        <f t="shared" si="15"/>
        <v>1983</v>
      </c>
      <c r="O118" s="63">
        <v>2020</v>
      </c>
      <c r="P118" s="64">
        <v>0</v>
      </c>
      <c r="Q118" s="65">
        <f t="shared" si="16"/>
        <v>1983</v>
      </c>
      <c r="R118" s="66">
        <v>0</v>
      </c>
      <c r="S118" s="127">
        <v>1983</v>
      </c>
      <c r="T118" s="66">
        <v>0</v>
      </c>
    </row>
    <row r="119" spans="1:21" s="68" customFormat="1" ht="105.75" hidden="1" customHeight="1" x14ac:dyDescent="0.2">
      <c r="A119" s="91">
        <v>5</v>
      </c>
      <c r="B119" s="61">
        <v>4</v>
      </c>
      <c r="C119" s="61"/>
      <c r="D119" s="61" t="s">
        <v>59</v>
      </c>
      <c r="E119" s="61">
        <v>3122</v>
      </c>
      <c r="F119" s="61">
        <v>5331</v>
      </c>
      <c r="G119" s="61">
        <v>53</v>
      </c>
      <c r="H119" s="61">
        <v>10</v>
      </c>
      <c r="I119" s="63">
        <v>33010001120</v>
      </c>
      <c r="J119" s="59" t="s">
        <v>371</v>
      </c>
      <c r="K119" s="96" t="s">
        <v>370</v>
      </c>
      <c r="L119" s="61"/>
      <c r="M119" s="61" t="s">
        <v>83</v>
      </c>
      <c r="N119" s="65">
        <f t="shared" si="15"/>
        <v>678</v>
      </c>
      <c r="O119" s="63">
        <v>2020</v>
      </c>
      <c r="P119" s="64">
        <v>0</v>
      </c>
      <c r="Q119" s="65">
        <f t="shared" si="16"/>
        <v>678</v>
      </c>
      <c r="R119" s="66">
        <v>0</v>
      </c>
      <c r="S119" s="127">
        <v>678</v>
      </c>
      <c r="T119" s="66">
        <v>0</v>
      </c>
    </row>
    <row r="120" spans="1:21" s="68" customFormat="1" ht="64.5" hidden="1" customHeight="1" x14ac:dyDescent="0.2">
      <c r="A120" s="91">
        <v>7</v>
      </c>
      <c r="B120" s="61">
        <v>12</v>
      </c>
      <c r="C120" s="61"/>
      <c r="D120" s="61" t="s">
        <v>59</v>
      </c>
      <c r="E120" s="61">
        <v>3122</v>
      </c>
      <c r="F120" s="61">
        <v>5331</v>
      </c>
      <c r="G120" s="61">
        <v>53</v>
      </c>
      <c r="H120" s="61">
        <v>10</v>
      </c>
      <c r="I120" s="63">
        <v>33010001160</v>
      </c>
      <c r="J120" s="59" t="s">
        <v>369</v>
      </c>
      <c r="K120" s="96" t="s">
        <v>368</v>
      </c>
      <c r="L120" s="61"/>
      <c r="M120" s="61" t="s">
        <v>83</v>
      </c>
      <c r="N120" s="65">
        <f t="shared" si="15"/>
        <v>2400</v>
      </c>
      <c r="O120" s="63">
        <v>2020</v>
      </c>
      <c r="P120" s="64">
        <v>0</v>
      </c>
      <c r="Q120" s="65">
        <f t="shared" si="16"/>
        <v>2400</v>
      </c>
      <c r="R120" s="66">
        <v>0</v>
      </c>
      <c r="S120" s="127">
        <v>2400</v>
      </c>
      <c r="T120" s="66">
        <v>0</v>
      </c>
    </row>
    <row r="121" spans="1:21" s="68" customFormat="1" ht="64.5" hidden="1" customHeight="1" x14ac:dyDescent="0.2">
      <c r="A121" s="91">
        <v>8</v>
      </c>
      <c r="B121" s="61">
        <v>4</v>
      </c>
      <c r="C121" s="61"/>
      <c r="D121" s="61" t="s">
        <v>59</v>
      </c>
      <c r="E121" s="61">
        <v>3122</v>
      </c>
      <c r="F121" s="61">
        <v>5331</v>
      </c>
      <c r="G121" s="61">
        <v>53</v>
      </c>
      <c r="H121" s="61">
        <v>10</v>
      </c>
      <c r="I121" s="63">
        <v>33010001160</v>
      </c>
      <c r="J121" s="59" t="s">
        <v>367</v>
      </c>
      <c r="K121" s="96" t="s">
        <v>366</v>
      </c>
      <c r="L121" s="61"/>
      <c r="M121" s="61" t="s">
        <v>101</v>
      </c>
      <c r="N121" s="65">
        <f t="shared" si="15"/>
        <v>14000</v>
      </c>
      <c r="O121" s="63">
        <v>2020</v>
      </c>
      <c r="P121" s="64">
        <v>0</v>
      </c>
      <c r="Q121" s="65">
        <f t="shared" si="16"/>
        <v>14000</v>
      </c>
      <c r="R121" s="66">
        <v>0</v>
      </c>
      <c r="S121" s="127">
        <v>14000</v>
      </c>
      <c r="T121" s="66">
        <v>0</v>
      </c>
    </row>
    <row r="122" spans="1:21" s="68" customFormat="1" ht="89.25" hidden="1" customHeight="1" x14ac:dyDescent="0.2">
      <c r="A122" s="91">
        <v>9</v>
      </c>
      <c r="B122" s="61">
        <v>19</v>
      </c>
      <c r="C122" s="61"/>
      <c r="D122" s="61" t="s">
        <v>59</v>
      </c>
      <c r="E122" s="61">
        <v>3122</v>
      </c>
      <c r="F122" s="61">
        <v>5331</v>
      </c>
      <c r="G122" s="61">
        <v>53</v>
      </c>
      <c r="H122" s="61">
        <v>10</v>
      </c>
      <c r="I122" s="63">
        <v>33010001160</v>
      </c>
      <c r="J122" s="59" t="s">
        <v>365</v>
      </c>
      <c r="K122" s="96" t="s">
        <v>364</v>
      </c>
      <c r="L122" s="61"/>
      <c r="M122" s="61" t="s">
        <v>83</v>
      </c>
      <c r="N122" s="65">
        <f t="shared" si="15"/>
        <v>793</v>
      </c>
      <c r="O122" s="63">
        <v>2020</v>
      </c>
      <c r="P122" s="64">
        <v>0</v>
      </c>
      <c r="Q122" s="65">
        <f t="shared" si="16"/>
        <v>793</v>
      </c>
      <c r="R122" s="66">
        <v>0</v>
      </c>
      <c r="S122" s="127">
        <v>793</v>
      </c>
      <c r="T122" s="66">
        <v>0</v>
      </c>
    </row>
    <row r="123" spans="1:21" s="68" customFormat="1" ht="137.25" hidden="1" customHeight="1" x14ac:dyDescent="0.2">
      <c r="A123" s="91">
        <v>11</v>
      </c>
      <c r="B123" s="61">
        <v>3</v>
      </c>
      <c r="C123" s="61"/>
      <c r="D123" s="61" t="s">
        <v>59</v>
      </c>
      <c r="E123" s="61">
        <v>3127</v>
      </c>
      <c r="F123" s="61">
        <v>5331</v>
      </c>
      <c r="G123" s="61">
        <v>53</v>
      </c>
      <c r="H123" s="61">
        <v>10</v>
      </c>
      <c r="I123" s="91">
        <v>33010001207</v>
      </c>
      <c r="J123" s="59" t="s">
        <v>363</v>
      </c>
      <c r="K123" s="96" t="s">
        <v>362</v>
      </c>
      <c r="L123" s="61"/>
      <c r="M123" s="61" t="s">
        <v>83</v>
      </c>
      <c r="N123" s="65">
        <f t="shared" si="15"/>
        <v>1280</v>
      </c>
      <c r="O123" s="63">
        <v>2020</v>
      </c>
      <c r="P123" s="64">
        <v>0</v>
      </c>
      <c r="Q123" s="65">
        <f t="shared" si="16"/>
        <v>1280</v>
      </c>
      <c r="R123" s="66">
        <v>0</v>
      </c>
      <c r="S123" s="127">
        <v>1280</v>
      </c>
      <c r="T123" s="66">
        <v>0</v>
      </c>
    </row>
    <row r="124" spans="1:21" s="68" customFormat="1" ht="64.5" hidden="1" customHeight="1" x14ac:dyDescent="0.2">
      <c r="A124" s="91">
        <v>12</v>
      </c>
      <c r="B124" s="61">
        <v>4</v>
      </c>
      <c r="C124" s="61"/>
      <c r="D124" s="61" t="s">
        <v>59</v>
      </c>
      <c r="E124" s="61">
        <v>3127</v>
      </c>
      <c r="F124" s="61">
        <v>5331</v>
      </c>
      <c r="G124" s="61">
        <v>53</v>
      </c>
      <c r="H124" s="61">
        <v>10</v>
      </c>
      <c r="I124" s="63">
        <v>33010001207</v>
      </c>
      <c r="J124" s="59" t="s">
        <v>361</v>
      </c>
      <c r="K124" s="96" t="s">
        <v>360</v>
      </c>
      <c r="L124" s="61"/>
      <c r="M124" s="61" t="s">
        <v>83</v>
      </c>
      <c r="N124" s="65">
        <f t="shared" si="15"/>
        <v>2000</v>
      </c>
      <c r="O124" s="63">
        <v>2020</v>
      </c>
      <c r="P124" s="64">
        <v>0</v>
      </c>
      <c r="Q124" s="65">
        <f t="shared" si="16"/>
        <v>2000</v>
      </c>
      <c r="R124" s="66">
        <v>0</v>
      </c>
      <c r="S124" s="127">
        <v>2000</v>
      </c>
      <c r="T124" s="66">
        <v>0</v>
      </c>
    </row>
    <row r="125" spans="1:21" s="68" customFormat="1" ht="64.5" hidden="1" customHeight="1" x14ac:dyDescent="0.2">
      <c r="A125" s="91">
        <v>14</v>
      </c>
      <c r="B125" s="61">
        <v>6</v>
      </c>
      <c r="C125" s="61"/>
      <c r="D125" s="61" t="s">
        <v>87</v>
      </c>
      <c r="E125" s="61">
        <v>3127</v>
      </c>
      <c r="F125" s="61">
        <v>5331</v>
      </c>
      <c r="G125" s="61">
        <v>53</v>
      </c>
      <c r="H125" s="61">
        <v>10</v>
      </c>
      <c r="I125" s="91">
        <v>33010001134</v>
      </c>
      <c r="J125" s="59" t="s">
        <v>359</v>
      </c>
      <c r="K125" s="96" t="s">
        <v>358</v>
      </c>
      <c r="L125" s="61"/>
      <c r="M125" s="61" t="s">
        <v>83</v>
      </c>
      <c r="N125" s="65">
        <f t="shared" si="15"/>
        <v>2000</v>
      </c>
      <c r="O125" s="63">
        <v>2020</v>
      </c>
      <c r="P125" s="64">
        <v>0</v>
      </c>
      <c r="Q125" s="65">
        <f t="shared" si="16"/>
        <v>2000</v>
      </c>
      <c r="R125" s="66">
        <v>0</v>
      </c>
      <c r="S125" s="123">
        <v>2000</v>
      </c>
      <c r="T125" s="66">
        <v>0</v>
      </c>
    </row>
    <row r="126" spans="1:21" s="68" customFormat="1" ht="118.5" hidden="1" customHeight="1" x14ac:dyDescent="0.2">
      <c r="A126" s="91">
        <v>15</v>
      </c>
      <c r="B126" s="61">
        <v>2</v>
      </c>
      <c r="C126" s="61"/>
      <c r="D126" s="61" t="s">
        <v>87</v>
      </c>
      <c r="E126" s="61">
        <v>3124</v>
      </c>
      <c r="F126" s="61">
        <v>5331</v>
      </c>
      <c r="G126" s="61">
        <v>53</v>
      </c>
      <c r="H126" s="61">
        <v>10</v>
      </c>
      <c r="I126" s="91">
        <v>33010001218</v>
      </c>
      <c r="J126" s="59" t="s">
        <v>357</v>
      </c>
      <c r="K126" s="96" t="s">
        <v>356</v>
      </c>
      <c r="L126" s="61"/>
      <c r="M126" s="61" t="s">
        <v>83</v>
      </c>
      <c r="N126" s="65">
        <f t="shared" si="15"/>
        <v>1200</v>
      </c>
      <c r="O126" s="63">
        <v>2020</v>
      </c>
      <c r="P126" s="64">
        <v>0</v>
      </c>
      <c r="Q126" s="65">
        <f t="shared" si="16"/>
        <v>1200</v>
      </c>
      <c r="R126" s="66">
        <v>0</v>
      </c>
      <c r="S126" s="123">
        <v>1200</v>
      </c>
      <c r="T126" s="66">
        <v>0</v>
      </c>
    </row>
    <row r="127" spans="1:21" s="68" customFormat="1" ht="64.5" hidden="1" customHeight="1" x14ac:dyDescent="0.2">
      <c r="A127" s="91">
        <v>16</v>
      </c>
      <c r="B127" s="61">
        <v>2</v>
      </c>
      <c r="C127" s="61"/>
      <c r="D127" s="61" t="s">
        <v>68</v>
      </c>
      <c r="E127" s="61">
        <v>3114</v>
      </c>
      <c r="F127" s="61">
        <v>5331</v>
      </c>
      <c r="G127" s="61">
        <v>53</v>
      </c>
      <c r="H127" s="61">
        <v>10</v>
      </c>
      <c r="I127" s="91">
        <v>33010001016</v>
      </c>
      <c r="J127" s="59" t="s">
        <v>355</v>
      </c>
      <c r="K127" s="96" t="s">
        <v>354</v>
      </c>
      <c r="L127" s="61"/>
      <c r="M127" s="61" t="s">
        <v>83</v>
      </c>
      <c r="N127" s="65">
        <f t="shared" si="15"/>
        <v>1500</v>
      </c>
      <c r="O127" s="63">
        <v>2020</v>
      </c>
      <c r="P127" s="64">
        <v>0</v>
      </c>
      <c r="Q127" s="65">
        <f t="shared" si="16"/>
        <v>1500</v>
      </c>
      <c r="R127" s="66">
        <v>0</v>
      </c>
      <c r="S127" s="127">
        <v>1500</v>
      </c>
      <c r="T127" s="66">
        <v>0</v>
      </c>
    </row>
    <row r="128" spans="1:21" s="68" customFormat="1" ht="64.5" hidden="1" customHeight="1" x14ac:dyDescent="0.2">
      <c r="A128" s="91">
        <v>18</v>
      </c>
      <c r="B128" s="61">
        <v>2</v>
      </c>
      <c r="C128" s="61"/>
      <c r="D128" s="61" t="s">
        <v>93</v>
      </c>
      <c r="E128" s="61">
        <v>3114</v>
      </c>
      <c r="F128" s="61">
        <v>5331</v>
      </c>
      <c r="G128" s="61">
        <v>53</v>
      </c>
      <c r="H128" s="61">
        <v>10</v>
      </c>
      <c r="I128" s="91">
        <v>33010001040</v>
      </c>
      <c r="J128" s="59" t="s">
        <v>353</v>
      </c>
      <c r="K128" s="96" t="s">
        <v>352</v>
      </c>
      <c r="L128" s="61"/>
      <c r="M128" s="61" t="s">
        <v>101</v>
      </c>
      <c r="N128" s="65">
        <f t="shared" si="15"/>
        <v>2000</v>
      </c>
      <c r="O128" s="63">
        <v>2020</v>
      </c>
      <c r="P128" s="64">
        <v>0</v>
      </c>
      <c r="Q128" s="65">
        <f t="shared" si="16"/>
        <v>2000</v>
      </c>
      <c r="R128" s="66">
        <v>0</v>
      </c>
      <c r="S128" s="123">
        <v>2000</v>
      </c>
      <c r="T128" s="66">
        <v>0</v>
      </c>
    </row>
    <row r="129" spans="1:21" s="68" customFormat="1" ht="64.5" hidden="1" customHeight="1" x14ac:dyDescent="0.2">
      <c r="A129" s="91">
        <v>19</v>
      </c>
      <c r="B129" s="61">
        <v>1</v>
      </c>
      <c r="C129" s="61"/>
      <c r="D129" s="61" t="s">
        <v>93</v>
      </c>
      <c r="E129" s="61">
        <v>3121</v>
      </c>
      <c r="F129" s="61">
        <v>5331</v>
      </c>
      <c r="G129" s="61">
        <v>53</v>
      </c>
      <c r="H129" s="61">
        <v>10</v>
      </c>
      <c r="I129" s="63">
        <v>33010001112</v>
      </c>
      <c r="J129" s="59" t="s">
        <v>351</v>
      </c>
      <c r="K129" s="96" t="s">
        <v>350</v>
      </c>
      <c r="L129" s="61"/>
      <c r="M129" s="61" t="s">
        <v>83</v>
      </c>
      <c r="N129" s="65">
        <f t="shared" si="15"/>
        <v>2400</v>
      </c>
      <c r="O129" s="63">
        <v>2020</v>
      </c>
      <c r="P129" s="64">
        <v>0</v>
      </c>
      <c r="Q129" s="65">
        <f t="shared" si="16"/>
        <v>2400</v>
      </c>
      <c r="R129" s="66">
        <v>0</v>
      </c>
      <c r="S129" s="123">
        <v>2400</v>
      </c>
      <c r="T129" s="66">
        <v>0</v>
      </c>
    </row>
    <row r="130" spans="1:21" s="68" customFormat="1" ht="64.5" hidden="1" customHeight="1" x14ac:dyDescent="0.2">
      <c r="A130" s="91">
        <v>25</v>
      </c>
      <c r="B130" s="61">
        <v>4</v>
      </c>
      <c r="C130" s="61"/>
      <c r="D130" s="61" t="s">
        <v>93</v>
      </c>
      <c r="E130" s="61">
        <v>3127</v>
      </c>
      <c r="F130" s="61">
        <v>5331</v>
      </c>
      <c r="G130" s="61">
        <v>53</v>
      </c>
      <c r="H130" s="61">
        <v>10</v>
      </c>
      <c r="I130" s="63">
        <v>33010001223</v>
      </c>
      <c r="J130" s="59" t="s">
        <v>349</v>
      </c>
      <c r="K130" s="96" t="s">
        <v>348</v>
      </c>
      <c r="L130" s="61"/>
      <c r="M130" s="61" t="s">
        <v>83</v>
      </c>
      <c r="N130" s="65">
        <f t="shared" si="15"/>
        <v>1300</v>
      </c>
      <c r="O130" s="63">
        <v>2020</v>
      </c>
      <c r="P130" s="64">
        <v>0</v>
      </c>
      <c r="Q130" s="65">
        <f t="shared" si="16"/>
        <v>1300</v>
      </c>
      <c r="R130" s="66">
        <v>0</v>
      </c>
      <c r="S130" s="127">
        <v>1300</v>
      </c>
      <c r="T130" s="66">
        <v>0</v>
      </c>
    </row>
    <row r="131" spans="1:21" s="40" customFormat="1" hidden="1" x14ac:dyDescent="0.2">
      <c r="B131" s="39"/>
      <c r="C131" s="39"/>
      <c r="D131" s="39"/>
      <c r="E131" s="39"/>
      <c r="F131" s="39"/>
      <c r="G131" s="39"/>
      <c r="H131" s="39"/>
      <c r="I131" s="39"/>
      <c r="J131" s="39"/>
      <c r="K131" s="39"/>
      <c r="L131" s="46"/>
      <c r="M131" s="82"/>
      <c r="N131" s="83"/>
      <c r="O131" s="84"/>
      <c r="U131" s="46"/>
    </row>
    <row r="132" spans="1:21" s="40" customFormat="1" hidden="1" x14ac:dyDescent="0.2">
      <c r="B132" s="46"/>
      <c r="C132" s="46"/>
      <c r="D132" s="46"/>
      <c r="E132" s="46"/>
      <c r="F132" s="46"/>
      <c r="G132" s="46"/>
      <c r="H132" s="46"/>
      <c r="I132" s="46"/>
      <c r="J132" s="46"/>
      <c r="K132" s="46"/>
      <c r="L132" s="46"/>
      <c r="M132" s="39"/>
      <c r="N132" s="83"/>
      <c r="O132" s="84"/>
      <c r="U132" s="46"/>
    </row>
    <row r="133" spans="1:21" s="40" customFormat="1" hidden="1" x14ac:dyDescent="0.2">
      <c r="B133" s="46"/>
      <c r="C133" s="46"/>
      <c r="D133" s="46"/>
      <c r="E133" s="46"/>
      <c r="F133" s="46"/>
      <c r="G133" s="46"/>
      <c r="H133" s="46"/>
      <c r="I133" s="46"/>
      <c r="J133" s="46"/>
      <c r="K133" s="46"/>
      <c r="L133" s="46"/>
      <c r="M133" s="39"/>
      <c r="N133" s="83"/>
      <c r="O133" s="84"/>
      <c r="U133" s="46"/>
    </row>
    <row r="134" spans="1:21" hidden="1" x14ac:dyDescent="0.2"/>
  </sheetData>
  <mergeCells count="21">
    <mergeCell ref="P6:P7"/>
    <mergeCell ref="Q6:S6"/>
    <mergeCell ref="J6:J7"/>
    <mergeCell ref="K6:K7"/>
    <mergeCell ref="T6:T7"/>
    <mergeCell ref="B47:T47"/>
    <mergeCell ref="B8:T8"/>
    <mergeCell ref="B5:T5"/>
    <mergeCell ref="B6:B7"/>
    <mergeCell ref="D6:D7"/>
    <mergeCell ref="E6:E7"/>
    <mergeCell ref="F6:F7"/>
    <mergeCell ref="G6:G7"/>
    <mergeCell ref="H6:H7"/>
    <mergeCell ref="I6:I7"/>
    <mergeCell ref="C6:C7"/>
    <mergeCell ref="B31:T31"/>
    <mergeCell ref="L6:L7"/>
    <mergeCell ref="M6:M7"/>
    <mergeCell ref="N6:N7"/>
    <mergeCell ref="O6:O7"/>
  </mergeCells>
  <pageMargins left="0.70866141732283472" right="0.70866141732283472" top="0.78740157480314965" bottom="0.78740157480314965" header="0.31496062992125984" footer="0.31496062992125984"/>
  <pageSetup paperSize="9" scale="41" firstPageNumber="6" fitToHeight="0" orientation="landscape" useFirstPageNumber="1" r:id="rId1"/>
  <headerFooter>
    <oddFooter>&amp;L&amp;"Arial,Kurzíva"Zastupitelstvo Olomouckého kraje 17.2.2020
5.6. - Rozpočet Olomouckého kraje 2019 - zapojení použitelného zůstatku a návrh na jeho rozdělení 
Příloha č. 3: Nové opravy a investice&amp;R&amp;"Arial,Kurzíva"Strana &amp;P (Celkem 35)</oddFooter>
  </headerFooter>
  <rowBreaks count="3" manualBreakCount="3">
    <brk id="21" min="1" max="19" man="1"/>
    <brk id="33" min="1" max="19" man="1"/>
    <brk id="43" min="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55"/>
  <sheetViews>
    <sheetView showGridLines="0" view="pageBreakPreview" zoomScale="80" zoomScaleNormal="66" zoomScaleSheetLayoutView="80" workbookViewId="0">
      <pane ySplit="7" topLeftCell="A26" activePane="bottomLeft" state="frozenSplit"/>
      <selection activeCell="B29" sqref="B29"/>
      <selection pane="bottomLeft" activeCell="I64" sqref="I64"/>
    </sheetView>
  </sheetViews>
  <sheetFormatPr defaultColWidth="9.140625" defaultRowHeight="12.75" outlineLevelCol="1" x14ac:dyDescent="0.2"/>
  <cols>
    <col min="1" max="1" width="4.7109375" style="46" customWidth="1"/>
    <col min="2" max="2" width="6" style="46" customWidth="1"/>
    <col min="3" max="4" width="5.5703125" style="46" hidden="1" customWidth="1" outlineLevel="1"/>
    <col min="5" max="5" width="10.85546875" style="46" bestFit="1" customWidth="1" outlineLevel="1"/>
    <col min="6" max="6" width="3.7109375" style="46" hidden="1" customWidth="1" outlineLevel="1"/>
    <col min="7" max="7" width="13" style="46" bestFit="1" customWidth="1" outlineLevel="1"/>
    <col min="8" max="9" width="70.7109375" style="46" customWidth="1"/>
    <col min="10" max="10" width="7.140625" style="46" customWidth="1"/>
    <col min="11" max="11" width="14.7109375" style="39" customWidth="1"/>
    <col min="12" max="12" width="17" style="40" customWidth="1"/>
    <col min="13" max="13" width="13.7109375" style="84" customWidth="1"/>
    <col min="14" max="14" width="15.140625" style="40" customWidth="1"/>
    <col min="15" max="15" width="14.85546875" style="40" customWidth="1"/>
    <col min="16" max="16" width="13.140625" style="40" customWidth="1"/>
    <col min="17" max="17" width="14.85546875" style="40" customWidth="1"/>
    <col min="18" max="18" width="14.42578125" style="40" customWidth="1"/>
    <col min="19" max="19" width="43.5703125" style="80" hidden="1" customWidth="1"/>
    <col min="20" max="20" width="0" style="46" hidden="1" customWidth="1"/>
    <col min="21" max="16384" width="9.140625" style="46"/>
  </cols>
  <sheetData>
    <row r="1" spans="1:20" ht="18" x14ac:dyDescent="0.25">
      <c r="A1" s="35" t="s">
        <v>77</v>
      </c>
      <c r="B1" s="36"/>
      <c r="C1" s="36"/>
      <c r="D1" s="36"/>
      <c r="E1" s="36"/>
      <c r="F1" s="36"/>
      <c r="G1" s="36"/>
      <c r="H1" s="93"/>
      <c r="I1" s="38"/>
      <c r="J1" s="36"/>
      <c r="M1" s="41"/>
      <c r="N1" s="42"/>
      <c r="P1" s="42"/>
      <c r="Q1" s="42"/>
      <c r="R1" s="43"/>
      <c r="S1" s="44"/>
      <c r="T1" s="45"/>
    </row>
    <row r="2" spans="1:20" ht="15.75" x14ac:dyDescent="0.25">
      <c r="A2" s="47" t="s">
        <v>78</v>
      </c>
      <c r="B2" s="47"/>
      <c r="C2" s="47"/>
      <c r="E2" s="47"/>
      <c r="F2" s="47"/>
      <c r="G2" s="47"/>
      <c r="H2" s="47" t="s">
        <v>79</v>
      </c>
      <c r="I2" s="48" t="s">
        <v>11</v>
      </c>
      <c r="J2" s="49"/>
      <c r="M2" s="50"/>
      <c r="N2" s="51"/>
      <c r="P2" s="51"/>
      <c r="Q2" s="51"/>
      <c r="R2" s="51"/>
      <c r="S2" s="52"/>
      <c r="T2" s="45"/>
    </row>
    <row r="3" spans="1:20" ht="17.25" customHeight="1" x14ac:dyDescent="0.2">
      <c r="A3" s="47"/>
      <c r="B3" s="47"/>
      <c r="C3" s="47"/>
      <c r="E3" s="47"/>
      <c r="F3" s="47"/>
      <c r="G3" s="47"/>
      <c r="H3" s="47" t="s">
        <v>38</v>
      </c>
      <c r="I3" s="53"/>
      <c r="J3" s="47"/>
      <c r="M3" s="50"/>
      <c r="N3" s="51"/>
      <c r="P3" s="51"/>
      <c r="Q3" s="51"/>
      <c r="S3" s="52"/>
      <c r="T3" s="45"/>
    </row>
    <row r="4" spans="1:20" ht="17.25" customHeight="1" x14ac:dyDescent="0.2">
      <c r="A4" s="47"/>
      <c r="B4" s="47"/>
      <c r="C4" s="47"/>
      <c r="D4" s="47"/>
      <c r="E4" s="47"/>
      <c r="F4" s="47"/>
      <c r="G4" s="47"/>
      <c r="H4" s="47"/>
      <c r="I4" s="53"/>
      <c r="J4" s="47"/>
      <c r="M4" s="50"/>
      <c r="N4" s="51"/>
      <c r="P4" s="51"/>
      <c r="Q4" s="51"/>
      <c r="R4" s="54" t="s">
        <v>0</v>
      </c>
      <c r="S4" s="52"/>
      <c r="T4" s="45"/>
    </row>
    <row r="5" spans="1:20" ht="25.5" customHeight="1" x14ac:dyDescent="0.2">
      <c r="A5" s="286" t="s">
        <v>136</v>
      </c>
      <c r="B5" s="286"/>
      <c r="C5" s="286"/>
      <c r="D5" s="286"/>
      <c r="E5" s="286"/>
      <c r="F5" s="286"/>
      <c r="G5" s="286"/>
      <c r="H5" s="286"/>
      <c r="I5" s="286"/>
      <c r="J5" s="286"/>
      <c r="K5" s="286"/>
      <c r="L5" s="286"/>
      <c r="M5" s="286"/>
      <c r="N5" s="286"/>
      <c r="O5" s="286"/>
      <c r="P5" s="286"/>
      <c r="Q5" s="286"/>
      <c r="R5" s="286"/>
      <c r="S5" s="55"/>
    </row>
    <row r="6" spans="1:20" ht="25.5" customHeight="1" x14ac:dyDescent="0.2">
      <c r="A6" s="273" t="s">
        <v>40</v>
      </c>
      <c r="B6" s="273" t="s">
        <v>1</v>
      </c>
      <c r="C6" s="274" t="s">
        <v>41</v>
      </c>
      <c r="D6" s="274" t="s">
        <v>42</v>
      </c>
      <c r="E6" s="274" t="s">
        <v>43</v>
      </c>
      <c r="F6" s="274" t="s">
        <v>44</v>
      </c>
      <c r="G6" s="274" t="s">
        <v>45</v>
      </c>
      <c r="H6" s="274" t="s">
        <v>46</v>
      </c>
      <c r="I6" s="280" t="s">
        <v>47</v>
      </c>
      <c r="J6" s="279" t="s">
        <v>48</v>
      </c>
      <c r="K6" s="280" t="s">
        <v>49</v>
      </c>
      <c r="L6" s="280" t="s">
        <v>50</v>
      </c>
      <c r="M6" s="280" t="s">
        <v>51</v>
      </c>
      <c r="N6" s="281" t="s">
        <v>80</v>
      </c>
      <c r="O6" s="282" t="s">
        <v>53</v>
      </c>
      <c r="P6" s="282"/>
      <c r="Q6" s="282"/>
      <c r="R6" s="281" t="s">
        <v>54</v>
      </c>
      <c r="S6" s="281" t="s">
        <v>55</v>
      </c>
    </row>
    <row r="7" spans="1:20" ht="58.7" customHeight="1" x14ac:dyDescent="0.2">
      <c r="A7" s="273"/>
      <c r="B7" s="273"/>
      <c r="C7" s="274"/>
      <c r="D7" s="274"/>
      <c r="E7" s="274"/>
      <c r="F7" s="274"/>
      <c r="G7" s="274"/>
      <c r="H7" s="274"/>
      <c r="I7" s="280"/>
      <c r="J7" s="279"/>
      <c r="K7" s="280"/>
      <c r="L7" s="280"/>
      <c r="M7" s="280"/>
      <c r="N7" s="281"/>
      <c r="O7" s="56" t="s">
        <v>56</v>
      </c>
      <c r="P7" s="56" t="s">
        <v>81</v>
      </c>
      <c r="Q7" s="56" t="s">
        <v>58</v>
      </c>
      <c r="R7" s="281"/>
      <c r="S7" s="281"/>
    </row>
    <row r="8" spans="1:20" s="90" customFormat="1" ht="25.5" customHeight="1" x14ac:dyDescent="0.3">
      <c r="A8" s="94" t="s">
        <v>82</v>
      </c>
      <c r="B8" s="94"/>
      <c r="C8" s="94"/>
      <c r="D8" s="94"/>
      <c r="E8" s="94"/>
      <c r="F8" s="94"/>
      <c r="G8" s="94"/>
      <c r="H8" s="94"/>
      <c r="I8" s="94"/>
      <c r="J8" s="94"/>
      <c r="K8" s="94"/>
      <c r="L8" s="87">
        <f>SUM(L9:L16)</f>
        <v>125626</v>
      </c>
      <c r="M8" s="88"/>
      <c r="N8" s="87">
        <f>SUM(N9:N16)</f>
        <v>14367</v>
      </c>
      <c r="O8" s="87">
        <f>SUM(O9:O16)</f>
        <v>34178</v>
      </c>
      <c r="P8" s="87">
        <f>SUM(P9:P16)</f>
        <v>0</v>
      </c>
      <c r="Q8" s="87">
        <f>SUM(Q9:Q16)</f>
        <v>34178</v>
      </c>
      <c r="R8" s="87">
        <f>SUM(R9:R16)</f>
        <v>77081</v>
      </c>
      <c r="S8" s="89"/>
    </row>
    <row r="9" spans="1:20" ht="45" customHeight="1" x14ac:dyDescent="0.2">
      <c r="A9" s="61">
        <v>1</v>
      </c>
      <c r="B9" s="61" t="s">
        <v>87</v>
      </c>
      <c r="C9" s="61">
        <v>3114</v>
      </c>
      <c r="D9" s="61">
        <v>6121</v>
      </c>
      <c r="E9" s="61">
        <v>61</v>
      </c>
      <c r="F9" s="61">
        <v>10</v>
      </c>
      <c r="G9" s="91">
        <v>60001101276</v>
      </c>
      <c r="H9" s="95" t="s">
        <v>89</v>
      </c>
      <c r="I9" s="98" t="s">
        <v>90</v>
      </c>
      <c r="J9" s="61" t="s">
        <v>88</v>
      </c>
      <c r="K9" s="61" t="s">
        <v>83</v>
      </c>
      <c r="L9" s="62">
        <v>1100</v>
      </c>
      <c r="M9" s="97">
        <v>2020</v>
      </c>
      <c r="N9" s="64">
        <v>79</v>
      </c>
      <c r="O9" s="65">
        <f t="shared" ref="O9:O16" si="0">P9+Q9</f>
        <v>1021</v>
      </c>
      <c r="P9" s="64">
        <v>0</v>
      </c>
      <c r="Q9" s="165">
        <v>1021</v>
      </c>
      <c r="R9" s="62">
        <f t="shared" ref="R9:R16" si="1">L9-N9-O9</f>
        <v>0</v>
      </c>
      <c r="S9" s="67"/>
    </row>
    <row r="10" spans="1:20" ht="30" x14ac:dyDescent="0.2">
      <c r="A10" s="61">
        <v>2</v>
      </c>
      <c r="B10" s="61" t="s">
        <v>59</v>
      </c>
      <c r="C10" s="61">
        <v>3121</v>
      </c>
      <c r="D10" s="61">
        <v>6121</v>
      </c>
      <c r="E10" s="61">
        <v>61</v>
      </c>
      <c r="F10" s="61">
        <v>10</v>
      </c>
      <c r="G10" s="91">
        <v>60001101280</v>
      </c>
      <c r="H10" s="95" t="s">
        <v>91</v>
      </c>
      <c r="I10" s="98" t="s">
        <v>92</v>
      </c>
      <c r="J10" s="61"/>
      <c r="K10" s="61" t="s">
        <v>83</v>
      </c>
      <c r="L10" s="62">
        <v>32000</v>
      </c>
      <c r="M10" s="97" t="s">
        <v>84</v>
      </c>
      <c r="N10" s="64">
        <v>11140</v>
      </c>
      <c r="O10" s="65">
        <f t="shared" si="0"/>
        <v>5500</v>
      </c>
      <c r="P10" s="64"/>
      <c r="Q10" s="165">
        <v>5500</v>
      </c>
      <c r="R10" s="62">
        <f t="shared" si="1"/>
        <v>15360</v>
      </c>
      <c r="S10" s="67"/>
    </row>
    <row r="11" spans="1:20" ht="30" x14ac:dyDescent="0.2">
      <c r="A11" s="61">
        <v>3</v>
      </c>
      <c r="B11" s="61" t="s">
        <v>62</v>
      </c>
      <c r="C11" s="61">
        <v>3147</v>
      </c>
      <c r="D11" s="61">
        <v>6121</v>
      </c>
      <c r="E11" s="61">
        <v>61</v>
      </c>
      <c r="F11" s="61">
        <v>10</v>
      </c>
      <c r="G11" s="91">
        <v>60001101316</v>
      </c>
      <c r="H11" s="95" t="s">
        <v>95</v>
      </c>
      <c r="I11" s="96" t="s">
        <v>96</v>
      </c>
      <c r="J11" s="61" t="s">
        <v>88</v>
      </c>
      <c r="K11" s="61" t="s">
        <v>94</v>
      </c>
      <c r="L11" s="62">
        <v>29832</v>
      </c>
      <c r="M11" s="97" t="s">
        <v>84</v>
      </c>
      <c r="N11" s="64">
        <v>982</v>
      </c>
      <c r="O11" s="65">
        <f t="shared" si="0"/>
        <v>3879</v>
      </c>
      <c r="P11" s="64">
        <v>0</v>
      </c>
      <c r="Q11" s="165">
        <f>4000-121</f>
        <v>3879</v>
      </c>
      <c r="R11" s="62">
        <f t="shared" si="1"/>
        <v>24971</v>
      </c>
      <c r="S11" s="67" t="s">
        <v>85</v>
      </c>
      <c r="T11" s="46" t="s">
        <v>86</v>
      </c>
    </row>
    <row r="12" spans="1:20" ht="38.25" x14ac:dyDescent="0.2">
      <c r="A12" s="61">
        <v>4</v>
      </c>
      <c r="B12" s="61" t="s">
        <v>68</v>
      </c>
      <c r="C12" s="61">
        <v>3121</v>
      </c>
      <c r="D12" s="61">
        <v>6121</v>
      </c>
      <c r="E12" s="61">
        <v>61</v>
      </c>
      <c r="F12" s="61">
        <v>10</v>
      </c>
      <c r="G12" s="91">
        <v>60001101320</v>
      </c>
      <c r="H12" s="95" t="s">
        <v>97</v>
      </c>
      <c r="I12" s="98" t="s">
        <v>98</v>
      </c>
      <c r="J12" s="61" t="s">
        <v>88</v>
      </c>
      <c r="K12" s="61" t="s">
        <v>94</v>
      </c>
      <c r="L12" s="62">
        <v>31468</v>
      </c>
      <c r="M12" s="97">
        <v>2020</v>
      </c>
      <c r="N12" s="64">
        <v>1208</v>
      </c>
      <c r="O12" s="65">
        <f t="shared" si="0"/>
        <v>5000</v>
      </c>
      <c r="P12" s="64">
        <v>0</v>
      </c>
      <c r="Q12" s="165">
        <v>5000</v>
      </c>
      <c r="R12" s="62">
        <f t="shared" si="1"/>
        <v>25260</v>
      </c>
      <c r="S12" s="67"/>
    </row>
    <row r="13" spans="1:20" ht="45" customHeight="1" x14ac:dyDescent="0.2">
      <c r="A13" s="61">
        <v>5</v>
      </c>
      <c r="B13" s="61" t="s">
        <v>93</v>
      </c>
      <c r="C13" s="61">
        <v>3114</v>
      </c>
      <c r="D13" s="61">
        <v>6121</v>
      </c>
      <c r="E13" s="61">
        <v>61</v>
      </c>
      <c r="F13" s="61">
        <v>10</v>
      </c>
      <c r="G13" s="91">
        <v>60001101354</v>
      </c>
      <c r="H13" s="95" t="s">
        <v>99</v>
      </c>
      <c r="I13" s="96" t="s">
        <v>100</v>
      </c>
      <c r="J13" s="61" t="s">
        <v>88</v>
      </c>
      <c r="K13" s="61" t="s">
        <v>94</v>
      </c>
      <c r="L13" s="62">
        <v>5293</v>
      </c>
      <c r="M13" s="97">
        <v>2020</v>
      </c>
      <c r="N13" s="64">
        <v>165</v>
      </c>
      <c r="O13" s="65">
        <f t="shared" si="0"/>
        <v>5128</v>
      </c>
      <c r="P13" s="64">
        <v>0</v>
      </c>
      <c r="Q13" s="165">
        <v>5128</v>
      </c>
      <c r="R13" s="62">
        <f t="shared" si="1"/>
        <v>0</v>
      </c>
      <c r="S13" s="67" t="s">
        <v>85</v>
      </c>
      <c r="T13" s="46" t="s">
        <v>86</v>
      </c>
    </row>
    <row r="14" spans="1:20" ht="45" customHeight="1" x14ac:dyDescent="0.2">
      <c r="A14" s="61">
        <v>6</v>
      </c>
      <c r="B14" s="61" t="s">
        <v>59</v>
      </c>
      <c r="C14" s="61">
        <v>3127</v>
      </c>
      <c r="D14" s="61">
        <v>6121</v>
      </c>
      <c r="E14" s="61">
        <v>61</v>
      </c>
      <c r="F14" s="61">
        <v>10</v>
      </c>
      <c r="G14" s="91">
        <v>60001101375</v>
      </c>
      <c r="H14" s="95" t="s">
        <v>562</v>
      </c>
      <c r="I14" s="232" t="s">
        <v>563</v>
      </c>
      <c r="J14" s="61" t="s">
        <v>88</v>
      </c>
      <c r="K14" s="61" t="s">
        <v>94</v>
      </c>
      <c r="L14" s="62">
        <v>13341</v>
      </c>
      <c r="M14" s="97">
        <v>2020</v>
      </c>
      <c r="N14" s="64">
        <v>351</v>
      </c>
      <c r="O14" s="65">
        <f t="shared" si="0"/>
        <v>1500</v>
      </c>
      <c r="P14" s="64">
        <v>0</v>
      </c>
      <c r="Q14" s="165">
        <f>2000-500</f>
        <v>1500</v>
      </c>
      <c r="R14" s="62">
        <f t="shared" si="1"/>
        <v>11490</v>
      </c>
      <c r="S14" s="67" t="s">
        <v>85</v>
      </c>
      <c r="T14" s="46" t="s">
        <v>86</v>
      </c>
    </row>
    <row r="15" spans="1:20" ht="77.25" customHeight="1" x14ac:dyDescent="0.2">
      <c r="A15" s="61">
        <v>7</v>
      </c>
      <c r="B15" s="61" t="s">
        <v>87</v>
      </c>
      <c r="C15" s="61">
        <v>3121</v>
      </c>
      <c r="D15" s="61">
        <v>6121</v>
      </c>
      <c r="E15" s="61">
        <v>61</v>
      </c>
      <c r="F15" s="61">
        <v>10</v>
      </c>
      <c r="G15" s="91">
        <v>60001101377</v>
      </c>
      <c r="H15" s="95" t="s">
        <v>102</v>
      </c>
      <c r="I15" s="96" t="s">
        <v>103</v>
      </c>
      <c r="J15" s="61" t="s">
        <v>88</v>
      </c>
      <c r="K15" s="61" t="s">
        <v>94</v>
      </c>
      <c r="L15" s="62">
        <v>7076</v>
      </c>
      <c r="M15" s="97">
        <v>2020</v>
      </c>
      <c r="N15" s="64">
        <v>176</v>
      </c>
      <c r="O15" s="65">
        <f t="shared" si="0"/>
        <v>6900</v>
      </c>
      <c r="P15" s="64">
        <v>0</v>
      </c>
      <c r="Q15" s="165">
        <v>6900</v>
      </c>
      <c r="R15" s="62">
        <f t="shared" si="1"/>
        <v>0</v>
      </c>
      <c r="S15" s="67" t="s">
        <v>85</v>
      </c>
      <c r="T15" s="46" t="s">
        <v>86</v>
      </c>
    </row>
    <row r="16" spans="1:20" s="103" customFormat="1" ht="81" customHeight="1" x14ac:dyDescent="0.2">
      <c r="A16" s="61">
        <v>8</v>
      </c>
      <c r="B16" s="61" t="s">
        <v>93</v>
      </c>
      <c r="C16" s="61">
        <v>3122</v>
      </c>
      <c r="D16" s="61">
        <v>6121</v>
      </c>
      <c r="E16" s="61">
        <v>61</v>
      </c>
      <c r="F16" s="61">
        <v>10</v>
      </c>
      <c r="G16" s="68">
        <v>60001101398</v>
      </c>
      <c r="H16" s="95" t="s">
        <v>106</v>
      </c>
      <c r="I16" s="96" t="s">
        <v>107</v>
      </c>
      <c r="J16" s="61" t="s">
        <v>88</v>
      </c>
      <c r="K16" s="61" t="s">
        <v>83</v>
      </c>
      <c r="L16" s="62">
        <v>5516</v>
      </c>
      <c r="M16" s="63">
        <v>2020</v>
      </c>
      <c r="N16" s="64">
        <v>266</v>
      </c>
      <c r="O16" s="65">
        <f t="shared" si="0"/>
        <v>5250</v>
      </c>
      <c r="P16" s="64">
        <v>0</v>
      </c>
      <c r="Q16" s="165">
        <v>5250</v>
      </c>
      <c r="R16" s="62">
        <f t="shared" si="1"/>
        <v>0</v>
      </c>
      <c r="S16" s="102" t="s">
        <v>105</v>
      </c>
      <c r="T16" s="103" t="s">
        <v>104</v>
      </c>
    </row>
    <row r="17" spans="1:20" s="90" customFormat="1" ht="20.25" x14ac:dyDescent="0.3">
      <c r="A17" s="94" t="s">
        <v>108</v>
      </c>
      <c r="B17" s="94"/>
      <c r="C17" s="94"/>
      <c r="D17" s="94"/>
      <c r="E17" s="94"/>
      <c r="F17" s="94"/>
      <c r="G17" s="94"/>
      <c r="H17" s="94"/>
      <c r="I17" s="104"/>
      <c r="J17" s="94"/>
      <c r="K17" s="94"/>
      <c r="L17" s="87">
        <f>SUM(L18:L18)</f>
        <v>3701</v>
      </c>
      <c r="M17" s="88"/>
      <c r="N17" s="87">
        <f>SUM(N18:N18)</f>
        <v>101</v>
      </c>
      <c r="O17" s="87">
        <f>SUM(O18:O18)</f>
        <v>3600</v>
      </c>
      <c r="P17" s="87">
        <f>SUM(P18:P18)</f>
        <v>0</v>
      </c>
      <c r="Q17" s="87">
        <f>SUM(Q18:Q18)</f>
        <v>3600</v>
      </c>
      <c r="R17" s="87">
        <f>SUM(R18:R18)</f>
        <v>0</v>
      </c>
      <c r="S17" s="89"/>
    </row>
    <row r="18" spans="1:20" ht="68.25" customHeight="1" x14ac:dyDescent="0.2">
      <c r="A18" s="61">
        <v>1</v>
      </c>
      <c r="B18" s="61" t="s">
        <v>68</v>
      </c>
      <c r="C18" s="61">
        <v>3133</v>
      </c>
      <c r="D18" s="61">
        <v>5171</v>
      </c>
      <c r="E18" s="61">
        <v>51</v>
      </c>
      <c r="F18" s="61">
        <v>10</v>
      </c>
      <c r="G18" s="91">
        <v>60001101278</v>
      </c>
      <c r="H18" s="95" t="s">
        <v>109</v>
      </c>
      <c r="I18" s="98" t="s">
        <v>110</v>
      </c>
      <c r="J18" s="61" t="s">
        <v>88</v>
      </c>
      <c r="K18" s="61" t="s">
        <v>94</v>
      </c>
      <c r="L18" s="62">
        <v>3701</v>
      </c>
      <c r="M18" s="97">
        <v>2020</v>
      </c>
      <c r="N18" s="64">
        <v>101</v>
      </c>
      <c r="O18" s="65">
        <f>P18+Q18</f>
        <v>3600</v>
      </c>
      <c r="P18" s="64">
        <v>0</v>
      </c>
      <c r="Q18" s="165">
        <v>3600</v>
      </c>
      <c r="R18" s="62">
        <f>L18-N18-O18</f>
        <v>0</v>
      </c>
      <c r="S18" s="67"/>
    </row>
    <row r="19" spans="1:20" s="90" customFormat="1" ht="20.25" x14ac:dyDescent="0.3">
      <c r="A19" s="94" t="s">
        <v>67</v>
      </c>
      <c r="B19" s="94"/>
      <c r="C19" s="94"/>
      <c r="D19" s="94"/>
      <c r="E19" s="94"/>
      <c r="F19" s="94"/>
      <c r="G19" s="94"/>
      <c r="H19" s="94"/>
      <c r="I19" s="104"/>
      <c r="J19" s="94"/>
      <c r="K19" s="94"/>
      <c r="L19" s="87">
        <f>SUM(L20:L27)</f>
        <v>27750</v>
      </c>
      <c r="M19" s="88"/>
      <c r="N19" s="87">
        <f>SUM(N20:N27)</f>
        <v>0</v>
      </c>
      <c r="O19" s="87">
        <f>SUM(O20:O27)</f>
        <v>2400</v>
      </c>
      <c r="P19" s="87">
        <f>SUM(P20:P27)</f>
        <v>0</v>
      </c>
      <c r="Q19" s="87">
        <f>SUM(Q20:Q27)</f>
        <v>2400</v>
      </c>
      <c r="R19" s="87">
        <f>SUM(R20:R27)</f>
        <v>25350</v>
      </c>
      <c r="S19" s="89"/>
    </row>
    <row r="20" spans="1:20" ht="68.25" customHeight="1" x14ac:dyDescent="0.2">
      <c r="A20" s="61">
        <v>1</v>
      </c>
      <c r="B20" s="61" t="s">
        <v>59</v>
      </c>
      <c r="C20" s="61">
        <v>3146</v>
      </c>
      <c r="D20" s="61">
        <v>6121</v>
      </c>
      <c r="E20" s="61">
        <v>61</v>
      </c>
      <c r="F20" s="61">
        <v>10</v>
      </c>
      <c r="G20" s="91">
        <v>60001101421</v>
      </c>
      <c r="H20" s="95" t="s">
        <v>124</v>
      </c>
      <c r="I20" s="98" t="s">
        <v>125</v>
      </c>
      <c r="J20" s="61" t="s">
        <v>88</v>
      </c>
      <c r="K20" s="61" t="s">
        <v>83</v>
      </c>
      <c r="L20" s="62">
        <v>1998</v>
      </c>
      <c r="M20" s="97">
        <v>2021</v>
      </c>
      <c r="N20" s="64">
        <v>0</v>
      </c>
      <c r="O20" s="65">
        <v>250</v>
      </c>
      <c r="P20" s="64"/>
      <c r="Q20" s="165">
        <v>250</v>
      </c>
      <c r="R20" s="62">
        <v>1748</v>
      </c>
      <c r="S20" s="67"/>
    </row>
    <row r="21" spans="1:20" ht="79.5" customHeight="1" x14ac:dyDescent="0.2">
      <c r="A21" s="61">
        <v>2</v>
      </c>
      <c r="B21" s="61" t="s">
        <v>62</v>
      </c>
      <c r="C21" s="61">
        <v>3127</v>
      </c>
      <c r="D21" s="61">
        <v>6121</v>
      </c>
      <c r="E21" s="61">
        <v>61</v>
      </c>
      <c r="F21" s="61">
        <v>10</v>
      </c>
      <c r="G21" s="91">
        <v>60001101464</v>
      </c>
      <c r="H21" s="95" t="s">
        <v>572</v>
      </c>
      <c r="I21" s="98" t="s">
        <v>126</v>
      </c>
      <c r="J21" s="61"/>
      <c r="K21" s="61" t="s">
        <v>88</v>
      </c>
      <c r="L21" s="62">
        <v>2900</v>
      </c>
      <c r="M21" s="97">
        <v>2020</v>
      </c>
      <c r="N21" s="64">
        <v>0</v>
      </c>
      <c r="O21" s="65">
        <v>300</v>
      </c>
      <c r="P21" s="64">
        <v>0</v>
      </c>
      <c r="Q21" s="165">
        <v>300</v>
      </c>
      <c r="R21" s="62">
        <v>2600</v>
      </c>
      <c r="S21" s="67"/>
    </row>
    <row r="22" spans="1:20" ht="68.25" customHeight="1" x14ac:dyDescent="0.2">
      <c r="A22" s="61">
        <v>3</v>
      </c>
      <c r="B22" s="61" t="s">
        <v>59</v>
      </c>
      <c r="C22" s="61">
        <v>3114</v>
      </c>
      <c r="D22" s="61">
        <v>6121</v>
      </c>
      <c r="E22" s="61">
        <v>61</v>
      </c>
      <c r="F22" s="61">
        <v>10</v>
      </c>
      <c r="G22" s="91">
        <v>60001101465</v>
      </c>
      <c r="H22" s="95" t="s">
        <v>127</v>
      </c>
      <c r="I22" s="98" t="s">
        <v>128</v>
      </c>
      <c r="J22" s="61"/>
      <c r="K22" s="61" t="s">
        <v>83</v>
      </c>
      <c r="L22" s="62">
        <v>2500</v>
      </c>
      <c r="M22" s="97">
        <v>2020</v>
      </c>
      <c r="N22" s="64">
        <v>0</v>
      </c>
      <c r="O22" s="65">
        <v>300</v>
      </c>
      <c r="P22" s="64">
        <v>0</v>
      </c>
      <c r="Q22" s="165">
        <v>300</v>
      </c>
      <c r="R22" s="62">
        <v>2200</v>
      </c>
      <c r="S22" s="67"/>
    </row>
    <row r="23" spans="1:20" ht="68.25" customHeight="1" x14ac:dyDescent="0.2">
      <c r="A23" s="61">
        <v>4</v>
      </c>
      <c r="B23" s="61" t="s">
        <v>59</v>
      </c>
      <c r="C23" s="61">
        <v>3127</v>
      </c>
      <c r="D23" s="61">
        <v>6121</v>
      </c>
      <c r="E23" s="61">
        <v>61</v>
      </c>
      <c r="F23" s="61">
        <v>10</v>
      </c>
      <c r="G23" s="91">
        <v>60001101466</v>
      </c>
      <c r="H23" s="95" t="s">
        <v>129</v>
      </c>
      <c r="I23" s="98" t="s">
        <v>130</v>
      </c>
      <c r="J23" s="61"/>
      <c r="K23" s="61" t="s">
        <v>88</v>
      </c>
      <c r="L23" s="62">
        <v>1400</v>
      </c>
      <c r="M23" s="97">
        <v>2020</v>
      </c>
      <c r="N23" s="64">
        <v>0</v>
      </c>
      <c r="O23" s="65">
        <v>300</v>
      </c>
      <c r="P23" s="64">
        <v>0</v>
      </c>
      <c r="Q23" s="165">
        <v>300</v>
      </c>
      <c r="R23" s="62">
        <v>1100</v>
      </c>
      <c r="S23" s="67"/>
    </row>
    <row r="24" spans="1:20" ht="93.75" customHeight="1" x14ac:dyDescent="0.2">
      <c r="A24" s="61">
        <v>5</v>
      </c>
      <c r="B24" s="61" t="s">
        <v>59</v>
      </c>
      <c r="C24" s="61">
        <v>3127</v>
      </c>
      <c r="D24" s="61">
        <v>6121</v>
      </c>
      <c r="E24" s="61">
        <v>61</v>
      </c>
      <c r="F24" s="61">
        <v>10</v>
      </c>
      <c r="G24" s="91">
        <v>60001101467</v>
      </c>
      <c r="H24" s="95" t="s">
        <v>573</v>
      </c>
      <c r="I24" s="98" t="s">
        <v>131</v>
      </c>
      <c r="J24" s="61"/>
      <c r="K24" s="61" t="s">
        <v>88</v>
      </c>
      <c r="L24" s="62">
        <v>7600</v>
      </c>
      <c r="M24" s="97">
        <v>2020</v>
      </c>
      <c r="N24" s="64">
        <v>0</v>
      </c>
      <c r="O24" s="65">
        <v>400</v>
      </c>
      <c r="P24" s="64">
        <v>0</v>
      </c>
      <c r="Q24" s="165">
        <v>400</v>
      </c>
      <c r="R24" s="62">
        <v>7200</v>
      </c>
      <c r="S24" s="67"/>
    </row>
    <row r="25" spans="1:20" ht="78.75" customHeight="1" x14ac:dyDescent="0.2">
      <c r="A25" s="61">
        <v>6</v>
      </c>
      <c r="B25" s="61" t="s">
        <v>87</v>
      </c>
      <c r="C25" s="61">
        <v>3127</v>
      </c>
      <c r="D25" s="61">
        <v>6121</v>
      </c>
      <c r="E25" s="61">
        <v>61</v>
      </c>
      <c r="F25" s="61">
        <v>10</v>
      </c>
      <c r="G25" s="91">
        <v>60001101468</v>
      </c>
      <c r="H25" s="59" t="s">
        <v>132</v>
      </c>
      <c r="I25" s="96" t="s">
        <v>133</v>
      </c>
      <c r="J25" s="61"/>
      <c r="K25" s="61" t="s">
        <v>88</v>
      </c>
      <c r="L25" s="65">
        <v>7352</v>
      </c>
      <c r="M25" s="63" t="s">
        <v>84</v>
      </c>
      <c r="N25" s="64">
        <v>0</v>
      </c>
      <c r="O25" s="65">
        <f t="shared" ref="O25:O26" si="2">P25+Q25</f>
        <v>400</v>
      </c>
      <c r="P25" s="66">
        <v>0</v>
      </c>
      <c r="Q25" s="165">
        <v>400</v>
      </c>
      <c r="R25" s="66">
        <f t="shared" ref="R25" si="3">L25-N25-O25</f>
        <v>6952</v>
      </c>
      <c r="S25" s="67"/>
    </row>
    <row r="26" spans="1:20" ht="96" customHeight="1" x14ac:dyDescent="0.2">
      <c r="A26" s="61">
        <v>7</v>
      </c>
      <c r="B26" s="61" t="s">
        <v>68</v>
      </c>
      <c r="C26" s="61">
        <v>3133</v>
      </c>
      <c r="D26" s="61">
        <v>5169</v>
      </c>
      <c r="E26" s="61">
        <v>51</v>
      </c>
      <c r="F26" s="61">
        <v>10</v>
      </c>
      <c r="G26" s="91">
        <v>60001101469</v>
      </c>
      <c r="H26" s="95" t="s">
        <v>134</v>
      </c>
      <c r="I26" s="98" t="s">
        <v>135</v>
      </c>
      <c r="J26" s="61"/>
      <c r="K26" s="61" t="s">
        <v>88</v>
      </c>
      <c r="L26" s="62">
        <v>2000</v>
      </c>
      <c r="M26" s="97">
        <v>2020</v>
      </c>
      <c r="N26" s="64">
        <v>0</v>
      </c>
      <c r="O26" s="65">
        <f t="shared" si="2"/>
        <v>300</v>
      </c>
      <c r="P26" s="64">
        <v>0</v>
      </c>
      <c r="Q26" s="165">
        <v>300</v>
      </c>
      <c r="R26" s="62">
        <v>1700</v>
      </c>
      <c r="S26" s="67"/>
    </row>
    <row r="27" spans="1:20" ht="96" customHeight="1" x14ac:dyDescent="0.2">
      <c r="A27" s="61">
        <v>8</v>
      </c>
      <c r="B27" s="61" t="s">
        <v>87</v>
      </c>
      <c r="C27" s="61">
        <v>3127</v>
      </c>
      <c r="D27" s="61">
        <v>5169</v>
      </c>
      <c r="E27" s="61">
        <v>51</v>
      </c>
      <c r="F27" s="61">
        <v>10</v>
      </c>
      <c r="G27" s="91">
        <v>60001101470</v>
      </c>
      <c r="H27" s="95" t="s">
        <v>564</v>
      </c>
      <c r="I27" s="98" t="s">
        <v>571</v>
      </c>
      <c r="J27" s="61"/>
      <c r="K27" s="61" t="s">
        <v>88</v>
      </c>
      <c r="L27" s="62">
        <v>2000</v>
      </c>
      <c r="M27" s="97">
        <v>2020</v>
      </c>
      <c r="N27" s="64">
        <v>0</v>
      </c>
      <c r="O27" s="65">
        <v>150</v>
      </c>
      <c r="P27" s="64">
        <v>0</v>
      </c>
      <c r="Q27" s="165">
        <v>150</v>
      </c>
      <c r="R27" s="62">
        <v>1850</v>
      </c>
      <c r="S27" s="67"/>
    </row>
    <row r="28" spans="1:20" ht="35.25" customHeight="1" x14ac:dyDescent="0.2">
      <c r="A28" s="283" t="s">
        <v>137</v>
      </c>
      <c r="B28" s="284"/>
      <c r="C28" s="284"/>
      <c r="D28" s="284"/>
      <c r="E28" s="284"/>
      <c r="F28" s="284"/>
      <c r="G28" s="284"/>
      <c r="H28" s="284"/>
      <c r="I28" s="285"/>
      <c r="J28" s="105"/>
      <c r="K28" s="105"/>
      <c r="L28" s="71">
        <f>+L17+L8+L19</f>
        <v>157077</v>
      </c>
      <c r="M28" s="72"/>
      <c r="N28" s="71">
        <f>+N17+N8+N19</f>
        <v>14468</v>
      </c>
      <c r="O28" s="71">
        <f>+O17+O8+O19</f>
        <v>40178</v>
      </c>
      <c r="P28" s="71">
        <f>+P17+P8+P19</f>
        <v>0</v>
      </c>
      <c r="Q28" s="71">
        <f>+Q17+Q8+Q19</f>
        <v>40178</v>
      </c>
      <c r="R28" s="71">
        <f>+R17+R8+R19</f>
        <v>102431</v>
      </c>
      <c r="S28" s="73"/>
    </row>
    <row r="29" spans="1:20" s="40" customFormat="1" x14ac:dyDescent="0.2">
      <c r="A29" s="39"/>
      <c r="B29" s="39"/>
      <c r="C29" s="39"/>
      <c r="D29" s="39"/>
      <c r="E29" s="39"/>
      <c r="F29" s="39"/>
      <c r="G29" s="39"/>
      <c r="H29" s="74"/>
      <c r="I29" s="39"/>
      <c r="J29" s="75"/>
      <c r="K29" s="76"/>
      <c r="L29" s="77"/>
      <c r="M29" s="78"/>
      <c r="N29" s="79"/>
      <c r="S29" s="80"/>
      <c r="T29" s="46"/>
    </row>
    <row r="30" spans="1:20" s="40" customFormat="1" x14ac:dyDescent="0.2">
      <c r="A30" s="39"/>
      <c r="B30" s="39"/>
      <c r="C30" s="39"/>
      <c r="D30" s="39"/>
      <c r="E30" s="39"/>
      <c r="F30" s="39"/>
      <c r="G30" s="39"/>
      <c r="H30" s="39"/>
      <c r="I30" s="39"/>
      <c r="J30" s="81"/>
      <c r="K30" s="82"/>
      <c r="L30" s="83"/>
      <c r="M30" s="84"/>
      <c r="S30" s="80"/>
      <c r="T30" s="46"/>
    </row>
    <row r="31" spans="1:20" s="40" customFormat="1" x14ac:dyDescent="0.2">
      <c r="A31" s="39"/>
      <c r="B31" s="39"/>
      <c r="C31" s="39"/>
      <c r="D31" s="39"/>
      <c r="E31" s="39"/>
      <c r="F31" s="39"/>
      <c r="G31" s="39"/>
      <c r="H31" s="39"/>
      <c r="I31" s="39"/>
      <c r="J31" s="81"/>
      <c r="K31" s="82"/>
      <c r="L31" s="83"/>
      <c r="M31" s="84"/>
      <c r="S31" s="80"/>
      <c r="T31" s="46"/>
    </row>
    <row r="32" spans="1:20" s="40" customFormat="1" x14ac:dyDescent="0.2">
      <c r="A32" s="39"/>
      <c r="B32" s="39"/>
      <c r="C32" s="39"/>
      <c r="D32" s="39"/>
      <c r="E32" s="39"/>
      <c r="F32" s="39"/>
      <c r="G32" s="39"/>
      <c r="H32" s="39"/>
      <c r="I32" s="39"/>
      <c r="J32" s="46"/>
      <c r="K32" s="82"/>
      <c r="L32" s="83"/>
      <c r="M32" s="84"/>
      <c r="S32" s="80"/>
      <c r="T32" s="46"/>
    </row>
    <row r="33" spans="1:21" s="40" customFormat="1" ht="27" hidden="1" x14ac:dyDescent="0.35">
      <c r="A33" s="39"/>
      <c r="B33" s="39"/>
      <c r="C33" s="39"/>
      <c r="D33" s="39"/>
      <c r="E33" s="39"/>
      <c r="F33" s="39"/>
      <c r="G33" s="39"/>
      <c r="H33" s="106" t="s">
        <v>111</v>
      </c>
      <c r="I33" s="39"/>
      <c r="J33" s="46"/>
      <c r="K33" s="82"/>
      <c r="L33" s="83"/>
      <c r="M33" s="84"/>
      <c r="S33" s="80"/>
      <c r="T33" s="46"/>
    </row>
    <row r="34" spans="1:21" s="40" customFormat="1" hidden="1" x14ac:dyDescent="0.2">
      <c r="A34" s="39"/>
      <c r="B34" s="39"/>
      <c r="C34" s="39"/>
      <c r="D34" s="39"/>
      <c r="E34" s="39"/>
      <c r="F34" s="39"/>
      <c r="G34" s="39"/>
      <c r="H34" s="39"/>
      <c r="I34" s="39"/>
      <c r="J34" s="46"/>
      <c r="K34" s="82"/>
      <c r="L34" s="83"/>
      <c r="M34" s="84"/>
      <c r="S34" s="80"/>
      <c r="T34" s="46"/>
    </row>
    <row r="35" spans="1:21" s="40" customFormat="1" hidden="1" x14ac:dyDescent="0.2">
      <c r="A35" s="39"/>
      <c r="B35" s="39"/>
      <c r="C35" s="39"/>
      <c r="D35" s="39"/>
      <c r="E35" s="39"/>
      <c r="F35" s="39"/>
      <c r="G35" s="39"/>
      <c r="H35" s="39"/>
      <c r="I35" s="39"/>
      <c r="J35" s="46"/>
      <c r="K35" s="82"/>
      <c r="L35" s="83"/>
      <c r="M35" s="84"/>
      <c r="S35" s="80"/>
      <c r="T35" s="46"/>
    </row>
    <row r="36" spans="1:21" ht="45" hidden="1" customHeight="1" x14ac:dyDescent="0.2">
      <c r="A36" s="61">
        <v>2</v>
      </c>
      <c r="B36" s="61" t="s">
        <v>59</v>
      </c>
      <c r="C36" s="61">
        <v>3111</v>
      </c>
      <c r="D36" s="61">
        <v>6121</v>
      </c>
      <c r="E36" s="61">
        <v>61</v>
      </c>
      <c r="F36" s="61">
        <v>10</v>
      </c>
      <c r="G36" s="91">
        <v>60001101126</v>
      </c>
      <c r="H36" s="99" t="s">
        <v>112</v>
      </c>
      <c r="I36" s="96" t="s">
        <v>113</v>
      </c>
      <c r="J36" s="61" t="s">
        <v>88</v>
      </c>
      <c r="K36" s="61" t="s">
        <v>94</v>
      </c>
      <c r="L36" s="62">
        <v>15537</v>
      </c>
      <c r="M36" s="107">
        <v>2020</v>
      </c>
      <c r="N36" s="64">
        <v>537</v>
      </c>
      <c r="O36" s="65">
        <f>P36+Q36</f>
        <v>15000</v>
      </c>
      <c r="P36" s="64">
        <v>0</v>
      </c>
      <c r="Q36" s="108">
        <v>15000</v>
      </c>
      <c r="R36" s="62">
        <f>L36-N36-O36</f>
        <v>0</v>
      </c>
      <c r="S36" s="67"/>
      <c r="T36" s="46" t="s">
        <v>86</v>
      </c>
    </row>
    <row r="37" spans="1:21" ht="45" hidden="1" customHeight="1" x14ac:dyDescent="0.2">
      <c r="A37" s="61">
        <v>15</v>
      </c>
      <c r="B37" s="61" t="s">
        <v>59</v>
      </c>
      <c r="C37" s="61">
        <v>3127</v>
      </c>
      <c r="D37" s="61">
        <v>6121</v>
      </c>
      <c r="E37" s="61">
        <v>61</v>
      </c>
      <c r="F37" s="61">
        <v>10</v>
      </c>
      <c r="G37" s="91">
        <v>60001101356</v>
      </c>
      <c r="H37" s="101" t="s">
        <v>114</v>
      </c>
      <c r="I37" s="98" t="s">
        <v>115</v>
      </c>
      <c r="J37" s="61" t="s">
        <v>88</v>
      </c>
      <c r="K37" s="61" t="s">
        <v>94</v>
      </c>
      <c r="L37" s="62">
        <v>28232</v>
      </c>
      <c r="M37" s="97">
        <v>2020</v>
      </c>
      <c r="N37" s="64">
        <v>482</v>
      </c>
      <c r="O37" s="65">
        <f>P37+Q37</f>
        <v>27750</v>
      </c>
      <c r="P37" s="64">
        <v>0</v>
      </c>
      <c r="Q37" s="65">
        <v>27750</v>
      </c>
      <c r="R37" s="62">
        <f>L37-N37-O37</f>
        <v>0</v>
      </c>
      <c r="S37" s="67"/>
    </row>
    <row r="38" spans="1:21" ht="45" hidden="1" customHeight="1" x14ac:dyDescent="0.2">
      <c r="A38" s="61">
        <v>16</v>
      </c>
      <c r="B38" s="61" t="s">
        <v>62</v>
      </c>
      <c r="C38" s="61">
        <v>3127</v>
      </c>
      <c r="D38" s="61">
        <v>6121</v>
      </c>
      <c r="E38" s="61">
        <v>61</v>
      </c>
      <c r="F38" s="61">
        <v>10</v>
      </c>
      <c r="G38" s="91">
        <v>60001101357</v>
      </c>
      <c r="H38" s="101" t="s">
        <v>116</v>
      </c>
      <c r="I38" s="96" t="s">
        <v>117</v>
      </c>
      <c r="J38" s="61"/>
      <c r="K38" s="61" t="s">
        <v>101</v>
      </c>
      <c r="L38" s="62">
        <v>5796</v>
      </c>
      <c r="M38" s="97">
        <v>2020</v>
      </c>
      <c r="N38" s="64">
        <v>150</v>
      </c>
      <c r="O38" s="65">
        <f>P38+Q38</f>
        <v>5646</v>
      </c>
      <c r="P38" s="64">
        <v>0</v>
      </c>
      <c r="Q38" s="65">
        <v>5646</v>
      </c>
      <c r="R38" s="62">
        <f>L38-N38-O38</f>
        <v>0</v>
      </c>
      <c r="S38" s="67" t="s">
        <v>85</v>
      </c>
      <c r="T38" s="46" t="s">
        <v>86</v>
      </c>
    </row>
    <row r="39" spans="1:21" s="103" customFormat="1" ht="45" hidden="1" customHeight="1" x14ac:dyDescent="0.2">
      <c r="A39" s="61">
        <v>33</v>
      </c>
      <c r="B39" s="61" t="s">
        <v>87</v>
      </c>
      <c r="C39" s="61">
        <v>3124</v>
      </c>
      <c r="D39" s="61">
        <v>6121</v>
      </c>
      <c r="E39" s="61">
        <v>61</v>
      </c>
      <c r="F39" s="61">
        <v>10</v>
      </c>
      <c r="G39" s="91">
        <v>60001101388</v>
      </c>
      <c r="H39" s="95" t="s">
        <v>118</v>
      </c>
      <c r="I39" s="96" t="s">
        <v>119</v>
      </c>
      <c r="J39" s="61" t="s">
        <v>88</v>
      </c>
      <c r="K39" s="61" t="s">
        <v>94</v>
      </c>
      <c r="L39" s="62">
        <v>2484</v>
      </c>
      <c r="M39" s="63">
        <v>2020</v>
      </c>
      <c r="N39" s="64">
        <v>84</v>
      </c>
      <c r="O39" s="65">
        <f>P39+Q39</f>
        <v>2400</v>
      </c>
      <c r="P39" s="64">
        <v>0</v>
      </c>
      <c r="Q39" s="65">
        <v>2400</v>
      </c>
      <c r="R39" s="62">
        <f>L39-N39-O39</f>
        <v>0</v>
      </c>
      <c r="S39" s="102" t="s">
        <v>105</v>
      </c>
      <c r="T39" s="103" t="s">
        <v>104</v>
      </c>
      <c r="U39" s="103" t="s">
        <v>120</v>
      </c>
    </row>
    <row r="40" spans="1:21" ht="45" hidden="1" customHeight="1" x14ac:dyDescent="0.2">
      <c r="A40" s="61">
        <v>36</v>
      </c>
      <c r="B40" s="61" t="s">
        <v>93</v>
      </c>
      <c r="C40" s="61">
        <v>3122</v>
      </c>
      <c r="D40" s="61">
        <v>6121</v>
      </c>
      <c r="E40" s="61">
        <v>61</v>
      </c>
      <c r="F40" s="61">
        <v>10</v>
      </c>
      <c r="G40" s="91">
        <v>60001101396</v>
      </c>
      <c r="H40" s="95" t="s">
        <v>121</v>
      </c>
      <c r="I40" s="109" t="s">
        <v>122</v>
      </c>
      <c r="J40" s="61" t="s">
        <v>123</v>
      </c>
      <c r="K40" s="61" t="s">
        <v>101</v>
      </c>
      <c r="L40" s="62">
        <v>36300</v>
      </c>
      <c r="M40" s="97" t="s">
        <v>84</v>
      </c>
      <c r="N40" s="64">
        <v>398</v>
      </c>
      <c r="O40" s="65">
        <f>P40+Q40</f>
        <v>17951</v>
      </c>
      <c r="P40" s="64">
        <v>0</v>
      </c>
      <c r="Q40" s="65">
        <f>35902/2</f>
        <v>17951</v>
      </c>
      <c r="R40" s="62">
        <f>L40-N40-O40</f>
        <v>17951</v>
      </c>
      <c r="S40" s="67" t="s">
        <v>85</v>
      </c>
      <c r="T40" s="46" t="s">
        <v>86</v>
      </c>
    </row>
    <row r="41" spans="1:21" s="40" customFormat="1" hidden="1" x14ac:dyDescent="0.2">
      <c r="A41" s="39"/>
      <c r="B41" s="39"/>
      <c r="C41" s="39"/>
      <c r="D41" s="39"/>
      <c r="E41" s="39"/>
      <c r="F41" s="39"/>
      <c r="G41" s="39"/>
      <c r="H41" s="39"/>
      <c r="I41" s="39"/>
      <c r="J41" s="46"/>
      <c r="K41" s="82"/>
      <c r="L41" s="83"/>
      <c r="M41" s="84"/>
      <c r="S41" s="80"/>
      <c r="T41" s="46"/>
    </row>
    <row r="42" spans="1:21" s="40" customFormat="1" hidden="1" x14ac:dyDescent="0.2">
      <c r="A42" s="39"/>
      <c r="B42" s="39"/>
      <c r="C42" s="39"/>
      <c r="D42" s="39"/>
      <c r="E42" s="39"/>
      <c r="F42" s="39"/>
      <c r="G42" s="39"/>
      <c r="H42" s="39"/>
      <c r="I42" s="39"/>
      <c r="J42" s="46"/>
      <c r="K42" s="82"/>
      <c r="L42" s="83"/>
      <c r="M42" s="84"/>
      <c r="S42" s="80"/>
      <c r="T42" s="46"/>
    </row>
    <row r="43" spans="1:21" s="40" customFormat="1" hidden="1" x14ac:dyDescent="0.2">
      <c r="A43" s="39"/>
      <c r="B43" s="39"/>
      <c r="C43" s="39"/>
      <c r="D43" s="39"/>
      <c r="E43" s="39"/>
      <c r="F43" s="39"/>
      <c r="G43" s="39"/>
      <c r="H43" s="39"/>
      <c r="I43" s="39"/>
      <c r="J43" s="46"/>
      <c r="K43" s="82"/>
      <c r="L43" s="83"/>
      <c r="M43" s="84"/>
      <c r="S43" s="80"/>
      <c r="T43" s="46"/>
    </row>
    <row r="44" spans="1:21" s="40" customFormat="1" hidden="1" x14ac:dyDescent="0.2">
      <c r="A44" s="39"/>
      <c r="B44" s="39"/>
      <c r="C44" s="39"/>
      <c r="D44" s="39"/>
      <c r="E44" s="39"/>
      <c r="F44" s="39"/>
      <c r="G44" s="39"/>
      <c r="H44" s="39"/>
      <c r="I44" s="39"/>
      <c r="J44" s="46"/>
      <c r="K44" s="82"/>
      <c r="L44" s="83"/>
      <c r="M44" s="84"/>
      <c r="S44" s="80"/>
      <c r="T44" s="46"/>
    </row>
    <row r="45" spans="1:21" s="40" customFormat="1" hidden="1" x14ac:dyDescent="0.2">
      <c r="A45" s="39"/>
      <c r="B45" s="39"/>
      <c r="C45" s="39"/>
      <c r="D45" s="39"/>
      <c r="E45" s="39"/>
      <c r="F45" s="39"/>
      <c r="G45" s="39"/>
      <c r="H45" s="39"/>
      <c r="I45" s="39"/>
      <c r="J45" s="46"/>
      <c r="K45" s="82"/>
      <c r="L45" s="83"/>
      <c r="M45" s="84"/>
      <c r="S45" s="80"/>
      <c r="T45" s="46"/>
    </row>
    <row r="46" spans="1:21" s="40" customFormat="1" hidden="1" x14ac:dyDescent="0.2">
      <c r="A46" s="39"/>
      <c r="B46" s="39"/>
      <c r="C46" s="39"/>
      <c r="D46" s="39"/>
      <c r="E46" s="39"/>
      <c r="F46" s="39"/>
      <c r="G46" s="39"/>
      <c r="H46" s="39"/>
      <c r="I46" s="39"/>
      <c r="J46" s="46"/>
      <c r="K46" s="82"/>
      <c r="L46" s="83"/>
      <c r="M46" s="84"/>
      <c r="S46" s="80"/>
      <c r="T46" s="46"/>
    </row>
    <row r="47" spans="1:21" s="40" customFormat="1" hidden="1" x14ac:dyDescent="0.2">
      <c r="A47" s="39"/>
      <c r="B47" s="39"/>
      <c r="C47" s="39"/>
      <c r="D47" s="39"/>
      <c r="E47" s="39"/>
      <c r="F47" s="39"/>
      <c r="G47" s="39"/>
      <c r="H47" s="39"/>
      <c r="I47" s="39"/>
      <c r="J47" s="46"/>
      <c r="K47" s="82"/>
      <c r="L47" s="83"/>
      <c r="M47" s="84"/>
      <c r="S47" s="80"/>
      <c r="T47" s="46"/>
    </row>
    <row r="48" spans="1:21" s="40" customFormat="1" hidden="1" x14ac:dyDescent="0.2">
      <c r="A48" s="39"/>
      <c r="B48" s="39"/>
      <c r="C48" s="39"/>
      <c r="D48" s="39"/>
      <c r="E48" s="39"/>
      <c r="F48" s="39"/>
      <c r="G48" s="39"/>
      <c r="H48" s="39"/>
      <c r="I48" s="39"/>
      <c r="J48" s="46"/>
      <c r="K48" s="82"/>
      <c r="L48" s="83"/>
      <c r="M48" s="84"/>
      <c r="S48" s="80"/>
      <c r="T48" s="46"/>
    </row>
    <row r="49" spans="1:20" s="40" customFormat="1" hidden="1" x14ac:dyDescent="0.2">
      <c r="A49" s="39"/>
      <c r="B49" s="39"/>
      <c r="C49" s="39"/>
      <c r="D49" s="39"/>
      <c r="E49" s="39"/>
      <c r="F49" s="39"/>
      <c r="G49" s="39"/>
      <c r="H49" s="39"/>
      <c r="I49" s="39"/>
      <c r="J49" s="46"/>
      <c r="K49" s="82"/>
      <c r="L49" s="83"/>
      <c r="M49" s="84"/>
      <c r="S49" s="80"/>
      <c r="T49" s="46"/>
    </row>
    <row r="50" spans="1:20" s="40" customFormat="1" x14ac:dyDescent="0.2">
      <c r="A50" s="39"/>
      <c r="B50" s="39"/>
      <c r="C50" s="39"/>
      <c r="D50" s="39"/>
      <c r="E50" s="39"/>
      <c r="F50" s="39"/>
      <c r="G50" s="39"/>
      <c r="H50" s="39"/>
      <c r="I50" s="39"/>
      <c r="J50" s="46"/>
      <c r="K50" s="82"/>
      <c r="L50" s="83"/>
      <c r="M50" s="84"/>
      <c r="S50" s="80"/>
      <c r="T50" s="46"/>
    </row>
    <row r="51" spans="1:20" s="40" customFormat="1" x14ac:dyDescent="0.2">
      <c r="A51" s="39"/>
      <c r="B51" s="39"/>
      <c r="C51" s="39"/>
      <c r="D51" s="39"/>
      <c r="E51" s="39"/>
      <c r="F51" s="39"/>
      <c r="G51" s="39"/>
      <c r="H51" s="39"/>
      <c r="I51" s="39"/>
      <c r="J51" s="46"/>
      <c r="K51" s="82"/>
      <c r="L51" s="83"/>
      <c r="M51" s="84"/>
      <c r="S51" s="80"/>
      <c r="T51" s="46"/>
    </row>
    <row r="52" spans="1:20" s="40" customFormat="1" x14ac:dyDescent="0.2">
      <c r="A52" s="39"/>
      <c r="B52" s="39"/>
      <c r="C52" s="39"/>
      <c r="D52" s="39"/>
      <c r="E52" s="39"/>
      <c r="F52" s="39"/>
      <c r="G52" s="39"/>
      <c r="H52" s="39"/>
      <c r="I52" s="39"/>
      <c r="J52" s="46"/>
      <c r="K52" s="82"/>
      <c r="L52" s="83"/>
      <c r="M52" s="84"/>
      <c r="S52" s="80"/>
      <c r="T52" s="46"/>
    </row>
    <row r="53" spans="1:20" s="40" customFormat="1" x14ac:dyDescent="0.2">
      <c r="A53" s="39"/>
      <c r="B53" s="39"/>
      <c r="C53" s="39"/>
      <c r="D53" s="39"/>
      <c r="E53" s="39"/>
      <c r="F53" s="39"/>
      <c r="G53" s="39"/>
      <c r="H53" s="39"/>
      <c r="I53" s="39"/>
      <c r="J53" s="46"/>
      <c r="K53" s="82"/>
      <c r="L53" s="83"/>
      <c r="M53" s="84"/>
      <c r="S53" s="80"/>
      <c r="T53" s="46"/>
    </row>
    <row r="54" spans="1:20" s="40" customFormat="1" x14ac:dyDescent="0.2">
      <c r="A54" s="46"/>
      <c r="B54" s="46"/>
      <c r="C54" s="46"/>
      <c r="D54" s="46"/>
      <c r="E54" s="46"/>
      <c r="F54" s="46"/>
      <c r="G54" s="46"/>
      <c r="H54" s="46"/>
      <c r="I54" s="46"/>
      <c r="J54" s="46"/>
      <c r="K54" s="39"/>
      <c r="L54" s="83"/>
      <c r="M54" s="84"/>
      <c r="S54" s="80"/>
      <c r="T54" s="46"/>
    </row>
    <row r="55" spans="1:20" s="40" customFormat="1" x14ac:dyDescent="0.2">
      <c r="A55" s="46"/>
      <c r="B55" s="46"/>
      <c r="C55" s="46"/>
      <c r="D55" s="46"/>
      <c r="E55" s="46"/>
      <c r="F55" s="46"/>
      <c r="G55" s="46"/>
      <c r="H55" s="46"/>
      <c r="I55" s="46"/>
      <c r="J55" s="46"/>
      <c r="K55" s="39"/>
      <c r="L55" s="83"/>
      <c r="M55" s="84"/>
      <c r="S55" s="80"/>
      <c r="T55" s="46"/>
    </row>
  </sheetData>
  <mergeCells count="19">
    <mergeCell ref="A5:R5"/>
    <mergeCell ref="A6:A7"/>
    <mergeCell ref="B6:B7"/>
    <mergeCell ref="C6:C7"/>
    <mergeCell ref="D6:D7"/>
    <mergeCell ref="E6:E7"/>
    <mergeCell ref="F6:F7"/>
    <mergeCell ref="G6:G7"/>
    <mergeCell ref="H6:H7"/>
    <mergeCell ref="I6:I7"/>
    <mergeCell ref="R6:R7"/>
    <mergeCell ref="S6:S7"/>
    <mergeCell ref="A28:I28"/>
    <mergeCell ref="J6:J7"/>
    <mergeCell ref="K6:K7"/>
    <mergeCell ref="L6:L7"/>
    <mergeCell ref="M6:M7"/>
    <mergeCell ref="N6:N7"/>
    <mergeCell ref="O6:Q6"/>
  </mergeCells>
  <pageMargins left="0.70866141732283472" right="0.70866141732283472" top="0.78740157480314965" bottom="0.78740157480314965" header="0.31496062992125984" footer="0.31496062992125984"/>
  <pageSetup paperSize="9" scale="44" firstPageNumber="11" fitToHeight="0" orientation="landscape" useFirstPageNumber="1" r:id="rId1"/>
  <headerFooter>
    <oddFooter>&amp;L&amp;"Arial,Kurzíva"Zastupitelstvo Olomouckého kraje 17.2.2020
5.6. - Rozpočet Olomouckého kraje 2019 - zapojenípoužitelného zůstatku a návrh na jeho rozdělení 
Příloha č. 3: Nové opravy a investice&amp;R&amp;"Arial,Kurzíva"Strana &amp;P (Celkem 35)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90"/>
  <sheetViews>
    <sheetView showGridLines="0" view="pageBreakPreview" topLeftCell="B1" zoomScale="70" zoomScaleNormal="73" zoomScaleSheetLayoutView="70" workbookViewId="0">
      <pane ySplit="7" topLeftCell="A84" activePane="bottomLeft" state="frozenSplit"/>
      <selection activeCell="B29" sqref="B29"/>
      <selection pane="bottomLeft" activeCell="B29" sqref="B29"/>
    </sheetView>
  </sheetViews>
  <sheetFormatPr defaultColWidth="9.140625" defaultRowHeight="12.75" outlineLevelCol="1" x14ac:dyDescent="0.2"/>
  <cols>
    <col min="1" max="1" width="0" style="46" hidden="1" customWidth="1"/>
    <col min="2" max="2" width="5.42578125" style="46" customWidth="1"/>
    <col min="3" max="3" width="5.42578125" style="46" hidden="1" customWidth="1"/>
    <col min="4" max="4" width="6" style="46" customWidth="1"/>
    <col min="5" max="6" width="5.42578125" style="46" hidden="1" customWidth="1" outlineLevel="1"/>
    <col min="7" max="7" width="10.5703125" style="46" bestFit="1" customWidth="1" outlineLevel="1"/>
    <col min="8" max="8" width="4" style="46" hidden="1" customWidth="1" outlineLevel="1"/>
    <col min="9" max="9" width="12.5703125" style="46" bestFit="1" customWidth="1" outlineLevel="1"/>
    <col min="10" max="11" width="70.7109375" style="46" customWidth="1"/>
    <col min="12" max="12" width="7.140625" style="46" customWidth="1"/>
    <col min="13" max="13" width="14.7109375" style="39" customWidth="1"/>
    <col min="14" max="14" width="21.85546875" style="40" customWidth="1"/>
    <col min="15" max="15" width="13.7109375" style="84" customWidth="1"/>
    <col min="16" max="16" width="15.140625" style="40" customWidth="1"/>
    <col min="17" max="17" width="21.85546875" style="40" customWidth="1"/>
    <col min="18" max="18" width="17.85546875" style="40" customWidth="1"/>
    <col min="19" max="19" width="22" style="40" customWidth="1"/>
    <col min="20" max="20" width="14.42578125" style="40" customWidth="1"/>
    <col min="21" max="16384" width="9.140625" style="46"/>
  </cols>
  <sheetData>
    <row r="1" spans="1:20" ht="18" x14ac:dyDescent="0.25">
      <c r="B1" s="35" t="s">
        <v>153</v>
      </c>
      <c r="C1" s="35"/>
      <c r="D1" s="36"/>
      <c r="E1" s="36"/>
      <c r="F1" s="36"/>
      <c r="G1" s="36"/>
      <c r="H1" s="36"/>
      <c r="I1" s="36"/>
      <c r="J1" s="37"/>
      <c r="K1" s="38"/>
      <c r="L1" s="36"/>
      <c r="O1" s="41"/>
      <c r="P1" s="42"/>
      <c r="R1" s="42"/>
      <c r="S1" s="42"/>
      <c r="T1" s="236"/>
    </row>
    <row r="2" spans="1:20" ht="15.75" x14ac:dyDescent="0.25">
      <c r="B2" s="47" t="s">
        <v>78</v>
      </c>
      <c r="C2" s="47"/>
      <c r="D2" s="47"/>
      <c r="G2" s="47"/>
      <c r="H2" s="47"/>
      <c r="I2" s="47"/>
      <c r="J2" s="47" t="s">
        <v>154</v>
      </c>
      <c r="K2" s="48" t="s">
        <v>6</v>
      </c>
      <c r="L2" s="49"/>
      <c r="O2" s="50"/>
      <c r="P2" s="51"/>
      <c r="R2" s="51"/>
      <c r="S2" s="51"/>
      <c r="T2" s="51"/>
    </row>
    <row r="3" spans="1:20" ht="17.25" customHeight="1" x14ac:dyDescent="0.2">
      <c r="B3" s="47"/>
      <c r="C3" s="47"/>
      <c r="D3" s="47"/>
      <c r="G3" s="47"/>
      <c r="H3" s="47"/>
      <c r="I3" s="47"/>
      <c r="J3" s="47" t="s">
        <v>38</v>
      </c>
      <c r="K3" s="53"/>
      <c r="L3" s="47"/>
      <c r="O3" s="50"/>
      <c r="P3" s="51"/>
      <c r="R3" s="51"/>
      <c r="S3" s="51"/>
    </row>
    <row r="4" spans="1:20" ht="17.25" customHeight="1" x14ac:dyDescent="0.2">
      <c r="B4" s="47"/>
      <c r="C4" s="47"/>
      <c r="D4" s="47"/>
      <c r="F4" s="47"/>
      <c r="G4" s="47"/>
      <c r="H4" s="47"/>
      <c r="I4" s="47"/>
      <c r="J4" s="47"/>
      <c r="K4" s="53"/>
      <c r="L4" s="47"/>
      <c r="O4" s="50"/>
      <c r="P4" s="51"/>
      <c r="R4" s="51"/>
      <c r="S4" s="51"/>
      <c r="T4" s="54" t="s">
        <v>0</v>
      </c>
    </row>
    <row r="5" spans="1:20" ht="25.5" customHeight="1" x14ac:dyDescent="0.2">
      <c r="B5" s="271" t="s">
        <v>155</v>
      </c>
      <c r="C5" s="272"/>
      <c r="D5" s="272"/>
      <c r="E5" s="272"/>
      <c r="F5" s="272"/>
      <c r="G5" s="272"/>
      <c r="H5" s="272"/>
      <c r="I5" s="272"/>
      <c r="J5" s="272"/>
      <c r="K5" s="272"/>
      <c r="L5" s="272"/>
      <c r="M5" s="272"/>
      <c r="N5" s="272"/>
      <c r="O5" s="272"/>
      <c r="P5" s="272"/>
      <c r="Q5" s="272"/>
      <c r="R5" s="272"/>
      <c r="S5" s="272"/>
      <c r="T5" s="272"/>
    </row>
    <row r="6" spans="1:20" ht="25.5" customHeight="1" x14ac:dyDescent="0.2">
      <c r="B6" s="273" t="s">
        <v>156</v>
      </c>
      <c r="C6" s="277" t="s">
        <v>157</v>
      </c>
      <c r="D6" s="273" t="s">
        <v>1</v>
      </c>
      <c r="E6" s="274" t="s">
        <v>41</v>
      </c>
      <c r="F6" s="274" t="s">
        <v>42</v>
      </c>
      <c r="G6" s="275" t="s">
        <v>43</v>
      </c>
      <c r="H6" s="274" t="s">
        <v>44</v>
      </c>
      <c r="I6" s="274" t="s">
        <v>45</v>
      </c>
      <c r="J6" s="274" t="s">
        <v>46</v>
      </c>
      <c r="K6" s="280" t="s">
        <v>47</v>
      </c>
      <c r="L6" s="279" t="s">
        <v>48</v>
      </c>
      <c r="M6" s="280" t="s">
        <v>49</v>
      </c>
      <c r="N6" s="280" t="s">
        <v>50</v>
      </c>
      <c r="O6" s="280" t="s">
        <v>51</v>
      </c>
      <c r="P6" s="281" t="s">
        <v>52</v>
      </c>
      <c r="Q6" s="282" t="s">
        <v>53</v>
      </c>
      <c r="R6" s="282"/>
      <c r="S6" s="282"/>
      <c r="T6" s="281" t="s">
        <v>54</v>
      </c>
    </row>
    <row r="7" spans="1:20" ht="58.7" customHeight="1" x14ac:dyDescent="0.2">
      <c r="B7" s="273"/>
      <c r="C7" s="287"/>
      <c r="D7" s="273"/>
      <c r="E7" s="274"/>
      <c r="F7" s="274"/>
      <c r="G7" s="276"/>
      <c r="H7" s="274"/>
      <c r="I7" s="274"/>
      <c r="J7" s="274"/>
      <c r="K7" s="280"/>
      <c r="L7" s="279"/>
      <c r="M7" s="280"/>
      <c r="N7" s="280"/>
      <c r="O7" s="280"/>
      <c r="P7" s="281"/>
      <c r="Q7" s="56" t="s">
        <v>574</v>
      </c>
      <c r="R7" s="56" t="s">
        <v>81</v>
      </c>
      <c r="S7" s="56" t="s">
        <v>58</v>
      </c>
      <c r="T7" s="281"/>
    </row>
    <row r="8" spans="1:20" ht="35.25" customHeight="1" x14ac:dyDescent="0.2">
      <c r="A8" s="118"/>
      <c r="B8" s="267" t="s">
        <v>158</v>
      </c>
      <c r="C8" s="268"/>
      <c r="D8" s="269"/>
      <c r="E8" s="269"/>
      <c r="F8" s="269"/>
      <c r="G8" s="269"/>
      <c r="H8" s="269"/>
      <c r="I8" s="269"/>
      <c r="J8" s="269"/>
      <c r="K8" s="269"/>
      <c r="L8" s="269"/>
      <c r="M8" s="269"/>
      <c r="N8" s="269"/>
      <c r="O8" s="269"/>
      <c r="P8" s="269"/>
      <c r="Q8" s="269"/>
      <c r="R8" s="269"/>
      <c r="S8" s="269"/>
      <c r="T8" s="270"/>
    </row>
    <row r="9" spans="1:20" s="90" customFormat="1" ht="25.5" customHeight="1" x14ac:dyDescent="0.3">
      <c r="A9" s="119"/>
      <c r="B9" s="85" t="s">
        <v>159</v>
      </c>
      <c r="C9" s="86"/>
      <c r="D9" s="86"/>
      <c r="E9" s="86"/>
      <c r="F9" s="86"/>
      <c r="G9" s="86"/>
      <c r="H9" s="86"/>
      <c r="I9" s="86"/>
      <c r="J9" s="86"/>
      <c r="K9" s="86"/>
      <c r="L9" s="86"/>
      <c r="M9" s="86"/>
      <c r="N9" s="87">
        <f>SUM(N10:N15)</f>
        <v>1642</v>
      </c>
      <c r="O9" s="88"/>
      <c r="P9" s="87">
        <f>SUM(P10:P15)</f>
        <v>0</v>
      </c>
      <c r="Q9" s="87">
        <f>SUM(Q10:Q15)</f>
        <v>1642</v>
      </c>
      <c r="R9" s="87">
        <f>SUM(R10:R15)</f>
        <v>10</v>
      </c>
      <c r="S9" s="87">
        <f>SUM(S10:S15)</f>
        <v>1632</v>
      </c>
      <c r="T9" s="87">
        <f>SUM(T10:T15)</f>
        <v>0</v>
      </c>
    </row>
    <row r="10" spans="1:20" s="68" customFormat="1" ht="122.25" customHeight="1" x14ac:dyDescent="0.2">
      <c r="A10" s="91">
        <v>4</v>
      </c>
      <c r="B10" s="120">
        <v>1</v>
      </c>
      <c r="C10" s="120">
        <v>1</v>
      </c>
      <c r="D10" s="120" t="s">
        <v>59</v>
      </c>
      <c r="E10" s="120">
        <v>4357</v>
      </c>
      <c r="F10" s="120">
        <v>6351</v>
      </c>
      <c r="G10" s="120">
        <v>63</v>
      </c>
      <c r="H10" s="120">
        <v>11</v>
      </c>
      <c r="I10" s="128">
        <v>66011001641</v>
      </c>
      <c r="J10" s="121" t="s">
        <v>160</v>
      </c>
      <c r="K10" s="122" t="s">
        <v>161</v>
      </c>
      <c r="L10" s="120"/>
      <c r="M10" s="120" t="s">
        <v>83</v>
      </c>
      <c r="N10" s="123">
        <v>450</v>
      </c>
      <c r="O10" s="124">
        <v>2020</v>
      </c>
      <c r="P10" s="125">
        <v>0</v>
      </c>
      <c r="Q10" s="123">
        <f t="shared" ref="Q10:Q14" si="0">R10+S10</f>
        <v>450</v>
      </c>
      <c r="R10" s="126">
        <v>0</v>
      </c>
      <c r="S10" s="238">
        <v>450</v>
      </c>
      <c r="T10" s="126">
        <v>0</v>
      </c>
    </row>
    <row r="11" spans="1:20" s="68" customFormat="1" ht="78" customHeight="1" x14ac:dyDescent="0.2">
      <c r="A11" s="91">
        <v>6</v>
      </c>
      <c r="B11" s="120">
        <v>2</v>
      </c>
      <c r="C11" s="120">
        <v>1</v>
      </c>
      <c r="D11" s="120" t="s">
        <v>93</v>
      </c>
      <c r="E11" s="120">
        <v>4350</v>
      </c>
      <c r="F11" s="120">
        <v>6351</v>
      </c>
      <c r="G11" s="120">
        <v>63</v>
      </c>
      <c r="H11" s="120">
        <v>11</v>
      </c>
      <c r="I11" s="128">
        <v>66011001645</v>
      </c>
      <c r="J11" s="121" t="s">
        <v>162</v>
      </c>
      <c r="K11" s="122" t="s">
        <v>163</v>
      </c>
      <c r="L11" s="120"/>
      <c r="M11" s="120" t="s">
        <v>88</v>
      </c>
      <c r="N11" s="123">
        <f t="shared" ref="N11:N14" si="1">P11+Q11+T11</f>
        <v>150</v>
      </c>
      <c r="O11" s="124">
        <v>2020</v>
      </c>
      <c r="P11" s="125">
        <v>0</v>
      </c>
      <c r="Q11" s="123">
        <f t="shared" si="0"/>
        <v>150</v>
      </c>
      <c r="R11" s="126">
        <v>0</v>
      </c>
      <c r="S11" s="238">
        <v>150</v>
      </c>
      <c r="T11" s="126">
        <v>0</v>
      </c>
    </row>
    <row r="12" spans="1:20" s="68" customFormat="1" ht="64.5" customHeight="1" x14ac:dyDescent="0.2">
      <c r="A12" s="91">
        <v>7</v>
      </c>
      <c r="B12" s="120">
        <v>3</v>
      </c>
      <c r="C12" s="120">
        <v>1</v>
      </c>
      <c r="D12" s="120" t="s">
        <v>93</v>
      </c>
      <c r="E12" s="120">
        <v>4350</v>
      </c>
      <c r="F12" s="120">
        <v>6351</v>
      </c>
      <c r="G12" s="120">
        <v>63</v>
      </c>
      <c r="H12" s="120">
        <v>11</v>
      </c>
      <c r="I12" s="128">
        <v>66011001645</v>
      </c>
      <c r="J12" s="121" t="s">
        <v>164</v>
      </c>
      <c r="K12" s="122" t="s">
        <v>165</v>
      </c>
      <c r="L12" s="120"/>
      <c r="M12" s="120" t="s">
        <v>88</v>
      </c>
      <c r="N12" s="123">
        <f t="shared" si="1"/>
        <v>200</v>
      </c>
      <c r="O12" s="124">
        <v>2020</v>
      </c>
      <c r="P12" s="125">
        <v>0</v>
      </c>
      <c r="Q12" s="123">
        <f t="shared" si="0"/>
        <v>200</v>
      </c>
      <c r="R12" s="126">
        <v>0</v>
      </c>
      <c r="S12" s="238">
        <v>200</v>
      </c>
      <c r="T12" s="126">
        <v>0</v>
      </c>
    </row>
    <row r="13" spans="1:20" s="68" customFormat="1" ht="64.5" customHeight="1" x14ac:dyDescent="0.2">
      <c r="A13" s="91">
        <v>9</v>
      </c>
      <c r="B13" s="120">
        <v>4</v>
      </c>
      <c r="C13" s="120">
        <v>1</v>
      </c>
      <c r="D13" s="120" t="s">
        <v>62</v>
      </c>
      <c r="E13" s="120">
        <v>4350</v>
      </c>
      <c r="F13" s="120">
        <v>6351</v>
      </c>
      <c r="G13" s="120">
        <v>63</v>
      </c>
      <c r="H13" s="120">
        <v>11</v>
      </c>
      <c r="I13" s="128">
        <v>66011001653</v>
      </c>
      <c r="J13" s="121" t="s">
        <v>166</v>
      </c>
      <c r="K13" s="122" t="s">
        <v>167</v>
      </c>
      <c r="L13" s="120" t="s">
        <v>168</v>
      </c>
      <c r="M13" s="120" t="s">
        <v>83</v>
      </c>
      <c r="N13" s="123">
        <f t="shared" si="1"/>
        <v>246</v>
      </c>
      <c r="O13" s="124">
        <v>2020</v>
      </c>
      <c r="P13" s="125">
        <v>0</v>
      </c>
      <c r="Q13" s="123">
        <f t="shared" si="0"/>
        <v>246</v>
      </c>
      <c r="R13" s="126">
        <v>5</v>
      </c>
      <c r="S13" s="238">
        <v>241</v>
      </c>
      <c r="T13" s="126">
        <v>0</v>
      </c>
    </row>
    <row r="14" spans="1:20" s="68" customFormat="1" ht="75" customHeight="1" x14ac:dyDescent="0.2">
      <c r="A14" s="91">
        <v>10</v>
      </c>
      <c r="B14" s="120">
        <v>5</v>
      </c>
      <c r="C14" s="120">
        <v>1</v>
      </c>
      <c r="D14" s="120" t="s">
        <v>62</v>
      </c>
      <c r="E14" s="120">
        <v>4350</v>
      </c>
      <c r="F14" s="120">
        <v>6351</v>
      </c>
      <c r="G14" s="120">
        <v>63</v>
      </c>
      <c r="H14" s="120">
        <v>11</v>
      </c>
      <c r="I14" s="128">
        <v>66011001653</v>
      </c>
      <c r="J14" s="121" t="s">
        <v>169</v>
      </c>
      <c r="K14" s="122" t="s">
        <v>170</v>
      </c>
      <c r="L14" s="120" t="s">
        <v>168</v>
      </c>
      <c r="M14" s="120" t="s">
        <v>83</v>
      </c>
      <c r="N14" s="123">
        <f t="shared" si="1"/>
        <v>266</v>
      </c>
      <c r="O14" s="124">
        <v>2020</v>
      </c>
      <c r="P14" s="125">
        <v>0</v>
      </c>
      <c r="Q14" s="123">
        <f t="shared" si="0"/>
        <v>266</v>
      </c>
      <c r="R14" s="126">
        <v>5</v>
      </c>
      <c r="S14" s="238">
        <v>261</v>
      </c>
      <c r="T14" s="126">
        <v>0</v>
      </c>
    </row>
    <row r="15" spans="1:20" s="68" customFormat="1" ht="98.25" customHeight="1" x14ac:dyDescent="0.2">
      <c r="A15" s="91">
        <v>14</v>
      </c>
      <c r="B15" s="61">
        <v>6</v>
      </c>
      <c r="C15" s="61">
        <v>1</v>
      </c>
      <c r="D15" s="61" t="s">
        <v>68</v>
      </c>
      <c r="E15" s="61">
        <v>4357</v>
      </c>
      <c r="F15" s="61">
        <v>6351</v>
      </c>
      <c r="G15" s="61">
        <v>63</v>
      </c>
      <c r="H15" s="61">
        <v>11</v>
      </c>
      <c r="I15" s="91">
        <v>66011001660</v>
      </c>
      <c r="J15" s="121" t="s">
        <v>171</v>
      </c>
      <c r="K15" s="122" t="s">
        <v>172</v>
      </c>
      <c r="L15" s="120"/>
      <c r="M15" s="120" t="s">
        <v>83</v>
      </c>
      <c r="N15" s="123">
        <v>330</v>
      </c>
      <c r="O15" s="124">
        <v>2020</v>
      </c>
      <c r="P15" s="125">
        <v>0</v>
      </c>
      <c r="Q15" s="123">
        <v>330</v>
      </c>
      <c r="R15" s="126">
        <v>0</v>
      </c>
      <c r="S15" s="238">
        <v>330</v>
      </c>
      <c r="T15" s="126">
        <v>0</v>
      </c>
    </row>
    <row r="16" spans="1:20" s="90" customFormat="1" ht="20.25" x14ac:dyDescent="0.3">
      <c r="A16" s="158"/>
      <c r="B16" s="154" t="s">
        <v>173</v>
      </c>
      <c r="C16" s="155"/>
      <c r="D16" s="155"/>
      <c r="E16" s="155"/>
      <c r="F16" s="155"/>
      <c r="G16" s="155"/>
      <c r="H16" s="155"/>
      <c r="I16" s="155"/>
      <c r="J16" s="155"/>
      <c r="K16" s="156"/>
      <c r="L16" s="155"/>
      <c r="M16" s="155"/>
      <c r="N16" s="157">
        <f>SUM(N17:N25)</f>
        <v>2130</v>
      </c>
      <c r="O16" s="157"/>
      <c r="P16" s="157">
        <f>SUM(P17:P25)</f>
        <v>0</v>
      </c>
      <c r="Q16" s="157">
        <f>SUM(Q17:Q25)</f>
        <v>2130</v>
      </c>
      <c r="R16" s="157">
        <f>SUM(R17:R25)</f>
        <v>150</v>
      </c>
      <c r="S16" s="157">
        <f>SUM(S17:S25)</f>
        <v>1980</v>
      </c>
      <c r="T16" s="157">
        <f>SUM(T17:T25)</f>
        <v>0</v>
      </c>
    </row>
    <row r="17" spans="1:20" s="68" customFormat="1" ht="64.5" customHeight="1" x14ac:dyDescent="0.2">
      <c r="A17" s="91">
        <v>3</v>
      </c>
      <c r="B17" s="120">
        <v>1</v>
      </c>
      <c r="C17" s="120">
        <v>1</v>
      </c>
      <c r="D17" s="120" t="s">
        <v>59</v>
      </c>
      <c r="E17" s="120">
        <v>4357</v>
      </c>
      <c r="F17" s="120">
        <v>5331</v>
      </c>
      <c r="G17" s="120">
        <v>53</v>
      </c>
      <c r="H17" s="120">
        <v>11</v>
      </c>
      <c r="I17" s="128">
        <v>33011001642</v>
      </c>
      <c r="J17" s="121" t="s">
        <v>174</v>
      </c>
      <c r="K17" s="122" t="s">
        <v>175</v>
      </c>
      <c r="L17" s="120"/>
      <c r="M17" s="120" t="s">
        <v>83</v>
      </c>
      <c r="N17" s="123">
        <f t="shared" ref="N17:N24" si="2">P17+Q17+T17</f>
        <v>200</v>
      </c>
      <c r="O17" s="124">
        <v>2020</v>
      </c>
      <c r="P17" s="125">
        <v>0</v>
      </c>
      <c r="Q17" s="123">
        <f t="shared" ref="Q17:Q24" si="3">R17+S17</f>
        <v>200</v>
      </c>
      <c r="R17" s="126">
        <v>0</v>
      </c>
      <c r="S17" s="238">
        <v>200</v>
      </c>
      <c r="T17" s="126">
        <v>0</v>
      </c>
    </row>
    <row r="18" spans="1:20" s="68" customFormat="1" ht="64.5" customHeight="1" x14ac:dyDescent="0.2">
      <c r="A18" s="91">
        <v>4</v>
      </c>
      <c r="B18" s="120">
        <v>2</v>
      </c>
      <c r="C18" s="120">
        <v>1</v>
      </c>
      <c r="D18" s="120" t="s">
        <v>59</v>
      </c>
      <c r="E18" s="120">
        <v>4324</v>
      </c>
      <c r="F18" s="120">
        <v>5331</v>
      </c>
      <c r="G18" s="120">
        <v>53</v>
      </c>
      <c r="H18" s="120">
        <v>11</v>
      </c>
      <c r="I18" s="128">
        <v>33011001644</v>
      </c>
      <c r="J18" s="121" t="s">
        <v>176</v>
      </c>
      <c r="K18" s="122" t="s">
        <v>177</v>
      </c>
      <c r="L18" s="120"/>
      <c r="M18" s="120" t="s">
        <v>83</v>
      </c>
      <c r="N18" s="123">
        <f>P18+Q18+T18</f>
        <v>160</v>
      </c>
      <c r="O18" s="124">
        <v>2020</v>
      </c>
      <c r="P18" s="125">
        <v>0</v>
      </c>
      <c r="Q18" s="123">
        <f t="shared" si="3"/>
        <v>160</v>
      </c>
      <c r="R18" s="126">
        <v>0</v>
      </c>
      <c r="S18" s="238">
        <v>160</v>
      </c>
      <c r="T18" s="126">
        <v>0</v>
      </c>
    </row>
    <row r="19" spans="1:20" s="68" customFormat="1" ht="64.5" customHeight="1" x14ac:dyDescent="0.2">
      <c r="A19" s="91">
        <v>5</v>
      </c>
      <c r="B19" s="120">
        <v>3</v>
      </c>
      <c r="C19" s="120">
        <v>1</v>
      </c>
      <c r="D19" s="120" t="s">
        <v>93</v>
      </c>
      <c r="E19" s="120">
        <v>4350</v>
      </c>
      <c r="F19" s="120">
        <v>5331</v>
      </c>
      <c r="G19" s="120">
        <v>53</v>
      </c>
      <c r="H19" s="120">
        <v>11</v>
      </c>
      <c r="I19" s="128">
        <v>33011001645</v>
      </c>
      <c r="J19" s="121" t="s">
        <v>178</v>
      </c>
      <c r="K19" s="122" t="s">
        <v>179</v>
      </c>
      <c r="L19" s="120"/>
      <c r="M19" s="120" t="s">
        <v>83</v>
      </c>
      <c r="N19" s="123">
        <f t="shared" si="2"/>
        <v>300</v>
      </c>
      <c r="O19" s="124">
        <v>2020</v>
      </c>
      <c r="P19" s="125">
        <v>0</v>
      </c>
      <c r="Q19" s="123">
        <f t="shared" si="3"/>
        <v>300</v>
      </c>
      <c r="R19" s="126">
        <v>0</v>
      </c>
      <c r="S19" s="238">
        <v>300</v>
      </c>
      <c r="T19" s="126">
        <v>0</v>
      </c>
    </row>
    <row r="20" spans="1:20" s="68" customFormat="1" ht="64.5" customHeight="1" x14ac:dyDescent="0.2">
      <c r="A20" s="91">
        <v>8</v>
      </c>
      <c r="B20" s="120">
        <v>4</v>
      </c>
      <c r="C20" s="120">
        <v>1</v>
      </c>
      <c r="D20" s="120" t="s">
        <v>68</v>
      </c>
      <c r="E20" s="120">
        <v>4357</v>
      </c>
      <c r="F20" s="120">
        <v>5331</v>
      </c>
      <c r="G20" s="120">
        <v>53</v>
      </c>
      <c r="H20" s="120">
        <v>11</v>
      </c>
      <c r="I20" s="128">
        <v>33011001650</v>
      </c>
      <c r="J20" s="121" t="s">
        <v>180</v>
      </c>
      <c r="K20" s="122" t="s">
        <v>181</v>
      </c>
      <c r="L20" s="120"/>
      <c r="M20" s="120" t="s">
        <v>83</v>
      </c>
      <c r="N20" s="123">
        <f t="shared" si="2"/>
        <v>200</v>
      </c>
      <c r="O20" s="124">
        <v>2020</v>
      </c>
      <c r="P20" s="125">
        <v>0</v>
      </c>
      <c r="Q20" s="123">
        <f t="shared" si="3"/>
        <v>200</v>
      </c>
      <c r="R20" s="126">
        <v>0</v>
      </c>
      <c r="S20" s="238">
        <v>200</v>
      </c>
      <c r="T20" s="126">
        <v>0</v>
      </c>
    </row>
    <row r="21" spans="1:20" s="68" customFormat="1" ht="128.25" customHeight="1" x14ac:dyDescent="0.2">
      <c r="A21" s="91">
        <v>13</v>
      </c>
      <c r="B21" s="120">
        <v>5</v>
      </c>
      <c r="C21" s="120">
        <v>1</v>
      </c>
      <c r="D21" s="120" t="s">
        <v>68</v>
      </c>
      <c r="E21" s="120">
        <v>4350</v>
      </c>
      <c r="F21" s="120">
        <v>5331</v>
      </c>
      <c r="G21" s="120">
        <v>53</v>
      </c>
      <c r="H21" s="120">
        <v>11</v>
      </c>
      <c r="I21" s="128">
        <v>33011001654</v>
      </c>
      <c r="J21" s="121" t="s">
        <v>182</v>
      </c>
      <c r="K21" s="122" t="s">
        <v>183</v>
      </c>
      <c r="L21" s="120"/>
      <c r="M21" s="120" t="s">
        <v>83</v>
      </c>
      <c r="N21" s="123">
        <f t="shared" si="2"/>
        <v>195</v>
      </c>
      <c r="O21" s="124">
        <v>2020</v>
      </c>
      <c r="P21" s="125">
        <v>0</v>
      </c>
      <c r="Q21" s="123">
        <f t="shared" si="3"/>
        <v>195</v>
      </c>
      <c r="R21" s="126">
        <v>0</v>
      </c>
      <c r="S21" s="238">
        <v>195</v>
      </c>
      <c r="T21" s="126">
        <v>0</v>
      </c>
    </row>
    <row r="22" spans="1:20" s="68" customFormat="1" ht="64.5" customHeight="1" x14ac:dyDescent="0.2">
      <c r="A22" s="91">
        <v>15</v>
      </c>
      <c r="B22" s="120">
        <v>6</v>
      </c>
      <c r="C22" s="120">
        <v>1</v>
      </c>
      <c r="D22" s="120" t="s">
        <v>68</v>
      </c>
      <c r="E22" s="120">
        <v>4350</v>
      </c>
      <c r="F22" s="120">
        <v>5331</v>
      </c>
      <c r="G22" s="120">
        <v>53</v>
      </c>
      <c r="H22" s="120">
        <v>11</v>
      </c>
      <c r="I22" s="128">
        <v>33011001656</v>
      </c>
      <c r="J22" s="121" t="s">
        <v>184</v>
      </c>
      <c r="K22" s="122" t="s">
        <v>185</v>
      </c>
      <c r="L22" s="120"/>
      <c r="M22" s="120" t="s">
        <v>83</v>
      </c>
      <c r="N22" s="123">
        <f t="shared" si="2"/>
        <v>450</v>
      </c>
      <c r="O22" s="124">
        <v>2020</v>
      </c>
      <c r="P22" s="125">
        <v>0</v>
      </c>
      <c r="Q22" s="123">
        <f t="shared" si="3"/>
        <v>450</v>
      </c>
      <c r="R22" s="126">
        <v>150</v>
      </c>
      <c r="S22" s="238">
        <v>300</v>
      </c>
      <c r="T22" s="126">
        <v>0</v>
      </c>
    </row>
    <row r="23" spans="1:20" s="68" customFormat="1" ht="64.5" customHeight="1" x14ac:dyDescent="0.2">
      <c r="A23" s="91">
        <v>17</v>
      </c>
      <c r="B23" s="120">
        <v>7</v>
      </c>
      <c r="C23" s="120">
        <v>1</v>
      </c>
      <c r="D23" s="120" t="s">
        <v>87</v>
      </c>
      <c r="E23" s="120">
        <v>4357</v>
      </c>
      <c r="F23" s="120">
        <v>5331</v>
      </c>
      <c r="G23" s="120">
        <v>53</v>
      </c>
      <c r="H23" s="120">
        <v>11</v>
      </c>
      <c r="I23" s="128">
        <v>33011001657</v>
      </c>
      <c r="J23" s="121" t="s">
        <v>186</v>
      </c>
      <c r="K23" s="122" t="s">
        <v>187</v>
      </c>
      <c r="L23" s="120"/>
      <c r="M23" s="120" t="s">
        <v>83</v>
      </c>
      <c r="N23" s="123">
        <f t="shared" si="2"/>
        <v>300</v>
      </c>
      <c r="O23" s="124">
        <v>2020</v>
      </c>
      <c r="P23" s="125">
        <v>0</v>
      </c>
      <c r="Q23" s="123">
        <f t="shared" si="3"/>
        <v>300</v>
      </c>
      <c r="R23" s="126">
        <v>0</v>
      </c>
      <c r="S23" s="238">
        <v>300</v>
      </c>
      <c r="T23" s="126">
        <v>0</v>
      </c>
    </row>
    <row r="24" spans="1:20" s="68" customFormat="1" ht="64.5" customHeight="1" x14ac:dyDescent="0.2">
      <c r="A24" s="91">
        <v>19</v>
      </c>
      <c r="B24" s="120">
        <v>8</v>
      </c>
      <c r="C24" s="120">
        <v>1</v>
      </c>
      <c r="D24" s="120" t="s">
        <v>87</v>
      </c>
      <c r="E24" s="120">
        <v>4350</v>
      </c>
      <c r="F24" s="120">
        <v>5331</v>
      </c>
      <c r="G24" s="120">
        <v>53</v>
      </c>
      <c r="H24" s="120">
        <v>11</v>
      </c>
      <c r="I24" s="128">
        <v>33011001659</v>
      </c>
      <c r="J24" s="121" t="s">
        <v>188</v>
      </c>
      <c r="K24" s="122" t="s">
        <v>189</v>
      </c>
      <c r="L24" s="120"/>
      <c r="M24" s="120" t="s">
        <v>83</v>
      </c>
      <c r="N24" s="123">
        <f t="shared" si="2"/>
        <v>200</v>
      </c>
      <c r="O24" s="124">
        <v>2020</v>
      </c>
      <c r="P24" s="125">
        <v>0</v>
      </c>
      <c r="Q24" s="123">
        <f t="shared" si="3"/>
        <v>200</v>
      </c>
      <c r="R24" s="126">
        <v>0</v>
      </c>
      <c r="S24" s="238">
        <v>200</v>
      </c>
      <c r="T24" s="126">
        <v>0</v>
      </c>
    </row>
    <row r="25" spans="1:20" s="68" customFormat="1" ht="64.5" customHeight="1" x14ac:dyDescent="0.2">
      <c r="A25" s="91">
        <v>22</v>
      </c>
      <c r="B25" s="120">
        <v>9</v>
      </c>
      <c r="C25" s="120">
        <v>1</v>
      </c>
      <c r="D25" s="120" t="s">
        <v>68</v>
      </c>
      <c r="E25" s="120">
        <v>4357</v>
      </c>
      <c r="F25" s="120">
        <v>5331</v>
      </c>
      <c r="G25" s="120">
        <v>53</v>
      </c>
      <c r="H25" s="120">
        <v>11</v>
      </c>
      <c r="I25" s="128">
        <v>33011001660</v>
      </c>
      <c r="J25" s="121" t="s">
        <v>190</v>
      </c>
      <c r="K25" s="122" t="s">
        <v>191</v>
      </c>
      <c r="L25" s="120"/>
      <c r="M25" s="120" t="s">
        <v>83</v>
      </c>
      <c r="N25" s="123">
        <f>P25+Q25+T25</f>
        <v>125</v>
      </c>
      <c r="O25" s="124">
        <v>2020</v>
      </c>
      <c r="P25" s="125">
        <v>0</v>
      </c>
      <c r="Q25" s="123">
        <f>R25+S25</f>
        <v>125</v>
      </c>
      <c r="R25" s="126">
        <v>0</v>
      </c>
      <c r="S25" s="238">
        <v>125</v>
      </c>
      <c r="T25" s="126">
        <v>0</v>
      </c>
    </row>
    <row r="26" spans="1:20" ht="35.25" customHeight="1" x14ac:dyDescent="0.2">
      <c r="A26" s="118"/>
      <c r="B26" s="267" t="s">
        <v>192</v>
      </c>
      <c r="C26" s="268"/>
      <c r="D26" s="269"/>
      <c r="E26" s="269"/>
      <c r="F26" s="269"/>
      <c r="G26" s="269"/>
      <c r="H26" s="269"/>
      <c r="I26" s="269"/>
      <c r="J26" s="269"/>
      <c r="K26" s="269"/>
      <c r="L26" s="269"/>
      <c r="M26" s="269"/>
      <c r="N26" s="269"/>
      <c r="O26" s="269"/>
      <c r="P26" s="269"/>
      <c r="Q26" s="269"/>
      <c r="R26" s="269"/>
      <c r="S26" s="269"/>
      <c r="T26" s="270"/>
    </row>
    <row r="27" spans="1:20" s="90" customFormat="1" ht="25.5" customHeight="1" x14ac:dyDescent="0.3">
      <c r="A27" s="119"/>
      <c r="B27" s="85" t="s">
        <v>159</v>
      </c>
      <c r="C27" s="86"/>
      <c r="D27" s="86"/>
      <c r="E27" s="86"/>
      <c r="F27" s="86"/>
      <c r="G27" s="86"/>
      <c r="H27" s="86"/>
      <c r="I27" s="86"/>
      <c r="J27" s="86"/>
      <c r="K27" s="86"/>
      <c r="L27" s="86"/>
      <c r="M27" s="86"/>
      <c r="N27" s="87">
        <f>SUM(N28:N28)</f>
        <v>1676</v>
      </c>
      <c r="O27" s="87"/>
      <c r="P27" s="87">
        <f>SUM(P28:P28)</f>
        <v>0</v>
      </c>
      <c r="Q27" s="87">
        <f>SUM(Q28:Q28)</f>
        <v>1676</v>
      </c>
      <c r="R27" s="87">
        <f>SUM(R28:R28)</f>
        <v>0</v>
      </c>
      <c r="S27" s="87">
        <f>SUM(S28:S28)</f>
        <v>1676</v>
      </c>
      <c r="T27" s="87">
        <f>SUM(T28:T28)</f>
        <v>0</v>
      </c>
    </row>
    <row r="28" spans="1:20" s="68" customFormat="1" ht="64.5" customHeight="1" x14ac:dyDescent="0.2">
      <c r="A28" s="91">
        <v>1</v>
      </c>
      <c r="B28" s="120">
        <v>1</v>
      </c>
      <c r="C28" s="120">
        <v>1</v>
      </c>
      <c r="D28" s="120" t="s">
        <v>59</v>
      </c>
      <c r="E28" s="120">
        <v>4357</v>
      </c>
      <c r="F28" s="120">
        <v>6351</v>
      </c>
      <c r="G28" s="120">
        <v>63</v>
      </c>
      <c r="H28" s="120">
        <v>11</v>
      </c>
      <c r="I28" s="128">
        <v>66011001640</v>
      </c>
      <c r="J28" s="121" t="s">
        <v>194</v>
      </c>
      <c r="K28" s="122" t="s">
        <v>195</v>
      </c>
      <c r="L28" s="120"/>
      <c r="M28" s="120" t="s">
        <v>83</v>
      </c>
      <c r="N28" s="123">
        <f>P28+Q28+T28</f>
        <v>1676</v>
      </c>
      <c r="O28" s="124">
        <v>2020</v>
      </c>
      <c r="P28" s="125">
        <v>0</v>
      </c>
      <c r="Q28" s="123">
        <f>R28+S28</f>
        <v>1676</v>
      </c>
      <c r="R28" s="126">
        <v>0</v>
      </c>
      <c r="S28" s="165">
        <v>1676</v>
      </c>
      <c r="T28" s="126">
        <v>0</v>
      </c>
    </row>
    <row r="29" spans="1:20" s="90" customFormat="1" ht="25.5" customHeight="1" x14ac:dyDescent="0.3">
      <c r="A29" s="119"/>
      <c r="B29" s="85" t="s">
        <v>173</v>
      </c>
      <c r="C29" s="86"/>
      <c r="D29" s="86"/>
      <c r="E29" s="86"/>
      <c r="F29" s="86"/>
      <c r="G29" s="86"/>
      <c r="H29" s="86"/>
      <c r="I29" s="86"/>
      <c r="J29" s="86"/>
      <c r="K29" s="86"/>
      <c r="L29" s="86"/>
      <c r="M29" s="86"/>
      <c r="N29" s="87">
        <f>SUM(N30:N30)</f>
        <v>1500</v>
      </c>
      <c r="O29" s="87"/>
      <c r="P29" s="87">
        <f>SUM(P30:P30)</f>
        <v>0</v>
      </c>
      <c r="Q29" s="87">
        <f>SUM(Q30:Q30)</f>
        <v>1500</v>
      </c>
      <c r="R29" s="87">
        <f>SUM(R30:R30)</f>
        <v>0</v>
      </c>
      <c r="S29" s="87">
        <f>SUM(S30:S30)</f>
        <v>1500</v>
      </c>
      <c r="T29" s="87">
        <f>SUM(T30:T30)</f>
        <v>0</v>
      </c>
    </row>
    <row r="30" spans="1:20" s="68" customFormat="1" ht="64.5" customHeight="1" x14ac:dyDescent="0.2">
      <c r="A30" s="91">
        <v>9</v>
      </c>
      <c r="B30" s="120">
        <v>1</v>
      </c>
      <c r="C30" s="120"/>
      <c r="D30" s="120" t="s">
        <v>68</v>
      </c>
      <c r="E30" s="120">
        <v>4350</v>
      </c>
      <c r="F30" s="120">
        <v>5331</v>
      </c>
      <c r="G30" s="120">
        <v>53</v>
      </c>
      <c r="H30" s="120">
        <v>11</v>
      </c>
      <c r="I30" s="128">
        <v>33011001656</v>
      </c>
      <c r="J30" s="121" t="s">
        <v>196</v>
      </c>
      <c r="K30" s="122" t="s">
        <v>197</v>
      </c>
      <c r="L30" s="120"/>
      <c r="M30" s="120" t="s">
        <v>83</v>
      </c>
      <c r="N30" s="123">
        <f>P30+Q30+T30</f>
        <v>1500</v>
      </c>
      <c r="O30" s="124">
        <v>2020</v>
      </c>
      <c r="P30" s="125">
        <v>0</v>
      </c>
      <c r="Q30" s="123">
        <f>R30+S30</f>
        <v>1500</v>
      </c>
      <c r="R30" s="126">
        <v>0</v>
      </c>
      <c r="S30" s="165">
        <v>1500</v>
      </c>
      <c r="T30" s="126">
        <v>0</v>
      </c>
    </row>
    <row r="31" spans="1:20" ht="35.25" customHeight="1" x14ac:dyDescent="0.2">
      <c r="A31" s="118"/>
      <c r="B31" s="69" t="s">
        <v>198</v>
      </c>
      <c r="C31" s="70"/>
      <c r="D31" s="70"/>
      <c r="E31" s="70"/>
      <c r="F31" s="70"/>
      <c r="G31" s="70"/>
      <c r="H31" s="70"/>
      <c r="I31" s="70"/>
      <c r="J31" s="70"/>
      <c r="K31" s="70"/>
      <c r="L31" s="70"/>
      <c r="M31" s="70"/>
      <c r="N31" s="71">
        <f>+N16+N9+N27+N29</f>
        <v>6948</v>
      </c>
      <c r="O31" s="71"/>
      <c r="P31" s="71">
        <f>+P16+P9+P27+P29</f>
        <v>0</v>
      </c>
      <c r="Q31" s="71">
        <f>+Q16+Q9+Q27+Q29</f>
        <v>6948</v>
      </c>
      <c r="R31" s="71">
        <f>+R16+R9+R27+R29</f>
        <v>160</v>
      </c>
      <c r="S31" s="71">
        <f>+S16+S9+S27+S29</f>
        <v>6788</v>
      </c>
      <c r="T31" s="71">
        <f>+T16+T9+T27+T29</f>
        <v>0</v>
      </c>
    </row>
    <row r="32" spans="1:20" s="40" customFormat="1" x14ac:dyDescent="0.2">
      <c r="B32" s="39"/>
      <c r="C32" s="39"/>
      <c r="D32" s="39"/>
      <c r="E32" s="39"/>
      <c r="F32" s="39"/>
      <c r="G32" s="39"/>
      <c r="H32" s="39"/>
      <c r="I32" s="39"/>
      <c r="J32" s="74"/>
      <c r="K32" s="39"/>
      <c r="L32" s="75"/>
      <c r="M32" s="76"/>
      <c r="N32" s="77"/>
      <c r="O32" s="78"/>
      <c r="P32" s="79"/>
    </row>
    <row r="33" spans="1:20" s="40" customFormat="1" x14ac:dyDescent="0.2">
      <c r="B33" s="39"/>
      <c r="C33" s="39"/>
      <c r="D33" s="39"/>
      <c r="E33" s="39"/>
      <c r="F33" s="39"/>
      <c r="G33" s="39"/>
      <c r="H33" s="39"/>
      <c r="I33" s="39"/>
      <c r="J33" s="39"/>
      <c r="K33" s="39"/>
      <c r="L33" s="81"/>
      <c r="M33" s="82"/>
      <c r="N33" s="83"/>
      <c r="O33" s="84"/>
    </row>
    <row r="34" spans="1:20" s="40" customFormat="1" x14ac:dyDescent="0.2">
      <c r="B34" s="39"/>
      <c r="C34" s="39"/>
      <c r="D34" s="39"/>
      <c r="E34" s="39"/>
      <c r="F34" s="39"/>
      <c r="G34" s="39"/>
      <c r="H34" s="39"/>
      <c r="I34" s="39"/>
      <c r="J34" s="39"/>
      <c r="K34" s="39"/>
      <c r="L34" s="81"/>
      <c r="M34" s="82"/>
      <c r="N34" s="83"/>
      <c r="O34" s="84"/>
    </row>
    <row r="35" spans="1:20" s="40" customFormat="1" x14ac:dyDescent="0.2">
      <c r="B35" s="39"/>
      <c r="C35" s="39"/>
      <c r="D35" s="39"/>
      <c r="E35" s="39"/>
      <c r="F35" s="39"/>
      <c r="G35" s="39"/>
      <c r="H35" s="39"/>
      <c r="I35" s="39"/>
      <c r="J35" s="39"/>
      <c r="K35" s="39"/>
      <c r="L35" s="46"/>
      <c r="M35" s="82"/>
      <c r="N35" s="83"/>
      <c r="O35" s="84"/>
    </row>
    <row r="36" spans="1:20" s="40" customFormat="1" ht="20.25" hidden="1" x14ac:dyDescent="0.3">
      <c r="B36" s="129" t="s">
        <v>199</v>
      </c>
      <c r="C36" s="39"/>
      <c r="D36" s="39"/>
      <c r="E36" s="39"/>
      <c r="F36" s="39"/>
      <c r="G36" s="39"/>
      <c r="H36" s="39"/>
      <c r="I36" s="39"/>
      <c r="J36" s="39"/>
      <c r="K36" s="39"/>
      <c r="L36" s="46"/>
      <c r="M36" s="82"/>
      <c r="N36" s="83"/>
      <c r="O36" s="84"/>
    </row>
    <row r="37" spans="1:20" s="40" customFormat="1" ht="20.25" hidden="1" x14ac:dyDescent="0.3">
      <c r="B37" s="129" t="s">
        <v>200</v>
      </c>
      <c r="C37" s="39"/>
      <c r="D37" s="39"/>
      <c r="E37" s="39"/>
      <c r="F37" s="39"/>
      <c r="G37" s="39"/>
      <c r="H37" s="39"/>
      <c r="I37" s="39"/>
      <c r="J37" s="39"/>
      <c r="K37" s="39"/>
      <c r="L37" s="46"/>
      <c r="M37" s="82"/>
      <c r="N37" s="83"/>
      <c r="O37" s="84"/>
    </row>
    <row r="38" spans="1:20" s="68" customFormat="1" ht="85.5" hidden="1" customHeight="1" x14ac:dyDescent="0.2">
      <c r="A38" s="91">
        <v>1</v>
      </c>
      <c r="B38" s="61">
        <v>4</v>
      </c>
      <c r="C38" s="61">
        <v>2</v>
      </c>
      <c r="D38" s="61" t="s">
        <v>59</v>
      </c>
      <c r="E38" s="61">
        <v>4350</v>
      </c>
      <c r="F38" s="61">
        <v>6351</v>
      </c>
      <c r="G38" s="61">
        <v>63</v>
      </c>
      <c r="H38" s="61">
        <v>11</v>
      </c>
      <c r="I38" s="91">
        <v>66011001635</v>
      </c>
      <c r="J38" s="59" t="s">
        <v>201</v>
      </c>
      <c r="K38" s="96" t="s">
        <v>202</v>
      </c>
      <c r="L38" s="61"/>
      <c r="M38" s="61" t="s">
        <v>88</v>
      </c>
      <c r="N38" s="65">
        <f t="shared" ref="N38:N45" si="4">P38+Q38+T38</f>
        <v>120</v>
      </c>
      <c r="O38" s="63">
        <v>2020</v>
      </c>
      <c r="P38" s="64">
        <v>0</v>
      </c>
      <c r="Q38" s="65">
        <f t="shared" ref="Q38:Q45" si="5">R38+S38</f>
        <v>120</v>
      </c>
      <c r="R38" s="66">
        <v>0</v>
      </c>
      <c r="S38" s="92">
        <v>120</v>
      </c>
      <c r="T38" s="66">
        <v>0</v>
      </c>
    </row>
    <row r="39" spans="1:20" s="68" customFormat="1" ht="64.5" hidden="1" customHeight="1" x14ac:dyDescent="0.2">
      <c r="A39" s="91">
        <v>2</v>
      </c>
      <c r="B39" s="61">
        <v>15</v>
      </c>
      <c r="C39" s="61"/>
      <c r="D39" s="61" t="s">
        <v>59</v>
      </c>
      <c r="E39" s="61">
        <v>4350</v>
      </c>
      <c r="F39" s="61">
        <v>6351</v>
      </c>
      <c r="G39" s="61">
        <v>63</v>
      </c>
      <c r="H39" s="61">
        <v>11</v>
      </c>
      <c r="I39" s="91">
        <v>66011001638</v>
      </c>
      <c r="J39" s="59" t="s">
        <v>203</v>
      </c>
      <c r="K39" s="96" t="s">
        <v>204</v>
      </c>
      <c r="L39" s="61"/>
      <c r="M39" s="61" t="s">
        <v>83</v>
      </c>
      <c r="N39" s="65">
        <f t="shared" si="4"/>
        <v>286</v>
      </c>
      <c r="O39" s="63">
        <v>2020</v>
      </c>
      <c r="P39" s="64">
        <v>0</v>
      </c>
      <c r="Q39" s="65">
        <f t="shared" si="5"/>
        <v>286</v>
      </c>
      <c r="R39" s="66">
        <v>0</v>
      </c>
      <c r="S39" s="92">
        <v>286</v>
      </c>
      <c r="T39" s="66">
        <v>0</v>
      </c>
    </row>
    <row r="40" spans="1:20" s="68" customFormat="1" ht="122.25" hidden="1" customHeight="1" x14ac:dyDescent="0.2">
      <c r="A40" s="91">
        <v>3</v>
      </c>
      <c r="B40" s="61">
        <v>7</v>
      </c>
      <c r="C40" s="61">
        <v>3</v>
      </c>
      <c r="D40" s="61" t="s">
        <v>59</v>
      </c>
      <c r="E40" s="61">
        <v>4357</v>
      </c>
      <c r="F40" s="61">
        <v>6351</v>
      </c>
      <c r="G40" s="61">
        <v>63</v>
      </c>
      <c r="H40" s="61">
        <v>11</v>
      </c>
      <c r="I40" s="91">
        <v>66011001641</v>
      </c>
      <c r="J40" s="59" t="s">
        <v>205</v>
      </c>
      <c r="K40" s="96" t="s">
        <v>206</v>
      </c>
      <c r="L40" s="61"/>
      <c r="M40" s="61" t="s">
        <v>83</v>
      </c>
      <c r="N40" s="65">
        <f t="shared" si="4"/>
        <v>411</v>
      </c>
      <c r="O40" s="63">
        <v>2020</v>
      </c>
      <c r="P40" s="64">
        <v>0</v>
      </c>
      <c r="Q40" s="65">
        <f t="shared" si="5"/>
        <v>411</v>
      </c>
      <c r="R40" s="66">
        <v>0</v>
      </c>
      <c r="S40" s="92">
        <v>411</v>
      </c>
      <c r="T40" s="66">
        <v>0</v>
      </c>
    </row>
    <row r="41" spans="1:20" s="68" customFormat="1" ht="64.5" hidden="1" customHeight="1" x14ac:dyDescent="0.2">
      <c r="A41" s="91">
        <v>5</v>
      </c>
      <c r="B41" s="61">
        <v>7</v>
      </c>
      <c r="C41" s="61">
        <v>2</v>
      </c>
      <c r="D41" s="61" t="s">
        <v>93</v>
      </c>
      <c r="E41" s="61">
        <v>4350</v>
      </c>
      <c r="F41" s="61">
        <v>6351</v>
      </c>
      <c r="G41" s="61">
        <v>63</v>
      </c>
      <c r="H41" s="61">
        <v>11</v>
      </c>
      <c r="I41" s="91">
        <v>66011001645</v>
      </c>
      <c r="J41" s="59" t="s">
        <v>207</v>
      </c>
      <c r="K41" s="96" t="s">
        <v>208</v>
      </c>
      <c r="L41" s="61"/>
      <c r="M41" s="61" t="s">
        <v>88</v>
      </c>
      <c r="N41" s="65">
        <f t="shared" si="4"/>
        <v>150</v>
      </c>
      <c r="O41" s="63">
        <v>2020</v>
      </c>
      <c r="P41" s="64">
        <v>0</v>
      </c>
      <c r="Q41" s="65">
        <f t="shared" si="5"/>
        <v>150</v>
      </c>
      <c r="R41" s="66">
        <v>0</v>
      </c>
      <c r="S41" s="92">
        <v>150</v>
      </c>
      <c r="T41" s="66">
        <v>0</v>
      </c>
    </row>
    <row r="42" spans="1:20" s="68" customFormat="1" ht="111.75" hidden="1" customHeight="1" x14ac:dyDescent="0.2">
      <c r="A42" s="91">
        <v>8</v>
      </c>
      <c r="B42" s="61">
        <v>4</v>
      </c>
      <c r="C42" s="61">
        <v>2</v>
      </c>
      <c r="D42" s="61" t="s">
        <v>62</v>
      </c>
      <c r="E42" s="61">
        <v>4350</v>
      </c>
      <c r="F42" s="61">
        <v>6351</v>
      </c>
      <c r="G42" s="61">
        <v>63</v>
      </c>
      <c r="H42" s="61">
        <v>11</v>
      </c>
      <c r="I42" s="91">
        <v>66011001653</v>
      </c>
      <c r="J42" s="59" t="s">
        <v>209</v>
      </c>
      <c r="K42" s="96" t="s">
        <v>210</v>
      </c>
      <c r="L42" s="61" t="s">
        <v>88</v>
      </c>
      <c r="M42" s="61" t="s">
        <v>83</v>
      </c>
      <c r="N42" s="65">
        <f t="shared" si="4"/>
        <v>360</v>
      </c>
      <c r="O42" s="63">
        <v>2020</v>
      </c>
      <c r="P42" s="64">
        <v>0</v>
      </c>
      <c r="Q42" s="65">
        <f t="shared" si="5"/>
        <v>360</v>
      </c>
      <c r="R42" s="66">
        <v>0</v>
      </c>
      <c r="S42" s="92">
        <v>360</v>
      </c>
      <c r="T42" s="66">
        <v>0</v>
      </c>
    </row>
    <row r="43" spans="1:20" s="68" customFormat="1" ht="64.5" hidden="1" customHeight="1" x14ac:dyDescent="0.2">
      <c r="A43" s="91">
        <v>12</v>
      </c>
      <c r="B43" s="61">
        <v>13</v>
      </c>
      <c r="C43" s="61">
        <v>3</v>
      </c>
      <c r="D43" s="61" t="s">
        <v>68</v>
      </c>
      <c r="E43" s="61">
        <v>4350</v>
      </c>
      <c r="F43" s="61">
        <v>6351</v>
      </c>
      <c r="G43" s="61">
        <v>63</v>
      </c>
      <c r="H43" s="61">
        <v>11</v>
      </c>
      <c r="I43" s="91">
        <v>66011001656</v>
      </c>
      <c r="J43" s="59" t="s">
        <v>211</v>
      </c>
      <c r="K43" s="96" t="s">
        <v>212</v>
      </c>
      <c r="L43" s="61"/>
      <c r="M43" s="61" t="s">
        <v>83</v>
      </c>
      <c r="N43" s="65">
        <f t="shared" si="4"/>
        <v>125</v>
      </c>
      <c r="O43" s="63">
        <v>2020</v>
      </c>
      <c r="P43" s="64">
        <v>0</v>
      </c>
      <c r="Q43" s="65">
        <f t="shared" si="5"/>
        <v>125</v>
      </c>
      <c r="R43" s="66">
        <v>0</v>
      </c>
      <c r="S43" s="92">
        <v>125</v>
      </c>
      <c r="T43" s="66">
        <v>0</v>
      </c>
    </row>
    <row r="44" spans="1:20" s="68" customFormat="1" ht="64.5" hidden="1" customHeight="1" x14ac:dyDescent="0.2">
      <c r="A44" s="91">
        <v>13</v>
      </c>
      <c r="B44" s="61">
        <v>3</v>
      </c>
      <c r="C44" s="61">
        <v>3</v>
      </c>
      <c r="D44" s="61" t="s">
        <v>87</v>
      </c>
      <c r="E44" s="61">
        <v>4350</v>
      </c>
      <c r="F44" s="61">
        <v>6351</v>
      </c>
      <c r="G44" s="61">
        <v>63</v>
      </c>
      <c r="H44" s="61">
        <v>11</v>
      </c>
      <c r="I44" s="91">
        <v>66011001659</v>
      </c>
      <c r="J44" s="59" t="s">
        <v>213</v>
      </c>
      <c r="K44" s="96" t="s">
        <v>214</v>
      </c>
      <c r="L44" s="61"/>
      <c r="M44" s="61" t="s">
        <v>83</v>
      </c>
      <c r="N44" s="65">
        <f t="shared" si="4"/>
        <v>300</v>
      </c>
      <c r="O44" s="63">
        <v>2020</v>
      </c>
      <c r="P44" s="64">
        <v>0</v>
      </c>
      <c r="Q44" s="65">
        <f t="shared" si="5"/>
        <v>300</v>
      </c>
      <c r="R44" s="66">
        <v>0</v>
      </c>
      <c r="S44" s="92">
        <v>300</v>
      </c>
      <c r="T44" s="66">
        <v>0</v>
      </c>
    </row>
    <row r="45" spans="1:20" s="139" customFormat="1" ht="90" hidden="1" customHeight="1" x14ac:dyDescent="0.2">
      <c r="A45" s="130">
        <v>15</v>
      </c>
      <c r="B45" s="131">
        <v>5</v>
      </c>
      <c r="C45" s="131"/>
      <c r="D45" s="131" t="s">
        <v>87</v>
      </c>
      <c r="E45" s="131">
        <v>4357</v>
      </c>
      <c r="F45" s="131">
        <v>6351</v>
      </c>
      <c r="G45" s="131">
        <v>63</v>
      </c>
      <c r="H45" s="131">
        <v>11</v>
      </c>
      <c r="I45" s="130">
        <v>66011001663</v>
      </c>
      <c r="J45" s="132" t="s">
        <v>215</v>
      </c>
      <c r="K45" s="133" t="s">
        <v>216</v>
      </c>
      <c r="L45" s="131"/>
      <c r="M45" s="131" t="s">
        <v>217</v>
      </c>
      <c r="N45" s="134">
        <f t="shared" si="4"/>
        <v>366</v>
      </c>
      <c r="O45" s="135">
        <v>2020</v>
      </c>
      <c r="P45" s="136">
        <v>0</v>
      </c>
      <c r="Q45" s="134">
        <f t="shared" si="5"/>
        <v>366</v>
      </c>
      <c r="R45" s="137">
        <v>0</v>
      </c>
      <c r="S45" s="138">
        <v>366</v>
      </c>
      <c r="T45" s="137">
        <v>0</v>
      </c>
    </row>
    <row r="46" spans="1:20" s="40" customFormat="1" ht="20.25" hidden="1" x14ac:dyDescent="0.3">
      <c r="B46" s="129" t="s">
        <v>218</v>
      </c>
      <c r="C46" s="39"/>
      <c r="D46" s="39"/>
      <c r="E46" s="39"/>
      <c r="F46" s="39"/>
      <c r="G46" s="39"/>
      <c r="H46" s="39"/>
      <c r="I46" s="39"/>
      <c r="J46" s="39"/>
      <c r="K46" s="39"/>
      <c r="L46" s="46"/>
      <c r="M46" s="82"/>
      <c r="N46" s="83"/>
      <c r="O46" s="84"/>
    </row>
    <row r="47" spans="1:20" s="139" customFormat="1" ht="64.5" hidden="1" customHeight="1" x14ac:dyDescent="0.2">
      <c r="A47" s="130">
        <v>2</v>
      </c>
      <c r="B47" s="131">
        <v>1</v>
      </c>
      <c r="C47" s="131"/>
      <c r="D47" s="131" t="s">
        <v>59</v>
      </c>
      <c r="E47" s="131">
        <v>4357</v>
      </c>
      <c r="F47" s="131">
        <v>5331</v>
      </c>
      <c r="G47" s="131">
        <v>53</v>
      </c>
      <c r="H47" s="131">
        <v>11</v>
      </c>
      <c r="I47" s="130">
        <v>33011001641</v>
      </c>
      <c r="J47" s="132" t="s">
        <v>219</v>
      </c>
      <c r="K47" s="133" t="s">
        <v>220</v>
      </c>
      <c r="L47" s="131"/>
      <c r="M47" s="131" t="s">
        <v>83</v>
      </c>
      <c r="N47" s="134">
        <f t="shared" ref="N47:N56" si="6">P47+Q47+T47</f>
        <v>280</v>
      </c>
      <c r="O47" s="135">
        <v>2020</v>
      </c>
      <c r="P47" s="136">
        <v>0</v>
      </c>
      <c r="Q47" s="134">
        <f t="shared" ref="Q47:Q56" si="7">R47+S47</f>
        <v>280</v>
      </c>
      <c r="R47" s="137">
        <v>0</v>
      </c>
      <c r="S47" s="138">
        <v>280</v>
      </c>
      <c r="T47" s="137">
        <v>0</v>
      </c>
    </row>
    <row r="48" spans="1:20" s="68" customFormat="1" ht="111.75" hidden="1" customHeight="1" x14ac:dyDescent="0.2">
      <c r="A48" s="91">
        <v>6</v>
      </c>
      <c r="B48" s="61">
        <v>3</v>
      </c>
      <c r="C48" s="61"/>
      <c r="D48" s="61" t="s">
        <v>93</v>
      </c>
      <c r="E48" s="61">
        <v>4357</v>
      </c>
      <c r="F48" s="61">
        <v>5331</v>
      </c>
      <c r="G48" s="61">
        <v>53</v>
      </c>
      <c r="H48" s="61">
        <v>11</v>
      </c>
      <c r="I48" s="91">
        <v>33011001647</v>
      </c>
      <c r="J48" s="59" t="s">
        <v>221</v>
      </c>
      <c r="K48" s="96" t="s">
        <v>222</v>
      </c>
      <c r="L48" s="61"/>
      <c r="M48" s="61" t="s">
        <v>83</v>
      </c>
      <c r="N48" s="65">
        <f t="shared" si="6"/>
        <v>350</v>
      </c>
      <c r="O48" s="63">
        <v>2020</v>
      </c>
      <c r="P48" s="64">
        <v>0</v>
      </c>
      <c r="Q48" s="65">
        <f t="shared" si="7"/>
        <v>350</v>
      </c>
      <c r="R48" s="66">
        <v>100</v>
      </c>
      <c r="S48" s="92">
        <v>250</v>
      </c>
      <c r="T48" s="66">
        <v>0</v>
      </c>
    </row>
    <row r="49" spans="1:20" s="68" customFormat="1" ht="64.5" hidden="1" customHeight="1" x14ac:dyDescent="0.2">
      <c r="A49" s="91">
        <v>9</v>
      </c>
      <c r="B49" s="61">
        <v>5</v>
      </c>
      <c r="C49" s="61"/>
      <c r="D49" s="61" t="s">
        <v>68</v>
      </c>
      <c r="E49" s="61">
        <v>4350</v>
      </c>
      <c r="F49" s="61">
        <v>5331</v>
      </c>
      <c r="G49" s="61">
        <v>53</v>
      </c>
      <c r="H49" s="61">
        <v>11</v>
      </c>
      <c r="I49" s="91">
        <v>33011001652</v>
      </c>
      <c r="J49" s="59" t="s">
        <v>223</v>
      </c>
      <c r="K49" s="96" t="s">
        <v>224</v>
      </c>
      <c r="L49" s="61"/>
      <c r="M49" s="61" t="s">
        <v>83</v>
      </c>
      <c r="N49" s="65">
        <f t="shared" si="6"/>
        <v>490</v>
      </c>
      <c r="O49" s="63">
        <v>2020</v>
      </c>
      <c r="P49" s="64">
        <v>0</v>
      </c>
      <c r="Q49" s="65">
        <f t="shared" si="7"/>
        <v>490</v>
      </c>
      <c r="R49" s="66">
        <v>0</v>
      </c>
      <c r="S49" s="92">
        <v>490</v>
      </c>
      <c r="T49" s="66">
        <v>0</v>
      </c>
    </row>
    <row r="50" spans="1:20" s="68" customFormat="1" ht="64.5" hidden="1" customHeight="1" x14ac:dyDescent="0.2">
      <c r="A50" s="91">
        <v>10</v>
      </c>
      <c r="B50" s="61">
        <v>6</v>
      </c>
      <c r="C50" s="61"/>
      <c r="D50" s="61" t="s">
        <v>68</v>
      </c>
      <c r="E50" s="61">
        <v>4350</v>
      </c>
      <c r="F50" s="61">
        <v>5331</v>
      </c>
      <c r="G50" s="61">
        <v>53</v>
      </c>
      <c r="H50" s="61">
        <v>11</v>
      </c>
      <c r="I50" s="91">
        <v>33011001652</v>
      </c>
      <c r="J50" s="59" t="s">
        <v>225</v>
      </c>
      <c r="K50" s="96" t="s">
        <v>224</v>
      </c>
      <c r="L50" s="61"/>
      <c r="M50" s="61" t="s">
        <v>83</v>
      </c>
      <c r="N50" s="65">
        <f t="shared" si="6"/>
        <v>490</v>
      </c>
      <c r="O50" s="63">
        <v>2020</v>
      </c>
      <c r="P50" s="64">
        <v>0</v>
      </c>
      <c r="Q50" s="65">
        <f t="shared" si="7"/>
        <v>490</v>
      </c>
      <c r="R50" s="66">
        <v>0</v>
      </c>
      <c r="S50" s="92">
        <v>490</v>
      </c>
      <c r="T50" s="66">
        <v>0</v>
      </c>
    </row>
    <row r="51" spans="1:20" s="68" customFormat="1" ht="90.75" hidden="1" customHeight="1" x14ac:dyDescent="0.2">
      <c r="A51" s="91">
        <v>11</v>
      </c>
      <c r="B51" s="61">
        <v>7</v>
      </c>
      <c r="C51" s="61"/>
      <c r="D51" s="61" t="s">
        <v>68</v>
      </c>
      <c r="E51" s="61">
        <v>4350</v>
      </c>
      <c r="F51" s="61">
        <v>5331</v>
      </c>
      <c r="G51" s="61">
        <v>53</v>
      </c>
      <c r="H51" s="61">
        <v>11</v>
      </c>
      <c r="I51" s="91">
        <v>33011001652</v>
      </c>
      <c r="J51" s="59" t="s">
        <v>226</v>
      </c>
      <c r="K51" s="96" t="s">
        <v>227</v>
      </c>
      <c r="L51" s="61"/>
      <c r="M51" s="61" t="s">
        <v>83</v>
      </c>
      <c r="N51" s="65">
        <f t="shared" si="6"/>
        <v>495</v>
      </c>
      <c r="O51" s="63">
        <v>2020</v>
      </c>
      <c r="P51" s="64">
        <v>0</v>
      </c>
      <c r="Q51" s="65">
        <f t="shared" si="7"/>
        <v>495</v>
      </c>
      <c r="R51" s="66">
        <v>0</v>
      </c>
      <c r="S51" s="92">
        <v>495</v>
      </c>
      <c r="T51" s="66">
        <v>0</v>
      </c>
    </row>
    <row r="52" spans="1:20" s="68" customFormat="1" ht="99" hidden="1" customHeight="1" x14ac:dyDescent="0.2">
      <c r="A52" s="91">
        <v>16</v>
      </c>
      <c r="B52" s="61">
        <v>3</v>
      </c>
      <c r="C52" s="61"/>
      <c r="D52" s="61" t="s">
        <v>68</v>
      </c>
      <c r="E52" s="61">
        <v>4350</v>
      </c>
      <c r="F52" s="61">
        <v>5331</v>
      </c>
      <c r="G52" s="61">
        <v>53</v>
      </c>
      <c r="H52" s="61">
        <v>11</v>
      </c>
      <c r="I52" s="91">
        <v>33011001656</v>
      </c>
      <c r="J52" s="59" t="s">
        <v>228</v>
      </c>
      <c r="K52" s="96" t="s">
        <v>229</v>
      </c>
      <c r="L52" s="61"/>
      <c r="M52" s="61" t="s">
        <v>83</v>
      </c>
      <c r="N52" s="65">
        <f t="shared" si="6"/>
        <v>440</v>
      </c>
      <c r="O52" s="63">
        <v>2020</v>
      </c>
      <c r="P52" s="64">
        <v>0</v>
      </c>
      <c r="Q52" s="65">
        <f t="shared" si="7"/>
        <v>440</v>
      </c>
      <c r="R52" s="66">
        <v>0</v>
      </c>
      <c r="S52" s="92">
        <v>440</v>
      </c>
      <c r="T52" s="66">
        <v>0</v>
      </c>
    </row>
    <row r="53" spans="1:20" s="68" customFormat="1" ht="64.5" hidden="1" customHeight="1" x14ac:dyDescent="0.2">
      <c r="A53" s="91">
        <v>18</v>
      </c>
      <c r="B53" s="61">
        <v>9</v>
      </c>
      <c r="C53" s="61"/>
      <c r="D53" s="61" t="s">
        <v>87</v>
      </c>
      <c r="E53" s="61">
        <v>4357</v>
      </c>
      <c r="F53" s="61">
        <v>5331</v>
      </c>
      <c r="G53" s="61">
        <v>53</v>
      </c>
      <c r="H53" s="61">
        <v>11</v>
      </c>
      <c r="I53" s="91">
        <v>33011001657</v>
      </c>
      <c r="J53" s="59" t="s">
        <v>230</v>
      </c>
      <c r="K53" s="96" t="s">
        <v>231</v>
      </c>
      <c r="L53" s="61"/>
      <c r="M53" s="61" t="s">
        <v>83</v>
      </c>
      <c r="N53" s="65">
        <f t="shared" si="6"/>
        <v>400</v>
      </c>
      <c r="O53" s="63">
        <v>2020</v>
      </c>
      <c r="P53" s="64">
        <v>0</v>
      </c>
      <c r="Q53" s="65">
        <f t="shared" si="7"/>
        <v>400</v>
      </c>
      <c r="R53" s="66">
        <v>100</v>
      </c>
      <c r="S53" s="92">
        <v>300</v>
      </c>
      <c r="T53" s="66">
        <v>0</v>
      </c>
    </row>
    <row r="54" spans="1:20" s="68" customFormat="1" ht="92.25" hidden="1" customHeight="1" x14ac:dyDescent="0.2">
      <c r="A54" s="91">
        <v>20</v>
      </c>
      <c r="B54" s="61">
        <v>7</v>
      </c>
      <c r="C54" s="61"/>
      <c r="D54" s="61" t="s">
        <v>87</v>
      </c>
      <c r="E54" s="61">
        <v>4350</v>
      </c>
      <c r="F54" s="61">
        <v>5331</v>
      </c>
      <c r="G54" s="61">
        <v>53</v>
      </c>
      <c r="H54" s="61">
        <v>11</v>
      </c>
      <c r="I54" s="91">
        <v>33011001659</v>
      </c>
      <c r="J54" s="59" t="s">
        <v>232</v>
      </c>
      <c r="K54" s="96" t="s">
        <v>233</v>
      </c>
      <c r="L54" s="61"/>
      <c r="M54" s="61" t="s">
        <v>83</v>
      </c>
      <c r="N54" s="65">
        <f t="shared" si="6"/>
        <v>400</v>
      </c>
      <c r="O54" s="63">
        <v>2020</v>
      </c>
      <c r="P54" s="64">
        <v>0</v>
      </c>
      <c r="Q54" s="65">
        <f t="shared" si="7"/>
        <v>400</v>
      </c>
      <c r="R54" s="66">
        <v>50</v>
      </c>
      <c r="S54" s="92">
        <v>350</v>
      </c>
      <c r="T54" s="66">
        <v>0</v>
      </c>
    </row>
    <row r="55" spans="1:20" s="68" customFormat="1" ht="64.5" hidden="1" customHeight="1" x14ac:dyDescent="0.2">
      <c r="A55" s="91">
        <v>21</v>
      </c>
      <c r="B55" s="61">
        <v>8</v>
      </c>
      <c r="C55" s="61"/>
      <c r="D55" s="61" t="s">
        <v>87</v>
      </c>
      <c r="E55" s="61">
        <v>4350</v>
      </c>
      <c r="F55" s="61">
        <v>5331</v>
      </c>
      <c r="G55" s="61">
        <v>53</v>
      </c>
      <c r="H55" s="61">
        <v>11</v>
      </c>
      <c r="I55" s="91">
        <v>33011001659</v>
      </c>
      <c r="J55" s="59" t="s">
        <v>234</v>
      </c>
      <c r="K55" s="96" t="s">
        <v>235</v>
      </c>
      <c r="L55" s="61"/>
      <c r="M55" s="61" t="s">
        <v>83</v>
      </c>
      <c r="N55" s="65">
        <f t="shared" si="6"/>
        <v>300</v>
      </c>
      <c r="O55" s="63">
        <v>2020</v>
      </c>
      <c r="P55" s="64">
        <v>0</v>
      </c>
      <c r="Q55" s="65">
        <f t="shared" si="7"/>
        <v>300</v>
      </c>
      <c r="R55" s="66">
        <v>0</v>
      </c>
      <c r="S55" s="92">
        <v>300</v>
      </c>
      <c r="T55" s="66">
        <v>0</v>
      </c>
    </row>
    <row r="56" spans="1:20" s="68" customFormat="1" ht="64.5" hidden="1" customHeight="1" x14ac:dyDescent="0.2">
      <c r="A56" s="91">
        <v>23</v>
      </c>
      <c r="B56" s="61">
        <v>8</v>
      </c>
      <c r="C56" s="61"/>
      <c r="D56" s="61" t="s">
        <v>68</v>
      </c>
      <c r="E56" s="61">
        <v>4357</v>
      </c>
      <c r="F56" s="61">
        <v>5331</v>
      </c>
      <c r="G56" s="61">
        <v>53</v>
      </c>
      <c r="H56" s="61">
        <v>11</v>
      </c>
      <c r="I56" s="91">
        <v>33011001660</v>
      </c>
      <c r="J56" s="59" t="s">
        <v>236</v>
      </c>
      <c r="K56" s="96" t="s">
        <v>237</v>
      </c>
      <c r="L56" s="61"/>
      <c r="M56" s="61" t="s">
        <v>83</v>
      </c>
      <c r="N56" s="65">
        <f t="shared" si="6"/>
        <v>230</v>
      </c>
      <c r="O56" s="63">
        <v>2020</v>
      </c>
      <c r="P56" s="64">
        <v>0</v>
      </c>
      <c r="Q56" s="65">
        <f t="shared" si="7"/>
        <v>230</v>
      </c>
      <c r="R56" s="66">
        <v>0</v>
      </c>
      <c r="S56" s="92">
        <v>230</v>
      </c>
      <c r="T56" s="66">
        <v>0</v>
      </c>
    </row>
    <row r="57" spans="1:20" ht="35.25" hidden="1" customHeight="1" x14ac:dyDescent="0.2">
      <c r="A57" s="118"/>
      <c r="B57" s="267" t="s">
        <v>238</v>
      </c>
      <c r="C57" s="268"/>
      <c r="D57" s="269"/>
      <c r="E57" s="269"/>
      <c r="F57" s="269"/>
      <c r="G57" s="269"/>
      <c r="H57" s="269"/>
      <c r="I57" s="269"/>
      <c r="J57" s="269"/>
      <c r="K57" s="269"/>
      <c r="L57" s="269"/>
      <c r="M57" s="269"/>
      <c r="N57" s="269"/>
      <c r="O57" s="269"/>
      <c r="P57" s="269"/>
      <c r="Q57" s="269"/>
      <c r="R57" s="269"/>
      <c r="S57" s="269"/>
      <c r="T57" s="270"/>
    </row>
    <row r="58" spans="1:20" s="90" customFormat="1" ht="25.5" hidden="1" customHeight="1" x14ac:dyDescent="0.3">
      <c r="A58" s="119"/>
      <c r="B58" s="85" t="s">
        <v>159</v>
      </c>
      <c r="C58" s="86"/>
      <c r="D58" s="86"/>
      <c r="E58" s="86"/>
      <c r="F58" s="86"/>
      <c r="G58" s="86"/>
      <c r="H58" s="86"/>
      <c r="I58" s="86"/>
      <c r="J58" s="86"/>
      <c r="K58" s="86"/>
      <c r="L58" s="86"/>
      <c r="M58" s="86"/>
      <c r="N58" s="87">
        <f>SUM(N59:N59)</f>
        <v>100</v>
      </c>
      <c r="O58" s="87"/>
      <c r="P58" s="87">
        <f t="shared" ref="P58:T58" si="8">SUM(P59:P59)</f>
        <v>0</v>
      </c>
      <c r="Q58" s="87">
        <f t="shared" si="8"/>
        <v>100</v>
      </c>
      <c r="R58" s="87">
        <f t="shared" si="8"/>
        <v>0</v>
      </c>
      <c r="S58" s="87">
        <f t="shared" si="8"/>
        <v>100</v>
      </c>
      <c r="T58" s="87">
        <f t="shared" si="8"/>
        <v>0</v>
      </c>
    </row>
    <row r="59" spans="1:20" s="139" customFormat="1" ht="64.5" hidden="1" customHeight="1" x14ac:dyDescent="0.2">
      <c r="A59" s="140">
        <v>1</v>
      </c>
      <c r="B59" s="131">
        <v>10</v>
      </c>
      <c r="C59" s="131"/>
      <c r="D59" s="131" t="s">
        <v>93</v>
      </c>
      <c r="E59" s="131">
        <v>4350</v>
      </c>
      <c r="F59" s="131">
        <v>6351</v>
      </c>
      <c r="G59" s="131">
        <v>63</v>
      </c>
      <c r="H59" s="131">
        <v>11</v>
      </c>
      <c r="I59" s="130">
        <v>66011001645</v>
      </c>
      <c r="J59" s="132" t="s">
        <v>239</v>
      </c>
      <c r="K59" s="133" t="s">
        <v>240</v>
      </c>
      <c r="L59" s="131"/>
      <c r="M59" s="131" t="s">
        <v>88</v>
      </c>
      <c r="N59" s="141">
        <f>P59+Q59+T59</f>
        <v>100</v>
      </c>
      <c r="O59" s="135">
        <v>2020</v>
      </c>
      <c r="P59" s="136">
        <v>0</v>
      </c>
      <c r="Q59" s="134">
        <f>R59+S59</f>
        <v>100</v>
      </c>
      <c r="R59" s="137">
        <v>0</v>
      </c>
      <c r="S59" s="138">
        <v>100</v>
      </c>
      <c r="T59" s="137">
        <v>0</v>
      </c>
    </row>
    <row r="60" spans="1:20" s="40" customFormat="1" ht="27.75" hidden="1" customHeight="1" x14ac:dyDescent="0.3">
      <c r="B60" s="129" t="s">
        <v>241</v>
      </c>
      <c r="C60" s="39"/>
      <c r="D60" s="39"/>
      <c r="E60" s="39"/>
      <c r="F60" s="39"/>
      <c r="G60" s="39"/>
      <c r="H60" s="39"/>
      <c r="I60" s="39"/>
      <c r="J60" s="39"/>
      <c r="K60" s="39"/>
      <c r="L60" s="46"/>
      <c r="M60" s="82"/>
      <c r="N60" s="83"/>
      <c r="O60" s="84"/>
    </row>
    <row r="61" spans="1:20" s="68" customFormat="1" ht="64.5" hidden="1" customHeight="1" x14ac:dyDescent="0.2">
      <c r="A61" s="91">
        <v>1</v>
      </c>
      <c r="B61" s="61">
        <v>1</v>
      </c>
      <c r="C61" s="61">
        <v>1</v>
      </c>
      <c r="D61" s="61" t="s">
        <v>59</v>
      </c>
      <c r="E61" s="61">
        <v>4357</v>
      </c>
      <c r="F61" s="61">
        <v>6351</v>
      </c>
      <c r="G61" s="61">
        <v>63</v>
      </c>
      <c r="H61" s="61">
        <v>11</v>
      </c>
      <c r="I61" s="91">
        <v>66011001640</v>
      </c>
      <c r="J61" s="59" t="s">
        <v>194</v>
      </c>
      <c r="K61" s="96" t="s">
        <v>195</v>
      </c>
      <c r="L61" s="61"/>
      <c r="M61" s="61" t="s">
        <v>83</v>
      </c>
      <c r="N61" s="65">
        <f>P61+Q61+T61</f>
        <v>1676</v>
      </c>
      <c r="O61" s="63">
        <v>2020</v>
      </c>
      <c r="P61" s="64">
        <v>0</v>
      </c>
      <c r="Q61" s="65">
        <f>R61+S61</f>
        <v>1676</v>
      </c>
      <c r="R61" s="66">
        <v>0</v>
      </c>
      <c r="S61" s="123">
        <v>1676</v>
      </c>
      <c r="T61" s="66">
        <v>0</v>
      </c>
    </row>
    <row r="62" spans="1:20" s="68" customFormat="1" ht="64.5" hidden="1" customHeight="1" x14ac:dyDescent="0.2">
      <c r="A62" s="91">
        <v>3</v>
      </c>
      <c r="B62" s="61">
        <v>1</v>
      </c>
      <c r="C62" s="61">
        <v>1</v>
      </c>
      <c r="D62" s="61" t="s">
        <v>68</v>
      </c>
      <c r="E62" s="61">
        <v>4350</v>
      </c>
      <c r="F62" s="61">
        <v>6351</v>
      </c>
      <c r="G62" s="61">
        <v>63</v>
      </c>
      <c r="H62" s="61">
        <v>11</v>
      </c>
      <c r="I62" s="91">
        <v>66011001656</v>
      </c>
      <c r="J62" s="59" t="s">
        <v>242</v>
      </c>
      <c r="K62" s="96" t="s">
        <v>243</v>
      </c>
      <c r="L62" s="61"/>
      <c r="M62" s="61" t="s">
        <v>83</v>
      </c>
      <c r="N62" s="65">
        <f>P62+Q62+T62</f>
        <v>1300</v>
      </c>
      <c r="O62" s="63">
        <v>2020</v>
      </c>
      <c r="P62" s="64">
        <v>0</v>
      </c>
      <c r="Q62" s="65">
        <f>R62+S62</f>
        <v>1300</v>
      </c>
      <c r="R62" s="66">
        <v>0</v>
      </c>
      <c r="S62" s="123">
        <v>1300</v>
      </c>
      <c r="T62" s="66">
        <v>0</v>
      </c>
    </row>
    <row r="63" spans="1:20" s="68" customFormat="1" ht="64.5" hidden="1" customHeight="1" x14ac:dyDescent="0.2">
      <c r="A63" s="91">
        <v>6</v>
      </c>
      <c r="B63" s="61">
        <v>1</v>
      </c>
      <c r="C63" s="61">
        <v>1</v>
      </c>
      <c r="D63" s="61" t="s">
        <v>87</v>
      </c>
      <c r="E63" s="61">
        <v>4357</v>
      </c>
      <c r="F63" s="61">
        <v>6351</v>
      </c>
      <c r="G63" s="61">
        <v>63</v>
      </c>
      <c r="H63" s="61">
        <v>11</v>
      </c>
      <c r="I63" s="91">
        <v>66011001661</v>
      </c>
      <c r="J63" s="59" t="s">
        <v>244</v>
      </c>
      <c r="K63" s="96" t="s">
        <v>245</v>
      </c>
      <c r="L63" s="61"/>
      <c r="M63" s="61" t="s">
        <v>83</v>
      </c>
      <c r="N63" s="65">
        <f>P63+Q63+T63</f>
        <v>1000</v>
      </c>
      <c r="O63" s="63">
        <v>2020</v>
      </c>
      <c r="P63" s="64">
        <v>0</v>
      </c>
      <c r="Q63" s="65">
        <f>R63+S63</f>
        <v>1000</v>
      </c>
      <c r="R63" s="66">
        <v>0</v>
      </c>
      <c r="S63" s="123">
        <v>1000</v>
      </c>
      <c r="T63" s="66">
        <v>0</v>
      </c>
    </row>
    <row r="64" spans="1:20" s="68" customFormat="1" ht="93" hidden="1" customHeight="1" x14ac:dyDescent="0.2">
      <c r="A64" s="91">
        <v>8</v>
      </c>
      <c r="B64" s="61">
        <v>2</v>
      </c>
      <c r="C64" s="61">
        <v>2</v>
      </c>
      <c r="D64" s="61" t="s">
        <v>87</v>
      </c>
      <c r="E64" s="61">
        <v>4357</v>
      </c>
      <c r="F64" s="61">
        <v>6351</v>
      </c>
      <c r="G64" s="61">
        <v>63</v>
      </c>
      <c r="H64" s="61">
        <v>11</v>
      </c>
      <c r="I64" s="91">
        <v>66011001663</v>
      </c>
      <c r="J64" s="59" t="s">
        <v>246</v>
      </c>
      <c r="K64" s="96" t="s">
        <v>247</v>
      </c>
      <c r="L64" s="61" t="s">
        <v>88</v>
      </c>
      <c r="M64" s="61" t="s">
        <v>83</v>
      </c>
      <c r="N64" s="65">
        <f>P64+Q64+T64</f>
        <v>1079</v>
      </c>
      <c r="O64" s="63">
        <v>2020</v>
      </c>
      <c r="P64" s="64">
        <v>0</v>
      </c>
      <c r="Q64" s="65">
        <f>R64+S64</f>
        <v>1079</v>
      </c>
      <c r="R64" s="66">
        <v>0</v>
      </c>
      <c r="S64" s="123">
        <v>1079</v>
      </c>
      <c r="T64" s="66">
        <v>0</v>
      </c>
    </row>
    <row r="65" spans="1:20" s="68" customFormat="1" ht="64.5" hidden="1" customHeight="1" x14ac:dyDescent="0.2">
      <c r="A65" s="91">
        <v>2</v>
      </c>
      <c r="B65" s="61">
        <v>29</v>
      </c>
      <c r="C65" s="61">
        <v>3</v>
      </c>
      <c r="D65" s="61" t="s">
        <v>68</v>
      </c>
      <c r="E65" s="61">
        <v>4250</v>
      </c>
      <c r="F65" s="61">
        <v>6351</v>
      </c>
      <c r="G65" s="61">
        <v>63</v>
      </c>
      <c r="H65" s="61">
        <v>11</v>
      </c>
      <c r="I65" s="91">
        <v>66011001656</v>
      </c>
      <c r="J65" s="59" t="s">
        <v>248</v>
      </c>
      <c r="K65" s="96" t="s">
        <v>249</v>
      </c>
      <c r="L65" s="61"/>
      <c r="M65" s="61" t="s">
        <v>83</v>
      </c>
      <c r="N65" s="65">
        <f>P65+Q65+T65</f>
        <v>700</v>
      </c>
      <c r="O65" s="63">
        <v>2020</v>
      </c>
      <c r="P65" s="64">
        <v>0</v>
      </c>
      <c r="Q65" s="65">
        <f>R65+S65</f>
        <v>700</v>
      </c>
      <c r="R65" s="66">
        <v>0</v>
      </c>
      <c r="S65" s="123">
        <v>700</v>
      </c>
      <c r="T65" s="66">
        <v>0</v>
      </c>
    </row>
    <row r="66" spans="1:20" s="40" customFormat="1" hidden="1" x14ac:dyDescent="0.2">
      <c r="B66" s="39"/>
      <c r="C66" s="39"/>
      <c r="D66" s="39"/>
      <c r="E66" s="39"/>
      <c r="F66" s="39"/>
      <c r="G66" s="39"/>
      <c r="H66" s="39"/>
      <c r="I66" s="39"/>
      <c r="J66" s="39"/>
      <c r="K66" s="39"/>
      <c r="L66" s="46"/>
      <c r="M66" s="82"/>
      <c r="N66" s="83"/>
      <c r="O66" s="84"/>
    </row>
    <row r="67" spans="1:20" s="40" customFormat="1" ht="20.25" hidden="1" x14ac:dyDescent="0.3">
      <c r="B67" s="129" t="s">
        <v>250</v>
      </c>
      <c r="C67" s="39"/>
      <c r="D67" s="39"/>
      <c r="E67" s="39"/>
      <c r="F67" s="39"/>
      <c r="G67" s="39"/>
      <c r="H67" s="39"/>
      <c r="I67" s="39"/>
      <c r="J67" s="39"/>
      <c r="K67" s="39"/>
      <c r="L67" s="46"/>
      <c r="M67" s="82"/>
      <c r="N67" s="83"/>
      <c r="O67" s="84"/>
    </row>
    <row r="68" spans="1:20" s="68" customFormat="1" ht="64.5" hidden="1" customHeight="1" x14ac:dyDescent="0.2">
      <c r="A68" s="91">
        <v>1</v>
      </c>
      <c r="B68" s="61">
        <v>1</v>
      </c>
      <c r="C68" s="61"/>
      <c r="D68" s="61" t="s">
        <v>62</v>
      </c>
      <c r="E68" s="61">
        <v>4350</v>
      </c>
      <c r="F68" s="61">
        <v>5331</v>
      </c>
      <c r="G68" s="61">
        <v>53</v>
      </c>
      <c r="H68" s="61">
        <v>11</v>
      </c>
      <c r="I68" s="91">
        <v>33011001631</v>
      </c>
      <c r="J68" s="59" t="s">
        <v>251</v>
      </c>
      <c r="K68" s="96" t="s">
        <v>252</v>
      </c>
      <c r="L68" s="61" t="s">
        <v>88</v>
      </c>
      <c r="M68" s="61" t="s">
        <v>83</v>
      </c>
      <c r="N68" s="65">
        <f>P68+Q68+T68</f>
        <v>1100</v>
      </c>
      <c r="O68" s="63">
        <v>2020</v>
      </c>
      <c r="P68" s="64">
        <v>0</v>
      </c>
      <c r="Q68" s="65">
        <f>R68+S68</f>
        <v>1100</v>
      </c>
      <c r="R68" s="66">
        <v>0</v>
      </c>
      <c r="S68" s="123">
        <v>1100</v>
      </c>
      <c r="T68" s="66">
        <v>0</v>
      </c>
    </row>
    <row r="69" spans="1:20" s="68" customFormat="1" ht="120.75" hidden="1" customHeight="1" x14ac:dyDescent="0.2">
      <c r="A69" s="91">
        <v>2</v>
      </c>
      <c r="B69" s="61">
        <v>12</v>
      </c>
      <c r="C69" s="61"/>
      <c r="D69" s="61" t="s">
        <v>59</v>
      </c>
      <c r="E69" s="61">
        <v>4350</v>
      </c>
      <c r="F69" s="61">
        <v>5331</v>
      </c>
      <c r="G69" s="61">
        <v>53</v>
      </c>
      <c r="H69" s="61">
        <v>11</v>
      </c>
      <c r="I69" s="91">
        <v>33011001638</v>
      </c>
      <c r="J69" s="59" t="s">
        <v>253</v>
      </c>
      <c r="K69" s="96" t="s">
        <v>254</v>
      </c>
      <c r="L69" s="61"/>
      <c r="M69" s="61" t="s">
        <v>83</v>
      </c>
      <c r="N69" s="65">
        <f t="shared" ref="N69:N75" si="9">P69+Q69+T69</f>
        <v>1832</v>
      </c>
      <c r="O69" s="63">
        <v>2020</v>
      </c>
      <c r="P69" s="64">
        <v>0</v>
      </c>
      <c r="Q69" s="65">
        <f t="shared" ref="Q69:Q75" si="10">R69+S69</f>
        <v>1832</v>
      </c>
      <c r="R69" s="66">
        <v>0</v>
      </c>
      <c r="S69" s="123">
        <v>1832</v>
      </c>
      <c r="T69" s="66">
        <v>0</v>
      </c>
    </row>
    <row r="70" spans="1:20" s="68" customFormat="1" ht="105.75" hidden="1" customHeight="1" x14ac:dyDescent="0.2">
      <c r="A70" s="91">
        <v>3</v>
      </c>
      <c r="B70" s="61">
        <v>13</v>
      </c>
      <c r="C70" s="61"/>
      <c r="D70" s="61" t="s">
        <v>59</v>
      </c>
      <c r="E70" s="61">
        <v>4350</v>
      </c>
      <c r="F70" s="61">
        <v>5331</v>
      </c>
      <c r="G70" s="61">
        <v>53</v>
      </c>
      <c r="H70" s="61">
        <v>11</v>
      </c>
      <c r="I70" s="91">
        <v>33011001638</v>
      </c>
      <c r="J70" s="59" t="s">
        <v>255</v>
      </c>
      <c r="K70" s="96" t="s">
        <v>256</v>
      </c>
      <c r="L70" s="61"/>
      <c r="M70" s="61" t="s">
        <v>83</v>
      </c>
      <c r="N70" s="65">
        <f t="shared" si="9"/>
        <v>2211</v>
      </c>
      <c r="O70" s="63">
        <v>2020</v>
      </c>
      <c r="P70" s="64">
        <v>0</v>
      </c>
      <c r="Q70" s="65">
        <f t="shared" si="10"/>
        <v>2211</v>
      </c>
      <c r="R70" s="66">
        <v>0</v>
      </c>
      <c r="S70" s="123">
        <v>2211</v>
      </c>
      <c r="T70" s="66">
        <v>0</v>
      </c>
    </row>
    <row r="71" spans="1:20" s="68" customFormat="1" ht="107.25" hidden="1" customHeight="1" x14ac:dyDescent="0.2">
      <c r="A71" s="91">
        <v>4</v>
      </c>
      <c r="B71" s="61">
        <v>3</v>
      </c>
      <c r="C71" s="61"/>
      <c r="D71" s="61" t="s">
        <v>59</v>
      </c>
      <c r="E71" s="61">
        <v>4351</v>
      </c>
      <c r="F71" s="61">
        <v>5331</v>
      </c>
      <c r="G71" s="61">
        <v>53</v>
      </c>
      <c r="H71" s="61">
        <v>11</v>
      </c>
      <c r="I71" s="91">
        <v>33011001639</v>
      </c>
      <c r="J71" s="59" t="s">
        <v>257</v>
      </c>
      <c r="K71" s="96" t="s">
        <v>258</v>
      </c>
      <c r="L71" s="61"/>
      <c r="M71" s="61" t="s">
        <v>83</v>
      </c>
      <c r="N71" s="65">
        <f t="shared" si="9"/>
        <v>600</v>
      </c>
      <c r="O71" s="63">
        <v>2020</v>
      </c>
      <c r="P71" s="64">
        <v>0</v>
      </c>
      <c r="Q71" s="65">
        <f t="shared" si="10"/>
        <v>600</v>
      </c>
      <c r="R71" s="66">
        <v>0</v>
      </c>
      <c r="S71" s="127">
        <v>600</v>
      </c>
      <c r="T71" s="66">
        <v>0</v>
      </c>
    </row>
    <row r="72" spans="1:20" s="68" customFormat="1" ht="64.5" hidden="1" customHeight="1" x14ac:dyDescent="0.2">
      <c r="A72" s="91">
        <v>5</v>
      </c>
      <c r="B72" s="61">
        <v>5</v>
      </c>
      <c r="C72" s="61"/>
      <c r="D72" s="61" t="s">
        <v>59</v>
      </c>
      <c r="E72" s="61">
        <v>4324</v>
      </c>
      <c r="F72" s="61">
        <v>5331</v>
      </c>
      <c r="G72" s="61">
        <v>53</v>
      </c>
      <c r="H72" s="61">
        <v>11</v>
      </c>
      <c r="I72" s="91">
        <v>33011001644</v>
      </c>
      <c r="J72" s="59" t="s">
        <v>259</v>
      </c>
      <c r="K72" s="96" t="s">
        <v>260</v>
      </c>
      <c r="L72" s="61"/>
      <c r="M72" s="61" t="s">
        <v>83</v>
      </c>
      <c r="N72" s="65">
        <f t="shared" si="9"/>
        <v>1000</v>
      </c>
      <c r="O72" s="63">
        <v>2020</v>
      </c>
      <c r="P72" s="64">
        <v>0</v>
      </c>
      <c r="Q72" s="65">
        <f t="shared" si="10"/>
        <v>1000</v>
      </c>
      <c r="R72" s="66">
        <v>0</v>
      </c>
      <c r="S72" s="123">
        <v>1000</v>
      </c>
      <c r="T72" s="66">
        <v>0</v>
      </c>
    </row>
    <row r="73" spans="1:20" s="68" customFormat="1" ht="105" hidden="1" customHeight="1" x14ac:dyDescent="0.2">
      <c r="A73" s="91"/>
      <c r="B73" s="61">
        <v>4</v>
      </c>
      <c r="C73" s="61"/>
      <c r="D73" s="61" t="s">
        <v>93</v>
      </c>
      <c r="E73" s="61">
        <v>4357</v>
      </c>
      <c r="F73" s="61">
        <v>5331</v>
      </c>
      <c r="G73" s="61">
        <v>53</v>
      </c>
      <c r="H73" s="61">
        <v>11</v>
      </c>
      <c r="I73" s="91">
        <v>33011001647</v>
      </c>
      <c r="J73" s="59" t="s">
        <v>261</v>
      </c>
      <c r="K73" s="96" t="s">
        <v>262</v>
      </c>
      <c r="L73" s="61"/>
      <c r="M73" s="61" t="s">
        <v>101</v>
      </c>
      <c r="N73" s="65">
        <f>P73+Q73+T73</f>
        <v>674</v>
      </c>
      <c r="O73" s="63">
        <v>2020</v>
      </c>
      <c r="P73" s="64">
        <v>0</v>
      </c>
      <c r="Q73" s="65">
        <f>R73+S73</f>
        <v>674</v>
      </c>
      <c r="R73" s="66">
        <v>0</v>
      </c>
      <c r="S73" s="92">
        <v>674</v>
      </c>
      <c r="T73" s="66">
        <v>0</v>
      </c>
    </row>
    <row r="74" spans="1:20" s="68" customFormat="1" ht="64.5" hidden="1" customHeight="1" x14ac:dyDescent="0.2">
      <c r="A74" s="91">
        <v>6</v>
      </c>
      <c r="B74" s="61">
        <v>18</v>
      </c>
      <c r="C74" s="61"/>
      <c r="D74" s="61" t="s">
        <v>68</v>
      </c>
      <c r="E74" s="61">
        <v>4350</v>
      </c>
      <c r="F74" s="61">
        <v>5331</v>
      </c>
      <c r="G74" s="61">
        <v>53</v>
      </c>
      <c r="H74" s="61">
        <v>11</v>
      </c>
      <c r="I74" s="91">
        <v>33011001656</v>
      </c>
      <c r="J74" s="59" t="s">
        <v>263</v>
      </c>
      <c r="K74" s="96" t="s">
        <v>264</v>
      </c>
      <c r="L74" s="61"/>
      <c r="M74" s="61" t="s">
        <v>83</v>
      </c>
      <c r="N74" s="65">
        <f t="shared" si="9"/>
        <v>620</v>
      </c>
      <c r="O74" s="63">
        <v>2020</v>
      </c>
      <c r="P74" s="64">
        <v>0</v>
      </c>
      <c r="Q74" s="65">
        <f t="shared" si="10"/>
        <v>620</v>
      </c>
      <c r="R74" s="66">
        <v>0</v>
      </c>
      <c r="S74" s="123">
        <v>620</v>
      </c>
      <c r="T74" s="66">
        <v>0</v>
      </c>
    </row>
    <row r="75" spans="1:20" s="68" customFormat="1" ht="64.5" hidden="1" customHeight="1" x14ac:dyDescent="0.2">
      <c r="A75" s="91">
        <v>7</v>
      </c>
      <c r="B75" s="61">
        <v>28</v>
      </c>
      <c r="C75" s="61"/>
      <c r="D75" s="61" t="s">
        <v>68</v>
      </c>
      <c r="E75" s="61">
        <v>4350</v>
      </c>
      <c r="F75" s="61">
        <v>5331</v>
      </c>
      <c r="G75" s="61">
        <v>53</v>
      </c>
      <c r="H75" s="61">
        <v>11</v>
      </c>
      <c r="I75" s="91">
        <v>33011001656</v>
      </c>
      <c r="J75" s="59" t="s">
        <v>265</v>
      </c>
      <c r="K75" s="96" t="s">
        <v>266</v>
      </c>
      <c r="L75" s="61"/>
      <c r="M75" s="61" t="s">
        <v>83</v>
      </c>
      <c r="N75" s="65">
        <f t="shared" si="9"/>
        <v>600</v>
      </c>
      <c r="O75" s="63">
        <v>2020</v>
      </c>
      <c r="P75" s="64">
        <v>0</v>
      </c>
      <c r="Q75" s="65">
        <f t="shared" si="10"/>
        <v>600</v>
      </c>
      <c r="R75" s="66">
        <v>0</v>
      </c>
      <c r="S75" s="123">
        <v>600</v>
      </c>
      <c r="T75" s="66">
        <v>0</v>
      </c>
    </row>
    <row r="76" spans="1:20" s="68" customFormat="1" ht="64.5" hidden="1" customHeight="1" x14ac:dyDescent="0.2">
      <c r="A76" s="91">
        <v>8</v>
      </c>
      <c r="B76" s="61">
        <v>19</v>
      </c>
      <c r="C76" s="61"/>
      <c r="D76" s="61" t="s">
        <v>68</v>
      </c>
      <c r="E76" s="61">
        <v>4350</v>
      </c>
      <c r="F76" s="61">
        <v>5331</v>
      </c>
      <c r="G76" s="61">
        <v>53</v>
      </c>
      <c r="H76" s="61">
        <v>11</v>
      </c>
      <c r="I76" s="91">
        <v>33011001656</v>
      </c>
      <c r="J76" s="59" t="s">
        <v>267</v>
      </c>
      <c r="K76" s="96" t="s">
        <v>268</v>
      </c>
      <c r="L76" s="61"/>
      <c r="M76" s="61" t="s">
        <v>83</v>
      </c>
      <c r="N76" s="65">
        <f>P76+Q76+T76</f>
        <v>600</v>
      </c>
      <c r="O76" s="63">
        <v>2020</v>
      </c>
      <c r="P76" s="64">
        <v>0</v>
      </c>
      <c r="Q76" s="65">
        <f>R76+S76</f>
        <v>600</v>
      </c>
      <c r="R76" s="66">
        <v>0</v>
      </c>
      <c r="S76" s="123">
        <v>600</v>
      </c>
      <c r="T76" s="66">
        <v>0</v>
      </c>
    </row>
    <row r="77" spans="1:20" s="68" customFormat="1" ht="64.5" hidden="1" customHeight="1" x14ac:dyDescent="0.2">
      <c r="A77" s="91">
        <v>10</v>
      </c>
      <c r="B77" s="61">
        <v>11</v>
      </c>
      <c r="C77" s="61"/>
      <c r="D77" s="61" t="s">
        <v>68</v>
      </c>
      <c r="E77" s="61">
        <v>4350</v>
      </c>
      <c r="F77" s="61">
        <v>5331</v>
      </c>
      <c r="G77" s="61">
        <v>53</v>
      </c>
      <c r="H77" s="61">
        <v>11</v>
      </c>
      <c r="I77" s="91">
        <v>33011001656</v>
      </c>
      <c r="J77" s="59" t="s">
        <v>269</v>
      </c>
      <c r="K77" s="96" t="s">
        <v>270</v>
      </c>
      <c r="L77" s="61"/>
      <c r="M77" s="61" t="s">
        <v>83</v>
      </c>
      <c r="N77" s="65">
        <f>P77+Q77+T77</f>
        <v>2000</v>
      </c>
      <c r="O77" s="63">
        <v>2020</v>
      </c>
      <c r="P77" s="64">
        <v>0</v>
      </c>
      <c r="Q77" s="65">
        <f>R77+S77</f>
        <v>2000</v>
      </c>
      <c r="R77" s="66">
        <v>0</v>
      </c>
      <c r="S77" s="123">
        <v>2000</v>
      </c>
      <c r="T77" s="66">
        <v>0</v>
      </c>
    </row>
    <row r="78" spans="1:20" s="68" customFormat="1" ht="64.5" hidden="1" customHeight="1" x14ac:dyDescent="0.2">
      <c r="A78" s="91">
        <v>12</v>
      </c>
      <c r="B78" s="61">
        <v>7</v>
      </c>
      <c r="C78" s="61"/>
      <c r="D78" s="61" t="s">
        <v>87</v>
      </c>
      <c r="E78" s="61">
        <v>4357</v>
      </c>
      <c r="F78" s="61">
        <v>5331</v>
      </c>
      <c r="G78" s="61">
        <v>53</v>
      </c>
      <c r="H78" s="61">
        <v>11</v>
      </c>
      <c r="I78" s="91">
        <v>33011001657</v>
      </c>
      <c r="J78" s="59" t="s">
        <v>271</v>
      </c>
      <c r="K78" s="96" t="s">
        <v>272</v>
      </c>
      <c r="L78" s="61"/>
      <c r="M78" s="61" t="s">
        <v>83</v>
      </c>
      <c r="N78" s="65">
        <f>P78+Q78+T78</f>
        <v>600</v>
      </c>
      <c r="O78" s="63">
        <v>2020</v>
      </c>
      <c r="P78" s="64">
        <v>0</v>
      </c>
      <c r="Q78" s="65">
        <f>R78+S78</f>
        <v>600</v>
      </c>
      <c r="R78" s="66">
        <v>0</v>
      </c>
      <c r="S78" s="127">
        <v>600</v>
      </c>
      <c r="T78" s="66">
        <v>0</v>
      </c>
    </row>
    <row r="79" spans="1:20" s="40" customFormat="1" hidden="1" x14ac:dyDescent="0.2">
      <c r="B79" s="39"/>
      <c r="C79" s="39"/>
      <c r="D79" s="39"/>
      <c r="E79" s="39"/>
      <c r="F79" s="39"/>
      <c r="G79" s="39"/>
      <c r="H79" s="39"/>
      <c r="I79" s="39"/>
      <c r="J79" s="39"/>
      <c r="K79" s="39"/>
      <c r="L79" s="46"/>
      <c r="M79" s="82"/>
      <c r="N79" s="83"/>
      <c r="O79" s="84"/>
    </row>
    <row r="80" spans="1:20" s="40" customFormat="1" hidden="1" x14ac:dyDescent="0.2">
      <c r="B80" s="39"/>
      <c r="C80" s="39"/>
      <c r="D80" s="39"/>
      <c r="E80" s="39"/>
      <c r="F80" s="39"/>
      <c r="G80" s="39"/>
      <c r="H80" s="39"/>
      <c r="I80" s="39"/>
      <c r="J80" s="39"/>
      <c r="K80" s="39"/>
      <c r="L80" s="46"/>
      <c r="M80" s="82"/>
      <c r="N80" s="83"/>
      <c r="O80" s="84"/>
    </row>
    <row r="81" spans="2:15" s="40" customFormat="1" hidden="1" x14ac:dyDescent="0.2">
      <c r="B81" s="39"/>
      <c r="C81" s="39"/>
      <c r="D81" s="39"/>
      <c r="E81" s="39"/>
      <c r="F81" s="39"/>
      <c r="G81" s="39"/>
      <c r="H81" s="39"/>
      <c r="I81" s="39"/>
      <c r="J81" s="39"/>
      <c r="K81" s="39"/>
      <c r="L81" s="46"/>
      <c r="M81" s="82"/>
      <c r="N81" s="83"/>
      <c r="O81" s="84"/>
    </row>
    <row r="82" spans="2:15" s="40" customFormat="1" hidden="1" x14ac:dyDescent="0.2">
      <c r="B82" s="39"/>
      <c r="C82" s="39"/>
      <c r="D82" s="39"/>
      <c r="E82" s="39"/>
      <c r="F82" s="39"/>
      <c r="G82" s="39"/>
      <c r="H82" s="39"/>
      <c r="I82" s="39"/>
      <c r="J82" s="39"/>
      <c r="K82" s="39"/>
      <c r="L82" s="46"/>
      <c r="M82" s="82"/>
      <c r="N82" s="83"/>
      <c r="O82" s="84"/>
    </row>
    <row r="83" spans="2:15" s="40" customFormat="1" hidden="1" x14ac:dyDescent="0.2">
      <c r="B83" s="39"/>
      <c r="C83" s="39"/>
      <c r="D83" s="39"/>
      <c r="E83" s="39"/>
      <c r="F83" s="39"/>
      <c r="G83" s="39"/>
      <c r="H83" s="39"/>
      <c r="I83" s="39"/>
      <c r="J83" s="39"/>
      <c r="K83" s="39"/>
      <c r="L83" s="46"/>
      <c r="M83" s="82"/>
      <c r="N83" s="83"/>
      <c r="O83" s="84"/>
    </row>
    <row r="84" spans="2:15" s="40" customFormat="1" x14ac:dyDescent="0.2">
      <c r="B84" s="39"/>
      <c r="C84" s="39"/>
      <c r="D84" s="39"/>
      <c r="E84" s="39"/>
      <c r="F84" s="39"/>
      <c r="G84" s="39"/>
      <c r="H84" s="39"/>
      <c r="I84" s="39"/>
      <c r="J84" s="39"/>
      <c r="K84" s="39"/>
      <c r="L84" s="46"/>
      <c r="M84" s="82"/>
      <c r="N84" s="83"/>
      <c r="O84" s="84"/>
    </row>
    <row r="85" spans="2:15" s="40" customFormat="1" x14ac:dyDescent="0.2">
      <c r="B85" s="39"/>
      <c r="C85" s="39"/>
      <c r="D85" s="39"/>
      <c r="E85" s="39"/>
      <c r="F85" s="39"/>
      <c r="G85" s="39"/>
      <c r="H85" s="39"/>
      <c r="I85" s="39"/>
      <c r="J85" s="39"/>
      <c r="K85" s="39"/>
      <c r="L85" s="46"/>
      <c r="M85" s="82"/>
      <c r="N85" s="83"/>
      <c r="O85" s="84"/>
    </row>
    <row r="86" spans="2:15" s="40" customFormat="1" x14ac:dyDescent="0.2">
      <c r="B86" s="39"/>
      <c r="C86" s="39"/>
      <c r="D86" s="39"/>
      <c r="E86" s="39"/>
      <c r="F86" s="39"/>
      <c r="G86" s="39"/>
      <c r="H86" s="39"/>
      <c r="I86" s="39"/>
      <c r="J86" s="39"/>
      <c r="K86" s="39"/>
      <c r="L86" s="46"/>
      <c r="M86" s="82"/>
      <c r="N86" s="83"/>
      <c r="O86" s="84"/>
    </row>
    <row r="87" spans="2:15" s="40" customFormat="1" x14ac:dyDescent="0.2">
      <c r="B87" s="39"/>
      <c r="C87" s="39"/>
      <c r="D87" s="39"/>
      <c r="E87" s="39"/>
      <c r="F87" s="39"/>
      <c r="G87" s="39"/>
      <c r="H87" s="39"/>
      <c r="I87" s="39"/>
      <c r="J87" s="39"/>
      <c r="K87" s="39"/>
      <c r="L87" s="46"/>
      <c r="M87" s="82"/>
      <c r="N87" s="83"/>
      <c r="O87" s="84"/>
    </row>
    <row r="88" spans="2:15" s="40" customFormat="1" x14ac:dyDescent="0.2">
      <c r="B88" s="39"/>
      <c r="C88" s="39"/>
      <c r="D88" s="39"/>
      <c r="E88" s="39"/>
      <c r="F88" s="39"/>
      <c r="G88" s="39"/>
      <c r="H88" s="39"/>
      <c r="I88" s="39"/>
      <c r="J88" s="39"/>
      <c r="K88" s="39"/>
      <c r="L88" s="46"/>
      <c r="M88" s="82"/>
      <c r="N88" s="83"/>
      <c r="O88" s="84"/>
    </row>
    <row r="89" spans="2:15" s="40" customFormat="1" x14ac:dyDescent="0.2">
      <c r="B89" s="46"/>
      <c r="C89" s="46"/>
      <c r="D89" s="46"/>
      <c r="E89" s="46"/>
      <c r="F89" s="46"/>
      <c r="G89" s="46"/>
      <c r="H89" s="46"/>
      <c r="I89" s="46"/>
      <c r="J89" s="46"/>
      <c r="K89" s="46"/>
      <c r="L89" s="46"/>
      <c r="M89" s="39"/>
      <c r="N89" s="83"/>
      <c r="O89" s="84"/>
    </row>
    <row r="90" spans="2:15" s="40" customFormat="1" x14ac:dyDescent="0.2">
      <c r="B90" s="46"/>
      <c r="C90" s="46"/>
      <c r="D90" s="46"/>
      <c r="E90" s="46"/>
      <c r="F90" s="46"/>
      <c r="G90" s="46"/>
      <c r="H90" s="46"/>
      <c r="I90" s="46"/>
      <c r="J90" s="46"/>
      <c r="K90" s="46"/>
      <c r="L90" s="46"/>
      <c r="M90" s="39"/>
      <c r="N90" s="83"/>
      <c r="O90" s="84"/>
    </row>
  </sheetData>
  <mergeCells count="21">
    <mergeCell ref="B5:T5"/>
    <mergeCell ref="B6:B7"/>
    <mergeCell ref="C6:C7"/>
    <mergeCell ref="D6:D7"/>
    <mergeCell ref="E6:E7"/>
    <mergeCell ref="F6:F7"/>
    <mergeCell ref="G6:G7"/>
    <mergeCell ref="H6:H7"/>
    <mergeCell ref="I6:I7"/>
    <mergeCell ref="J6:J7"/>
    <mergeCell ref="B8:T8"/>
    <mergeCell ref="B26:T26"/>
    <mergeCell ref="B57:T57"/>
    <mergeCell ref="K6:K7"/>
    <mergeCell ref="L6:L7"/>
    <mergeCell ref="M6:M7"/>
    <mergeCell ref="N6:N7"/>
    <mergeCell ref="O6:O7"/>
    <mergeCell ref="P6:P7"/>
    <mergeCell ref="Q6:S6"/>
    <mergeCell ref="T6:T7"/>
  </mergeCells>
  <pageMargins left="0.70866141732283472" right="0.70866141732283472" top="0.78740157480314965" bottom="0.78740157480314965" header="0.31496062992125984" footer="0.31496062992125984"/>
  <pageSetup paperSize="9" scale="41" firstPageNumber="13" fitToHeight="0" orientation="landscape" useFirstPageNumber="1" r:id="rId1"/>
  <headerFooter>
    <oddFooter>&amp;L&amp;"Arial,Kurzíva"Zastupitelstvo Olomouckého kraje 17.2.2020
5.6. - Rozpočet Olomouckého kraje 2019 - zapojení použitelného zůstatku a návrh na jeho rozdělení 
Příloha č. 3: Nové opravy a investice&amp;R&amp;"Arial,Kurzíva"Strana &amp;P (Celkem 35)</oddFooter>
  </headerFooter>
  <rowBreaks count="1" manualBreakCount="1">
    <brk id="33" min="1"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44"/>
  <sheetViews>
    <sheetView showGridLines="0" view="pageBreakPreview" topLeftCell="B1" zoomScale="70" zoomScaleNormal="70" zoomScaleSheetLayoutView="70" workbookViewId="0">
      <pane ySplit="7" topLeftCell="A49" activePane="bottomLeft" state="frozenSplit"/>
      <selection activeCell="B29" sqref="B29"/>
      <selection pane="bottomLeft" activeCell="B29" sqref="B29"/>
    </sheetView>
  </sheetViews>
  <sheetFormatPr defaultColWidth="9.140625" defaultRowHeight="12.75" outlineLevelCol="1" x14ac:dyDescent="0.2"/>
  <cols>
    <col min="1" max="1" width="0" style="46" hidden="1" customWidth="1"/>
    <col min="2" max="2" width="5.42578125" style="46" customWidth="1"/>
    <col min="3" max="3" width="5.42578125" style="46" hidden="1" customWidth="1"/>
    <col min="4" max="4" width="6" style="46" customWidth="1"/>
    <col min="5" max="5" width="6.28515625" style="46" hidden="1" customWidth="1" outlineLevel="1"/>
    <col min="6" max="6" width="5.42578125" style="46" hidden="1" customWidth="1" outlineLevel="1"/>
    <col min="7" max="7" width="10.5703125" style="46" bestFit="1" customWidth="1" outlineLevel="1"/>
    <col min="8" max="8" width="4" style="46" hidden="1" customWidth="1" outlineLevel="1"/>
    <col min="9" max="9" width="12.5703125" style="46" bestFit="1" customWidth="1" outlineLevel="1"/>
    <col min="10" max="11" width="70.7109375" style="46" customWidth="1"/>
    <col min="12" max="12" width="7.140625" style="46" customWidth="1"/>
    <col min="13" max="13" width="14.7109375" style="39" customWidth="1"/>
    <col min="14" max="14" width="20.28515625" style="40" customWidth="1"/>
    <col min="15" max="15" width="13.7109375" style="84" customWidth="1"/>
    <col min="16" max="16" width="15.140625" style="40" customWidth="1"/>
    <col min="17" max="17" width="16" style="40" customWidth="1"/>
    <col min="18" max="18" width="16.140625" style="40" customWidth="1"/>
    <col min="19" max="19" width="22.42578125" style="40" customWidth="1"/>
    <col min="20" max="20" width="17.28515625" style="40" customWidth="1"/>
    <col min="21" max="21" width="25.85546875" style="80" customWidth="1"/>
    <col min="22" max="23" width="9.140625" style="46" customWidth="1"/>
    <col min="24" max="16384" width="9.140625" style="46"/>
  </cols>
  <sheetData>
    <row r="1" spans="1:22" ht="18" x14ac:dyDescent="0.25">
      <c r="B1" s="35" t="s">
        <v>77</v>
      </c>
      <c r="C1" s="35"/>
      <c r="D1" s="36"/>
      <c r="E1" s="36"/>
      <c r="F1" s="36"/>
      <c r="G1" s="36"/>
      <c r="H1" s="36"/>
      <c r="I1" s="36"/>
      <c r="J1" s="37"/>
      <c r="K1" s="38"/>
      <c r="L1" s="36"/>
      <c r="O1" s="41"/>
      <c r="P1" s="42"/>
      <c r="R1" s="42"/>
      <c r="S1" s="42"/>
      <c r="T1" s="43"/>
      <c r="U1" s="44"/>
      <c r="V1" s="45"/>
    </row>
    <row r="2" spans="1:22" ht="15.75" x14ac:dyDescent="0.25">
      <c r="B2" s="47" t="s">
        <v>78</v>
      </c>
      <c r="C2" s="47"/>
      <c r="D2" s="47"/>
      <c r="E2" s="47"/>
      <c r="G2" s="47"/>
      <c r="H2" s="47"/>
      <c r="I2" s="47"/>
      <c r="J2" s="47" t="s">
        <v>79</v>
      </c>
      <c r="K2" s="48" t="s">
        <v>11</v>
      </c>
      <c r="L2" s="49"/>
      <c r="O2" s="50"/>
      <c r="P2" s="51"/>
      <c r="R2" s="51"/>
      <c r="S2" s="51"/>
      <c r="T2" s="51"/>
      <c r="U2" s="52"/>
      <c r="V2" s="45"/>
    </row>
    <row r="3" spans="1:22" ht="17.25" customHeight="1" x14ac:dyDescent="0.2">
      <c r="B3" s="47"/>
      <c r="C3" s="47"/>
      <c r="D3" s="47"/>
      <c r="E3" s="47"/>
      <c r="G3" s="47"/>
      <c r="H3" s="47"/>
      <c r="I3" s="47"/>
      <c r="J3" s="47" t="s">
        <v>38</v>
      </c>
      <c r="K3" s="53"/>
      <c r="L3" s="47"/>
      <c r="O3" s="50"/>
      <c r="P3" s="51"/>
      <c r="R3" s="51"/>
      <c r="S3" s="51"/>
      <c r="U3" s="52"/>
      <c r="V3" s="45"/>
    </row>
    <row r="4" spans="1:22" ht="17.25" customHeight="1" x14ac:dyDescent="0.2">
      <c r="B4" s="47"/>
      <c r="C4" s="47"/>
      <c r="D4" s="47"/>
      <c r="E4" s="47"/>
      <c r="F4" s="47"/>
      <c r="G4" s="47"/>
      <c r="H4" s="47"/>
      <c r="I4" s="47"/>
      <c r="J4" s="47"/>
      <c r="K4" s="53"/>
      <c r="L4" s="47"/>
      <c r="O4" s="50"/>
      <c r="P4" s="51"/>
      <c r="R4" s="51"/>
      <c r="S4" s="51"/>
      <c r="T4" s="54" t="s">
        <v>0</v>
      </c>
      <c r="U4" s="52"/>
      <c r="V4" s="45"/>
    </row>
    <row r="5" spans="1:22" ht="25.5" customHeight="1" x14ac:dyDescent="0.2">
      <c r="B5" s="271" t="s">
        <v>273</v>
      </c>
      <c r="C5" s="272"/>
      <c r="D5" s="272"/>
      <c r="E5" s="272"/>
      <c r="F5" s="272"/>
      <c r="G5" s="272"/>
      <c r="H5" s="272"/>
      <c r="I5" s="272"/>
      <c r="J5" s="272"/>
      <c r="K5" s="272"/>
      <c r="L5" s="272"/>
      <c r="M5" s="272"/>
      <c r="N5" s="272"/>
      <c r="O5" s="272"/>
      <c r="P5" s="272"/>
      <c r="Q5" s="272"/>
      <c r="R5" s="272"/>
      <c r="S5" s="272"/>
      <c r="T5" s="272"/>
      <c r="U5" s="55"/>
    </row>
    <row r="6" spans="1:22" ht="25.5" customHeight="1" x14ac:dyDescent="0.2">
      <c r="B6" s="273" t="s">
        <v>156</v>
      </c>
      <c r="C6" s="277" t="s">
        <v>157</v>
      </c>
      <c r="D6" s="273" t="s">
        <v>1</v>
      </c>
      <c r="E6" s="274" t="s">
        <v>41</v>
      </c>
      <c r="F6" s="274" t="s">
        <v>42</v>
      </c>
      <c r="G6" s="275" t="s">
        <v>43</v>
      </c>
      <c r="H6" s="274" t="s">
        <v>44</v>
      </c>
      <c r="I6" s="274" t="s">
        <v>45</v>
      </c>
      <c r="J6" s="274" t="s">
        <v>46</v>
      </c>
      <c r="K6" s="280" t="s">
        <v>47</v>
      </c>
      <c r="L6" s="279" t="s">
        <v>48</v>
      </c>
      <c r="M6" s="280" t="s">
        <v>49</v>
      </c>
      <c r="N6" s="280" t="s">
        <v>50</v>
      </c>
      <c r="O6" s="280" t="s">
        <v>51</v>
      </c>
      <c r="P6" s="281" t="s">
        <v>52</v>
      </c>
      <c r="Q6" s="282" t="s">
        <v>53</v>
      </c>
      <c r="R6" s="282"/>
      <c r="S6" s="282"/>
      <c r="T6" s="281" t="s">
        <v>54</v>
      </c>
      <c r="U6" s="281" t="s">
        <v>55</v>
      </c>
    </row>
    <row r="7" spans="1:22" ht="58.7" customHeight="1" x14ac:dyDescent="0.2">
      <c r="B7" s="273"/>
      <c r="C7" s="287"/>
      <c r="D7" s="273"/>
      <c r="E7" s="274"/>
      <c r="F7" s="274"/>
      <c r="G7" s="276"/>
      <c r="H7" s="274"/>
      <c r="I7" s="274"/>
      <c r="J7" s="274"/>
      <c r="K7" s="280"/>
      <c r="L7" s="279"/>
      <c r="M7" s="280"/>
      <c r="N7" s="280"/>
      <c r="O7" s="280"/>
      <c r="P7" s="281"/>
      <c r="Q7" s="56" t="s">
        <v>56</v>
      </c>
      <c r="R7" s="56" t="s">
        <v>81</v>
      </c>
      <c r="S7" s="56" t="s">
        <v>58</v>
      </c>
      <c r="T7" s="281"/>
      <c r="U7" s="281"/>
    </row>
    <row r="8" spans="1:22" s="90" customFormat="1" ht="25.5" customHeight="1" x14ac:dyDescent="0.3">
      <c r="A8" s="119"/>
      <c r="B8" s="85" t="s">
        <v>567</v>
      </c>
      <c r="C8" s="86"/>
      <c r="D8" s="86"/>
      <c r="E8" s="86"/>
      <c r="F8" s="86"/>
      <c r="G8" s="86"/>
      <c r="H8" s="86"/>
      <c r="I8" s="86"/>
      <c r="J8" s="86"/>
      <c r="K8" s="86"/>
      <c r="L8" s="86"/>
      <c r="M8" s="86"/>
      <c r="N8" s="87">
        <f>SUM(N9:N10)</f>
        <v>102740</v>
      </c>
      <c r="O8" s="88"/>
      <c r="P8" s="87">
        <f t="shared" ref="P8:T8" si="0">SUM(P9:P10)</f>
        <v>0</v>
      </c>
      <c r="Q8" s="87">
        <f t="shared" si="0"/>
        <v>720</v>
      </c>
      <c r="R8" s="87">
        <f t="shared" si="0"/>
        <v>0</v>
      </c>
      <c r="S8" s="87">
        <f t="shared" si="0"/>
        <v>720</v>
      </c>
      <c r="T8" s="87">
        <f t="shared" si="0"/>
        <v>102020</v>
      </c>
      <c r="U8" s="89"/>
    </row>
    <row r="9" spans="1:22" s="68" customFormat="1" ht="114" customHeight="1" x14ac:dyDescent="0.2">
      <c r="A9" s="91">
        <v>1</v>
      </c>
      <c r="B9" s="120">
        <v>1</v>
      </c>
      <c r="C9" s="120">
        <v>1</v>
      </c>
      <c r="D9" s="120" t="s">
        <v>62</v>
      </c>
      <c r="E9" s="120">
        <v>4357</v>
      </c>
      <c r="F9" s="120">
        <v>6121</v>
      </c>
      <c r="G9" s="120">
        <v>61</v>
      </c>
      <c r="H9" s="120">
        <v>11</v>
      </c>
      <c r="I9" s="91">
        <v>60002101461</v>
      </c>
      <c r="J9" s="121" t="s">
        <v>570</v>
      </c>
      <c r="K9" s="122" t="s">
        <v>274</v>
      </c>
      <c r="L9" s="120"/>
      <c r="M9" s="120" t="s">
        <v>88</v>
      </c>
      <c r="N9" s="123">
        <v>2740</v>
      </c>
      <c r="O9" s="124">
        <v>2021</v>
      </c>
      <c r="P9" s="125">
        <v>0</v>
      </c>
      <c r="Q9" s="123">
        <f t="shared" ref="Q9:Q10" si="1">R9+S9</f>
        <v>220</v>
      </c>
      <c r="R9" s="126">
        <v>0</v>
      </c>
      <c r="S9" s="165">
        <v>220</v>
      </c>
      <c r="T9" s="126">
        <f t="shared" ref="T9:T10" si="2">N9-P9-Q9</f>
        <v>2520</v>
      </c>
      <c r="U9" s="143"/>
    </row>
    <row r="10" spans="1:22" s="68" customFormat="1" ht="101.25" customHeight="1" x14ac:dyDescent="0.2">
      <c r="A10" s="91">
        <v>6</v>
      </c>
      <c r="B10" s="61">
        <v>2</v>
      </c>
      <c r="C10" s="61">
        <v>1</v>
      </c>
      <c r="D10" s="61" t="s">
        <v>68</v>
      </c>
      <c r="E10" s="61">
        <v>4350</v>
      </c>
      <c r="F10" s="61">
        <v>6121</v>
      </c>
      <c r="G10" s="61">
        <v>61</v>
      </c>
      <c r="H10" s="61">
        <v>11</v>
      </c>
      <c r="I10" s="91">
        <v>60002101462</v>
      </c>
      <c r="J10" s="59" t="s">
        <v>565</v>
      </c>
      <c r="K10" s="96" t="s">
        <v>275</v>
      </c>
      <c r="L10" s="61"/>
      <c r="M10" s="61" t="s">
        <v>88</v>
      </c>
      <c r="N10" s="65">
        <v>100000</v>
      </c>
      <c r="O10" s="234" t="s">
        <v>276</v>
      </c>
      <c r="P10" s="64">
        <v>0</v>
      </c>
      <c r="Q10" s="65">
        <f t="shared" si="1"/>
        <v>500</v>
      </c>
      <c r="R10" s="66">
        <v>0</v>
      </c>
      <c r="S10" s="165">
        <v>500</v>
      </c>
      <c r="T10" s="66">
        <f t="shared" si="2"/>
        <v>99500</v>
      </c>
      <c r="U10" s="143" t="s">
        <v>277</v>
      </c>
    </row>
    <row r="11" spans="1:22" s="90" customFormat="1" ht="20.25" x14ac:dyDescent="0.3">
      <c r="A11" s="119"/>
      <c r="B11" s="85" t="s">
        <v>568</v>
      </c>
      <c r="C11" s="86"/>
      <c r="D11" s="86"/>
      <c r="E11" s="86"/>
      <c r="F11" s="86"/>
      <c r="G11" s="86"/>
      <c r="H11" s="86"/>
      <c r="I11" s="86"/>
      <c r="J11" s="86"/>
      <c r="K11" s="115"/>
      <c r="L11" s="86"/>
      <c r="M11" s="86"/>
      <c r="N11" s="87">
        <f>SUM(N12:N12)</f>
        <v>4400</v>
      </c>
      <c r="O11" s="88"/>
      <c r="P11" s="87">
        <f t="shared" ref="P11:T11" si="3">SUM(P12:P12)</f>
        <v>0</v>
      </c>
      <c r="Q11" s="87">
        <f t="shared" si="3"/>
        <v>400</v>
      </c>
      <c r="R11" s="87">
        <f t="shared" si="3"/>
        <v>0</v>
      </c>
      <c r="S11" s="87">
        <f t="shared" si="3"/>
        <v>400</v>
      </c>
      <c r="T11" s="87">
        <f t="shared" si="3"/>
        <v>4000</v>
      </c>
      <c r="U11" s="89"/>
    </row>
    <row r="12" spans="1:22" s="68" customFormat="1" ht="110.25" customHeight="1" x14ac:dyDescent="0.2">
      <c r="A12" s="91">
        <v>3</v>
      </c>
      <c r="B12" s="120">
        <v>1</v>
      </c>
      <c r="C12" s="120">
        <v>1</v>
      </c>
      <c r="D12" s="120" t="s">
        <v>68</v>
      </c>
      <c r="E12" s="120">
        <v>4357</v>
      </c>
      <c r="F12" s="120">
        <v>5169</v>
      </c>
      <c r="G12" s="120">
        <v>51</v>
      </c>
      <c r="H12" s="120">
        <v>11</v>
      </c>
      <c r="I12" s="91">
        <v>60002101463</v>
      </c>
      <c r="J12" s="121" t="s">
        <v>566</v>
      </c>
      <c r="K12" s="122" t="s">
        <v>278</v>
      </c>
      <c r="L12" s="120"/>
      <c r="M12" s="120" t="s">
        <v>88</v>
      </c>
      <c r="N12" s="123">
        <v>4400</v>
      </c>
      <c r="O12" s="124">
        <v>2020</v>
      </c>
      <c r="P12" s="125">
        <v>0</v>
      </c>
      <c r="Q12" s="123">
        <f>R12+S12</f>
        <v>400</v>
      </c>
      <c r="R12" s="126">
        <v>0</v>
      </c>
      <c r="S12" s="165">
        <v>400</v>
      </c>
      <c r="T12" s="126">
        <f>N12-P12-Q12</f>
        <v>4000</v>
      </c>
      <c r="U12" s="143" t="s">
        <v>279</v>
      </c>
      <c r="V12" s="68">
        <v>0</v>
      </c>
    </row>
    <row r="13" spans="1:22" ht="35.25" customHeight="1" x14ac:dyDescent="0.2">
      <c r="A13" s="118"/>
      <c r="B13" s="69" t="s">
        <v>280</v>
      </c>
      <c r="C13" s="70"/>
      <c r="D13" s="70"/>
      <c r="E13" s="70"/>
      <c r="F13" s="70"/>
      <c r="G13" s="70"/>
      <c r="H13" s="70"/>
      <c r="I13" s="70"/>
      <c r="J13" s="70"/>
      <c r="K13" s="70"/>
      <c r="L13" s="70"/>
      <c r="M13" s="70"/>
      <c r="N13" s="71">
        <f>+N11+N8</f>
        <v>107140</v>
      </c>
      <c r="O13" s="72"/>
      <c r="P13" s="71">
        <f>+P11+P8</f>
        <v>0</v>
      </c>
      <c r="Q13" s="71">
        <f>+Q11+Q8</f>
        <v>1120</v>
      </c>
      <c r="R13" s="71">
        <f>+R11+R8</f>
        <v>0</v>
      </c>
      <c r="S13" s="71">
        <f>+S11+S8</f>
        <v>1120</v>
      </c>
      <c r="T13" s="71">
        <f>+T11+T8</f>
        <v>106020</v>
      </c>
      <c r="U13" s="73"/>
    </row>
    <row r="14" spans="1:22" s="40" customFormat="1" x14ac:dyDescent="0.2">
      <c r="B14" s="39"/>
      <c r="C14" s="39"/>
      <c r="D14" s="39"/>
      <c r="E14" s="39"/>
      <c r="F14" s="39"/>
      <c r="G14" s="39"/>
      <c r="H14" s="39"/>
      <c r="I14" s="39"/>
      <c r="J14" s="74"/>
      <c r="K14" s="39"/>
      <c r="L14" s="75"/>
      <c r="M14" s="76"/>
      <c r="N14" s="77"/>
      <c r="O14" s="78"/>
      <c r="P14" s="79"/>
      <c r="U14" s="80"/>
      <c r="V14" s="46"/>
    </row>
    <row r="15" spans="1:22" s="40" customFormat="1" x14ac:dyDescent="0.2">
      <c r="B15" s="39"/>
      <c r="C15" s="39"/>
      <c r="D15" s="39"/>
      <c r="E15" s="39"/>
      <c r="F15" s="39"/>
      <c r="G15" s="39"/>
      <c r="H15" s="39"/>
      <c r="I15" s="39"/>
      <c r="J15" s="39"/>
      <c r="K15" s="39"/>
      <c r="L15" s="81"/>
      <c r="M15" s="82"/>
      <c r="N15" s="83"/>
      <c r="O15" s="84"/>
      <c r="U15" s="80"/>
      <c r="V15" s="46"/>
    </row>
    <row r="16" spans="1:22" s="40" customFormat="1" x14ac:dyDescent="0.2">
      <c r="B16" s="39"/>
      <c r="C16" s="39"/>
      <c r="D16" s="39"/>
      <c r="E16" s="39"/>
      <c r="F16" s="39"/>
      <c r="G16" s="39"/>
      <c r="H16" s="39"/>
      <c r="I16" s="39"/>
      <c r="J16" s="39"/>
      <c r="K16" s="39"/>
      <c r="L16" s="81"/>
      <c r="M16" s="82"/>
      <c r="N16" s="83"/>
      <c r="O16" s="84"/>
      <c r="U16" s="80"/>
      <c r="V16" s="46"/>
    </row>
    <row r="17" spans="1:22" s="40" customFormat="1" ht="20.25" hidden="1" x14ac:dyDescent="0.3">
      <c r="B17" s="129" t="s">
        <v>199</v>
      </c>
      <c r="C17" s="39"/>
      <c r="D17" s="39"/>
      <c r="E17" s="39"/>
      <c r="F17" s="39"/>
      <c r="G17" s="39"/>
      <c r="H17" s="39"/>
      <c r="I17" s="39"/>
      <c r="J17" s="39"/>
      <c r="K17" s="39"/>
      <c r="L17" s="46"/>
      <c r="M17" s="82"/>
      <c r="N17" s="83"/>
      <c r="O17" s="84"/>
      <c r="U17" s="80"/>
      <c r="V17" s="46"/>
    </row>
    <row r="18" spans="1:22" s="40" customFormat="1" ht="20.25" hidden="1" x14ac:dyDescent="0.3">
      <c r="B18" s="129" t="s">
        <v>83</v>
      </c>
      <c r="C18" s="39"/>
      <c r="D18" s="39"/>
      <c r="E18" s="39"/>
      <c r="F18" s="39"/>
      <c r="G18" s="39"/>
      <c r="H18" s="39"/>
      <c r="I18" s="39"/>
      <c r="J18" s="39"/>
      <c r="K18" s="39"/>
      <c r="L18" s="46"/>
      <c r="M18" s="82"/>
      <c r="N18" s="83"/>
      <c r="O18" s="84"/>
      <c r="U18" s="80"/>
      <c r="V18" s="46"/>
    </row>
    <row r="19" spans="1:22" s="68" customFormat="1" ht="64.5" hidden="1" customHeight="1" x14ac:dyDescent="0.2">
      <c r="A19" s="91">
        <v>3</v>
      </c>
      <c r="B19" s="61">
        <v>2</v>
      </c>
      <c r="C19" s="61">
        <v>1</v>
      </c>
      <c r="D19" s="61" t="s">
        <v>59</v>
      </c>
      <c r="E19" s="61"/>
      <c r="F19" s="61"/>
      <c r="G19" s="61"/>
      <c r="H19" s="61"/>
      <c r="I19" s="91">
        <v>1640</v>
      </c>
      <c r="J19" s="59" t="s">
        <v>281</v>
      </c>
      <c r="K19" s="96" t="s">
        <v>282</v>
      </c>
      <c r="L19" s="61"/>
      <c r="M19" s="61" t="s">
        <v>101</v>
      </c>
      <c r="N19" s="65">
        <v>3914</v>
      </c>
      <c r="O19" s="63">
        <v>2021</v>
      </c>
      <c r="P19" s="64">
        <v>0</v>
      </c>
      <c r="Q19" s="65">
        <f>R19+S19</f>
        <v>500</v>
      </c>
      <c r="R19" s="66">
        <v>0</v>
      </c>
      <c r="S19" s="65">
        <v>500</v>
      </c>
      <c r="T19" s="66">
        <f>N19-P19-Q19</f>
        <v>3414</v>
      </c>
      <c r="U19" s="143" t="s">
        <v>283</v>
      </c>
    </row>
    <row r="20" spans="1:22" s="68" customFormat="1" ht="64.5" hidden="1" customHeight="1" x14ac:dyDescent="0.2">
      <c r="A20" s="91">
        <v>4</v>
      </c>
      <c r="B20" s="61">
        <v>4</v>
      </c>
      <c r="C20" s="61">
        <v>2</v>
      </c>
      <c r="D20" s="61" t="s">
        <v>59</v>
      </c>
      <c r="E20" s="61"/>
      <c r="F20" s="61"/>
      <c r="G20" s="61"/>
      <c r="H20" s="61"/>
      <c r="I20" s="91">
        <v>1654</v>
      </c>
      <c r="J20" s="121" t="s">
        <v>284</v>
      </c>
      <c r="K20" s="96" t="s">
        <v>285</v>
      </c>
      <c r="L20" s="61"/>
      <c r="M20" s="61" t="s">
        <v>88</v>
      </c>
      <c r="N20" s="65">
        <v>3200</v>
      </c>
      <c r="O20" s="63">
        <v>2021</v>
      </c>
      <c r="P20" s="64">
        <v>0</v>
      </c>
      <c r="Q20" s="65">
        <f>R20+S20</f>
        <v>200</v>
      </c>
      <c r="R20" s="66">
        <v>0</v>
      </c>
      <c r="S20" s="65">
        <v>200</v>
      </c>
      <c r="T20" s="66">
        <f>N20-P20-Q20</f>
        <v>3000</v>
      </c>
      <c r="U20" s="143"/>
    </row>
    <row r="21" spans="1:22" s="68" customFormat="1" ht="64.5" hidden="1" customHeight="1" x14ac:dyDescent="0.2">
      <c r="A21" s="91">
        <v>5</v>
      </c>
      <c r="B21" s="61">
        <v>5</v>
      </c>
      <c r="C21" s="61">
        <v>2</v>
      </c>
      <c r="D21" s="61" t="s">
        <v>87</v>
      </c>
      <c r="E21" s="61"/>
      <c r="F21" s="61"/>
      <c r="G21" s="61"/>
      <c r="H21" s="61"/>
      <c r="I21" s="91">
        <v>1657</v>
      </c>
      <c r="J21" s="59" t="s">
        <v>286</v>
      </c>
      <c r="K21" s="96" t="s">
        <v>287</v>
      </c>
      <c r="L21" s="61"/>
      <c r="M21" s="61" t="s">
        <v>83</v>
      </c>
      <c r="N21" s="65">
        <v>6000</v>
      </c>
      <c r="O21" s="63">
        <v>2021</v>
      </c>
      <c r="P21" s="64">
        <v>0</v>
      </c>
      <c r="Q21" s="65">
        <f>R21+S21</f>
        <v>400</v>
      </c>
      <c r="R21" s="66">
        <v>0</v>
      </c>
      <c r="S21" s="65">
        <v>400</v>
      </c>
      <c r="T21" s="66">
        <f>N21-P21-Q21</f>
        <v>5600</v>
      </c>
      <c r="U21" s="143" t="s">
        <v>279</v>
      </c>
    </row>
    <row r="22" spans="1:22" s="68" customFormat="1" ht="64.5" hidden="1" customHeight="1" x14ac:dyDescent="0.2">
      <c r="A22" s="91">
        <v>2</v>
      </c>
      <c r="B22" s="61">
        <v>6</v>
      </c>
      <c r="C22" s="61">
        <v>3</v>
      </c>
      <c r="D22" s="61" t="s">
        <v>59</v>
      </c>
      <c r="E22" s="61"/>
      <c r="F22" s="61"/>
      <c r="G22" s="61"/>
      <c r="H22" s="61"/>
      <c r="I22" s="91">
        <v>1638</v>
      </c>
      <c r="J22" s="59" t="s">
        <v>288</v>
      </c>
      <c r="K22" s="96" t="s">
        <v>289</v>
      </c>
      <c r="L22" s="61"/>
      <c r="M22" s="61" t="s">
        <v>101</v>
      </c>
      <c r="N22" s="65">
        <v>1882</v>
      </c>
      <c r="O22" s="63">
        <v>2021</v>
      </c>
      <c r="P22" s="64">
        <v>0</v>
      </c>
      <c r="Q22" s="65">
        <f>R22+S22</f>
        <v>400</v>
      </c>
      <c r="R22" s="66">
        <v>0</v>
      </c>
      <c r="S22" s="65">
        <v>400</v>
      </c>
      <c r="T22" s="66">
        <f>N22-P22-Q22</f>
        <v>1482</v>
      </c>
      <c r="U22" s="143" t="s">
        <v>279</v>
      </c>
    </row>
    <row r="23" spans="1:22" s="40" customFormat="1" ht="20.25" hidden="1" x14ac:dyDescent="0.3">
      <c r="B23" s="129" t="s">
        <v>290</v>
      </c>
      <c r="C23" s="39"/>
      <c r="D23" s="39"/>
      <c r="E23" s="39"/>
      <c r="F23" s="39"/>
      <c r="G23" s="39"/>
      <c r="H23" s="39"/>
      <c r="I23" s="39"/>
      <c r="J23" s="39"/>
      <c r="K23" s="39"/>
      <c r="L23" s="46"/>
      <c r="M23" s="82"/>
      <c r="N23" s="83"/>
      <c r="O23" s="84"/>
      <c r="U23" s="80"/>
      <c r="V23" s="46"/>
    </row>
    <row r="24" spans="1:22" s="68" customFormat="1" ht="93" hidden="1" customHeight="1" x14ac:dyDescent="0.2">
      <c r="A24" s="91">
        <v>1</v>
      </c>
      <c r="B24" s="120">
        <v>2</v>
      </c>
      <c r="C24" s="120">
        <v>3</v>
      </c>
      <c r="D24" s="61" t="s">
        <v>93</v>
      </c>
      <c r="E24" s="61"/>
      <c r="F24" s="61"/>
      <c r="G24" s="61"/>
      <c r="H24" s="61"/>
      <c r="I24" s="91">
        <v>1647</v>
      </c>
      <c r="J24" s="59" t="s">
        <v>291</v>
      </c>
      <c r="K24" s="96" t="s">
        <v>292</v>
      </c>
      <c r="L24" s="61"/>
      <c r="M24" s="61" t="s">
        <v>83</v>
      </c>
      <c r="N24" s="65">
        <v>3500</v>
      </c>
      <c r="O24" s="63">
        <v>2021</v>
      </c>
      <c r="P24" s="64">
        <v>0</v>
      </c>
      <c r="Q24" s="65">
        <f>R24+S24</f>
        <v>500</v>
      </c>
      <c r="R24" s="66">
        <v>0</v>
      </c>
      <c r="S24" s="65">
        <v>500</v>
      </c>
      <c r="T24" s="66">
        <f>N24-P24-Q24</f>
        <v>3000</v>
      </c>
      <c r="U24" s="143" t="s">
        <v>283</v>
      </c>
    </row>
    <row r="25" spans="1:22" s="68" customFormat="1" ht="129" hidden="1" customHeight="1" x14ac:dyDescent="0.2">
      <c r="A25" s="91">
        <v>2</v>
      </c>
      <c r="B25" s="61">
        <v>3</v>
      </c>
      <c r="C25" s="61">
        <v>3</v>
      </c>
      <c r="D25" s="61" t="s">
        <v>68</v>
      </c>
      <c r="E25" s="61"/>
      <c r="F25" s="61"/>
      <c r="G25" s="61"/>
      <c r="H25" s="61"/>
      <c r="I25" s="91">
        <v>1656</v>
      </c>
      <c r="J25" s="59" t="s">
        <v>293</v>
      </c>
      <c r="K25" s="96" t="s">
        <v>294</v>
      </c>
      <c r="L25" s="61"/>
      <c r="M25" s="61" t="s">
        <v>83</v>
      </c>
      <c r="N25" s="65">
        <v>4800</v>
      </c>
      <c r="O25" s="63">
        <v>2021</v>
      </c>
      <c r="P25" s="64">
        <v>0</v>
      </c>
      <c r="Q25" s="65">
        <f>R25+S25</f>
        <v>400</v>
      </c>
      <c r="R25" s="66">
        <v>0</v>
      </c>
      <c r="S25" s="65">
        <v>400</v>
      </c>
      <c r="T25" s="66">
        <f>N25-P25-Q25</f>
        <v>4400</v>
      </c>
      <c r="U25" s="143" t="s">
        <v>279</v>
      </c>
    </row>
    <row r="26" spans="1:22" s="40" customFormat="1" hidden="1" x14ac:dyDescent="0.2">
      <c r="B26" s="39"/>
      <c r="C26" s="39"/>
      <c r="D26" s="39"/>
      <c r="E26" s="39"/>
      <c r="F26" s="39"/>
      <c r="G26" s="39"/>
      <c r="H26" s="39"/>
      <c r="I26" s="39"/>
      <c r="J26" s="39"/>
      <c r="K26" s="39"/>
      <c r="L26" s="46"/>
      <c r="M26" s="82"/>
      <c r="N26" s="83"/>
      <c r="O26" s="84"/>
      <c r="U26" s="80"/>
      <c r="V26" s="46"/>
    </row>
    <row r="27" spans="1:22" s="40" customFormat="1" hidden="1" x14ac:dyDescent="0.2">
      <c r="B27" s="39"/>
      <c r="C27" s="39"/>
      <c r="D27" s="39"/>
      <c r="E27" s="39"/>
      <c r="F27" s="39"/>
      <c r="G27" s="39"/>
      <c r="H27" s="39"/>
      <c r="I27" s="39"/>
      <c r="J27" s="39"/>
      <c r="K27" s="39"/>
      <c r="L27" s="46"/>
      <c r="M27" s="82"/>
      <c r="N27" s="83"/>
      <c r="O27" s="84"/>
      <c r="U27" s="80"/>
      <c r="V27" s="46"/>
    </row>
    <row r="28" spans="1:22" s="40" customFormat="1" hidden="1" x14ac:dyDescent="0.2">
      <c r="B28" s="39"/>
      <c r="C28" s="39"/>
      <c r="D28" s="39"/>
      <c r="E28" s="39"/>
      <c r="F28" s="39"/>
      <c r="G28" s="39"/>
      <c r="H28" s="39"/>
      <c r="I28" s="39"/>
      <c r="J28" s="39"/>
      <c r="K28" s="39"/>
      <c r="L28" s="46"/>
      <c r="M28" s="82"/>
      <c r="N28" s="83"/>
      <c r="O28" s="84"/>
      <c r="U28" s="80"/>
      <c r="V28" s="46"/>
    </row>
    <row r="29" spans="1:22" s="40" customFormat="1" hidden="1" x14ac:dyDescent="0.2">
      <c r="B29" s="39"/>
      <c r="C29" s="39"/>
      <c r="D29" s="39"/>
      <c r="E29" s="39"/>
      <c r="F29" s="39"/>
      <c r="G29" s="39"/>
      <c r="H29" s="39"/>
      <c r="I29" s="39"/>
      <c r="J29" s="39"/>
      <c r="K29" s="39"/>
      <c r="L29" s="46"/>
      <c r="M29" s="82"/>
      <c r="N29" s="83"/>
      <c r="O29" s="84"/>
      <c r="U29" s="80"/>
      <c r="V29" s="46"/>
    </row>
    <row r="30" spans="1:22" s="144" customFormat="1" ht="64.5" hidden="1" customHeight="1" x14ac:dyDescent="0.2">
      <c r="B30" s="145">
        <v>3</v>
      </c>
      <c r="C30" s="145"/>
      <c r="D30" s="145" t="s">
        <v>87</v>
      </c>
      <c r="E30" s="145"/>
      <c r="F30" s="145"/>
      <c r="G30" s="145"/>
      <c r="H30" s="145"/>
      <c r="I30" s="146">
        <v>1663</v>
      </c>
      <c r="J30" s="147" t="s">
        <v>295</v>
      </c>
      <c r="K30" s="148" t="s">
        <v>296</v>
      </c>
      <c r="L30" s="145"/>
      <c r="M30" s="145" t="s">
        <v>83</v>
      </c>
      <c r="N30" s="149">
        <f>P30+Q30+T30</f>
        <v>1319</v>
      </c>
      <c r="O30" s="150">
        <v>2020</v>
      </c>
      <c r="P30" s="151">
        <v>0</v>
      </c>
      <c r="Q30" s="149">
        <f>R30+S30</f>
        <v>1319</v>
      </c>
      <c r="R30" s="152">
        <v>0</v>
      </c>
      <c r="S30" s="149">
        <v>1319</v>
      </c>
      <c r="T30" s="152">
        <v>0</v>
      </c>
      <c r="U30" s="153" t="s">
        <v>297</v>
      </c>
    </row>
    <row r="31" spans="1:22" s="144" customFormat="1" ht="64.5" hidden="1" customHeight="1" x14ac:dyDescent="0.2">
      <c r="B31" s="145">
        <v>2</v>
      </c>
      <c r="C31" s="145"/>
      <c r="D31" s="145" t="s">
        <v>87</v>
      </c>
      <c r="E31" s="145"/>
      <c r="F31" s="145"/>
      <c r="G31" s="145"/>
      <c r="H31" s="145"/>
      <c r="I31" s="146">
        <v>1661</v>
      </c>
      <c r="J31" s="147" t="s">
        <v>298</v>
      </c>
      <c r="K31" s="148" t="s">
        <v>299</v>
      </c>
      <c r="L31" s="145"/>
      <c r="M31" s="145" t="s">
        <v>83</v>
      </c>
      <c r="N31" s="149">
        <f>P31+Q31+T31</f>
        <v>900</v>
      </c>
      <c r="O31" s="150">
        <v>2020</v>
      </c>
      <c r="P31" s="151">
        <v>0</v>
      </c>
      <c r="Q31" s="149">
        <f>R31+S31</f>
        <v>900</v>
      </c>
      <c r="R31" s="152">
        <v>0</v>
      </c>
      <c r="S31" s="149">
        <v>900</v>
      </c>
      <c r="T31" s="152">
        <v>0</v>
      </c>
      <c r="U31" s="153" t="s">
        <v>300</v>
      </c>
      <c r="V31" s="144">
        <v>0</v>
      </c>
    </row>
    <row r="32" spans="1:22" s="40" customFormat="1" hidden="1" x14ac:dyDescent="0.2">
      <c r="B32" s="39"/>
      <c r="C32" s="39"/>
      <c r="D32" s="39"/>
      <c r="E32" s="39"/>
      <c r="F32" s="39"/>
      <c r="G32" s="39"/>
      <c r="H32" s="39"/>
      <c r="I32" s="39"/>
      <c r="J32" s="39"/>
      <c r="K32" s="39"/>
      <c r="L32" s="46"/>
      <c r="M32" s="82"/>
      <c r="N32" s="83"/>
      <c r="O32" s="84"/>
      <c r="U32" s="80"/>
      <c r="V32" s="46"/>
    </row>
    <row r="33" spans="2:22" s="40" customFormat="1" hidden="1" x14ac:dyDescent="0.2">
      <c r="B33" s="39"/>
      <c r="C33" s="39"/>
      <c r="D33" s="39"/>
      <c r="E33" s="39"/>
      <c r="F33" s="39"/>
      <c r="G33" s="39"/>
      <c r="H33" s="39"/>
      <c r="I33" s="39"/>
      <c r="J33" s="39"/>
      <c r="K33" s="39"/>
      <c r="L33" s="46"/>
      <c r="M33" s="82"/>
      <c r="N33" s="83"/>
      <c r="O33" s="84"/>
      <c r="U33" s="80"/>
      <c r="V33" s="46"/>
    </row>
    <row r="34" spans="2:22" s="40" customFormat="1" hidden="1" x14ac:dyDescent="0.2">
      <c r="B34" s="39"/>
      <c r="C34" s="39"/>
      <c r="D34" s="39"/>
      <c r="E34" s="39"/>
      <c r="F34" s="39"/>
      <c r="G34" s="39"/>
      <c r="H34" s="39"/>
      <c r="I34" s="39"/>
      <c r="J34" s="39"/>
      <c r="K34" s="39"/>
      <c r="L34" s="46"/>
      <c r="M34" s="82"/>
      <c r="N34" s="83"/>
      <c r="O34" s="84"/>
      <c r="U34" s="80"/>
      <c r="V34" s="46"/>
    </row>
    <row r="35" spans="2:22" s="40" customFormat="1" hidden="1" x14ac:dyDescent="0.2">
      <c r="B35" s="39"/>
      <c r="C35" s="39"/>
      <c r="D35" s="39"/>
      <c r="E35" s="39"/>
      <c r="F35" s="39"/>
      <c r="G35" s="39"/>
      <c r="H35" s="39"/>
      <c r="I35" s="39"/>
      <c r="J35" s="39"/>
      <c r="K35" s="39"/>
      <c r="L35" s="46"/>
      <c r="M35" s="82"/>
      <c r="N35" s="83"/>
      <c r="O35" s="84"/>
      <c r="U35" s="80"/>
      <c r="V35" s="46"/>
    </row>
    <row r="36" spans="2:22" s="40" customFormat="1" hidden="1" x14ac:dyDescent="0.2">
      <c r="B36" s="39"/>
      <c r="C36" s="39"/>
      <c r="D36" s="39"/>
      <c r="E36" s="39"/>
      <c r="F36" s="39"/>
      <c r="G36" s="39"/>
      <c r="H36" s="39"/>
      <c r="I36" s="39"/>
      <c r="J36" s="39"/>
      <c r="K36" s="39"/>
      <c r="L36" s="46"/>
      <c r="M36" s="82"/>
      <c r="N36" s="83"/>
      <c r="O36" s="84"/>
      <c r="U36" s="80"/>
      <c r="V36" s="46"/>
    </row>
    <row r="37" spans="2:22" s="40" customFormat="1" hidden="1" x14ac:dyDescent="0.2">
      <c r="B37" s="39"/>
      <c r="C37" s="39"/>
      <c r="D37" s="39"/>
      <c r="E37" s="39"/>
      <c r="F37" s="39"/>
      <c r="G37" s="39"/>
      <c r="H37" s="39"/>
      <c r="I37" s="39"/>
      <c r="J37" s="39"/>
      <c r="K37" s="39"/>
      <c r="L37" s="46"/>
      <c r="M37" s="82"/>
      <c r="N37" s="83"/>
      <c r="O37" s="84"/>
      <c r="U37" s="80"/>
      <c r="V37" s="46"/>
    </row>
    <row r="38" spans="2:22" s="40" customFormat="1" hidden="1" x14ac:dyDescent="0.2">
      <c r="B38" s="39"/>
      <c r="C38" s="39"/>
      <c r="D38" s="39"/>
      <c r="E38" s="39"/>
      <c r="F38" s="39"/>
      <c r="G38" s="39"/>
      <c r="H38" s="39"/>
      <c r="I38" s="39"/>
      <c r="J38" s="39"/>
      <c r="K38" s="39"/>
      <c r="L38" s="46"/>
      <c r="M38" s="82"/>
      <c r="N38" s="83"/>
      <c r="O38" s="84"/>
      <c r="U38" s="80"/>
      <c r="V38" s="46"/>
    </row>
    <row r="39" spans="2:22" s="40" customFormat="1" hidden="1" x14ac:dyDescent="0.2">
      <c r="B39" s="39"/>
      <c r="C39" s="39"/>
      <c r="D39" s="39"/>
      <c r="E39" s="39"/>
      <c r="F39" s="39"/>
      <c r="G39" s="39"/>
      <c r="H39" s="39"/>
      <c r="I39" s="39"/>
      <c r="J39" s="39"/>
      <c r="K39" s="39"/>
      <c r="L39" s="46"/>
      <c r="M39" s="82"/>
      <c r="N39" s="83"/>
      <c r="O39" s="84"/>
      <c r="U39" s="80"/>
      <c r="V39" s="46"/>
    </row>
    <row r="40" spans="2:22" s="40" customFormat="1" hidden="1" x14ac:dyDescent="0.2">
      <c r="B40" s="39"/>
      <c r="C40" s="39"/>
      <c r="D40" s="39"/>
      <c r="E40" s="39"/>
      <c r="F40" s="39"/>
      <c r="G40" s="39"/>
      <c r="H40" s="39"/>
      <c r="I40" s="39"/>
      <c r="J40" s="39"/>
      <c r="K40" s="39"/>
      <c r="L40" s="46"/>
      <c r="M40" s="82"/>
      <c r="N40" s="83"/>
      <c r="O40" s="84"/>
      <c r="U40" s="80"/>
      <c r="V40" s="46"/>
    </row>
    <row r="41" spans="2:22" s="40" customFormat="1" hidden="1" x14ac:dyDescent="0.2">
      <c r="B41" s="39"/>
      <c r="C41" s="39"/>
      <c r="D41" s="39"/>
      <c r="E41" s="39"/>
      <c r="F41" s="39"/>
      <c r="G41" s="39"/>
      <c r="H41" s="39"/>
      <c r="I41" s="39"/>
      <c r="J41" s="39"/>
      <c r="K41" s="39"/>
      <c r="L41" s="46"/>
      <c r="M41" s="82"/>
      <c r="N41" s="83"/>
      <c r="O41" s="84"/>
      <c r="U41" s="80"/>
      <c r="V41" s="46"/>
    </row>
    <row r="42" spans="2:22" s="40" customFormat="1" hidden="1" x14ac:dyDescent="0.2">
      <c r="B42" s="39"/>
      <c r="C42" s="39"/>
      <c r="D42" s="39"/>
      <c r="E42" s="39"/>
      <c r="F42" s="39"/>
      <c r="G42" s="39"/>
      <c r="H42" s="39"/>
      <c r="I42" s="39"/>
      <c r="J42" s="39"/>
      <c r="K42" s="39"/>
      <c r="L42" s="46"/>
      <c r="M42" s="82"/>
      <c r="N42" s="83"/>
      <c r="O42" s="84"/>
      <c r="U42" s="80"/>
      <c r="V42" s="46"/>
    </row>
    <row r="43" spans="2:22" s="40" customFormat="1" x14ac:dyDescent="0.2">
      <c r="B43" s="46"/>
      <c r="C43" s="46"/>
      <c r="D43" s="46"/>
      <c r="E43" s="46"/>
      <c r="F43" s="46"/>
      <c r="G43" s="46"/>
      <c r="H43" s="46"/>
      <c r="I43" s="46"/>
      <c r="J43" s="46"/>
      <c r="K43" s="46"/>
      <c r="L43" s="46"/>
      <c r="M43" s="39"/>
      <c r="N43" s="83"/>
      <c r="O43" s="84"/>
      <c r="U43" s="80"/>
      <c r="V43" s="46"/>
    </row>
    <row r="44" spans="2:22" s="40" customFormat="1" x14ac:dyDescent="0.2">
      <c r="B44" s="46"/>
      <c r="C44" s="46"/>
      <c r="D44" s="46"/>
      <c r="E44" s="46"/>
      <c r="F44" s="46"/>
      <c r="G44" s="46"/>
      <c r="H44" s="46"/>
      <c r="I44" s="46"/>
      <c r="J44" s="46"/>
      <c r="K44" s="46"/>
      <c r="L44" s="46"/>
      <c r="M44" s="39"/>
      <c r="N44" s="83"/>
      <c r="O44" s="84"/>
      <c r="U44" s="80"/>
      <c r="V44" s="46"/>
    </row>
  </sheetData>
  <mergeCells count="19">
    <mergeCell ref="B5:T5"/>
    <mergeCell ref="B6:B7"/>
    <mergeCell ref="C6:C7"/>
    <mergeCell ref="D6:D7"/>
    <mergeCell ref="E6:E7"/>
    <mergeCell ref="F6:F7"/>
    <mergeCell ref="G6:G7"/>
    <mergeCell ref="H6:H7"/>
    <mergeCell ref="I6:I7"/>
    <mergeCell ref="J6:J7"/>
    <mergeCell ref="Q6:S6"/>
    <mergeCell ref="T6:T7"/>
    <mergeCell ref="U6:U7"/>
    <mergeCell ref="K6:K7"/>
    <mergeCell ref="L6:L7"/>
    <mergeCell ref="M6:M7"/>
    <mergeCell ref="N6:N7"/>
    <mergeCell ref="O6:O7"/>
    <mergeCell ref="P6:P7"/>
  </mergeCells>
  <pageMargins left="0.70866141732283472" right="0.70866141732283472" top="0.78740157480314965" bottom="0.78740157480314965" header="0.31496062992125984" footer="0.31496062992125984"/>
  <pageSetup paperSize="9" scale="41" firstPageNumber="15" fitToHeight="0" orientation="landscape" useFirstPageNumber="1" r:id="rId1"/>
  <headerFooter>
    <oddFooter>&amp;L&amp;"Arial,Kurzíva"Zastupitelstvo Olomouckého kraje 17.2.2020
5.6. - Rozpočet Olomouckého kraje 2019 - zapojení použitelného zůstatku a návrh na jeho rozdělení 
Příloha č. 3: Nové opravy a investice&amp;R&amp;"Arial,Kurzíva"Strana &amp;P (Celkem 35)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32"/>
  <sheetViews>
    <sheetView showGridLines="0" view="pageBreakPreview" zoomScale="66" zoomScaleNormal="66" zoomScaleSheetLayoutView="66" workbookViewId="0">
      <pane ySplit="7" topLeftCell="A8" activePane="bottomLeft" state="frozenSplit"/>
      <selection activeCell="B29" sqref="B29"/>
      <selection pane="bottomLeft" activeCell="B29" sqref="B29"/>
    </sheetView>
  </sheetViews>
  <sheetFormatPr defaultColWidth="9.140625" defaultRowHeight="12.75" outlineLevelCol="1" x14ac:dyDescent="0.2"/>
  <cols>
    <col min="1" max="1" width="5.42578125" style="46" customWidth="1"/>
    <col min="2" max="2" width="6" style="46" customWidth="1"/>
    <col min="3" max="4" width="5.5703125" style="46" hidden="1" customWidth="1" outlineLevel="1"/>
    <col min="5" max="5" width="11.140625" style="46" bestFit="1" customWidth="1" outlineLevel="1"/>
    <col min="6" max="6" width="4.28515625" style="46" hidden="1" customWidth="1" outlineLevel="1"/>
    <col min="7" max="7" width="13.28515625" style="46" bestFit="1" customWidth="1" outlineLevel="1"/>
    <col min="8" max="8" width="68.7109375" style="46" customWidth="1"/>
    <col min="9" max="9" width="70.7109375" style="46" customWidth="1"/>
    <col min="10" max="10" width="7.140625" style="46" customWidth="1"/>
    <col min="11" max="11" width="14.7109375" style="39" customWidth="1"/>
    <col min="12" max="12" width="14.28515625" style="40" customWidth="1"/>
    <col min="13" max="13" width="13.7109375" style="84" customWidth="1"/>
    <col min="14" max="14" width="15.140625" style="40" customWidth="1"/>
    <col min="15" max="15" width="16.5703125" style="40" customWidth="1"/>
    <col min="16" max="16" width="15" style="40" customWidth="1"/>
    <col min="17" max="17" width="14.85546875" style="40" customWidth="1"/>
    <col min="18" max="18" width="14.42578125" style="40" customWidth="1"/>
    <col min="19" max="19" width="43.5703125" style="80" hidden="1" customWidth="1"/>
    <col min="20" max="20" width="0" style="46" hidden="1" customWidth="1"/>
    <col min="21" max="16384" width="9.140625" style="46"/>
  </cols>
  <sheetData>
    <row r="1" spans="1:20" ht="18" x14ac:dyDescent="0.25">
      <c r="A1" s="35" t="s">
        <v>35</v>
      </c>
      <c r="B1" s="36"/>
      <c r="C1" s="36"/>
      <c r="D1" s="36"/>
      <c r="E1" s="36"/>
      <c r="F1" s="36"/>
      <c r="G1" s="36"/>
      <c r="H1" s="37"/>
      <c r="I1" s="38"/>
      <c r="J1" s="36"/>
      <c r="M1" s="41"/>
      <c r="N1" s="42"/>
      <c r="P1" s="42"/>
      <c r="Q1" s="42"/>
      <c r="R1" s="43"/>
      <c r="S1" s="44"/>
      <c r="T1" s="45"/>
    </row>
    <row r="2" spans="1:20" ht="15.75" x14ac:dyDescent="0.25">
      <c r="A2" s="47" t="s">
        <v>36</v>
      </c>
      <c r="B2" s="47"/>
      <c r="C2" s="47"/>
      <c r="E2" s="47"/>
      <c r="F2" s="47"/>
      <c r="G2" s="47"/>
      <c r="H2" s="47" t="s">
        <v>37</v>
      </c>
      <c r="I2" s="48" t="s">
        <v>19</v>
      </c>
      <c r="J2" s="49"/>
      <c r="M2" s="50"/>
      <c r="N2" s="51"/>
      <c r="P2" s="51"/>
      <c r="Q2" s="51"/>
      <c r="R2" s="51"/>
      <c r="S2" s="52"/>
      <c r="T2" s="45"/>
    </row>
    <row r="3" spans="1:20" ht="17.25" customHeight="1" x14ac:dyDescent="0.2">
      <c r="A3" s="47"/>
      <c r="B3" s="47"/>
      <c r="C3" s="47"/>
      <c r="E3" s="47"/>
      <c r="F3" s="47"/>
      <c r="G3" s="47"/>
      <c r="H3" s="46" t="s">
        <v>38</v>
      </c>
      <c r="I3" s="53"/>
      <c r="J3" s="47"/>
      <c r="M3" s="50"/>
      <c r="N3" s="51"/>
      <c r="P3" s="51"/>
      <c r="Q3" s="51"/>
      <c r="S3" s="52"/>
      <c r="T3" s="45"/>
    </row>
    <row r="4" spans="1:20" ht="17.25" customHeight="1" x14ac:dyDescent="0.2">
      <c r="A4" s="47"/>
      <c r="B4" s="47"/>
      <c r="C4" s="47"/>
      <c r="D4" s="47"/>
      <c r="E4" s="47"/>
      <c r="F4" s="47"/>
      <c r="G4" s="47"/>
      <c r="H4" s="47"/>
      <c r="I4" s="53"/>
      <c r="J4" s="47"/>
      <c r="M4" s="50"/>
      <c r="N4" s="51"/>
      <c r="P4" s="51"/>
      <c r="Q4" s="51"/>
      <c r="R4" s="54" t="s">
        <v>0</v>
      </c>
      <c r="S4" s="52"/>
      <c r="T4" s="45"/>
    </row>
    <row r="5" spans="1:20" ht="25.5" customHeight="1" x14ac:dyDescent="0.2">
      <c r="A5" s="271" t="s">
        <v>39</v>
      </c>
      <c r="B5" s="272"/>
      <c r="C5" s="272"/>
      <c r="D5" s="272"/>
      <c r="E5" s="272"/>
      <c r="F5" s="272"/>
      <c r="G5" s="272"/>
      <c r="H5" s="272"/>
      <c r="I5" s="272"/>
      <c r="J5" s="272"/>
      <c r="K5" s="272"/>
      <c r="L5" s="272"/>
      <c r="M5" s="272"/>
      <c r="N5" s="272"/>
      <c r="O5" s="272"/>
      <c r="P5" s="272"/>
      <c r="Q5" s="272"/>
      <c r="R5" s="272"/>
      <c r="S5" s="55"/>
    </row>
    <row r="6" spans="1:20" ht="25.5" customHeight="1" x14ac:dyDescent="0.2">
      <c r="A6" s="273" t="s">
        <v>40</v>
      </c>
      <c r="B6" s="273" t="s">
        <v>1</v>
      </c>
      <c r="C6" s="274" t="s">
        <v>41</v>
      </c>
      <c r="D6" s="274" t="s">
        <v>42</v>
      </c>
      <c r="E6" s="275" t="s">
        <v>43</v>
      </c>
      <c r="F6" s="274" t="s">
        <v>44</v>
      </c>
      <c r="G6" s="274" t="s">
        <v>45</v>
      </c>
      <c r="H6" s="274" t="s">
        <v>46</v>
      </c>
      <c r="I6" s="280" t="s">
        <v>47</v>
      </c>
      <c r="J6" s="279" t="s">
        <v>48</v>
      </c>
      <c r="K6" s="280" t="s">
        <v>49</v>
      </c>
      <c r="L6" s="280" t="s">
        <v>50</v>
      </c>
      <c r="M6" s="280" t="s">
        <v>51</v>
      </c>
      <c r="N6" s="281" t="s">
        <v>52</v>
      </c>
      <c r="O6" s="282" t="s">
        <v>53</v>
      </c>
      <c r="P6" s="282"/>
      <c r="Q6" s="282"/>
      <c r="R6" s="281" t="s">
        <v>54</v>
      </c>
      <c r="S6" s="281" t="s">
        <v>55</v>
      </c>
    </row>
    <row r="7" spans="1:20" ht="58.7" customHeight="1" x14ac:dyDescent="0.2">
      <c r="A7" s="273"/>
      <c r="B7" s="273"/>
      <c r="C7" s="274"/>
      <c r="D7" s="274"/>
      <c r="E7" s="276"/>
      <c r="F7" s="274"/>
      <c r="G7" s="274"/>
      <c r="H7" s="274"/>
      <c r="I7" s="280"/>
      <c r="J7" s="279"/>
      <c r="K7" s="280"/>
      <c r="L7" s="280"/>
      <c r="M7" s="280"/>
      <c r="N7" s="281"/>
      <c r="O7" s="56" t="s">
        <v>56</v>
      </c>
      <c r="P7" s="56" t="s">
        <v>57</v>
      </c>
      <c r="Q7" s="56" t="s">
        <v>58</v>
      </c>
      <c r="R7" s="281"/>
      <c r="S7" s="281"/>
    </row>
    <row r="8" spans="1:20" s="68" customFormat="1" ht="50.25" customHeight="1" x14ac:dyDescent="0.2">
      <c r="A8" s="57">
        <v>3</v>
      </c>
      <c r="B8" s="58" t="s">
        <v>59</v>
      </c>
      <c r="C8" s="235">
        <v>2212</v>
      </c>
      <c r="D8" s="235">
        <v>6351</v>
      </c>
      <c r="E8" s="120">
        <v>63</v>
      </c>
      <c r="F8" s="120">
        <v>12</v>
      </c>
      <c r="G8" s="128">
        <v>66012001600</v>
      </c>
      <c r="H8" s="59" t="s">
        <v>60</v>
      </c>
      <c r="I8" s="60" t="s">
        <v>61</v>
      </c>
      <c r="J8" s="61"/>
      <c r="K8" s="61"/>
      <c r="L8" s="62">
        <v>3500</v>
      </c>
      <c r="M8" s="63">
        <v>2020</v>
      </c>
      <c r="N8" s="64">
        <v>0</v>
      </c>
      <c r="O8" s="65">
        <v>3500</v>
      </c>
      <c r="P8" s="66">
        <v>0</v>
      </c>
      <c r="Q8" s="165">
        <v>3500</v>
      </c>
      <c r="R8" s="66">
        <v>0</v>
      </c>
      <c r="S8" s="67"/>
    </row>
    <row r="9" spans="1:20" s="68" customFormat="1" ht="50.25" customHeight="1" x14ac:dyDescent="0.2">
      <c r="A9" s="57">
        <v>4</v>
      </c>
      <c r="B9" s="58" t="s">
        <v>62</v>
      </c>
      <c r="C9" s="235">
        <v>2212</v>
      </c>
      <c r="D9" s="235">
        <v>6351</v>
      </c>
      <c r="E9" s="120">
        <v>63</v>
      </c>
      <c r="F9" s="120">
        <v>12</v>
      </c>
      <c r="G9" s="128">
        <v>66012001600</v>
      </c>
      <c r="H9" s="59" t="s">
        <v>63</v>
      </c>
      <c r="I9" s="60" t="s">
        <v>61</v>
      </c>
      <c r="J9" s="61"/>
      <c r="K9" s="61"/>
      <c r="L9" s="62">
        <v>7600</v>
      </c>
      <c r="M9" s="63">
        <v>2020</v>
      </c>
      <c r="N9" s="64">
        <v>0</v>
      </c>
      <c r="O9" s="65">
        <v>7600</v>
      </c>
      <c r="P9" s="66">
        <v>0</v>
      </c>
      <c r="Q9" s="165">
        <v>7600</v>
      </c>
      <c r="R9" s="66">
        <v>0</v>
      </c>
      <c r="S9" s="67"/>
    </row>
    <row r="10" spans="1:20" ht="35.25" customHeight="1" x14ac:dyDescent="0.2">
      <c r="A10" s="69" t="s">
        <v>64</v>
      </c>
      <c r="B10" s="70"/>
      <c r="C10" s="70"/>
      <c r="D10" s="70"/>
      <c r="E10" s="70"/>
      <c r="F10" s="70"/>
      <c r="G10" s="70"/>
      <c r="H10" s="70"/>
      <c r="I10" s="70"/>
      <c r="J10" s="70"/>
      <c r="K10" s="70"/>
      <c r="L10" s="71">
        <f>SUM(L8:L9)</f>
        <v>11100</v>
      </c>
      <c r="M10" s="72"/>
      <c r="N10" s="71">
        <f>SUM(N8:N9)</f>
        <v>0</v>
      </c>
      <c r="O10" s="71">
        <f>SUM(O8:O9)</f>
        <v>11100</v>
      </c>
      <c r="P10" s="71">
        <f>SUM(P8:P9)</f>
        <v>0</v>
      </c>
      <c r="Q10" s="71">
        <f>SUM(Q8:Q9)</f>
        <v>11100</v>
      </c>
      <c r="R10" s="71">
        <f>SUM(R8:R9)</f>
        <v>0</v>
      </c>
      <c r="S10" s="73"/>
    </row>
    <row r="11" spans="1:20" s="40" customFormat="1" x14ac:dyDescent="0.2">
      <c r="A11" s="39"/>
      <c r="B11" s="39"/>
      <c r="C11" s="39"/>
      <c r="D11" s="39"/>
      <c r="E11" s="39"/>
      <c r="F11" s="39"/>
      <c r="G11" s="39"/>
      <c r="H11" s="74"/>
      <c r="I11" s="39"/>
      <c r="J11" s="75"/>
      <c r="K11" s="76"/>
      <c r="L11" s="77"/>
      <c r="M11" s="78"/>
      <c r="N11" s="79"/>
      <c r="S11" s="80"/>
      <c r="T11" s="46"/>
    </row>
    <row r="12" spans="1:20" s="40" customFormat="1" x14ac:dyDescent="0.2">
      <c r="A12" s="39"/>
      <c r="B12" s="39"/>
      <c r="C12" s="39"/>
      <c r="D12" s="39"/>
      <c r="E12" s="39"/>
      <c r="F12" s="39"/>
      <c r="G12" s="39"/>
      <c r="H12" s="39"/>
      <c r="I12" s="39"/>
      <c r="J12" s="81"/>
      <c r="K12" s="82"/>
      <c r="L12" s="83"/>
      <c r="M12" s="84"/>
      <c r="S12" s="80"/>
      <c r="T12" s="46"/>
    </row>
    <row r="13" spans="1:20" s="40" customFormat="1" x14ac:dyDescent="0.2">
      <c r="A13" s="39"/>
      <c r="B13" s="39"/>
      <c r="C13" s="39"/>
      <c r="D13" s="39"/>
      <c r="E13" s="39"/>
      <c r="F13" s="39"/>
      <c r="G13" s="39"/>
      <c r="H13" s="39"/>
      <c r="I13" s="39"/>
      <c r="J13" s="81"/>
      <c r="K13" s="82"/>
      <c r="L13" s="83"/>
      <c r="M13" s="84"/>
      <c r="S13" s="80"/>
      <c r="T13" s="46"/>
    </row>
    <row r="14" spans="1:20" s="40" customFormat="1" x14ac:dyDescent="0.2">
      <c r="A14" s="39"/>
      <c r="B14" s="39"/>
      <c r="C14" s="39"/>
      <c r="D14" s="39"/>
      <c r="E14" s="39"/>
      <c r="F14" s="39"/>
      <c r="G14" s="39"/>
      <c r="H14" s="39"/>
      <c r="I14" s="39"/>
      <c r="J14" s="46"/>
      <c r="K14" s="82"/>
      <c r="L14" s="83"/>
      <c r="M14" s="84"/>
      <c r="S14" s="80"/>
      <c r="T14" s="46"/>
    </row>
    <row r="15" spans="1:20" s="40" customFormat="1" x14ac:dyDescent="0.2">
      <c r="A15" s="39"/>
      <c r="B15" s="39"/>
      <c r="C15" s="39"/>
      <c r="D15" s="39"/>
      <c r="E15" s="39"/>
      <c r="F15" s="39"/>
      <c r="G15" s="39"/>
      <c r="H15" s="39"/>
      <c r="I15" s="39"/>
      <c r="J15" s="46"/>
      <c r="K15" s="82"/>
      <c r="L15" s="83"/>
      <c r="M15" s="84"/>
      <c r="S15" s="80"/>
      <c r="T15" s="46"/>
    </row>
    <row r="16" spans="1:20" s="40" customFormat="1" x14ac:dyDescent="0.2">
      <c r="A16" s="39"/>
      <c r="B16" s="39"/>
      <c r="C16" s="39"/>
      <c r="D16" s="39"/>
      <c r="E16" s="39"/>
      <c r="F16" s="39"/>
      <c r="G16" s="39"/>
      <c r="H16" s="39"/>
      <c r="I16" s="39"/>
      <c r="J16" s="46"/>
      <c r="K16" s="82"/>
      <c r="L16" s="83"/>
      <c r="M16" s="84"/>
      <c r="S16" s="80"/>
      <c r="T16" s="46"/>
    </row>
    <row r="17" spans="1:20" s="40" customFormat="1" x14ac:dyDescent="0.2">
      <c r="A17" s="39"/>
      <c r="B17" s="39"/>
      <c r="C17" s="39"/>
      <c r="D17" s="39"/>
      <c r="E17" s="39"/>
      <c r="F17" s="39"/>
      <c r="G17" s="39"/>
      <c r="H17" s="39"/>
      <c r="I17" s="39"/>
      <c r="J17" s="46"/>
      <c r="K17" s="82"/>
      <c r="L17" s="83"/>
      <c r="M17" s="84"/>
      <c r="S17" s="80"/>
      <c r="T17" s="46"/>
    </row>
    <row r="18" spans="1:20" s="40" customFormat="1" x14ac:dyDescent="0.2">
      <c r="A18" s="39"/>
      <c r="B18" s="39"/>
      <c r="C18" s="39"/>
      <c r="D18" s="39"/>
      <c r="E18" s="39"/>
      <c r="F18" s="39"/>
      <c r="G18" s="39"/>
      <c r="H18" s="39"/>
      <c r="I18" s="39"/>
      <c r="J18" s="46"/>
      <c r="K18" s="82"/>
      <c r="L18" s="83"/>
      <c r="M18" s="84"/>
      <c r="S18" s="80"/>
      <c r="T18" s="46"/>
    </row>
    <row r="19" spans="1:20" s="40" customFormat="1" x14ac:dyDescent="0.2">
      <c r="A19" s="39"/>
      <c r="B19" s="39"/>
      <c r="C19" s="39"/>
      <c r="D19" s="39"/>
      <c r="E19" s="39"/>
      <c r="F19" s="39"/>
      <c r="G19" s="39"/>
      <c r="H19" s="39"/>
      <c r="I19" s="39"/>
      <c r="J19" s="46"/>
      <c r="K19" s="82"/>
      <c r="L19" s="83"/>
      <c r="M19" s="84"/>
      <c r="S19" s="80"/>
      <c r="T19" s="46"/>
    </row>
    <row r="20" spans="1:20" s="40" customFormat="1" x14ac:dyDescent="0.2">
      <c r="A20" s="39"/>
      <c r="B20" s="39"/>
      <c r="C20" s="39"/>
      <c r="D20" s="39"/>
      <c r="E20" s="39"/>
      <c r="F20" s="39"/>
      <c r="G20" s="39"/>
      <c r="H20" s="39"/>
      <c r="I20" s="39"/>
      <c r="J20" s="46"/>
      <c r="K20" s="82"/>
      <c r="L20" s="83"/>
      <c r="M20" s="84"/>
      <c r="S20" s="80"/>
      <c r="T20" s="46"/>
    </row>
    <row r="21" spans="1:20" s="40" customFormat="1" x14ac:dyDescent="0.2">
      <c r="A21" s="39"/>
      <c r="B21" s="39"/>
      <c r="C21" s="39"/>
      <c r="D21" s="39"/>
      <c r="E21" s="39"/>
      <c r="F21" s="39"/>
      <c r="G21" s="39"/>
      <c r="H21" s="39"/>
      <c r="I21" s="39"/>
      <c r="J21" s="46"/>
      <c r="K21" s="82"/>
      <c r="L21" s="83"/>
      <c r="M21" s="84"/>
      <c r="S21" s="80"/>
      <c r="T21" s="46"/>
    </row>
    <row r="22" spans="1:20" s="40" customFormat="1" x14ac:dyDescent="0.2">
      <c r="A22" s="39"/>
      <c r="B22" s="39"/>
      <c r="C22" s="39"/>
      <c r="D22" s="39"/>
      <c r="E22" s="39"/>
      <c r="F22" s="39"/>
      <c r="G22" s="39"/>
      <c r="H22" s="39"/>
      <c r="I22" s="39"/>
      <c r="J22" s="46"/>
      <c r="K22" s="82"/>
      <c r="L22" s="83"/>
      <c r="M22" s="84"/>
      <c r="S22" s="80"/>
      <c r="T22" s="46"/>
    </row>
    <row r="23" spans="1:20" s="40" customFormat="1" x14ac:dyDescent="0.2">
      <c r="A23" s="39"/>
      <c r="B23" s="39"/>
      <c r="C23" s="39"/>
      <c r="D23" s="39"/>
      <c r="E23" s="39"/>
      <c r="F23" s="39"/>
      <c r="G23" s="39"/>
      <c r="H23" s="39"/>
      <c r="I23" s="39"/>
      <c r="J23" s="46"/>
      <c r="K23" s="82"/>
      <c r="L23" s="83"/>
      <c r="M23" s="84"/>
      <c r="S23" s="80"/>
      <c r="T23" s="46"/>
    </row>
    <row r="24" spans="1:20" s="40" customFormat="1" x14ac:dyDescent="0.2">
      <c r="A24" s="39"/>
      <c r="B24" s="39"/>
      <c r="C24" s="39"/>
      <c r="D24" s="39"/>
      <c r="E24" s="39"/>
      <c r="F24" s="39"/>
      <c r="G24" s="39"/>
      <c r="H24" s="39"/>
      <c r="I24" s="39"/>
      <c r="J24" s="46"/>
      <c r="K24" s="82"/>
      <c r="L24" s="83"/>
      <c r="M24" s="84"/>
      <c r="S24" s="80"/>
      <c r="T24" s="46"/>
    </row>
    <row r="25" spans="1:20" s="40" customFormat="1" x14ac:dyDescent="0.2">
      <c r="A25" s="39"/>
      <c r="B25" s="39"/>
      <c r="C25" s="39"/>
      <c r="D25" s="39"/>
      <c r="E25" s="39"/>
      <c r="F25" s="39"/>
      <c r="G25" s="39"/>
      <c r="H25" s="39"/>
      <c r="I25" s="39"/>
      <c r="J25" s="46"/>
      <c r="K25" s="82"/>
      <c r="L25" s="83"/>
      <c r="M25" s="84"/>
      <c r="S25" s="80"/>
      <c r="T25" s="46"/>
    </row>
    <row r="26" spans="1:20" s="40" customFormat="1" x14ac:dyDescent="0.2">
      <c r="A26" s="39"/>
      <c r="B26" s="39"/>
      <c r="C26" s="39"/>
      <c r="D26" s="39"/>
      <c r="E26" s="39"/>
      <c r="F26" s="39"/>
      <c r="G26" s="39"/>
      <c r="H26" s="39"/>
      <c r="I26" s="39"/>
      <c r="J26" s="46"/>
      <c r="K26" s="82"/>
      <c r="L26" s="83"/>
      <c r="M26" s="84"/>
      <c r="S26" s="80"/>
      <c r="T26" s="46"/>
    </row>
    <row r="27" spans="1:20" s="40" customFormat="1" x14ac:dyDescent="0.2">
      <c r="A27" s="39"/>
      <c r="B27" s="39"/>
      <c r="C27" s="39"/>
      <c r="D27" s="39"/>
      <c r="E27" s="39"/>
      <c r="F27" s="39"/>
      <c r="G27" s="39"/>
      <c r="H27" s="39"/>
      <c r="I27" s="39"/>
      <c r="J27" s="46"/>
      <c r="K27" s="82"/>
      <c r="L27" s="83"/>
      <c r="M27" s="84"/>
      <c r="S27" s="80"/>
      <c r="T27" s="46"/>
    </row>
    <row r="28" spans="1:20" s="40" customFormat="1" x14ac:dyDescent="0.2">
      <c r="A28" s="39"/>
      <c r="B28" s="39"/>
      <c r="C28" s="39"/>
      <c r="D28" s="39"/>
      <c r="E28" s="39"/>
      <c r="F28" s="39"/>
      <c r="G28" s="39"/>
      <c r="H28" s="39"/>
      <c r="I28" s="39"/>
      <c r="J28" s="46"/>
      <c r="K28" s="82"/>
      <c r="L28" s="83"/>
      <c r="M28" s="84"/>
      <c r="S28" s="80"/>
      <c r="T28" s="46"/>
    </row>
    <row r="29" spans="1:20" s="40" customFormat="1" x14ac:dyDescent="0.2">
      <c r="A29" s="39"/>
      <c r="B29" s="39"/>
      <c r="C29" s="39"/>
      <c r="D29" s="39"/>
      <c r="E29" s="39"/>
      <c r="F29" s="39"/>
      <c r="G29" s="39"/>
      <c r="H29" s="39"/>
      <c r="I29" s="39"/>
      <c r="J29" s="46"/>
      <c r="K29" s="82"/>
      <c r="L29" s="83"/>
      <c r="M29" s="84"/>
      <c r="S29" s="80"/>
      <c r="T29" s="46"/>
    </row>
    <row r="30" spans="1:20" s="40" customFormat="1" x14ac:dyDescent="0.2">
      <c r="A30" s="39"/>
      <c r="B30" s="39"/>
      <c r="C30" s="39"/>
      <c r="D30" s="39"/>
      <c r="E30" s="39"/>
      <c r="F30" s="39"/>
      <c r="G30" s="39"/>
      <c r="H30" s="39"/>
      <c r="I30" s="39"/>
      <c r="J30" s="46"/>
      <c r="K30" s="82"/>
      <c r="L30" s="83"/>
      <c r="M30" s="84"/>
      <c r="S30" s="80"/>
      <c r="T30" s="46"/>
    </row>
    <row r="31" spans="1:20" s="40" customFormat="1" x14ac:dyDescent="0.2">
      <c r="A31" s="46"/>
      <c r="B31" s="46"/>
      <c r="C31" s="46"/>
      <c r="D31" s="46"/>
      <c r="E31" s="46"/>
      <c r="F31" s="46"/>
      <c r="G31" s="46"/>
      <c r="H31" s="46"/>
      <c r="I31" s="46"/>
      <c r="J31" s="46"/>
      <c r="K31" s="39"/>
      <c r="L31" s="83"/>
      <c r="M31" s="84"/>
      <c r="S31" s="80"/>
      <c r="T31" s="46"/>
    </row>
    <row r="32" spans="1:20" s="40" customFormat="1" x14ac:dyDescent="0.2">
      <c r="A32" s="46"/>
      <c r="B32" s="46"/>
      <c r="C32" s="46"/>
      <c r="D32" s="46"/>
      <c r="E32" s="46"/>
      <c r="F32" s="46"/>
      <c r="G32" s="46"/>
      <c r="H32" s="46"/>
      <c r="I32" s="46"/>
      <c r="J32" s="46"/>
      <c r="K32" s="39"/>
      <c r="L32" s="83"/>
      <c r="M32" s="84"/>
      <c r="S32" s="80"/>
      <c r="T32" s="46"/>
    </row>
  </sheetData>
  <mergeCells count="18">
    <mergeCell ref="A5:R5"/>
    <mergeCell ref="A6:A7"/>
    <mergeCell ref="B6:B7"/>
    <mergeCell ref="C6:C7"/>
    <mergeCell ref="D6:D7"/>
    <mergeCell ref="E6:E7"/>
    <mergeCell ref="F6:F7"/>
    <mergeCell ref="G6:G7"/>
    <mergeCell ref="H6:H7"/>
    <mergeCell ref="I6:I7"/>
    <mergeCell ref="R6:R7"/>
    <mergeCell ref="S6:S7"/>
    <mergeCell ref="J6:J7"/>
    <mergeCell ref="K6:K7"/>
    <mergeCell ref="L6:L7"/>
    <mergeCell ref="M6:M7"/>
    <mergeCell ref="N6:N7"/>
    <mergeCell ref="O6:Q6"/>
  </mergeCells>
  <pageMargins left="0.70866141732283472" right="0.70866141732283472" top="0.78740157480314965" bottom="0.78740157480314965" header="0.31496062992125984" footer="0.31496062992125984"/>
  <pageSetup paperSize="9" scale="44" firstPageNumber="16" fitToHeight="0" orientation="landscape" useFirstPageNumber="1" r:id="rId1"/>
  <headerFooter>
    <oddFooter>&amp;L&amp;"Arial,Kurzíva"Zastupitelstvo Olomouckého kraje 17.2.2020
5.6. - Rozpočet Olomouckého kraje 2019 - zapojení použitelného zůstatku a návrh na jeho rozdělení 
Příloha č. 3: Nové opravy a investice&amp;R&amp;"Arial,Kurzíva"Strana &amp;P (Celkem 35)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15"/>
  <sheetViews>
    <sheetView showGridLines="0" view="pageBreakPreview" zoomScale="66" zoomScaleNormal="66" zoomScaleSheetLayoutView="66" workbookViewId="0">
      <pane ySplit="7" topLeftCell="A8" activePane="bottomLeft" state="frozenSplit"/>
      <selection activeCell="B29" sqref="B29"/>
      <selection pane="bottomLeft" activeCell="B29" sqref="B29"/>
    </sheetView>
  </sheetViews>
  <sheetFormatPr defaultColWidth="9.140625" defaultRowHeight="12.75" outlineLevelCol="1" x14ac:dyDescent="0.2"/>
  <cols>
    <col min="1" max="1" width="5.42578125" style="46" customWidth="1"/>
    <col min="2" max="2" width="6" style="46" customWidth="1"/>
    <col min="3" max="4" width="5.5703125" style="46" hidden="1" customWidth="1" outlineLevel="1"/>
    <col min="5" max="5" width="11.140625" style="46" bestFit="1" customWidth="1" outlineLevel="1"/>
    <col min="6" max="6" width="4.28515625" style="46" hidden="1" customWidth="1" outlineLevel="1"/>
    <col min="7" max="7" width="13.28515625" style="46" bestFit="1" customWidth="1" outlineLevel="1"/>
    <col min="8" max="8" width="68.7109375" style="46" customWidth="1"/>
    <col min="9" max="9" width="70.7109375" style="46" customWidth="1"/>
    <col min="10" max="10" width="7.140625" style="46" customWidth="1"/>
    <col min="11" max="11" width="14.7109375" style="39" customWidth="1"/>
    <col min="12" max="12" width="14.28515625" style="40" customWidth="1"/>
    <col min="13" max="13" width="13.7109375" style="84" customWidth="1"/>
    <col min="14" max="14" width="15.140625" style="40" customWidth="1"/>
    <col min="15" max="15" width="16.5703125" style="40" customWidth="1"/>
    <col min="16" max="16" width="15" style="40" customWidth="1"/>
    <col min="17" max="17" width="14.85546875" style="40" customWidth="1"/>
    <col min="18" max="18" width="14.42578125" style="40" customWidth="1"/>
    <col min="19" max="19" width="43.5703125" style="80" hidden="1" customWidth="1"/>
    <col min="20" max="20" width="0" style="46" hidden="1" customWidth="1"/>
    <col min="21" max="16384" width="9.140625" style="46"/>
  </cols>
  <sheetData>
    <row r="1" spans="1:20" ht="18" x14ac:dyDescent="0.25">
      <c r="A1" s="35" t="s">
        <v>35</v>
      </c>
      <c r="B1" s="36"/>
      <c r="C1" s="36"/>
      <c r="D1" s="36"/>
      <c r="E1" s="36"/>
      <c r="F1" s="36"/>
      <c r="G1" s="36"/>
      <c r="H1" s="37"/>
      <c r="I1" s="38"/>
      <c r="J1" s="36"/>
      <c r="M1" s="41"/>
      <c r="N1" s="42"/>
      <c r="P1" s="42"/>
      <c r="Q1" s="42"/>
      <c r="R1" s="43"/>
      <c r="S1" s="44"/>
      <c r="T1" s="45"/>
    </row>
    <row r="2" spans="1:20" ht="15.75" x14ac:dyDescent="0.25">
      <c r="A2" s="47" t="s">
        <v>36</v>
      </c>
      <c r="B2" s="47"/>
      <c r="C2" s="47"/>
      <c r="E2" s="47"/>
      <c r="F2" s="47"/>
      <c r="G2" s="47"/>
      <c r="H2" s="47" t="s">
        <v>65</v>
      </c>
      <c r="I2" s="48" t="s">
        <v>11</v>
      </c>
      <c r="J2" s="49"/>
      <c r="M2" s="50"/>
      <c r="N2" s="51"/>
      <c r="P2" s="51"/>
      <c r="Q2" s="51"/>
      <c r="R2" s="51"/>
      <c r="S2" s="52"/>
      <c r="T2" s="45"/>
    </row>
    <row r="3" spans="1:20" ht="17.25" customHeight="1" x14ac:dyDescent="0.2">
      <c r="A3" s="47"/>
      <c r="B3" s="47"/>
      <c r="C3" s="47"/>
      <c r="E3" s="47"/>
      <c r="F3" s="47"/>
      <c r="G3" s="47"/>
      <c r="H3" s="46" t="s">
        <v>38</v>
      </c>
      <c r="I3" s="53"/>
      <c r="J3" s="47"/>
      <c r="M3" s="50"/>
      <c r="N3" s="51"/>
      <c r="P3" s="51"/>
      <c r="Q3" s="51"/>
      <c r="S3" s="52"/>
      <c r="T3" s="45"/>
    </row>
    <row r="4" spans="1:20" ht="17.25" customHeight="1" x14ac:dyDescent="0.2">
      <c r="A4" s="47"/>
      <c r="B4" s="47"/>
      <c r="C4" s="47"/>
      <c r="D4" s="47"/>
      <c r="E4" s="47"/>
      <c r="F4" s="47"/>
      <c r="G4" s="47"/>
      <c r="H4" s="47"/>
      <c r="I4" s="53"/>
      <c r="J4" s="47"/>
      <c r="M4" s="50"/>
      <c r="N4" s="51"/>
      <c r="P4" s="51"/>
      <c r="Q4" s="51"/>
      <c r="R4" s="54" t="s">
        <v>0</v>
      </c>
      <c r="S4" s="52"/>
      <c r="T4" s="45"/>
    </row>
    <row r="5" spans="1:20" ht="25.5" customHeight="1" x14ac:dyDescent="0.2">
      <c r="A5" s="271" t="s">
        <v>66</v>
      </c>
      <c r="B5" s="272"/>
      <c r="C5" s="272"/>
      <c r="D5" s="272"/>
      <c r="E5" s="272"/>
      <c r="F5" s="272"/>
      <c r="G5" s="272"/>
      <c r="H5" s="272"/>
      <c r="I5" s="272"/>
      <c r="J5" s="272"/>
      <c r="K5" s="272"/>
      <c r="L5" s="272"/>
      <c r="M5" s="272"/>
      <c r="N5" s="272"/>
      <c r="O5" s="272"/>
      <c r="P5" s="272"/>
      <c r="Q5" s="272"/>
      <c r="R5" s="272"/>
      <c r="S5" s="55"/>
    </row>
    <row r="6" spans="1:20" ht="25.5" customHeight="1" x14ac:dyDescent="0.2">
      <c r="A6" s="273" t="s">
        <v>40</v>
      </c>
      <c r="B6" s="273" t="s">
        <v>1</v>
      </c>
      <c r="C6" s="274" t="s">
        <v>41</v>
      </c>
      <c r="D6" s="274" t="s">
        <v>42</v>
      </c>
      <c r="E6" s="275" t="s">
        <v>43</v>
      </c>
      <c r="F6" s="274" t="s">
        <v>44</v>
      </c>
      <c r="G6" s="274" t="s">
        <v>45</v>
      </c>
      <c r="H6" s="274" t="s">
        <v>46</v>
      </c>
      <c r="I6" s="280" t="s">
        <v>47</v>
      </c>
      <c r="J6" s="279" t="s">
        <v>48</v>
      </c>
      <c r="K6" s="280" t="s">
        <v>49</v>
      </c>
      <c r="L6" s="280" t="s">
        <v>50</v>
      </c>
      <c r="M6" s="280" t="s">
        <v>51</v>
      </c>
      <c r="N6" s="281" t="s">
        <v>52</v>
      </c>
      <c r="O6" s="282" t="s">
        <v>53</v>
      </c>
      <c r="P6" s="282"/>
      <c r="Q6" s="282"/>
      <c r="R6" s="281" t="s">
        <v>54</v>
      </c>
      <c r="S6" s="281" t="s">
        <v>55</v>
      </c>
    </row>
    <row r="7" spans="1:20" ht="58.7" customHeight="1" x14ac:dyDescent="0.2">
      <c r="A7" s="273"/>
      <c r="B7" s="273"/>
      <c r="C7" s="274"/>
      <c r="D7" s="274"/>
      <c r="E7" s="276"/>
      <c r="F7" s="274"/>
      <c r="G7" s="274"/>
      <c r="H7" s="274"/>
      <c r="I7" s="280"/>
      <c r="J7" s="279"/>
      <c r="K7" s="280"/>
      <c r="L7" s="280"/>
      <c r="M7" s="280"/>
      <c r="N7" s="281"/>
      <c r="O7" s="56" t="s">
        <v>56</v>
      </c>
      <c r="P7" s="56" t="s">
        <v>57</v>
      </c>
      <c r="Q7" s="56" t="s">
        <v>58</v>
      </c>
      <c r="R7" s="281"/>
      <c r="S7" s="281"/>
    </row>
    <row r="8" spans="1:20" s="90" customFormat="1" ht="25.5" customHeight="1" x14ac:dyDescent="0.3">
      <c r="A8" s="85" t="s">
        <v>67</v>
      </c>
      <c r="B8" s="86"/>
      <c r="C8" s="86"/>
      <c r="D8" s="86"/>
      <c r="E8" s="86"/>
      <c r="F8" s="86"/>
      <c r="G8" s="86"/>
      <c r="H8" s="86"/>
      <c r="I8" s="86"/>
      <c r="J8" s="86"/>
      <c r="K8" s="86"/>
      <c r="L8" s="87">
        <f>SUM(L9:L10)</f>
        <v>0</v>
      </c>
      <c r="M8" s="88"/>
      <c r="N8" s="87">
        <f t="shared" ref="N8:R8" si="0">SUM(N9:N10)</f>
        <v>0</v>
      </c>
      <c r="O8" s="87">
        <f t="shared" si="0"/>
        <v>900</v>
      </c>
      <c r="P8" s="87">
        <f t="shared" si="0"/>
        <v>0</v>
      </c>
      <c r="Q8" s="87">
        <f t="shared" si="0"/>
        <v>900</v>
      </c>
      <c r="R8" s="87">
        <f t="shared" si="0"/>
        <v>0</v>
      </c>
      <c r="S8" s="89"/>
    </row>
    <row r="9" spans="1:20" s="68" customFormat="1" ht="45" customHeight="1" x14ac:dyDescent="0.2">
      <c r="A9" s="61">
        <v>1</v>
      </c>
      <c r="B9" s="61" t="s">
        <v>68</v>
      </c>
      <c r="C9" s="61">
        <v>2212</v>
      </c>
      <c r="D9" s="61">
        <v>6121</v>
      </c>
      <c r="E9" s="61">
        <v>61</v>
      </c>
      <c r="F9" s="61">
        <v>12</v>
      </c>
      <c r="G9" s="91">
        <v>60004101459</v>
      </c>
      <c r="H9" s="59" t="s">
        <v>69</v>
      </c>
      <c r="I9" s="60" t="s">
        <v>70</v>
      </c>
      <c r="J9" s="61"/>
      <c r="K9" s="61" t="s">
        <v>71</v>
      </c>
      <c r="L9" s="62"/>
      <c r="M9" s="63" t="s">
        <v>72</v>
      </c>
      <c r="N9" s="64">
        <v>0</v>
      </c>
      <c r="O9" s="65">
        <f>SUM(P9:Q9)</f>
        <v>400</v>
      </c>
      <c r="P9" s="66">
        <v>0</v>
      </c>
      <c r="Q9" s="238">
        <v>400</v>
      </c>
      <c r="R9" s="66">
        <v>0</v>
      </c>
      <c r="S9" s="67"/>
    </row>
    <row r="10" spans="1:20" s="68" customFormat="1" ht="45" customHeight="1" x14ac:dyDescent="0.2">
      <c r="A10" s="61">
        <v>2</v>
      </c>
      <c r="B10" s="61" t="s">
        <v>68</v>
      </c>
      <c r="C10" s="61">
        <v>2212</v>
      </c>
      <c r="D10" s="61">
        <v>6121</v>
      </c>
      <c r="E10" s="61">
        <v>61</v>
      </c>
      <c r="F10" s="61">
        <v>12</v>
      </c>
      <c r="G10" s="91">
        <v>60004101460</v>
      </c>
      <c r="H10" s="59" t="s">
        <v>73</v>
      </c>
      <c r="I10" s="60" t="s">
        <v>74</v>
      </c>
      <c r="J10" s="61"/>
      <c r="K10" s="61" t="s">
        <v>75</v>
      </c>
      <c r="L10" s="62"/>
      <c r="M10" s="63">
        <v>2022</v>
      </c>
      <c r="N10" s="64">
        <v>0</v>
      </c>
      <c r="O10" s="65">
        <f>SUM(P10:Q10)</f>
        <v>500</v>
      </c>
      <c r="P10" s="66">
        <v>0</v>
      </c>
      <c r="Q10" s="238">
        <v>500</v>
      </c>
      <c r="R10" s="66">
        <v>0</v>
      </c>
      <c r="S10" s="67"/>
    </row>
    <row r="11" spans="1:20" ht="35.25" customHeight="1" x14ac:dyDescent="0.2">
      <c r="A11" s="69" t="s">
        <v>76</v>
      </c>
      <c r="B11" s="70"/>
      <c r="C11" s="70"/>
      <c r="D11" s="70"/>
      <c r="E11" s="70"/>
      <c r="F11" s="70"/>
      <c r="G11" s="70"/>
      <c r="H11" s="70"/>
      <c r="I11" s="70"/>
      <c r="J11" s="70"/>
      <c r="K11" s="70"/>
      <c r="L11" s="71">
        <f>L8</f>
        <v>0</v>
      </c>
      <c r="M11" s="72"/>
      <c r="N11" s="71">
        <f>N8</f>
        <v>0</v>
      </c>
      <c r="O11" s="71">
        <f t="shared" ref="O11:R11" si="1">O8</f>
        <v>900</v>
      </c>
      <c r="P11" s="71">
        <f t="shared" si="1"/>
        <v>0</v>
      </c>
      <c r="Q11" s="71">
        <f t="shared" si="1"/>
        <v>900</v>
      </c>
      <c r="R11" s="71">
        <f t="shared" si="1"/>
        <v>0</v>
      </c>
      <c r="S11" s="73"/>
    </row>
    <row r="12" spans="1:20" s="40" customFormat="1" x14ac:dyDescent="0.2">
      <c r="A12" s="39"/>
      <c r="B12" s="39"/>
      <c r="C12" s="39"/>
      <c r="D12" s="39"/>
      <c r="E12" s="39"/>
      <c r="F12" s="39"/>
      <c r="G12" s="39"/>
      <c r="H12" s="74"/>
      <c r="I12" s="39"/>
      <c r="J12" s="75"/>
      <c r="K12" s="76"/>
      <c r="L12" s="77"/>
      <c r="M12" s="78"/>
      <c r="N12" s="79"/>
      <c r="S12" s="80"/>
      <c r="T12" s="46"/>
    </row>
    <row r="13" spans="1:20" s="40" customFormat="1" x14ac:dyDescent="0.2">
      <c r="A13" s="39"/>
      <c r="B13" s="39"/>
      <c r="C13" s="39"/>
      <c r="D13" s="39"/>
      <c r="E13" s="39"/>
      <c r="F13" s="39"/>
      <c r="G13" s="39"/>
      <c r="H13" s="39"/>
      <c r="I13" s="39"/>
      <c r="J13" s="81"/>
      <c r="K13" s="82"/>
      <c r="L13" s="83"/>
      <c r="M13" s="84"/>
      <c r="S13" s="80"/>
      <c r="T13" s="46"/>
    </row>
    <row r="14" spans="1:20" s="40" customFormat="1" x14ac:dyDescent="0.2">
      <c r="A14" s="39"/>
      <c r="B14" s="39"/>
      <c r="C14" s="39"/>
      <c r="D14" s="39"/>
      <c r="E14" s="39"/>
      <c r="F14" s="39"/>
      <c r="G14" s="39"/>
      <c r="H14" s="39"/>
      <c r="I14" s="39"/>
      <c r="J14" s="81"/>
      <c r="K14" s="82"/>
      <c r="L14" s="83"/>
      <c r="M14" s="84"/>
      <c r="S14" s="80"/>
      <c r="T14" s="46"/>
    </row>
    <row r="15" spans="1:20" s="40" customFormat="1" x14ac:dyDescent="0.2">
      <c r="A15" s="39"/>
      <c r="B15" s="39"/>
      <c r="C15" s="39"/>
      <c r="D15" s="39"/>
      <c r="E15" s="39"/>
      <c r="F15" s="39"/>
      <c r="G15" s="39"/>
      <c r="H15" s="39"/>
      <c r="I15" s="39"/>
      <c r="J15" s="46"/>
      <c r="K15" s="82"/>
      <c r="L15" s="83"/>
      <c r="M15" s="84"/>
      <c r="S15" s="80"/>
      <c r="T15" s="46"/>
    </row>
  </sheetData>
  <mergeCells count="18">
    <mergeCell ref="A5:R5"/>
    <mergeCell ref="A6:A7"/>
    <mergeCell ref="B6:B7"/>
    <mergeCell ref="C6:C7"/>
    <mergeCell ref="D6:D7"/>
    <mergeCell ref="E6:E7"/>
    <mergeCell ref="F6:F7"/>
    <mergeCell ref="G6:G7"/>
    <mergeCell ref="H6:H7"/>
    <mergeCell ref="I6:I7"/>
    <mergeCell ref="R6:R7"/>
    <mergeCell ref="S6:S7"/>
    <mergeCell ref="J6:J7"/>
    <mergeCell ref="K6:K7"/>
    <mergeCell ref="L6:L7"/>
    <mergeCell ref="M6:M7"/>
    <mergeCell ref="N6:N7"/>
    <mergeCell ref="O6:Q6"/>
  </mergeCells>
  <pageMargins left="0.70866141732283472" right="0.70866141732283472" top="0.78740157480314965" bottom="0.78740157480314965" header="0.31496062992125984" footer="0.31496062992125984"/>
  <pageSetup paperSize="9" scale="44" firstPageNumber="17" fitToHeight="0" orientation="landscape" useFirstPageNumber="1" r:id="rId1"/>
  <headerFooter>
    <oddFooter>&amp;L&amp;"Arial,Kurzíva"Zastupitelstvo Olomouckého kraje 17.2.2020
5.6. - Rozpočet Olomouckého kraje 2019 - zapojení použitelného zůstatku a návrh na jeho rozdělení 
Příloha č. 3: Nové opravy a investice&amp;R&amp;"Arial,Kurzíva"Strana &amp;P (Celkem 35)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49"/>
  <sheetViews>
    <sheetView showGridLines="0" view="pageBreakPreview" zoomScale="60" zoomScaleNormal="70" workbookViewId="0">
      <pane ySplit="7" topLeftCell="A11" activePane="bottomLeft" state="frozenSplit"/>
      <selection activeCell="B29" sqref="B29"/>
      <selection pane="bottomLeft" activeCell="M17" sqref="M17"/>
    </sheetView>
  </sheetViews>
  <sheetFormatPr defaultColWidth="9.140625" defaultRowHeight="12.75" outlineLevelCol="1" x14ac:dyDescent="0.2"/>
  <cols>
    <col min="1" max="1" width="5.42578125" style="46" customWidth="1"/>
    <col min="2" max="2" width="5.42578125" style="46" hidden="1" customWidth="1"/>
    <col min="3" max="3" width="6" style="46" customWidth="1"/>
    <col min="4" max="4" width="7.140625" style="46" hidden="1" customWidth="1" outlineLevel="1"/>
    <col min="5" max="5" width="7.85546875" style="46" hidden="1" customWidth="1" outlineLevel="1"/>
    <col min="6" max="6" width="9.85546875" style="46" bestFit="1" customWidth="1" outlineLevel="1"/>
    <col min="7" max="7" width="3.7109375" style="46" hidden="1" customWidth="1" outlineLevel="1"/>
    <col min="8" max="8" width="12" style="46" bestFit="1" customWidth="1" outlineLevel="1"/>
    <col min="9" max="10" width="70.7109375" style="46" customWidth="1"/>
    <col min="11" max="11" width="7.140625" style="46" customWidth="1"/>
    <col min="12" max="12" width="14.7109375" style="39" customWidth="1"/>
    <col min="13" max="13" width="14.28515625" style="40" customWidth="1"/>
    <col min="14" max="14" width="13.7109375" style="84" customWidth="1"/>
    <col min="15" max="15" width="15.140625" style="40" customWidth="1"/>
    <col min="16" max="16" width="14.85546875" style="40" customWidth="1"/>
    <col min="17" max="17" width="13.140625" style="40" customWidth="1"/>
    <col min="18" max="18" width="14.85546875" style="40" customWidth="1"/>
    <col min="19" max="19" width="14.42578125" style="40" customWidth="1"/>
    <col min="20" max="20" width="43.5703125" style="80" hidden="1" customWidth="1"/>
    <col min="21" max="21" width="9.140625" style="46" customWidth="1"/>
    <col min="22" max="16384" width="9.140625" style="46"/>
  </cols>
  <sheetData>
    <row r="1" spans="1:21" ht="18" x14ac:dyDescent="0.25">
      <c r="A1" s="35" t="s">
        <v>153</v>
      </c>
      <c r="B1" s="35"/>
      <c r="C1" s="36"/>
      <c r="D1" s="36"/>
      <c r="E1" s="36"/>
      <c r="F1" s="36"/>
      <c r="G1" s="36"/>
      <c r="H1" s="36"/>
      <c r="I1" s="37"/>
      <c r="J1" s="38"/>
      <c r="K1" s="36"/>
      <c r="N1" s="41"/>
      <c r="O1" s="42"/>
      <c r="Q1" s="42"/>
      <c r="R1" s="42"/>
      <c r="S1" s="43"/>
      <c r="T1" s="44"/>
      <c r="U1" s="45"/>
    </row>
    <row r="2" spans="1:21" ht="15.75" x14ac:dyDescent="0.25">
      <c r="A2" s="47" t="s">
        <v>78</v>
      </c>
      <c r="B2" s="47"/>
      <c r="C2" s="47"/>
      <c r="F2" s="47"/>
      <c r="G2" s="47"/>
      <c r="H2" s="47"/>
      <c r="I2" s="47" t="s">
        <v>154</v>
      </c>
      <c r="J2" s="48" t="s">
        <v>6</v>
      </c>
      <c r="K2" s="49"/>
      <c r="N2" s="50"/>
      <c r="O2" s="51"/>
      <c r="Q2" s="51"/>
      <c r="R2" s="51"/>
      <c r="S2" s="51"/>
      <c r="T2" s="52"/>
      <c r="U2" s="45"/>
    </row>
    <row r="3" spans="1:21" ht="17.25" customHeight="1" x14ac:dyDescent="0.2">
      <c r="A3" s="47"/>
      <c r="B3" s="47"/>
      <c r="C3" s="47"/>
      <c r="F3" s="47"/>
      <c r="G3" s="47"/>
      <c r="H3" s="47"/>
      <c r="I3" s="47" t="s">
        <v>38</v>
      </c>
      <c r="J3" s="53"/>
      <c r="K3" s="47"/>
      <c r="N3" s="50"/>
      <c r="O3" s="51"/>
      <c r="Q3" s="51"/>
      <c r="R3" s="51"/>
      <c r="T3" s="52"/>
      <c r="U3" s="45"/>
    </row>
    <row r="4" spans="1:21" ht="17.25" customHeight="1" x14ac:dyDescent="0.2">
      <c r="A4" s="47"/>
      <c r="B4" s="47"/>
      <c r="C4" s="47"/>
      <c r="D4" s="47"/>
      <c r="E4" s="47"/>
      <c r="F4" s="47"/>
      <c r="G4" s="47"/>
      <c r="H4" s="47"/>
      <c r="I4" s="47"/>
      <c r="J4" s="53"/>
      <c r="K4" s="47"/>
      <c r="N4" s="50"/>
      <c r="O4" s="51"/>
      <c r="Q4" s="51"/>
      <c r="R4" s="51"/>
      <c r="S4" s="54" t="s">
        <v>0</v>
      </c>
      <c r="T4" s="52"/>
      <c r="U4" s="45"/>
    </row>
    <row r="5" spans="1:21" ht="25.5" customHeight="1" x14ac:dyDescent="0.2">
      <c r="A5" s="271" t="s">
        <v>313</v>
      </c>
      <c r="B5" s="272"/>
      <c r="C5" s="272"/>
      <c r="D5" s="272"/>
      <c r="E5" s="272"/>
      <c r="F5" s="272"/>
      <c r="G5" s="272"/>
      <c r="H5" s="272"/>
      <c r="I5" s="272"/>
      <c r="J5" s="272"/>
      <c r="K5" s="272"/>
      <c r="L5" s="272"/>
      <c r="M5" s="272"/>
      <c r="N5" s="272"/>
      <c r="O5" s="272"/>
      <c r="P5" s="272"/>
      <c r="Q5" s="272"/>
      <c r="R5" s="272"/>
      <c r="S5" s="272"/>
      <c r="T5" s="55"/>
    </row>
    <row r="6" spans="1:21" ht="25.5" customHeight="1" x14ac:dyDescent="0.2">
      <c r="A6" s="273" t="s">
        <v>156</v>
      </c>
      <c r="B6" s="273" t="s">
        <v>314</v>
      </c>
      <c r="C6" s="273" t="s">
        <v>1</v>
      </c>
      <c r="D6" s="274" t="s">
        <v>41</v>
      </c>
      <c r="E6" s="274" t="s">
        <v>42</v>
      </c>
      <c r="F6" s="275" t="s">
        <v>43</v>
      </c>
      <c r="G6" s="274" t="s">
        <v>44</v>
      </c>
      <c r="H6" s="274" t="s">
        <v>45</v>
      </c>
      <c r="I6" s="274" t="s">
        <v>46</v>
      </c>
      <c r="J6" s="280" t="s">
        <v>47</v>
      </c>
      <c r="K6" s="279" t="s">
        <v>48</v>
      </c>
      <c r="L6" s="280" t="s">
        <v>49</v>
      </c>
      <c r="M6" s="280" t="s">
        <v>50</v>
      </c>
      <c r="N6" s="280" t="s">
        <v>51</v>
      </c>
      <c r="O6" s="281" t="s">
        <v>52</v>
      </c>
      <c r="P6" s="282" t="s">
        <v>53</v>
      </c>
      <c r="Q6" s="282"/>
      <c r="R6" s="282"/>
      <c r="S6" s="281" t="s">
        <v>54</v>
      </c>
      <c r="T6" s="281" t="s">
        <v>55</v>
      </c>
    </row>
    <row r="7" spans="1:21" ht="58.7" customHeight="1" x14ac:dyDescent="0.2">
      <c r="A7" s="273"/>
      <c r="B7" s="273"/>
      <c r="C7" s="273"/>
      <c r="D7" s="274"/>
      <c r="E7" s="274"/>
      <c r="F7" s="276"/>
      <c r="G7" s="274"/>
      <c r="H7" s="274"/>
      <c r="I7" s="274"/>
      <c r="J7" s="280"/>
      <c r="K7" s="279"/>
      <c r="L7" s="280"/>
      <c r="M7" s="280"/>
      <c r="N7" s="280"/>
      <c r="O7" s="281"/>
      <c r="P7" s="56" t="s">
        <v>56</v>
      </c>
      <c r="Q7" s="56" t="s">
        <v>81</v>
      </c>
      <c r="R7" s="56" t="s">
        <v>58</v>
      </c>
      <c r="S7" s="281"/>
      <c r="T7" s="281"/>
    </row>
    <row r="8" spans="1:21" ht="35.25" customHeight="1" x14ac:dyDescent="0.2">
      <c r="A8" s="267" t="s">
        <v>158</v>
      </c>
      <c r="B8" s="268"/>
      <c r="C8" s="269"/>
      <c r="D8" s="269"/>
      <c r="E8" s="269"/>
      <c r="F8" s="269"/>
      <c r="G8" s="269"/>
      <c r="H8" s="269"/>
      <c r="I8" s="269"/>
      <c r="J8" s="269"/>
      <c r="K8" s="269"/>
      <c r="L8" s="269"/>
      <c r="M8" s="269"/>
      <c r="N8" s="269"/>
      <c r="O8" s="269"/>
      <c r="P8" s="269"/>
      <c r="Q8" s="269"/>
      <c r="R8" s="269"/>
      <c r="S8" s="270"/>
      <c r="T8" s="73"/>
    </row>
    <row r="9" spans="1:21" s="90" customFormat="1" ht="25.5" customHeight="1" x14ac:dyDescent="0.3">
      <c r="A9" s="85" t="s">
        <v>159</v>
      </c>
      <c r="B9" s="86"/>
      <c r="C9" s="86"/>
      <c r="D9" s="86"/>
      <c r="E9" s="86"/>
      <c r="F9" s="86"/>
      <c r="G9" s="86"/>
      <c r="H9" s="86"/>
      <c r="I9" s="168"/>
      <c r="J9" s="168"/>
      <c r="K9" s="168"/>
      <c r="L9" s="168"/>
      <c r="M9" s="169">
        <f>SUM(M10:M12)</f>
        <v>914</v>
      </c>
      <c r="N9" s="170"/>
      <c r="O9" s="169">
        <f>SUM(O10:O12)</f>
        <v>0</v>
      </c>
      <c r="P9" s="169">
        <f>SUM(P10:P12)</f>
        <v>914</v>
      </c>
      <c r="Q9" s="169">
        <f>SUM(Q10:Q12)</f>
        <v>0</v>
      </c>
      <c r="R9" s="169">
        <f>SUM(R10:R12)</f>
        <v>914</v>
      </c>
      <c r="S9" s="87">
        <f>SUM(S10:S12)</f>
        <v>0</v>
      </c>
      <c r="T9" s="89"/>
    </row>
    <row r="10" spans="1:21" s="68" customFormat="1" ht="63.75" x14ac:dyDescent="0.2">
      <c r="A10" s="120">
        <v>2</v>
      </c>
      <c r="B10" s="120">
        <v>2</v>
      </c>
      <c r="C10" s="120" t="s">
        <v>62</v>
      </c>
      <c r="D10" s="120">
        <v>3315</v>
      </c>
      <c r="E10" s="120">
        <v>6351</v>
      </c>
      <c r="F10" s="120">
        <v>63</v>
      </c>
      <c r="G10" s="120">
        <v>13</v>
      </c>
      <c r="H10" s="171">
        <v>66013001603</v>
      </c>
      <c r="I10" s="172" t="s">
        <v>315</v>
      </c>
      <c r="J10" s="173" t="s">
        <v>316</v>
      </c>
      <c r="K10" s="174"/>
      <c r="L10" s="175"/>
      <c r="M10" s="176">
        <f t="shared" ref="M10:M11" si="0">O10+P10+S10</f>
        <v>400</v>
      </c>
      <c r="N10" s="177">
        <v>2020</v>
      </c>
      <c r="O10" s="178"/>
      <c r="P10" s="179">
        <f t="shared" ref="P10:P12" si="1">Q10+R10</f>
        <v>400</v>
      </c>
      <c r="Q10" s="180"/>
      <c r="R10" s="239">
        <v>400</v>
      </c>
      <c r="S10" s="181"/>
      <c r="T10" s="67"/>
    </row>
    <row r="11" spans="1:21" s="68" customFormat="1" ht="129" customHeight="1" x14ac:dyDescent="0.2">
      <c r="A11" s="120">
        <v>3</v>
      </c>
      <c r="B11" s="120">
        <v>7</v>
      </c>
      <c r="C11" s="120" t="s">
        <v>317</v>
      </c>
      <c r="D11" s="120">
        <v>3315</v>
      </c>
      <c r="E11" s="120">
        <v>6351</v>
      </c>
      <c r="F11" s="120">
        <v>63</v>
      </c>
      <c r="G11" s="120">
        <v>13</v>
      </c>
      <c r="H11" s="171">
        <v>66013001606</v>
      </c>
      <c r="I11" s="182" t="s">
        <v>318</v>
      </c>
      <c r="J11" s="183" t="s">
        <v>319</v>
      </c>
      <c r="K11" s="174"/>
      <c r="L11" s="175"/>
      <c r="M11" s="176">
        <f t="shared" si="0"/>
        <v>190</v>
      </c>
      <c r="N11" s="177">
        <v>2020</v>
      </c>
      <c r="O11" s="178"/>
      <c r="P11" s="179">
        <f t="shared" si="1"/>
        <v>190</v>
      </c>
      <c r="Q11" s="180"/>
      <c r="R11" s="239">
        <v>190</v>
      </c>
      <c r="S11" s="181"/>
      <c r="T11" s="67"/>
    </row>
    <row r="12" spans="1:21" ht="79.5" customHeight="1" x14ac:dyDescent="0.2">
      <c r="A12" s="120">
        <v>4</v>
      </c>
      <c r="B12" s="120"/>
      <c r="C12" s="120" t="s">
        <v>320</v>
      </c>
      <c r="D12" s="120">
        <v>3315</v>
      </c>
      <c r="E12" s="120">
        <v>6351</v>
      </c>
      <c r="F12" s="120">
        <v>63</v>
      </c>
      <c r="G12" s="120">
        <v>13</v>
      </c>
      <c r="H12" s="171">
        <v>66013001604</v>
      </c>
      <c r="I12" s="184" t="s">
        <v>321</v>
      </c>
      <c r="J12" s="185" t="s">
        <v>322</v>
      </c>
      <c r="K12" s="186"/>
      <c r="L12" s="120"/>
      <c r="M12" s="160">
        <v>324</v>
      </c>
      <c r="N12" s="177">
        <v>2020</v>
      </c>
      <c r="O12" s="125"/>
      <c r="P12" s="123">
        <f t="shared" si="1"/>
        <v>324</v>
      </c>
      <c r="Q12" s="125"/>
      <c r="R12" s="165">
        <v>324</v>
      </c>
      <c r="S12" s="160"/>
      <c r="T12" s="67"/>
    </row>
    <row r="13" spans="1:21" s="90" customFormat="1" ht="20.25" x14ac:dyDescent="0.3">
      <c r="A13" s="85" t="s">
        <v>173</v>
      </c>
      <c r="B13" s="86"/>
      <c r="C13" s="86"/>
      <c r="D13" s="86"/>
      <c r="E13" s="86"/>
      <c r="F13" s="86"/>
      <c r="G13" s="86"/>
      <c r="H13" s="86"/>
      <c r="I13" s="168"/>
      <c r="J13" s="237"/>
      <c r="K13" s="86"/>
      <c r="L13" s="86"/>
      <c r="M13" s="87">
        <f>SUM(M14:M14)</f>
        <v>400</v>
      </c>
      <c r="N13" s="88"/>
      <c r="O13" s="87">
        <f>SUM(O14:O14)</f>
        <v>0</v>
      </c>
      <c r="P13" s="87">
        <f>SUM(P14:P14)</f>
        <v>400</v>
      </c>
      <c r="Q13" s="87">
        <f>SUM(Q14:Q14)</f>
        <v>0</v>
      </c>
      <c r="R13" s="87">
        <f>SUM(R14:R14)</f>
        <v>400</v>
      </c>
      <c r="S13" s="87">
        <f>SUM(S14:S14)</f>
        <v>0</v>
      </c>
      <c r="T13" s="89"/>
    </row>
    <row r="14" spans="1:21" ht="79.5" customHeight="1" x14ac:dyDescent="0.2">
      <c r="A14" s="120">
        <v>2</v>
      </c>
      <c r="B14" s="120">
        <v>3</v>
      </c>
      <c r="C14" s="120" t="s">
        <v>320</v>
      </c>
      <c r="D14" s="120">
        <v>3315</v>
      </c>
      <c r="E14" s="120">
        <v>5331</v>
      </c>
      <c r="F14" s="120">
        <v>53</v>
      </c>
      <c r="G14" s="120">
        <v>13</v>
      </c>
      <c r="H14" s="171">
        <v>33013001604</v>
      </c>
      <c r="I14" s="184" t="s">
        <v>323</v>
      </c>
      <c r="J14" s="187" t="s">
        <v>324</v>
      </c>
      <c r="K14" s="186"/>
      <c r="L14" s="120"/>
      <c r="M14" s="160">
        <f t="shared" ref="M14" si="2">O14+P14+S14</f>
        <v>400</v>
      </c>
      <c r="N14" s="177">
        <v>2020</v>
      </c>
      <c r="O14" s="125"/>
      <c r="P14" s="123">
        <f t="shared" ref="P14" si="3">Q14+R14</f>
        <v>400</v>
      </c>
      <c r="Q14" s="125"/>
      <c r="R14" s="165">
        <v>400</v>
      </c>
      <c r="S14" s="160"/>
      <c r="T14" s="67"/>
    </row>
    <row r="15" spans="1:21" ht="35.25" customHeight="1" x14ac:dyDescent="0.2">
      <c r="A15" s="288" t="s">
        <v>192</v>
      </c>
      <c r="B15" s="289"/>
      <c r="C15" s="290"/>
      <c r="D15" s="290"/>
      <c r="E15" s="290"/>
      <c r="F15" s="290"/>
      <c r="G15" s="290"/>
      <c r="H15" s="290"/>
      <c r="I15" s="290"/>
      <c r="J15" s="290"/>
      <c r="K15" s="290"/>
      <c r="L15" s="290"/>
      <c r="M15" s="290"/>
      <c r="N15" s="290"/>
      <c r="O15" s="290"/>
      <c r="P15" s="290"/>
      <c r="Q15" s="290"/>
      <c r="R15" s="290"/>
      <c r="S15" s="291"/>
      <c r="T15" s="73"/>
    </row>
    <row r="16" spans="1:21" s="90" customFormat="1" ht="25.5" customHeight="1" x14ac:dyDescent="0.3">
      <c r="A16" s="85" t="s">
        <v>159</v>
      </c>
      <c r="B16" s="86"/>
      <c r="C16" s="86"/>
      <c r="D16" s="86"/>
      <c r="E16" s="86"/>
      <c r="F16" s="86"/>
      <c r="G16" s="86"/>
      <c r="H16" s="86"/>
      <c r="I16" s="168"/>
      <c r="J16" s="168"/>
      <c r="K16" s="168"/>
      <c r="L16" s="168"/>
      <c r="M16" s="169">
        <f>SUM(M17:M17)</f>
        <v>990</v>
      </c>
      <c r="N16" s="169">
        <v>0</v>
      </c>
      <c r="O16" s="169">
        <f t="shared" ref="O16:S16" si="4">SUM(O17:O17)</f>
        <v>0</v>
      </c>
      <c r="P16" s="169">
        <f t="shared" si="4"/>
        <v>990</v>
      </c>
      <c r="Q16" s="169">
        <f t="shared" si="4"/>
        <v>0</v>
      </c>
      <c r="R16" s="169">
        <f t="shared" si="4"/>
        <v>990</v>
      </c>
      <c r="S16" s="169">
        <f t="shared" si="4"/>
        <v>0</v>
      </c>
      <c r="T16" s="89"/>
    </row>
    <row r="17" spans="1:21" s="68" customFormat="1" ht="64.5" customHeight="1" x14ac:dyDescent="0.2">
      <c r="A17" s="120">
        <v>1</v>
      </c>
      <c r="B17" s="120">
        <v>1</v>
      </c>
      <c r="C17" s="120" t="s">
        <v>59</v>
      </c>
      <c r="D17" s="120">
        <v>3314</v>
      </c>
      <c r="E17" s="120">
        <v>6351</v>
      </c>
      <c r="F17" s="120">
        <v>63</v>
      </c>
      <c r="G17" s="120">
        <v>13</v>
      </c>
      <c r="H17" s="171">
        <v>66013001601</v>
      </c>
      <c r="I17" s="188" t="s">
        <v>325</v>
      </c>
      <c r="J17" s="189" t="s">
        <v>326</v>
      </c>
      <c r="K17" s="120"/>
      <c r="L17" s="120"/>
      <c r="M17" s="160">
        <f>O17+P17+S17</f>
        <v>990</v>
      </c>
      <c r="N17" s="124">
        <v>2020</v>
      </c>
      <c r="O17" s="125"/>
      <c r="P17" s="123">
        <f>Q17+R17</f>
        <v>990</v>
      </c>
      <c r="Q17" s="126"/>
      <c r="R17" s="238">
        <v>990</v>
      </c>
      <c r="S17" s="126"/>
      <c r="T17" s="142" t="s">
        <v>193</v>
      </c>
    </row>
    <row r="18" spans="1:21" s="90" customFormat="1" ht="25.5" customHeight="1" x14ac:dyDescent="0.3">
      <c r="A18" s="85" t="s">
        <v>173</v>
      </c>
      <c r="B18" s="86"/>
      <c r="C18" s="86"/>
      <c r="D18" s="86"/>
      <c r="E18" s="86"/>
      <c r="F18" s="86"/>
      <c r="G18" s="86"/>
      <c r="H18" s="86"/>
      <c r="I18" s="168"/>
      <c r="J18" s="168"/>
      <c r="K18" s="168"/>
      <c r="L18" s="168"/>
      <c r="M18" s="169">
        <f>SUM(M19:M19)</f>
        <v>685</v>
      </c>
      <c r="N18" s="169"/>
      <c r="O18" s="169">
        <f>SUM(O19:O19)</f>
        <v>0</v>
      </c>
      <c r="P18" s="169">
        <f>SUM(P19:P19)</f>
        <v>685</v>
      </c>
      <c r="Q18" s="169">
        <f>SUM(Q19:Q19)</f>
        <v>0</v>
      </c>
      <c r="R18" s="169">
        <f>SUM(R19:R19)</f>
        <v>685</v>
      </c>
      <c r="S18" s="169">
        <f>SUM(S19:S19)</f>
        <v>0</v>
      </c>
      <c r="T18" s="89"/>
    </row>
    <row r="19" spans="1:21" ht="63.75" x14ac:dyDescent="0.2">
      <c r="A19" s="120">
        <v>2</v>
      </c>
      <c r="B19" s="120">
        <v>8</v>
      </c>
      <c r="C19" s="120" t="s">
        <v>317</v>
      </c>
      <c r="D19" s="120">
        <v>3315</v>
      </c>
      <c r="E19" s="120">
        <v>5331</v>
      </c>
      <c r="F19" s="120">
        <v>53</v>
      </c>
      <c r="G19" s="120">
        <v>13</v>
      </c>
      <c r="H19" s="171">
        <v>33013001606</v>
      </c>
      <c r="I19" s="190" t="s">
        <v>327</v>
      </c>
      <c r="J19" s="187" t="s">
        <v>328</v>
      </c>
      <c r="K19" s="186"/>
      <c r="L19" s="120"/>
      <c r="M19" s="160">
        <f>O19+P19+S19</f>
        <v>685</v>
      </c>
      <c r="N19" s="124">
        <v>2020</v>
      </c>
      <c r="O19" s="125"/>
      <c r="P19" s="123">
        <f>Q19+R19</f>
        <v>685</v>
      </c>
      <c r="Q19" s="125"/>
      <c r="R19" s="165">
        <v>685</v>
      </c>
      <c r="S19" s="160"/>
      <c r="T19" s="142" t="s">
        <v>193</v>
      </c>
    </row>
    <row r="20" spans="1:21" ht="35.25" customHeight="1" x14ac:dyDescent="0.2">
      <c r="A20" s="116" t="s">
        <v>329</v>
      </c>
      <c r="B20" s="117"/>
      <c r="C20" s="117"/>
      <c r="D20" s="117"/>
      <c r="E20" s="117"/>
      <c r="F20" s="117"/>
      <c r="G20" s="117"/>
      <c r="H20" s="117"/>
      <c r="I20" s="117"/>
      <c r="J20" s="117"/>
      <c r="K20" s="117"/>
      <c r="L20" s="117"/>
      <c r="M20" s="71">
        <f>+M13+M9+M16+M18</f>
        <v>2989</v>
      </c>
      <c r="N20" s="71">
        <f t="shared" ref="N20:S20" si="5">+N13+N9+N16+N18</f>
        <v>0</v>
      </c>
      <c r="O20" s="71">
        <f t="shared" si="5"/>
        <v>0</v>
      </c>
      <c r="P20" s="71">
        <f t="shared" si="5"/>
        <v>2989</v>
      </c>
      <c r="Q20" s="71">
        <f t="shared" si="5"/>
        <v>0</v>
      </c>
      <c r="R20" s="71">
        <f t="shared" si="5"/>
        <v>2989</v>
      </c>
      <c r="S20" s="71">
        <f t="shared" si="5"/>
        <v>0</v>
      </c>
      <c r="T20" s="73"/>
    </row>
    <row r="21" spans="1:21" s="40" customFormat="1" x14ac:dyDescent="0.2">
      <c r="A21" s="39"/>
      <c r="B21" s="39"/>
      <c r="C21" s="39"/>
      <c r="D21" s="39"/>
      <c r="E21" s="39"/>
      <c r="F21" s="39"/>
      <c r="G21" s="39"/>
      <c r="H21" s="39"/>
      <c r="I21" s="74"/>
      <c r="J21" s="39"/>
      <c r="K21" s="75"/>
      <c r="L21" s="76"/>
      <c r="M21" s="77"/>
      <c r="N21" s="78"/>
      <c r="O21" s="79"/>
      <c r="T21" s="80"/>
      <c r="U21" s="46"/>
    </row>
    <row r="22" spans="1:21" s="40" customFormat="1" x14ac:dyDescent="0.2">
      <c r="A22" s="39"/>
      <c r="B22" s="39"/>
      <c r="C22" s="39"/>
      <c r="D22" s="39"/>
      <c r="E22" s="39"/>
      <c r="F22" s="39"/>
      <c r="G22" s="39"/>
      <c r="H22" s="39"/>
      <c r="I22" s="39"/>
      <c r="J22" s="39"/>
      <c r="K22" s="81"/>
      <c r="L22" s="82"/>
      <c r="M22" s="83"/>
      <c r="N22" s="84"/>
      <c r="T22" s="80"/>
      <c r="U22" s="46"/>
    </row>
    <row r="23" spans="1:21" s="40" customFormat="1" x14ac:dyDescent="0.2">
      <c r="A23" s="39"/>
      <c r="B23" s="39"/>
      <c r="C23" s="39"/>
      <c r="D23" s="39"/>
      <c r="E23" s="39"/>
      <c r="F23" s="39"/>
      <c r="G23" s="39"/>
      <c r="H23" s="39"/>
      <c r="I23" s="39"/>
      <c r="J23" s="39"/>
      <c r="K23" s="81"/>
      <c r="L23" s="82"/>
      <c r="M23" s="83"/>
      <c r="N23" s="84"/>
      <c r="T23" s="80"/>
      <c r="U23" s="46"/>
    </row>
    <row r="24" spans="1:21" s="40" customFormat="1" ht="34.5" hidden="1" x14ac:dyDescent="0.45">
      <c r="A24" s="191" t="s">
        <v>199</v>
      </c>
      <c r="B24" s="39"/>
      <c r="C24" s="39"/>
      <c r="D24" s="39"/>
      <c r="E24" s="39"/>
      <c r="F24" s="39"/>
      <c r="G24" s="39"/>
      <c r="H24" s="39"/>
      <c r="I24" s="39"/>
      <c r="J24" s="39"/>
      <c r="K24" s="46"/>
      <c r="L24" s="82"/>
      <c r="M24" s="83"/>
      <c r="N24" s="84"/>
      <c r="T24" s="80"/>
      <c r="U24" s="46"/>
    </row>
    <row r="25" spans="1:21" s="40" customFormat="1" ht="26.25" hidden="1" x14ac:dyDescent="0.4">
      <c r="A25" s="192" t="s">
        <v>330</v>
      </c>
      <c r="B25" s="39"/>
      <c r="C25" s="39"/>
      <c r="D25" s="39"/>
      <c r="E25" s="39"/>
      <c r="F25" s="39"/>
      <c r="G25" s="39"/>
      <c r="H25" s="39"/>
      <c r="I25" s="39"/>
      <c r="J25" s="39"/>
      <c r="K25" s="46"/>
      <c r="L25" s="82"/>
      <c r="M25" s="83"/>
      <c r="N25" s="84"/>
      <c r="T25" s="80"/>
      <c r="U25" s="46"/>
    </row>
    <row r="26" spans="1:21" s="68" customFormat="1" ht="64.5" hidden="1" customHeight="1" x14ac:dyDescent="0.2">
      <c r="A26" s="61">
        <v>4</v>
      </c>
      <c r="B26" s="61"/>
      <c r="C26" s="61" t="s">
        <v>59</v>
      </c>
      <c r="D26" s="61">
        <v>3315</v>
      </c>
      <c r="E26" s="61">
        <v>6351</v>
      </c>
      <c r="F26" s="61">
        <v>63</v>
      </c>
      <c r="G26" s="61">
        <v>13</v>
      </c>
      <c r="H26" s="193">
        <v>66013001602</v>
      </c>
      <c r="I26" s="194" t="s">
        <v>331</v>
      </c>
      <c r="J26" s="195" t="s">
        <v>332</v>
      </c>
      <c r="K26" s="196"/>
      <c r="L26" s="197"/>
      <c r="M26" s="198">
        <f>O26+P26+S26</f>
        <v>250</v>
      </c>
      <c r="N26" s="199">
        <v>2020</v>
      </c>
      <c r="O26" s="200"/>
      <c r="P26" s="201">
        <f>Q26+R26</f>
        <v>250</v>
      </c>
      <c r="Q26" s="202"/>
      <c r="R26" s="203">
        <v>250</v>
      </c>
      <c r="S26" s="204"/>
      <c r="T26" s="67"/>
    </row>
    <row r="27" spans="1:21" s="40" customFormat="1" ht="30" hidden="1" customHeight="1" x14ac:dyDescent="0.4">
      <c r="A27" s="192" t="s">
        <v>333</v>
      </c>
      <c r="B27" s="39"/>
      <c r="C27" s="39"/>
      <c r="D27" s="39"/>
      <c r="E27" s="39"/>
      <c r="F27" s="39"/>
      <c r="G27" s="39"/>
      <c r="H27" s="39"/>
      <c r="I27" s="39"/>
      <c r="J27" s="39"/>
      <c r="K27" s="46"/>
      <c r="L27" s="82"/>
      <c r="M27" s="83"/>
      <c r="N27" s="84"/>
      <c r="T27" s="80"/>
      <c r="U27" s="46"/>
    </row>
    <row r="28" spans="1:21" ht="50.25" hidden="1" customHeight="1" x14ac:dyDescent="0.2">
      <c r="A28" s="61">
        <v>5</v>
      </c>
      <c r="B28" s="61"/>
      <c r="C28" s="61" t="s">
        <v>59</v>
      </c>
      <c r="D28" s="61">
        <v>3315</v>
      </c>
      <c r="E28" s="61">
        <v>5331</v>
      </c>
      <c r="F28" s="61">
        <v>53</v>
      </c>
      <c r="G28" s="61">
        <v>13</v>
      </c>
      <c r="H28" s="193">
        <v>33013001602</v>
      </c>
      <c r="I28" s="205" t="s">
        <v>334</v>
      </c>
      <c r="J28" s="206" t="s">
        <v>335</v>
      </c>
      <c r="K28" s="207"/>
      <c r="L28" s="61"/>
      <c r="M28" s="62">
        <f>O28+P28+S28</f>
        <v>500</v>
      </c>
      <c r="N28" s="63">
        <v>2020</v>
      </c>
      <c r="O28" s="64"/>
      <c r="P28" s="65">
        <f>Q28+R28</f>
        <v>500</v>
      </c>
      <c r="Q28" s="64"/>
      <c r="R28" s="65">
        <v>500</v>
      </c>
      <c r="S28" s="62"/>
      <c r="T28" s="67"/>
      <c r="U28" s="46" t="s">
        <v>86</v>
      </c>
    </row>
    <row r="29" spans="1:21" ht="58.5" hidden="1" customHeight="1" x14ac:dyDescent="0.2">
      <c r="A29" s="61">
        <v>3</v>
      </c>
      <c r="B29" s="61"/>
      <c r="C29" s="61" t="s">
        <v>62</v>
      </c>
      <c r="D29" s="61">
        <v>3315</v>
      </c>
      <c r="E29" s="61">
        <v>5331</v>
      </c>
      <c r="F29" s="61">
        <v>53</v>
      </c>
      <c r="G29" s="61">
        <v>13</v>
      </c>
      <c r="H29" s="193">
        <v>33013001603</v>
      </c>
      <c r="I29" s="208" t="s">
        <v>336</v>
      </c>
      <c r="J29" s="206" t="s">
        <v>337</v>
      </c>
      <c r="K29" s="207"/>
      <c r="L29" s="61"/>
      <c r="M29" s="62">
        <f>O29+P29+S29</f>
        <v>235</v>
      </c>
      <c r="N29" s="199">
        <v>2020</v>
      </c>
      <c r="O29" s="64"/>
      <c r="P29" s="65">
        <f>Q29+R29</f>
        <v>235</v>
      </c>
      <c r="Q29" s="64"/>
      <c r="R29" s="65">
        <v>235</v>
      </c>
      <c r="S29" s="62"/>
      <c r="T29" s="67"/>
    </row>
    <row r="30" spans="1:21" ht="54" hidden="1" customHeight="1" x14ac:dyDescent="0.2">
      <c r="A30" s="61">
        <v>4</v>
      </c>
      <c r="B30" s="61"/>
      <c r="C30" s="61" t="s">
        <v>62</v>
      </c>
      <c r="D30" s="61">
        <v>3315</v>
      </c>
      <c r="E30" s="61">
        <v>5331</v>
      </c>
      <c r="F30" s="61">
        <v>53</v>
      </c>
      <c r="G30" s="61">
        <v>13</v>
      </c>
      <c r="H30" s="193">
        <v>33013001603</v>
      </c>
      <c r="I30" s="208" t="s">
        <v>338</v>
      </c>
      <c r="J30" s="206" t="s">
        <v>339</v>
      </c>
      <c r="K30" s="207"/>
      <c r="L30" s="61"/>
      <c r="M30" s="62">
        <f>O30+P30+S30</f>
        <v>170</v>
      </c>
      <c r="N30" s="199">
        <v>2020</v>
      </c>
      <c r="O30" s="64"/>
      <c r="P30" s="65">
        <f>Q30+R30</f>
        <v>170</v>
      </c>
      <c r="Q30" s="64"/>
      <c r="R30" s="65">
        <v>170</v>
      </c>
      <c r="S30" s="62"/>
      <c r="T30" s="67"/>
    </row>
    <row r="31" spans="1:21" ht="50.25" hidden="1" customHeight="1" x14ac:dyDescent="0.2">
      <c r="A31" s="61">
        <v>5</v>
      </c>
      <c r="B31" s="61"/>
      <c r="C31" s="61" t="s">
        <v>317</v>
      </c>
      <c r="D31" s="61">
        <v>3315</v>
      </c>
      <c r="E31" s="61">
        <v>5331</v>
      </c>
      <c r="F31" s="61">
        <v>53</v>
      </c>
      <c r="G31" s="61">
        <v>13</v>
      </c>
      <c r="H31" s="193">
        <v>33013001606</v>
      </c>
      <c r="I31" s="208" t="s">
        <v>340</v>
      </c>
      <c r="J31" s="206" t="s">
        <v>341</v>
      </c>
      <c r="K31" s="207"/>
      <c r="L31" s="61"/>
      <c r="M31" s="62">
        <f>O31+P31+S31</f>
        <v>175</v>
      </c>
      <c r="N31" s="199">
        <v>2020</v>
      </c>
      <c r="O31" s="64"/>
      <c r="P31" s="65">
        <f>Q31+R31</f>
        <v>175</v>
      </c>
      <c r="Q31" s="64"/>
      <c r="R31" s="65">
        <v>175</v>
      </c>
      <c r="S31" s="62"/>
      <c r="T31" s="67"/>
    </row>
    <row r="32" spans="1:21" s="40" customFormat="1" hidden="1" x14ac:dyDescent="0.2">
      <c r="A32" s="39"/>
      <c r="B32" s="39"/>
      <c r="C32" s="39"/>
      <c r="D32" s="39"/>
      <c r="E32" s="39"/>
      <c r="F32" s="39"/>
      <c r="G32" s="39"/>
      <c r="H32" s="39"/>
      <c r="I32" s="39"/>
      <c r="J32" s="39"/>
      <c r="K32" s="46"/>
      <c r="L32" s="82"/>
      <c r="M32" s="83"/>
      <c r="N32" s="84"/>
      <c r="T32" s="80"/>
      <c r="U32" s="46"/>
    </row>
    <row r="33" spans="1:21" s="40" customFormat="1" ht="26.25" hidden="1" x14ac:dyDescent="0.4">
      <c r="A33" s="192" t="s">
        <v>342</v>
      </c>
      <c r="B33" s="39"/>
      <c r="C33" s="39"/>
      <c r="D33" s="39"/>
      <c r="E33" s="39"/>
      <c r="F33" s="39"/>
      <c r="G33" s="39"/>
      <c r="H33" s="39"/>
      <c r="I33" s="39"/>
      <c r="J33" s="39"/>
      <c r="K33" s="46"/>
      <c r="L33" s="82"/>
      <c r="M33" s="83"/>
      <c r="N33" s="84"/>
      <c r="T33" s="80"/>
      <c r="U33" s="46"/>
    </row>
    <row r="34" spans="1:21" s="68" customFormat="1" ht="64.5" hidden="1" customHeight="1" x14ac:dyDescent="0.2">
      <c r="A34" s="61">
        <v>4</v>
      </c>
      <c r="B34" s="61"/>
      <c r="C34" s="61" t="s">
        <v>317</v>
      </c>
      <c r="D34" s="61">
        <v>3315</v>
      </c>
      <c r="E34" s="61">
        <v>6351</v>
      </c>
      <c r="F34" s="61">
        <v>63</v>
      </c>
      <c r="G34" s="61">
        <v>13</v>
      </c>
      <c r="H34" s="193">
        <v>66013001606</v>
      </c>
      <c r="I34" s="209" t="s">
        <v>343</v>
      </c>
      <c r="J34" s="210" t="s">
        <v>344</v>
      </c>
      <c r="K34" s="61"/>
      <c r="L34" s="61"/>
      <c r="M34" s="62">
        <f t="shared" ref="M34" si="6">O34+P34+S34</f>
        <v>4000</v>
      </c>
      <c r="N34" s="63" t="s">
        <v>345</v>
      </c>
      <c r="O34" s="64"/>
      <c r="P34" s="65">
        <f t="shared" ref="P34" si="7">Q34+R34</f>
        <v>200</v>
      </c>
      <c r="Q34" s="66"/>
      <c r="R34" s="127">
        <v>200</v>
      </c>
      <c r="S34" s="66">
        <v>3800</v>
      </c>
      <c r="T34" s="142" t="s">
        <v>193</v>
      </c>
    </row>
    <row r="35" spans="1:21" s="40" customFormat="1" hidden="1" x14ac:dyDescent="0.2">
      <c r="A35" s="39"/>
      <c r="B35" s="39"/>
      <c r="C35" s="39"/>
      <c r="D35" s="39"/>
      <c r="E35" s="39"/>
      <c r="F35" s="39"/>
      <c r="G35" s="39"/>
      <c r="H35" s="39"/>
      <c r="I35" s="39"/>
      <c r="J35" s="39"/>
      <c r="K35" s="46"/>
      <c r="L35" s="82"/>
      <c r="M35" s="83"/>
      <c r="N35" s="84"/>
      <c r="T35" s="80"/>
      <c r="U35" s="46"/>
    </row>
    <row r="36" spans="1:21" ht="95.25" hidden="1" customHeight="1" x14ac:dyDescent="0.2">
      <c r="A36" s="61">
        <v>2</v>
      </c>
      <c r="B36" s="61">
        <v>10</v>
      </c>
      <c r="C36" s="61" t="s">
        <v>62</v>
      </c>
      <c r="D36" s="61">
        <v>3315</v>
      </c>
      <c r="E36" s="61">
        <v>5331</v>
      </c>
      <c r="F36" s="61">
        <v>53</v>
      </c>
      <c r="G36" s="61">
        <v>13</v>
      </c>
      <c r="H36" s="193">
        <v>33013001603</v>
      </c>
      <c r="I36" s="211" t="s">
        <v>346</v>
      </c>
      <c r="J36" s="212" t="s">
        <v>347</v>
      </c>
      <c r="K36" s="207"/>
      <c r="L36" s="61"/>
      <c r="M36" s="62">
        <f>O36+P36+S36</f>
        <v>1000</v>
      </c>
      <c r="N36" s="63">
        <v>2020</v>
      </c>
      <c r="O36" s="64"/>
      <c r="P36" s="65">
        <f>Q36+R36</f>
        <v>1000</v>
      </c>
      <c r="Q36" s="64"/>
      <c r="R36" s="123">
        <v>1000</v>
      </c>
      <c r="S36" s="62"/>
      <c r="T36" s="142" t="s">
        <v>193</v>
      </c>
    </row>
    <row r="37" spans="1:21" s="40" customFormat="1" hidden="1" x14ac:dyDescent="0.2">
      <c r="A37" s="39"/>
      <c r="B37" s="39"/>
      <c r="C37" s="39"/>
      <c r="D37" s="39"/>
      <c r="E37" s="39"/>
      <c r="F37" s="39"/>
      <c r="G37" s="39"/>
      <c r="H37" s="39"/>
      <c r="I37" s="39"/>
      <c r="J37" s="39"/>
      <c r="K37" s="46"/>
      <c r="L37" s="82"/>
      <c r="M37" s="83"/>
      <c r="N37" s="84"/>
      <c r="T37" s="80"/>
      <c r="U37" s="46"/>
    </row>
    <row r="38" spans="1:21" s="40" customFormat="1" hidden="1" x14ac:dyDescent="0.2">
      <c r="A38" s="39"/>
      <c r="B38" s="39"/>
      <c r="C38" s="39"/>
      <c r="D38" s="39"/>
      <c r="E38" s="39"/>
      <c r="F38" s="39"/>
      <c r="G38" s="39"/>
      <c r="H38" s="39"/>
      <c r="I38" s="39"/>
      <c r="J38" s="39"/>
      <c r="K38" s="46"/>
      <c r="L38" s="82"/>
      <c r="M38" s="83"/>
      <c r="N38" s="84"/>
      <c r="T38" s="80"/>
      <c r="U38" s="46"/>
    </row>
    <row r="39" spans="1:21" s="40" customFormat="1" hidden="1" x14ac:dyDescent="0.2">
      <c r="A39" s="39"/>
      <c r="B39" s="39"/>
      <c r="C39" s="39"/>
      <c r="D39" s="39"/>
      <c r="E39" s="39"/>
      <c r="F39" s="39"/>
      <c r="G39" s="39"/>
      <c r="H39" s="39"/>
      <c r="I39" s="39"/>
      <c r="J39" s="39"/>
      <c r="K39" s="46"/>
      <c r="L39" s="82"/>
      <c r="M39" s="83"/>
      <c r="N39" s="84"/>
      <c r="T39" s="80"/>
      <c r="U39" s="46"/>
    </row>
    <row r="40" spans="1:21" s="40" customFormat="1" hidden="1" x14ac:dyDescent="0.2">
      <c r="A40" s="39"/>
      <c r="B40" s="39"/>
      <c r="C40" s="39"/>
      <c r="D40" s="39"/>
      <c r="E40" s="39"/>
      <c r="F40" s="39"/>
      <c r="G40" s="39"/>
      <c r="H40" s="39"/>
      <c r="I40" s="39"/>
      <c r="J40" s="39"/>
      <c r="K40" s="46"/>
      <c r="L40" s="82"/>
      <c r="M40" s="83"/>
      <c r="N40" s="84"/>
      <c r="T40" s="80"/>
      <c r="U40" s="46"/>
    </row>
    <row r="41" spans="1:21" s="40" customFormat="1" hidden="1" x14ac:dyDescent="0.2">
      <c r="A41" s="39"/>
      <c r="B41" s="39"/>
      <c r="C41" s="39"/>
      <c r="D41" s="39"/>
      <c r="E41" s="39"/>
      <c r="F41" s="39"/>
      <c r="G41" s="39"/>
      <c r="H41" s="39"/>
      <c r="I41" s="39"/>
      <c r="J41" s="39"/>
      <c r="K41" s="46"/>
      <c r="L41" s="82"/>
      <c r="M41" s="83"/>
      <c r="N41" s="84"/>
      <c r="T41" s="80"/>
      <c r="U41" s="46"/>
    </row>
    <row r="42" spans="1:21" s="40" customFormat="1" hidden="1" x14ac:dyDescent="0.2">
      <c r="A42" s="39"/>
      <c r="B42" s="39"/>
      <c r="C42" s="39"/>
      <c r="D42" s="39"/>
      <c r="E42" s="39"/>
      <c r="F42" s="39"/>
      <c r="G42" s="39"/>
      <c r="H42" s="39"/>
      <c r="I42" s="39"/>
      <c r="J42" s="39"/>
      <c r="K42" s="46"/>
      <c r="L42" s="82"/>
      <c r="M42" s="83"/>
      <c r="N42" s="84"/>
      <c r="T42" s="80"/>
      <c r="U42" s="46"/>
    </row>
    <row r="43" spans="1:21" s="40" customFormat="1" hidden="1" x14ac:dyDescent="0.2">
      <c r="A43" s="39"/>
      <c r="B43" s="39"/>
      <c r="C43" s="39"/>
      <c r="D43" s="39"/>
      <c r="E43" s="39"/>
      <c r="F43" s="39"/>
      <c r="G43" s="39"/>
      <c r="H43" s="39"/>
      <c r="I43" s="39"/>
      <c r="J43" s="39"/>
      <c r="K43" s="46"/>
      <c r="L43" s="82"/>
      <c r="M43" s="83"/>
      <c r="N43" s="84"/>
      <c r="T43" s="80"/>
      <c r="U43" s="46"/>
    </row>
    <row r="44" spans="1:21" s="40" customFormat="1" x14ac:dyDescent="0.2">
      <c r="A44" s="39"/>
      <c r="B44" s="39"/>
      <c r="C44" s="39"/>
      <c r="D44" s="39"/>
      <c r="E44" s="39"/>
      <c r="F44" s="39"/>
      <c r="G44" s="39"/>
      <c r="H44" s="39"/>
      <c r="I44" s="39"/>
      <c r="J44" s="39"/>
      <c r="K44" s="46"/>
      <c r="L44" s="82"/>
      <c r="M44" s="83"/>
      <c r="N44" s="84"/>
      <c r="T44" s="80"/>
      <c r="U44" s="46"/>
    </row>
    <row r="45" spans="1:21" s="40" customFormat="1" x14ac:dyDescent="0.2">
      <c r="A45" s="39"/>
      <c r="B45" s="39"/>
      <c r="C45" s="39"/>
      <c r="D45" s="39"/>
      <c r="E45" s="39"/>
      <c r="F45" s="39"/>
      <c r="G45" s="39"/>
      <c r="H45" s="39"/>
      <c r="I45" s="39"/>
      <c r="J45" s="39"/>
      <c r="K45" s="46"/>
      <c r="L45" s="82"/>
      <c r="M45" s="83"/>
      <c r="N45" s="84"/>
      <c r="T45" s="80"/>
      <c r="U45" s="46"/>
    </row>
    <row r="46" spans="1:21" s="40" customFormat="1" x14ac:dyDescent="0.2">
      <c r="A46" s="39"/>
      <c r="B46" s="39"/>
      <c r="C46" s="39"/>
      <c r="D46" s="39"/>
      <c r="E46" s="39"/>
      <c r="F46" s="39"/>
      <c r="G46" s="39"/>
      <c r="H46" s="39"/>
      <c r="I46" s="39"/>
      <c r="J46" s="39"/>
      <c r="K46" s="46"/>
      <c r="L46" s="82"/>
      <c r="M46" s="83"/>
      <c r="N46" s="84"/>
      <c r="T46" s="80"/>
      <c r="U46" s="46"/>
    </row>
    <row r="47" spans="1:21" s="40" customFormat="1" x14ac:dyDescent="0.2">
      <c r="A47" s="39"/>
      <c r="B47" s="39"/>
      <c r="C47" s="39"/>
      <c r="D47" s="39"/>
      <c r="E47" s="39"/>
      <c r="F47" s="39"/>
      <c r="G47" s="39"/>
      <c r="H47" s="39"/>
      <c r="I47" s="39"/>
      <c r="J47" s="39"/>
      <c r="K47" s="46"/>
      <c r="L47" s="82"/>
      <c r="M47" s="83"/>
      <c r="N47" s="84"/>
      <c r="T47" s="80"/>
      <c r="U47" s="46"/>
    </row>
    <row r="48" spans="1:21" s="40" customFormat="1" x14ac:dyDescent="0.2">
      <c r="A48" s="46"/>
      <c r="B48" s="46"/>
      <c r="C48" s="46"/>
      <c r="D48" s="46"/>
      <c r="E48" s="46"/>
      <c r="F48" s="46"/>
      <c r="G48" s="46"/>
      <c r="H48" s="46"/>
      <c r="I48" s="46"/>
      <c r="J48" s="46"/>
      <c r="K48" s="46"/>
      <c r="L48" s="39"/>
      <c r="M48" s="83"/>
      <c r="N48" s="84"/>
      <c r="T48" s="80"/>
      <c r="U48" s="46"/>
    </row>
    <row r="49" spans="1:21" s="40" customFormat="1" x14ac:dyDescent="0.2">
      <c r="A49" s="46"/>
      <c r="B49" s="46"/>
      <c r="C49" s="46"/>
      <c r="D49" s="46"/>
      <c r="E49" s="46"/>
      <c r="F49" s="46"/>
      <c r="G49" s="46"/>
      <c r="H49" s="46"/>
      <c r="I49" s="46"/>
      <c r="J49" s="46"/>
      <c r="K49" s="46"/>
      <c r="L49" s="39"/>
      <c r="M49" s="83"/>
      <c r="N49" s="84"/>
      <c r="T49" s="80"/>
      <c r="U49" s="46"/>
    </row>
  </sheetData>
  <mergeCells count="21">
    <mergeCell ref="T6:T7"/>
    <mergeCell ref="A8:S8"/>
    <mergeCell ref="A15:S15"/>
    <mergeCell ref="J6:J7"/>
    <mergeCell ref="K6:K7"/>
    <mergeCell ref="L6:L7"/>
    <mergeCell ref="M6:M7"/>
    <mergeCell ref="N6:N7"/>
    <mergeCell ref="O6:O7"/>
    <mergeCell ref="A5:S5"/>
    <mergeCell ref="A6:A7"/>
    <mergeCell ref="B6:B7"/>
    <mergeCell ref="C6:C7"/>
    <mergeCell ref="D6:D7"/>
    <mergeCell ref="E6:E7"/>
    <mergeCell ref="F6:F7"/>
    <mergeCell ref="G6:G7"/>
    <mergeCell ref="H6:H7"/>
    <mergeCell ref="I6:I7"/>
    <mergeCell ref="P6:R6"/>
    <mergeCell ref="S6:S7"/>
  </mergeCells>
  <pageMargins left="0.70866141732283472" right="0.70866141732283472" top="0.78740157480314965" bottom="0.78740157480314965" header="0.31496062992125984" footer="0.31496062992125984"/>
  <pageSetup paperSize="9" scale="45" firstPageNumber="18" fitToHeight="0" orientation="landscape" useFirstPageNumber="1" r:id="rId1"/>
  <headerFooter>
    <oddFooter>&amp;L&amp;"Arial,Kurzíva"Zastupitelstvo Olomouckého kraje 17.2.2020
5.6. - Rozpočet Olomouckého kraje 2019 - zapojení použitelného zůstatku a návrh na jeho rozdělení 
Příloha č. 3: Nové opravy a investice&amp;R&amp;"Arial,Kurzíva"Strana &amp;P (Celkem 35)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T37"/>
  <sheetViews>
    <sheetView showGridLines="0" view="pageBreakPreview" zoomScale="80" zoomScaleNormal="66" zoomScaleSheetLayoutView="80" workbookViewId="0">
      <pane ySplit="7" topLeftCell="A8" activePane="bottomLeft" state="frozenSplit"/>
      <selection activeCell="B29" sqref="B29"/>
      <selection pane="bottomLeft" activeCell="B29" sqref="B29"/>
    </sheetView>
  </sheetViews>
  <sheetFormatPr defaultColWidth="9.140625" defaultRowHeight="12.75" outlineLevelCol="1" x14ac:dyDescent="0.2"/>
  <cols>
    <col min="1" max="1" width="4.7109375" style="46" customWidth="1"/>
    <col min="2" max="2" width="6" style="46" bestFit="1" customWidth="1"/>
    <col min="3" max="4" width="5.5703125" style="46" hidden="1" customWidth="1" outlineLevel="1"/>
    <col min="5" max="5" width="10.85546875" style="46" bestFit="1" customWidth="1" outlineLevel="1"/>
    <col min="6" max="6" width="3.7109375" style="46" hidden="1" customWidth="1" outlineLevel="1"/>
    <col min="7" max="7" width="13" style="46" bestFit="1" customWidth="1" outlineLevel="1"/>
    <col min="8" max="9" width="70.7109375" style="46" customWidth="1"/>
    <col min="10" max="10" width="7.140625" style="46" customWidth="1"/>
    <col min="11" max="11" width="14.7109375" style="39" customWidth="1"/>
    <col min="12" max="12" width="18.5703125" style="40" customWidth="1"/>
    <col min="13" max="13" width="13.7109375" style="84" customWidth="1"/>
    <col min="14" max="14" width="15.140625" style="40" customWidth="1"/>
    <col min="15" max="15" width="14.85546875" style="40" customWidth="1"/>
    <col min="16" max="16" width="13.140625" style="40" customWidth="1"/>
    <col min="17" max="17" width="14.85546875" style="40" customWidth="1"/>
    <col min="18" max="18" width="14.42578125" style="40" customWidth="1"/>
    <col min="19" max="19" width="43.5703125" style="80" hidden="1" customWidth="1"/>
    <col min="20" max="20" width="0" style="46" hidden="1" customWidth="1"/>
    <col min="21" max="16384" width="9.140625" style="46"/>
  </cols>
  <sheetData>
    <row r="1" spans="1:20" ht="18" x14ac:dyDescent="0.25">
      <c r="A1" s="35" t="s">
        <v>77</v>
      </c>
      <c r="B1" s="36"/>
      <c r="C1" s="36"/>
      <c r="D1" s="36"/>
      <c r="E1" s="36"/>
      <c r="F1" s="36"/>
      <c r="G1" s="36"/>
      <c r="H1" s="37"/>
      <c r="I1" s="38"/>
      <c r="J1" s="36"/>
      <c r="M1" s="41"/>
      <c r="N1" s="42"/>
      <c r="P1" s="42"/>
      <c r="Q1" s="42"/>
      <c r="R1" s="43"/>
      <c r="S1" s="44"/>
      <c r="T1" s="45"/>
    </row>
    <row r="2" spans="1:20" ht="15.75" x14ac:dyDescent="0.25">
      <c r="A2" s="47" t="s">
        <v>78</v>
      </c>
      <c r="B2" s="47"/>
      <c r="C2" s="47"/>
      <c r="E2" s="47"/>
      <c r="F2" s="47"/>
      <c r="G2" s="47"/>
      <c r="H2" s="47" t="s">
        <v>79</v>
      </c>
      <c r="I2" s="48" t="s">
        <v>11</v>
      </c>
      <c r="J2" s="49"/>
      <c r="M2" s="50"/>
      <c r="N2" s="51"/>
      <c r="P2" s="51"/>
      <c r="Q2" s="51"/>
      <c r="R2" s="51"/>
      <c r="S2" s="52"/>
      <c r="T2" s="45"/>
    </row>
    <row r="3" spans="1:20" ht="17.25" customHeight="1" x14ac:dyDescent="0.2">
      <c r="A3" s="47"/>
      <c r="B3" s="47"/>
      <c r="C3" s="47"/>
      <c r="E3" s="47"/>
      <c r="F3" s="47"/>
      <c r="G3" s="47"/>
      <c r="H3" s="47" t="s">
        <v>38</v>
      </c>
      <c r="I3" s="53"/>
      <c r="J3" s="47"/>
      <c r="M3" s="50"/>
      <c r="N3" s="51"/>
      <c r="P3" s="51"/>
      <c r="Q3" s="51"/>
      <c r="S3" s="52"/>
      <c r="T3" s="45"/>
    </row>
    <row r="4" spans="1:20" ht="17.25" customHeight="1" x14ac:dyDescent="0.2">
      <c r="A4" s="47"/>
      <c r="B4" s="47"/>
      <c r="C4" s="47"/>
      <c r="D4" s="47"/>
      <c r="E4" s="47"/>
      <c r="F4" s="47"/>
      <c r="G4" s="47"/>
      <c r="H4" s="47"/>
      <c r="I4" s="53"/>
      <c r="J4" s="47"/>
      <c r="M4" s="50"/>
      <c r="N4" s="51"/>
      <c r="P4" s="51"/>
      <c r="Q4" s="51"/>
      <c r="R4" s="54" t="s">
        <v>0</v>
      </c>
      <c r="S4" s="52"/>
      <c r="T4" s="45"/>
    </row>
    <row r="5" spans="1:20" ht="25.5" customHeight="1" x14ac:dyDescent="0.2">
      <c r="A5" s="271" t="s">
        <v>301</v>
      </c>
      <c r="B5" s="272"/>
      <c r="C5" s="272"/>
      <c r="D5" s="272"/>
      <c r="E5" s="272"/>
      <c r="F5" s="272"/>
      <c r="G5" s="272"/>
      <c r="H5" s="272"/>
      <c r="I5" s="272"/>
      <c r="J5" s="272"/>
      <c r="K5" s="272"/>
      <c r="L5" s="272"/>
      <c r="M5" s="272"/>
      <c r="N5" s="272"/>
      <c r="O5" s="272"/>
      <c r="P5" s="272"/>
      <c r="Q5" s="272"/>
      <c r="R5" s="272"/>
      <c r="S5" s="55"/>
    </row>
    <row r="6" spans="1:20" ht="25.5" customHeight="1" x14ac:dyDescent="0.2">
      <c r="A6" s="273" t="s">
        <v>40</v>
      </c>
      <c r="B6" s="273" t="s">
        <v>1</v>
      </c>
      <c r="C6" s="274" t="s">
        <v>41</v>
      </c>
      <c r="D6" s="274" t="s">
        <v>42</v>
      </c>
      <c r="E6" s="275" t="s">
        <v>43</v>
      </c>
      <c r="F6" s="274" t="s">
        <v>44</v>
      </c>
      <c r="G6" s="274" t="s">
        <v>45</v>
      </c>
      <c r="H6" s="274" t="s">
        <v>46</v>
      </c>
      <c r="I6" s="280" t="s">
        <v>47</v>
      </c>
      <c r="J6" s="279" t="s">
        <v>48</v>
      </c>
      <c r="K6" s="280" t="s">
        <v>49</v>
      </c>
      <c r="L6" s="280" t="s">
        <v>50</v>
      </c>
      <c r="M6" s="280" t="s">
        <v>51</v>
      </c>
      <c r="N6" s="281" t="s">
        <v>302</v>
      </c>
      <c r="O6" s="282" t="s">
        <v>53</v>
      </c>
      <c r="P6" s="282"/>
      <c r="Q6" s="282"/>
      <c r="R6" s="281" t="s">
        <v>54</v>
      </c>
      <c r="S6" s="281" t="s">
        <v>55</v>
      </c>
    </row>
    <row r="7" spans="1:20" ht="58.7" customHeight="1" x14ac:dyDescent="0.2">
      <c r="A7" s="273"/>
      <c r="B7" s="273"/>
      <c r="C7" s="274"/>
      <c r="D7" s="274"/>
      <c r="E7" s="276"/>
      <c r="F7" s="274"/>
      <c r="G7" s="274"/>
      <c r="H7" s="274"/>
      <c r="I7" s="280"/>
      <c r="J7" s="279"/>
      <c r="K7" s="280"/>
      <c r="L7" s="280"/>
      <c r="M7" s="280"/>
      <c r="N7" s="281"/>
      <c r="O7" s="56" t="s">
        <v>56</v>
      </c>
      <c r="P7" s="56" t="s">
        <v>81</v>
      </c>
      <c r="Q7" s="56" t="s">
        <v>58</v>
      </c>
      <c r="R7" s="281"/>
      <c r="S7" s="281"/>
    </row>
    <row r="8" spans="1:20" s="90" customFormat="1" ht="25.5" customHeight="1" x14ac:dyDescent="0.3">
      <c r="A8" s="85" t="s">
        <v>82</v>
      </c>
      <c r="B8" s="86"/>
      <c r="C8" s="86"/>
      <c r="D8" s="86"/>
      <c r="E8" s="86"/>
      <c r="F8" s="86"/>
      <c r="G8" s="86"/>
      <c r="H8" s="86"/>
      <c r="I8" s="86"/>
      <c r="J8" s="86"/>
      <c r="K8" s="86"/>
      <c r="L8" s="87">
        <f>SUM(L9:L10)</f>
        <v>94467</v>
      </c>
      <c r="M8" s="88"/>
      <c r="N8" s="87">
        <f>SUM(N9:N10)</f>
        <v>2004</v>
      </c>
      <c r="O8" s="87">
        <f>SUM(O9:O10)</f>
        <v>15300</v>
      </c>
      <c r="P8" s="87">
        <f>SUM(P9:P10)</f>
        <v>0</v>
      </c>
      <c r="Q8" s="87">
        <f>SUM(Q9:Q10)</f>
        <v>15300</v>
      </c>
      <c r="R8" s="87">
        <f>SUM(R9:R10)</f>
        <v>77163</v>
      </c>
      <c r="S8" s="89"/>
    </row>
    <row r="9" spans="1:20" ht="54.75" customHeight="1" x14ac:dyDescent="0.2">
      <c r="A9" s="120">
        <v>1</v>
      </c>
      <c r="B9" s="120" t="s">
        <v>87</v>
      </c>
      <c r="C9" s="120">
        <v>3315</v>
      </c>
      <c r="D9" s="120">
        <v>6121</v>
      </c>
      <c r="E9" s="120">
        <v>61</v>
      </c>
      <c r="F9" s="120">
        <v>13</v>
      </c>
      <c r="G9" s="128">
        <v>60003100633</v>
      </c>
      <c r="H9" s="159" t="s">
        <v>303</v>
      </c>
      <c r="I9" s="122" t="s">
        <v>304</v>
      </c>
      <c r="J9" s="120" t="s">
        <v>88</v>
      </c>
      <c r="K9" s="120" t="s">
        <v>305</v>
      </c>
      <c r="L9" s="160">
        <v>4000</v>
      </c>
      <c r="M9" s="124" t="s">
        <v>84</v>
      </c>
      <c r="N9" s="125">
        <v>77</v>
      </c>
      <c r="O9" s="123">
        <f>P9+Q9</f>
        <v>300</v>
      </c>
      <c r="P9" s="125">
        <v>0</v>
      </c>
      <c r="Q9" s="165">
        <v>300</v>
      </c>
      <c r="R9" s="160">
        <f>L9-N9-O9</f>
        <v>3623</v>
      </c>
      <c r="S9" s="67"/>
      <c r="T9" s="46" t="s">
        <v>86</v>
      </c>
    </row>
    <row r="10" spans="1:20" ht="65.25" customHeight="1" x14ac:dyDescent="0.2">
      <c r="A10" s="120">
        <v>2</v>
      </c>
      <c r="B10" s="120" t="s">
        <v>87</v>
      </c>
      <c r="C10" s="120">
        <v>3315</v>
      </c>
      <c r="D10" s="120">
        <v>6121</v>
      </c>
      <c r="E10" s="120">
        <v>61</v>
      </c>
      <c r="F10" s="120">
        <v>13</v>
      </c>
      <c r="G10" s="128">
        <v>60003101242</v>
      </c>
      <c r="H10" s="159" t="s">
        <v>306</v>
      </c>
      <c r="I10" s="161" t="s">
        <v>307</v>
      </c>
      <c r="J10" s="120" t="s">
        <v>88</v>
      </c>
      <c r="K10" s="120" t="s">
        <v>83</v>
      </c>
      <c r="L10" s="160">
        <v>90467</v>
      </c>
      <c r="M10" s="162" t="s">
        <v>308</v>
      </c>
      <c r="N10" s="125">
        <v>1927</v>
      </c>
      <c r="O10" s="123">
        <f>P10+Q10</f>
        <v>15000</v>
      </c>
      <c r="P10" s="125">
        <v>0</v>
      </c>
      <c r="Q10" s="165">
        <v>15000</v>
      </c>
      <c r="R10" s="160">
        <f>L10-N10-O10</f>
        <v>73540</v>
      </c>
      <c r="S10" s="67" t="s">
        <v>85</v>
      </c>
      <c r="T10" s="46" t="s">
        <v>86</v>
      </c>
    </row>
    <row r="11" spans="1:20" s="90" customFormat="1" ht="20.25" hidden="1" x14ac:dyDescent="0.3">
      <c r="A11" s="85" t="s">
        <v>108</v>
      </c>
      <c r="B11" s="86"/>
      <c r="C11" s="86"/>
      <c r="D11" s="86"/>
      <c r="E11" s="86"/>
      <c r="F11" s="86"/>
      <c r="G11" s="86"/>
      <c r="H11" s="163"/>
      <c r="I11" s="115"/>
      <c r="J11" s="86"/>
      <c r="K11" s="86"/>
      <c r="L11" s="87">
        <f>SUM(L12:L12)</f>
        <v>0</v>
      </c>
      <c r="M11" s="88"/>
      <c r="N11" s="87">
        <f>SUM(N12:N12)</f>
        <v>0</v>
      </c>
      <c r="O11" s="87">
        <f>SUM(O12:O12)</f>
        <v>0</v>
      </c>
      <c r="P11" s="87">
        <f>SUM(P12:P12)</f>
        <v>0</v>
      </c>
      <c r="Q11" s="87">
        <f>SUM(Q12:Q12)</f>
        <v>0</v>
      </c>
      <c r="R11" s="87">
        <f>SUM(R12:R12)</f>
        <v>0</v>
      </c>
      <c r="S11" s="89"/>
    </row>
    <row r="12" spans="1:20" ht="15.75" hidden="1" x14ac:dyDescent="0.2">
      <c r="A12" s="61"/>
      <c r="B12" s="61"/>
      <c r="C12" s="61"/>
      <c r="D12" s="61"/>
      <c r="E12" s="61"/>
      <c r="F12" s="61"/>
      <c r="G12" s="91"/>
      <c r="H12" s="164"/>
      <c r="I12" s="96"/>
      <c r="J12" s="61"/>
      <c r="K12" s="61"/>
      <c r="L12" s="62"/>
      <c r="M12" s="63"/>
      <c r="N12" s="64"/>
      <c r="O12" s="65"/>
      <c r="P12" s="64"/>
      <c r="Q12" s="165"/>
      <c r="R12" s="62"/>
      <c r="S12" s="67"/>
    </row>
    <row r="13" spans="1:20" ht="35.25" customHeight="1" x14ac:dyDescent="0.2">
      <c r="A13" s="283" t="s">
        <v>309</v>
      </c>
      <c r="B13" s="284"/>
      <c r="C13" s="284"/>
      <c r="D13" s="284"/>
      <c r="E13" s="284"/>
      <c r="F13" s="284"/>
      <c r="G13" s="284"/>
      <c r="H13" s="284"/>
      <c r="I13" s="284"/>
      <c r="J13" s="284"/>
      <c r="K13" s="285"/>
      <c r="L13" s="71">
        <f>+L11+L8</f>
        <v>94467</v>
      </c>
      <c r="M13" s="72"/>
      <c r="N13" s="71">
        <f>+N11+N8</f>
        <v>2004</v>
      </c>
      <c r="O13" s="71">
        <f>+O11+O8</f>
        <v>15300</v>
      </c>
      <c r="P13" s="71">
        <f>+P11+P8</f>
        <v>0</v>
      </c>
      <c r="Q13" s="71">
        <f>+Q11+Q8</f>
        <v>15300</v>
      </c>
      <c r="R13" s="71">
        <f>+R11+R8</f>
        <v>77163</v>
      </c>
      <c r="S13" s="73"/>
    </row>
    <row r="14" spans="1:20" s="40" customFormat="1" x14ac:dyDescent="0.2">
      <c r="A14" s="39"/>
      <c r="B14" s="39"/>
      <c r="C14" s="39"/>
      <c r="D14" s="39"/>
      <c r="E14" s="39"/>
      <c r="F14" s="39"/>
      <c r="G14" s="39"/>
      <c r="H14" s="74"/>
      <c r="I14" s="39"/>
      <c r="J14" s="75"/>
      <c r="K14" s="76"/>
      <c r="L14" s="77"/>
      <c r="M14" s="78"/>
      <c r="N14" s="79"/>
      <c r="S14" s="80"/>
      <c r="T14" s="46"/>
    </row>
    <row r="15" spans="1:20" s="40" customFormat="1" x14ac:dyDescent="0.2">
      <c r="A15" s="39"/>
      <c r="B15" s="39"/>
      <c r="C15" s="39"/>
      <c r="D15" s="39"/>
      <c r="E15" s="39"/>
      <c r="F15" s="39"/>
      <c r="G15" s="39"/>
      <c r="H15" s="39"/>
      <c r="I15" s="39"/>
      <c r="J15" s="81"/>
      <c r="K15" s="82"/>
      <c r="L15" s="83"/>
      <c r="M15" s="84"/>
      <c r="S15" s="80"/>
      <c r="T15" s="46"/>
    </row>
    <row r="16" spans="1:20" s="40" customFormat="1" x14ac:dyDescent="0.2">
      <c r="A16" s="39"/>
      <c r="B16" s="39"/>
      <c r="C16" s="39"/>
      <c r="D16" s="39"/>
      <c r="E16" s="39"/>
      <c r="F16" s="39"/>
      <c r="G16" s="39"/>
      <c r="H16" s="39"/>
      <c r="I16" s="39"/>
      <c r="J16" s="81"/>
      <c r="K16" s="82"/>
      <c r="L16" s="83"/>
      <c r="M16" s="84"/>
      <c r="S16" s="80"/>
      <c r="T16" s="46"/>
    </row>
    <row r="17" spans="1:20" s="40" customFormat="1" hidden="1" x14ac:dyDescent="0.2">
      <c r="A17" s="39"/>
      <c r="B17" s="39"/>
      <c r="C17" s="39"/>
      <c r="D17" s="39"/>
      <c r="E17" s="39"/>
      <c r="F17" s="39"/>
      <c r="G17" s="39"/>
      <c r="H17" s="39"/>
      <c r="I17" s="39"/>
      <c r="J17" s="46"/>
      <c r="K17" s="82"/>
      <c r="L17" s="83"/>
      <c r="M17" s="84"/>
      <c r="S17" s="80"/>
      <c r="T17" s="46"/>
    </row>
    <row r="18" spans="1:20" s="40" customFormat="1" hidden="1" x14ac:dyDescent="0.2">
      <c r="A18" s="39"/>
      <c r="B18" s="39"/>
      <c r="C18" s="39"/>
      <c r="D18" s="39"/>
      <c r="E18" s="39"/>
      <c r="F18" s="39"/>
      <c r="G18" s="39"/>
      <c r="H18" s="39"/>
      <c r="I18" s="39"/>
      <c r="J18" s="46"/>
      <c r="K18" s="82"/>
      <c r="L18" s="83"/>
      <c r="M18" s="84"/>
      <c r="S18" s="80"/>
      <c r="T18" s="46"/>
    </row>
    <row r="19" spans="1:20" s="40" customFormat="1" ht="18" hidden="1" x14ac:dyDescent="0.25">
      <c r="A19" s="166" t="s">
        <v>310</v>
      </c>
      <c r="B19" s="39"/>
      <c r="C19" s="39"/>
      <c r="D19" s="39"/>
      <c r="E19" s="39"/>
      <c r="F19" s="39"/>
      <c r="G19" s="39"/>
      <c r="H19" s="39"/>
      <c r="I19" s="39"/>
      <c r="J19" s="46"/>
      <c r="K19" s="82"/>
      <c r="L19" s="83"/>
      <c r="M19" s="84"/>
      <c r="S19" s="80"/>
      <c r="T19" s="46"/>
    </row>
    <row r="20" spans="1:20" ht="118.5" hidden="1" customHeight="1" x14ac:dyDescent="0.2">
      <c r="A20" s="61">
        <v>7</v>
      </c>
      <c r="B20" s="61" t="s">
        <v>62</v>
      </c>
      <c r="C20" s="61">
        <v>3315</v>
      </c>
      <c r="D20" s="61">
        <v>6121</v>
      </c>
      <c r="E20" s="61">
        <v>61</v>
      </c>
      <c r="F20" s="61">
        <v>13</v>
      </c>
      <c r="G20" s="91">
        <v>60003101308</v>
      </c>
      <c r="H20" s="95" t="s">
        <v>311</v>
      </c>
      <c r="I20" s="167" t="s">
        <v>312</v>
      </c>
      <c r="J20" s="61" t="s">
        <v>88</v>
      </c>
      <c r="K20" s="61" t="s">
        <v>83</v>
      </c>
      <c r="L20" s="62">
        <v>6000</v>
      </c>
      <c r="M20" s="97">
        <v>2021</v>
      </c>
      <c r="N20" s="64">
        <v>338</v>
      </c>
      <c r="O20" s="65">
        <f>P20+Q20</f>
        <v>0</v>
      </c>
      <c r="P20" s="64">
        <v>0</v>
      </c>
      <c r="Q20" s="100">
        <v>0</v>
      </c>
      <c r="R20" s="62">
        <f>L20-N20-O20</f>
        <v>5662</v>
      </c>
      <c r="S20" s="67"/>
    </row>
    <row r="21" spans="1:20" s="40" customFormat="1" hidden="1" x14ac:dyDescent="0.2">
      <c r="A21" s="39"/>
      <c r="B21" s="39"/>
      <c r="C21" s="39"/>
      <c r="D21" s="39"/>
      <c r="E21" s="39"/>
      <c r="F21" s="39"/>
      <c r="G21" s="39"/>
      <c r="H21" s="39"/>
      <c r="I21" s="39"/>
      <c r="J21" s="46"/>
      <c r="K21" s="82"/>
      <c r="L21" s="83"/>
      <c r="M21" s="84"/>
      <c r="S21" s="80"/>
      <c r="T21" s="46"/>
    </row>
    <row r="22" spans="1:20" s="90" customFormat="1" ht="20.25" hidden="1" x14ac:dyDescent="0.3">
      <c r="A22" s="85" t="s">
        <v>145</v>
      </c>
      <c r="B22" s="86"/>
      <c r="C22" s="86"/>
      <c r="D22" s="86"/>
      <c r="E22" s="86"/>
      <c r="F22" s="86"/>
      <c r="G22" s="86"/>
      <c r="H22" s="86"/>
      <c r="I22" s="115"/>
      <c r="J22" s="86"/>
      <c r="K22" s="86"/>
      <c r="L22" s="87">
        <f>SUM(L9:L10)</f>
        <v>94467</v>
      </c>
      <c r="M22" s="88"/>
      <c r="N22" s="87">
        <f>SUM(N9:N10)</f>
        <v>2004</v>
      </c>
      <c r="O22" s="87">
        <f>SUM(O9:O10)</f>
        <v>15300</v>
      </c>
      <c r="P22" s="87">
        <f>SUM(P9:P10)</f>
        <v>0</v>
      </c>
      <c r="Q22" s="87">
        <f>SUM(Q9:Q10)</f>
        <v>15300</v>
      </c>
      <c r="R22" s="87">
        <f>SUM(R9:R10)</f>
        <v>77163</v>
      </c>
      <c r="S22" s="89"/>
    </row>
    <row r="23" spans="1:20" s="40" customFormat="1" hidden="1" x14ac:dyDescent="0.2">
      <c r="A23" s="39"/>
      <c r="B23" s="39"/>
      <c r="C23" s="39"/>
      <c r="D23" s="39"/>
      <c r="E23" s="39"/>
      <c r="F23" s="39"/>
      <c r="G23" s="39"/>
      <c r="H23" s="39"/>
      <c r="I23" s="39"/>
      <c r="J23" s="46"/>
      <c r="K23" s="82"/>
      <c r="L23" s="83"/>
      <c r="M23" s="84"/>
      <c r="S23" s="80"/>
      <c r="T23" s="46"/>
    </row>
    <row r="24" spans="1:20" s="40" customFormat="1" x14ac:dyDescent="0.2">
      <c r="A24" s="39"/>
      <c r="B24" s="39"/>
      <c r="C24" s="39"/>
      <c r="D24" s="39"/>
      <c r="E24" s="39"/>
      <c r="F24" s="39"/>
      <c r="G24" s="39"/>
      <c r="H24" s="39"/>
      <c r="I24" s="39"/>
      <c r="J24" s="46"/>
      <c r="K24" s="82"/>
      <c r="L24" s="83"/>
      <c r="M24" s="84"/>
      <c r="S24" s="80"/>
      <c r="T24" s="46"/>
    </row>
    <row r="25" spans="1:20" s="40" customFormat="1" x14ac:dyDescent="0.2">
      <c r="A25" s="39"/>
      <c r="B25" s="39"/>
      <c r="C25" s="39"/>
      <c r="D25" s="39"/>
      <c r="E25" s="39"/>
      <c r="F25" s="39"/>
      <c r="G25" s="39"/>
      <c r="H25" s="39"/>
      <c r="I25" s="39"/>
      <c r="J25" s="46"/>
      <c r="K25" s="82"/>
      <c r="L25" s="83"/>
      <c r="M25" s="84"/>
      <c r="S25" s="80"/>
      <c r="T25" s="46"/>
    </row>
    <row r="26" spans="1:20" s="40" customFormat="1" x14ac:dyDescent="0.2">
      <c r="A26" s="39"/>
      <c r="B26" s="39"/>
      <c r="C26" s="39"/>
      <c r="D26" s="39"/>
      <c r="E26" s="39"/>
      <c r="F26" s="39"/>
      <c r="G26" s="39"/>
      <c r="H26" s="39"/>
      <c r="I26" s="39"/>
      <c r="J26" s="46"/>
      <c r="K26" s="82"/>
      <c r="L26" s="83"/>
      <c r="M26" s="84"/>
      <c r="S26" s="80"/>
      <c r="T26" s="46"/>
    </row>
    <row r="27" spans="1:20" s="40" customFormat="1" x14ac:dyDescent="0.2">
      <c r="A27" s="39"/>
      <c r="B27" s="39"/>
      <c r="C27" s="39"/>
      <c r="D27" s="39"/>
      <c r="E27" s="39"/>
      <c r="F27" s="39"/>
      <c r="G27" s="39"/>
      <c r="H27" s="39"/>
      <c r="I27" s="39"/>
      <c r="J27" s="46"/>
      <c r="K27" s="82"/>
      <c r="L27" s="83"/>
      <c r="M27" s="84"/>
      <c r="S27" s="80"/>
      <c r="T27" s="46"/>
    </row>
    <row r="28" spans="1:20" s="40" customFormat="1" x14ac:dyDescent="0.2">
      <c r="A28" s="39"/>
      <c r="B28" s="39"/>
      <c r="C28" s="39"/>
      <c r="D28" s="39"/>
      <c r="E28" s="39"/>
      <c r="F28" s="39"/>
      <c r="G28" s="39"/>
      <c r="H28" s="39"/>
      <c r="I28" s="39"/>
      <c r="J28" s="46"/>
      <c r="K28" s="82"/>
      <c r="L28" s="83"/>
      <c r="M28" s="84"/>
      <c r="S28" s="80"/>
      <c r="T28" s="46"/>
    </row>
    <row r="29" spans="1:20" s="40" customFormat="1" x14ac:dyDescent="0.2">
      <c r="A29" s="39"/>
      <c r="B29" s="39"/>
      <c r="C29" s="39"/>
      <c r="D29" s="39"/>
      <c r="E29" s="39"/>
      <c r="F29" s="39"/>
      <c r="G29" s="39"/>
      <c r="H29" s="39"/>
      <c r="I29" s="39"/>
      <c r="J29" s="46"/>
      <c r="K29" s="82"/>
      <c r="L29" s="83"/>
      <c r="M29" s="84"/>
      <c r="S29" s="80"/>
      <c r="T29" s="46"/>
    </row>
    <row r="30" spans="1:20" s="40" customFormat="1" x14ac:dyDescent="0.2">
      <c r="A30" s="39"/>
      <c r="B30" s="39"/>
      <c r="C30" s="39"/>
      <c r="D30" s="39"/>
      <c r="E30" s="39"/>
      <c r="F30" s="39"/>
      <c r="G30" s="39"/>
      <c r="H30" s="39"/>
      <c r="I30" s="39"/>
      <c r="J30" s="46"/>
      <c r="K30" s="82"/>
      <c r="L30" s="83"/>
      <c r="M30" s="84"/>
      <c r="S30" s="80"/>
      <c r="T30" s="46"/>
    </row>
    <row r="31" spans="1:20" s="40" customFormat="1" x14ac:dyDescent="0.2">
      <c r="A31" s="39"/>
      <c r="B31" s="39"/>
      <c r="C31" s="39"/>
      <c r="D31" s="39"/>
      <c r="E31" s="39"/>
      <c r="F31" s="39"/>
      <c r="G31" s="39"/>
      <c r="H31" s="39"/>
      <c r="I31" s="39"/>
      <c r="J31" s="46"/>
      <c r="K31" s="82"/>
      <c r="L31" s="83"/>
      <c r="M31" s="84"/>
      <c r="S31" s="80"/>
      <c r="T31" s="46"/>
    </row>
    <row r="32" spans="1:20" s="40" customFormat="1" x14ac:dyDescent="0.2">
      <c r="A32" s="39"/>
      <c r="B32" s="39"/>
      <c r="C32" s="39"/>
      <c r="D32" s="39"/>
      <c r="E32" s="39"/>
      <c r="F32" s="39"/>
      <c r="G32" s="39"/>
      <c r="H32" s="39"/>
      <c r="I32" s="39"/>
      <c r="J32" s="46"/>
      <c r="K32" s="82"/>
      <c r="L32" s="83"/>
      <c r="M32" s="84"/>
      <c r="S32" s="80"/>
      <c r="T32" s="46"/>
    </row>
    <row r="33" spans="1:20" s="40" customFormat="1" x14ac:dyDescent="0.2">
      <c r="A33" s="39"/>
      <c r="B33" s="39"/>
      <c r="C33" s="39"/>
      <c r="D33" s="39"/>
      <c r="E33" s="39"/>
      <c r="F33" s="39"/>
      <c r="G33" s="39"/>
      <c r="H33" s="39"/>
      <c r="I33" s="39"/>
      <c r="J33" s="46"/>
      <c r="K33" s="82"/>
      <c r="L33" s="83"/>
      <c r="M33" s="84"/>
      <c r="S33" s="80"/>
      <c r="T33" s="46"/>
    </row>
    <row r="34" spans="1:20" s="40" customFormat="1" x14ac:dyDescent="0.2">
      <c r="A34" s="39"/>
      <c r="B34" s="39"/>
      <c r="C34" s="39"/>
      <c r="D34" s="39"/>
      <c r="E34" s="39"/>
      <c r="F34" s="39"/>
      <c r="G34" s="39"/>
      <c r="H34" s="39"/>
      <c r="I34" s="39"/>
      <c r="J34" s="46"/>
      <c r="K34" s="82"/>
      <c r="L34" s="83"/>
      <c r="M34" s="84"/>
      <c r="S34" s="80"/>
      <c r="T34" s="46"/>
    </row>
    <row r="35" spans="1:20" s="40" customFormat="1" x14ac:dyDescent="0.2">
      <c r="A35" s="39"/>
      <c r="B35" s="39"/>
      <c r="C35" s="39"/>
      <c r="D35" s="39"/>
      <c r="E35" s="39"/>
      <c r="F35" s="39"/>
      <c r="G35" s="39"/>
      <c r="H35" s="39"/>
      <c r="I35" s="39"/>
      <c r="J35" s="46"/>
      <c r="K35" s="82"/>
      <c r="L35" s="83"/>
      <c r="M35" s="84"/>
      <c r="S35" s="80"/>
      <c r="T35" s="46"/>
    </row>
    <row r="36" spans="1:20" s="40" customFormat="1" x14ac:dyDescent="0.2">
      <c r="A36" s="46"/>
      <c r="B36" s="46"/>
      <c r="C36" s="46"/>
      <c r="D36" s="46"/>
      <c r="E36" s="46"/>
      <c r="F36" s="46"/>
      <c r="G36" s="46"/>
      <c r="H36" s="46"/>
      <c r="I36" s="46"/>
      <c r="J36" s="46"/>
      <c r="K36" s="39"/>
      <c r="L36" s="83"/>
      <c r="M36" s="84"/>
      <c r="S36" s="80"/>
      <c r="T36" s="46"/>
    </row>
    <row r="37" spans="1:20" s="40" customFormat="1" x14ac:dyDescent="0.2">
      <c r="A37" s="46"/>
      <c r="B37" s="46"/>
      <c r="C37" s="46"/>
      <c r="D37" s="46"/>
      <c r="E37" s="46"/>
      <c r="F37" s="46"/>
      <c r="G37" s="46"/>
      <c r="H37" s="46"/>
      <c r="I37" s="46"/>
      <c r="J37" s="46"/>
      <c r="K37" s="39"/>
      <c r="L37" s="83"/>
      <c r="M37" s="84"/>
      <c r="S37" s="80"/>
      <c r="T37" s="46"/>
    </row>
  </sheetData>
  <mergeCells count="19">
    <mergeCell ref="S6:S7"/>
    <mergeCell ref="A13:K13"/>
    <mergeCell ref="J6:J7"/>
    <mergeCell ref="K6:K7"/>
    <mergeCell ref="L6:L7"/>
    <mergeCell ref="M6:M7"/>
    <mergeCell ref="N6:N7"/>
    <mergeCell ref="O6:Q6"/>
    <mergeCell ref="A5:R5"/>
    <mergeCell ref="A6:A7"/>
    <mergeCell ref="B6:B7"/>
    <mergeCell ref="C6:C7"/>
    <mergeCell ref="D6:D7"/>
    <mergeCell ref="E6:E7"/>
    <mergeCell ref="F6:F7"/>
    <mergeCell ref="G6:G7"/>
    <mergeCell ref="H6:H7"/>
    <mergeCell ref="I6:I7"/>
    <mergeCell ref="R6:R7"/>
  </mergeCells>
  <pageMargins left="0.70866141732283472" right="0.70866141732283472" top="0.78740157480314965" bottom="0.78740157480314965" header="0.31496062992125984" footer="0.31496062992125984"/>
  <pageSetup paperSize="9" scale="44" firstPageNumber="19" fitToHeight="0" orientation="landscape" useFirstPageNumber="1" r:id="rId1"/>
  <headerFooter>
    <oddFooter>&amp;L&amp;"Arial,Kurzíva"Zastupitelstvo Olomouckého kraje 17.2.2020
5.6. - Rozpočet Olomouckého kraje 2019 - zapojení použitelného zůstatku a návrh na jeho rozdělení 
Příloha č. 3: Nové opravy a investice&amp;R&amp;"Arial,Kurzíva"Strana &amp;P (Celkem 35)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13</vt:i4>
      </vt:variant>
      <vt:variant>
        <vt:lpstr>Pojmenované oblasti</vt:lpstr>
      </vt:variant>
      <vt:variant>
        <vt:i4>22</vt:i4>
      </vt:variant>
    </vt:vector>
  </HeadingPairs>
  <TitlesOfParts>
    <vt:vector size="35" baseType="lpstr">
      <vt:lpstr>Souhrn </vt:lpstr>
      <vt:lpstr>Školství - ORJ 19</vt:lpstr>
      <vt:lpstr>školství - ORJ 17</vt:lpstr>
      <vt:lpstr>Sociální - ORJ 19</vt:lpstr>
      <vt:lpstr>Sociální - ORJ 17</vt:lpstr>
      <vt:lpstr>SSOK - ORJ 12  </vt:lpstr>
      <vt:lpstr>Doprava - ORJ 17</vt:lpstr>
      <vt:lpstr>Kultura - ORJ 19</vt:lpstr>
      <vt:lpstr>kultura - ORJ 17 - rozpr.</vt:lpstr>
      <vt:lpstr>zdravotnictví - ORJ 17 </vt:lpstr>
      <vt:lpstr>OKŘ - 03</vt:lpstr>
      <vt:lpstr>OKH - 18</vt:lpstr>
      <vt:lpstr>OIT - 06</vt:lpstr>
      <vt:lpstr>'Doprava - ORJ 17'!Názvy_tisku</vt:lpstr>
      <vt:lpstr>'kultura - ORJ 17 - rozpr.'!Názvy_tisku</vt:lpstr>
      <vt:lpstr>'Kultura - ORJ 19'!Názvy_tisku</vt:lpstr>
      <vt:lpstr>'Sociální - ORJ 17'!Názvy_tisku</vt:lpstr>
      <vt:lpstr>'Sociální - ORJ 19'!Názvy_tisku</vt:lpstr>
      <vt:lpstr>'SSOK - ORJ 12  '!Názvy_tisku</vt:lpstr>
      <vt:lpstr>'školství - ORJ 17'!Názvy_tisku</vt:lpstr>
      <vt:lpstr>'Školství - ORJ 19'!Názvy_tisku</vt:lpstr>
      <vt:lpstr>'zdravotnictví - ORJ 17 '!Názvy_tisku</vt:lpstr>
      <vt:lpstr>'Doprava - ORJ 17'!Oblast_tisku</vt:lpstr>
      <vt:lpstr>'kultura - ORJ 17 - rozpr.'!Oblast_tisku</vt:lpstr>
      <vt:lpstr>'Kultura - ORJ 19'!Oblast_tisku</vt:lpstr>
      <vt:lpstr>'OIT - 06'!Oblast_tisku</vt:lpstr>
      <vt:lpstr>'OKH - 18'!Oblast_tisku</vt:lpstr>
      <vt:lpstr>'OKŘ - 03'!Oblast_tisku</vt:lpstr>
      <vt:lpstr>'Sociální - ORJ 17'!Oblast_tisku</vt:lpstr>
      <vt:lpstr>'Sociální - ORJ 19'!Oblast_tisku</vt:lpstr>
      <vt:lpstr>'Souhrn '!Oblast_tisku</vt:lpstr>
      <vt:lpstr>'SSOK - ORJ 12  '!Oblast_tisku</vt:lpstr>
      <vt:lpstr>'školství - ORJ 17'!Oblast_tisku</vt:lpstr>
      <vt:lpstr>'Školství - ORJ 19'!Oblast_tisku</vt:lpstr>
      <vt:lpstr>'zdravotnictví - ORJ 17 '!Oblast_tisku</vt:lpstr>
    </vt:vector>
  </TitlesOfParts>
  <Company>KÚOK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Kypusová Marta</dc:creator>
  <cp:lastModifiedBy>Balabuch Petr</cp:lastModifiedBy>
  <cp:lastPrinted>2020-02-10T09:16:31Z</cp:lastPrinted>
  <dcterms:created xsi:type="dcterms:W3CDTF">2020-01-31T10:06:38Z</dcterms:created>
  <dcterms:modified xsi:type="dcterms:W3CDTF">2020-02-10T12:13:35Z</dcterms:modified>
</cp:coreProperties>
</file>